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chartsheets/sheet20.xml" ContentType="application/vnd.openxmlformats-officedocument.spreadsheetml.chartsheet+xml"/>
  <Override PartName="/xl/chartsheets/sheet21.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5.xml" ContentType="application/vnd.openxmlformats-officedocument.themeOverrid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theme/themeOverride6.xml" ContentType="application/vnd.openxmlformats-officedocument.themeOverride+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4.xml" ContentType="application/vnd.openxmlformats-officedocument.drawingml.chartshapes+xml"/>
  <Override PartName="/xl/drawings/drawing15.xml" ContentType="application/vnd.openxmlformats-officedocument.drawing+xml"/>
  <Override PartName="/xl/charts/chart8.xml" ContentType="application/vnd.openxmlformats-officedocument.drawingml.chart+xml"/>
  <Override PartName="/xl/theme/themeOverride8.xml" ContentType="application/vnd.openxmlformats-officedocument.themeOverride+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theme/themeOverride9.xml" ContentType="application/vnd.openxmlformats-officedocument.themeOverride+xml"/>
  <Override PartName="/xl/drawings/drawing18.xml" ContentType="application/vnd.openxmlformats-officedocument.drawingml.chartshapes+xml"/>
  <Override PartName="/xl/drawings/drawing19.xml" ContentType="application/vnd.openxmlformats-officedocument.drawing+xml"/>
  <Override PartName="/xl/charts/chart10.xml" ContentType="application/vnd.openxmlformats-officedocument.drawingml.chart+xml"/>
  <Override PartName="/xl/theme/themeOverride10.xml" ContentType="application/vnd.openxmlformats-officedocument.themeOverride+xml"/>
  <Override PartName="/xl/drawings/drawing20.xml" ContentType="application/vnd.openxmlformats-officedocument.drawingml.chartshapes+xml"/>
  <Override PartName="/xl/drawings/drawing21.xml" ContentType="application/vnd.openxmlformats-officedocument.drawing+xml"/>
  <Override PartName="/xl/charts/chart11.xml" ContentType="application/vnd.openxmlformats-officedocument.drawingml.chart+xml"/>
  <Override PartName="/xl/theme/themeOverride11.xml" ContentType="application/vnd.openxmlformats-officedocument.themeOverride+xml"/>
  <Override PartName="/xl/drawings/drawing22.xml" ContentType="application/vnd.openxmlformats-officedocument.drawingml.chartshapes+xml"/>
  <Override PartName="/xl/drawings/drawing23.xml" ContentType="application/vnd.openxmlformats-officedocument.drawing+xml"/>
  <Override PartName="/xl/charts/chart12.xml" ContentType="application/vnd.openxmlformats-officedocument.drawingml.chart+xml"/>
  <Override PartName="/xl/theme/themeOverride12.xml" ContentType="application/vnd.openxmlformats-officedocument.themeOverride+xml"/>
  <Override PartName="/xl/drawings/drawing24.xml" ContentType="application/vnd.openxmlformats-officedocument.drawingml.chartshapes+xml"/>
  <Override PartName="/xl/drawings/drawing25.xml" ContentType="application/vnd.openxmlformats-officedocument.drawing+xml"/>
  <Override PartName="/xl/charts/chart13.xml" ContentType="application/vnd.openxmlformats-officedocument.drawingml.chart+xml"/>
  <Override PartName="/xl/theme/themeOverride13.xml" ContentType="application/vnd.openxmlformats-officedocument.themeOverride+xml"/>
  <Override PartName="/xl/drawings/drawing26.xml" ContentType="application/vnd.openxmlformats-officedocument.drawingml.chartshapes+xml"/>
  <Override PartName="/xl/drawings/drawing27.xml" ContentType="application/vnd.openxmlformats-officedocument.drawing+xml"/>
  <Override PartName="/xl/charts/chart14.xml" ContentType="application/vnd.openxmlformats-officedocument.drawingml.chart+xml"/>
  <Override PartName="/xl/theme/themeOverride14.xml" ContentType="application/vnd.openxmlformats-officedocument.themeOverride+xml"/>
  <Override PartName="/xl/drawings/drawing28.xml" ContentType="application/vnd.openxmlformats-officedocument.drawingml.chartshapes+xml"/>
  <Override PartName="/xl/drawings/drawing29.xml" ContentType="application/vnd.openxmlformats-officedocument.drawing+xml"/>
  <Override PartName="/xl/charts/chart15.xml" ContentType="application/vnd.openxmlformats-officedocument.drawingml.chart+xml"/>
  <Override PartName="/xl/theme/themeOverride15.xml" ContentType="application/vnd.openxmlformats-officedocument.themeOverride+xml"/>
  <Override PartName="/xl/drawings/drawing30.xml" ContentType="application/vnd.openxmlformats-officedocument.drawingml.chartshapes+xml"/>
  <Override PartName="/xl/charts/chart16.xml" ContentType="application/vnd.openxmlformats-officedocument.drawingml.chart+xml"/>
  <Override PartName="/xl/theme/themeOverride16.xml" ContentType="application/vnd.openxmlformats-officedocument.themeOverride+xml"/>
  <Override PartName="/xl/drawings/drawing31.xml" ContentType="application/vnd.openxmlformats-officedocument.drawingml.chartshape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7.xml" ContentType="application/vnd.openxmlformats-officedocument.themeOverride+xml"/>
  <Override PartName="/xl/drawings/drawing38.xml" ContentType="application/vnd.openxmlformats-officedocument.drawingml.chartshapes+xml"/>
  <Override PartName="/xl/drawings/drawing39.xml" ContentType="application/vnd.openxmlformats-officedocument.drawing+xml"/>
  <Override PartName="/xl/charts/chart18.xml" ContentType="application/vnd.openxmlformats-officedocument.drawingml.chart+xml"/>
  <Override PartName="/xl/theme/themeOverride18.xml" ContentType="application/vnd.openxmlformats-officedocument.themeOverride+xml"/>
  <Override PartName="/xl/drawings/drawing40.xml" ContentType="application/vnd.openxmlformats-officedocument.drawingml.chartshapes+xml"/>
  <Override PartName="/xl/charts/chart19.xml" ContentType="application/vnd.openxmlformats-officedocument.drawingml.chart+xml"/>
  <Override PartName="/xl/theme/themeOverride19.xml" ContentType="application/vnd.openxmlformats-officedocument.themeOverride+xml"/>
  <Override PartName="/xl/drawings/drawing41.xml" ContentType="application/vnd.openxmlformats-officedocument.drawingml.chartshapes+xml"/>
  <Override PartName="/xl/drawings/drawing42.xml" ContentType="application/vnd.openxmlformats-officedocument.drawing+xml"/>
  <Override PartName="/xl/charts/chart20.xml" ContentType="application/vnd.openxmlformats-officedocument.drawingml.chart+xml"/>
  <Override PartName="/xl/theme/themeOverride20.xml" ContentType="application/vnd.openxmlformats-officedocument.themeOverride+xml"/>
  <Override PartName="/xl/drawings/drawing43.xml" ContentType="application/vnd.openxmlformats-officedocument.drawingml.chartshapes+xml"/>
  <Override PartName="/xl/drawings/drawing44.xml" ContentType="application/vnd.openxmlformats-officedocument.drawing+xml"/>
  <Override PartName="/xl/charts/chart21.xml" ContentType="application/vnd.openxmlformats-officedocument.drawingml.chart+xml"/>
  <Override PartName="/xl/theme/themeOverride21.xml" ContentType="application/vnd.openxmlformats-officedocument.themeOverride+xml"/>
  <Override PartName="/xl/drawings/drawing45.xml" ContentType="application/vnd.openxmlformats-officedocument.drawingml.chartshapes+xml"/>
  <Override PartName="/xl/drawings/drawing46.xml" ContentType="application/vnd.openxmlformats-officedocument.drawing+xml"/>
  <Override PartName="/xl/charts/chart22.xml" ContentType="application/vnd.openxmlformats-officedocument.drawingml.chart+xml"/>
  <Override PartName="/xl/theme/themeOverride22.xml" ContentType="application/vnd.openxmlformats-officedocument.themeOverride+xml"/>
  <Override PartName="/xl/drawings/drawing47.xml" ContentType="application/vnd.openxmlformats-officedocument.drawingml.chartshapes+xml"/>
  <Override PartName="/xl/drawings/drawing48.xml" ContentType="application/vnd.openxmlformats-officedocument.drawing+xml"/>
  <Override PartName="/xl/charts/chart23.xml" ContentType="application/vnd.openxmlformats-officedocument.drawingml.chart+xml"/>
  <Override PartName="/xl/theme/themeOverride23.xml" ContentType="application/vnd.openxmlformats-officedocument.themeOverride+xml"/>
  <Override PartName="/xl/drawings/drawing4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Z:\UK Team\UK Weekly\"/>
    </mc:Choice>
  </mc:AlternateContent>
  <xr:revisionPtr revIDLastSave="0" documentId="13_ncr:1_{8381276C-D5B5-4E68-A493-1035792FA08C}" xr6:coauthVersionLast="47" xr6:coauthVersionMax="47" xr10:uidLastSave="{00000000-0000-0000-0000-000000000000}"/>
  <bookViews>
    <workbookView xWindow="-110" yWindow="-110" windowWidth="19420" windowHeight="10300" firstSheet="15" activeTab="15" xr2:uid="{FD26564F-3238-468E-A827-18BDC3920937}"/>
  </bookViews>
  <sheets>
    <sheet name="&gt;&gt; CHARTS" sheetId="41" r:id="rId1"/>
    <sheet name="Chart - Cons RDEL" sheetId="28" r:id="rId2"/>
    <sheet name="Chart - YouGov" sheetId="25" r:id="rId3"/>
    <sheet name="Chart - OECD GI" sheetId="30" r:id="rId4"/>
    <sheet name="Chart - Cons PGSI" sheetId="31" r:id="rId5"/>
    <sheet name="Chart - r v g 25-29" sheetId="38" r:id="rId6"/>
    <sheet name="Chart - PS current receipts" sheetId="44" r:id="rId7"/>
    <sheet name="Chart - Policy decisions" sheetId="3" r:id="rId8"/>
    <sheet name="Chart - Fiscal impulse" sheetId="11" r:id="rId9"/>
    <sheet name="Chart - PSNI" sheetId="10" r:id="rId10"/>
    <sheet name="Chart - DEL by dept" sheetId="51" r:id="rId11"/>
    <sheet name="Chart - GDP impact" sheetId="53" r:id="rId12"/>
    <sheet name="Chart - OBR GC forecasts" sheetId="54" r:id="rId13"/>
    <sheet name="Chart - Headroom" sheetId="48" r:id="rId14"/>
    <sheet name="Chart - Headroom slippage" sheetId="49" r:id="rId15"/>
    <sheet name="Chart - Yields &amp; spreads" sheetId="58" r:id="rId16"/>
    <sheet name="&gt;&gt; DATA" sheetId="40" r:id="rId17"/>
    <sheet name="Chart Data" sheetId="1" r:id="rId18"/>
    <sheet name="GMWA" sheetId="33" r:id="rId19"/>
    <sheet name="GMWQ" sheetId="13" r:id="rId20"/>
    <sheet name="DataA" sheetId="36" r:id="rId21"/>
    <sheet name="DataQ" sheetId="16" r:id="rId22"/>
    <sheet name="DataFY" sheetId="17" r:id="rId23"/>
    <sheet name="DataCY" sheetId="18" r:id="rId24"/>
    <sheet name="HAVERA" sheetId="9" r:id="rId25"/>
    <sheet name="HAVERD" sheetId="55" r:id="rId26"/>
    <sheet name="Aggregates (% GDP) Mar24" sheetId="6" r:id="rId27"/>
    <sheet name="Aggregates (% GDP) Oct24" sheetId="24" r:id="rId28"/>
    <sheet name="HMT - Table 5.1" sheetId="20" r:id="rId29"/>
    <sheet name="OBR_OCT24_C1.3" sheetId="52" r:id="rId30"/>
    <sheet name="OBR_OCT24_C5.9" sheetId="50" r:id="rId31"/>
    <sheet name="OBR_OCT24_C7.3" sheetId="47" r:id="rId32"/>
    <sheet name="OBR_OCT24_RR5.1" sheetId="46" r:id="rId33"/>
    <sheet name="C6.11" sheetId="22" r:id="rId34"/>
    <sheet name="OBR_MAR24_C4.10" sheetId="26" r:id="rId35"/>
    <sheet name="OBR_MAR24_ST4.3" sheetId="27" r:id="rId36"/>
    <sheet name="OBR_MAR24_ST3.9" sheetId="42" r:id="rId37"/>
    <sheet name="OBR_MAR24_ST3.4" sheetId="43" r:id="rId38"/>
    <sheet name="&gt;&gt; NOT USED" sheetId="39" r:id="rId39"/>
    <sheet name="Chart - r v g 24-28" sheetId="37" r:id="rId40"/>
    <sheet name="Chart - Fiscal rules" sheetId="4" r:id="rId41"/>
    <sheet name="Chart - Fiscal rules (2)" sheetId="8" r:id="rId42"/>
    <sheet name="Chart - Fiscal impulse (2)" sheetId="45" r:id="rId43"/>
    <sheet name="Chart - Yields" sheetId="56" r:id="rId44"/>
    <sheet name="Chart - Spreads" sheetId="57" r:id="rId45"/>
  </sheets>
  <externalReferences>
    <externalReference r:id="rId46"/>
    <externalReference r:id="rId47"/>
    <externalReference r:id="rId48"/>
    <externalReference r:id="rId49"/>
    <externalReference r:id="rId50"/>
    <externalReference r:id="rId51"/>
    <externalReference r:id="rId52"/>
  </externalReferences>
  <definedNames>
    <definedName name="_DLX1.INC">HAVERA!$A$3:$BO$8</definedName>
    <definedName name="_DLX2.INC">HAVERD!$B$2:$L$7</definedName>
    <definedName name="Data">[1]sheet0!$C$2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80" i="55" l="1"/>
  <c r="G1281" i="55"/>
  <c r="G1282" i="55"/>
  <c r="G1283" i="55"/>
  <c r="G1284" i="55"/>
  <c r="G1285" i="55"/>
  <c r="G1286" i="55"/>
  <c r="G1287" i="55"/>
  <c r="G1288" i="55"/>
  <c r="G1289" i="55"/>
  <c r="G1290" i="55"/>
  <c r="A1280" i="55"/>
  <c r="A1281" i="55"/>
  <c r="A1282" i="55"/>
  <c r="A1283" i="55"/>
  <c r="A1284" i="55"/>
  <c r="A1285" i="55"/>
  <c r="A1290" i="55" s="1"/>
  <c r="A1286" i="55"/>
  <c r="A1287" i="55"/>
  <c r="A1288" i="55"/>
  <c r="A1289" i="55"/>
  <c r="G1270" i="55"/>
  <c r="G1271" i="55"/>
  <c r="G1272" i="55"/>
  <c r="G1273" i="55"/>
  <c r="G1274" i="55"/>
  <c r="G1275" i="55"/>
  <c r="G1276" i="55"/>
  <c r="G1277" i="55"/>
  <c r="G1278" i="55"/>
  <c r="G1279" i="55"/>
  <c r="A1270" i="55"/>
  <c r="A1275" i="55" s="1"/>
  <c r="A1271" i="55"/>
  <c r="A1276" i="55" s="1"/>
  <c r="A1272" i="55"/>
  <c r="A1273" i="55"/>
  <c r="A1278" i="55" s="1"/>
  <c r="A1274" i="55"/>
  <c r="A1277" i="55"/>
  <c r="A1279" i="55"/>
  <c r="H1255" i="55"/>
  <c r="I1255" i="55"/>
  <c r="H1256" i="55"/>
  <c r="I1256" i="55"/>
  <c r="H1257" i="55"/>
  <c r="I1257" i="55"/>
  <c r="H1258" i="55"/>
  <c r="I1258" i="55"/>
  <c r="H1259" i="55"/>
  <c r="I1259" i="55"/>
  <c r="H1260" i="55"/>
  <c r="I1260" i="55"/>
  <c r="H1261" i="55"/>
  <c r="I1261" i="55"/>
  <c r="H1262" i="55"/>
  <c r="I1262" i="55"/>
  <c r="H1263" i="55"/>
  <c r="I1263" i="55"/>
  <c r="H1264" i="55"/>
  <c r="I1264" i="55"/>
  <c r="H1265" i="55"/>
  <c r="I1265" i="55"/>
  <c r="H1266" i="55"/>
  <c r="I1266" i="55"/>
  <c r="H1267" i="55"/>
  <c r="I1267" i="55"/>
  <c r="H1268" i="55"/>
  <c r="I1268" i="55"/>
  <c r="H1269" i="55"/>
  <c r="I1269" i="55"/>
  <c r="G1269" i="55"/>
  <c r="G1268" i="55"/>
  <c r="G1267" i="55"/>
  <c r="G1266" i="55"/>
  <c r="G1265" i="55"/>
  <c r="G1264" i="55"/>
  <c r="G1263" i="55"/>
  <c r="G1262" i="55"/>
  <c r="G1261" i="55"/>
  <c r="G1260" i="55"/>
  <c r="G1259" i="55"/>
  <c r="G1258" i="55"/>
  <c r="G1257" i="55"/>
  <c r="G1256" i="55"/>
  <c r="G1255" i="55"/>
  <c r="I1254" i="55"/>
  <c r="H1254" i="55"/>
  <c r="G1254" i="55"/>
  <c r="I1253" i="55"/>
  <c r="H1253" i="55"/>
  <c r="G1253" i="55"/>
  <c r="I1252" i="55"/>
  <c r="H1252" i="55"/>
  <c r="G1252" i="55"/>
  <c r="I1251" i="55"/>
  <c r="H1251" i="55"/>
  <c r="G1251" i="55"/>
  <c r="I1250" i="55"/>
  <c r="H1250" i="55"/>
  <c r="G1250" i="55"/>
  <c r="I1249" i="55"/>
  <c r="H1249" i="55"/>
  <c r="G1249" i="55"/>
  <c r="I1248" i="55"/>
  <c r="H1248" i="55"/>
  <c r="G1248" i="55"/>
  <c r="I1247" i="55"/>
  <c r="H1247" i="55"/>
  <c r="G1247" i="55"/>
  <c r="I1246" i="55"/>
  <c r="H1246" i="55"/>
  <c r="G1246" i="55"/>
  <c r="I1245" i="55"/>
  <c r="H1245" i="55"/>
  <c r="G1245" i="55"/>
  <c r="I1244" i="55"/>
  <c r="H1244" i="55"/>
  <c r="G1244" i="55"/>
  <c r="I1243" i="55"/>
  <c r="H1243" i="55"/>
  <c r="G1243" i="55"/>
  <c r="I1242" i="55"/>
  <c r="H1242" i="55"/>
  <c r="G1242" i="55"/>
  <c r="I1241" i="55"/>
  <c r="H1241" i="55"/>
  <c r="G1241" i="55"/>
  <c r="I1240" i="55"/>
  <c r="H1240" i="55"/>
  <c r="G1240" i="55"/>
  <c r="I1239" i="55"/>
  <c r="H1239" i="55"/>
  <c r="G1239" i="55"/>
  <c r="I1238" i="55"/>
  <c r="H1238" i="55"/>
  <c r="G1238" i="55"/>
  <c r="I1237" i="55"/>
  <c r="H1237" i="55"/>
  <c r="G1237" i="55"/>
  <c r="I1236" i="55"/>
  <c r="H1236" i="55"/>
  <c r="G1236" i="55"/>
  <c r="I1235" i="55"/>
  <c r="H1235" i="55"/>
  <c r="G1235" i="55"/>
  <c r="I1234" i="55"/>
  <c r="H1234" i="55"/>
  <c r="G1234" i="55"/>
  <c r="I1233" i="55"/>
  <c r="H1233" i="55"/>
  <c r="G1233" i="55"/>
  <c r="I1232" i="55"/>
  <c r="H1232" i="55"/>
  <c r="G1232" i="55"/>
  <c r="I1231" i="55"/>
  <c r="H1231" i="55"/>
  <c r="G1231" i="55"/>
  <c r="I1230" i="55"/>
  <c r="H1230" i="55"/>
  <c r="G1230" i="55"/>
  <c r="I1229" i="55"/>
  <c r="H1229" i="55"/>
  <c r="G1229" i="55"/>
  <c r="I1228" i="55"/>
  <c r="H1228" i="55"/>
  <c r="G1228" i="55"/>
  <c r="I1227" i="55"/>
  <c r="H1227" i="55"/>
  <c r="G1227" i="55"/>
  <c r="I1226" i="55"/>
  <c r="H1226" i="55"/>
  <c r="G1226" i="55"/>
  <c r="I1225" i="55"/>
  <c r="H1225" i="55"/>
  <c r="G1225" i="55"/>
  <c r="I1224" i="55"/>
  <c r="H1224" i="55"/>
  <c r="G1224" i="55"/>
  <c r="I1223" i="55"/>
  <c r="H1223" i="55"/>
  <c r="G1223" i="55"/>
  <c r="I1222" i="55"/>
  <c r="H1222" i="55"/>
  <c r="G1222" i="55"/>
  <c r="I1221" i="55"/>
  <c r="H1221" i="55"/>
  <c r="G1221" i="55"/>
  <c r="I1220" i="55"/>
  <c r="H1220" i="55"/>
  <c r="G1220" i="55"/>
  <c r="I1219" i="55"/>
  <c r="H1219" i="55"/>
  <c r="G1219" i="55"/>
  <c r="I1218" i="55"/>
  <c r="H1218" i="55"/>
  <c r="G1218" i="55"/>
  <c r="I1217" i="55"/>
  <c r="H1217" i="55"/>
  <c r="G1217" i="55"/>
  <c r="I1216" i="55"/>
  <c r="H1216" i="55"/>
  <c r="G1216" i="55"/>
  <c r="I1215" i="55"/>
  <c r="H1215" i="55"/>
  <c r="G1215" i="55"/>
  <c r="I1214" i="55"/>
  <c r="H1214" i="55"/>
  <c r="G1214" i="55"/>
  <c r="I1213" i="55"/>
  <c r="H1213" i="55"/>
  <c r="G1213" i="55"/>
  <c r="I1212" i="55"/>
  <c r="H1212" i="55"/>
  <c r="G1212" i="55"/>
  <c r="I1211" i="55"/>
  <c r="H1211" i="55"/>
  <c r="G1211" i="55"/>
  <c r="I1210" i="55"/>
  <c r="H1210" i="55"/>
  <c r="G1210" i="55"/>
  <c r="I1209" i="55"/>
  <c r="H1209" i="55"/>
  <c r="G1209" i="55"/>
  <c r="I1208" i="55"/>
  <c r="H1208" i="55"/>
  <c r="G1208" i="55"/>
  <c r="I1207" i="55"/>
  <c r="H1207" i="55"/>
  <c r="G1207" i="55"/>
  <c r="I1206" i="55"/>
  <c r="H1206" i="55"/>
  <c r="G1206" i="55"/>
  <c r="I1205" i="55"/>
  <c r="H1205" i="55"/>
  <c r="G1205" i="55"/>
  <c r="I1204" i="55"/>
  <c r="H1204" i="55"/>
  <c r="G1204" i="55"/>
  <c r="I1203" i="55"/>
  <c r="H1203" i="55"/>
  <c r="G1203" i="55"/>
  <c r="I1202" i="55"/>
  <c r="H1202" i="55"/>
  <c r="G1202" i="55"/>
  <c r="I1201" i="55"/>
  <c r="H1201" i="55"/>
  <c r="G1201" i="55"/>
  <c r="I1200" i="55"/>
  <c r="H1200" i="55"/>
  <c r="G1200" i="55"/>
  <c r="I1199" i="55"/>
  <c r="H1199" i="55"/>
  <c r="G1199" i="55"/>
  <c r="I1198" i="55"/>
  <c r="H1198" i="55"/>
  <c r="G1198" i="55"/>
  <c r="I1197" i="55"/>
  <c r="H1197" i="55"/>
  <c r="G1197" i="55"/>
  <c r="I1196" i="55"/>
  <c r="H1196" i="55"/>
  <c r="G1196" i="55"/>
  <c r="I1195" i="55"/>
  <c r="H1195" i="55"/>
  <c r="G1195" i="55"/>
  <c r="I1194" i="55"/>
  <c r="H1194" i="55"/>
  <c r="G1194" i="55"/>
  <c r="I1193" i="55"/>
  <c r="H1193" i="55"/>
  <c r="G1193" i="55"/>
  <c r="I1192" i="55"/>
  <c r="H1192" i="55"/>
  <c r="G1192" i="55"/>
  <c r="I1191" i="55"/>
  <c r="H1191" i="55"/>
  <c r="G1191" i="55"/>
  <c r="I1190" i="55"/>
  <c r="H1190" i="55"/>
  <c r="G1190" i="55"/>
  <c r="I1189" i="55"/>
  <c r="H1189" i="55"/>
  <c r="G1189" i="55"/>
  <c r="I1188" i="55"/>
  <c r="H1188" i="55"/>
  <c r="G1188" i="55"/>
  <c r="I1187" i="55"/>
  <c r="H1187" i="55"/>
  <c r="G1187" i="55"/>
  <c r="I1186" i="55"/>
  <c r="H1186" i="55"/>
  <c r="G1186" i="55"/>
  <c r="I1185" i="55"/>
  <c r="H1185" i="55"/>
  <c r="G1185" i="55"/>
  <c r="I1184" i="55"/>
  <c r="H1184" i="55"/>
  <c r="G1184" i="55"/>
  <c r="I1183" i="55"/>
  <c r="H1183" i="55"/>
  <c r="G1183" i="55"/>
  <c r="I1182" i="55"/>
  <c r="H1182" i="55"/>
  <c r="G1182" i="55"/>
  <c r="I1181" i="55"/>
  <c r="H1181" i="55"/>
  <c r="G1181" i="55"/>
  <c r="I1180" i="55"/>
  <c r="H1180" i="55"/>
  <c r="G1180" i="55"/>
  <c r="I1179" i="55"/>
  <c r="H1179" i="55"/>
  <c r="G1179" i="55"/>
  <c r="I1178" i="55"/>
  <c r="H1178" i="55"/>
  <c r="G1178" i="55"/>
  <c r="I1177" i="55"/>
  <c r="H1177" i="55"/>
  <c r="G1177" i="55"/>
  <c r="I1176" i="55"/>
  <c r="H1176" i="55"/>
  <c r="G1176" i="55"/>
  <c r="I1175" i="55"/>
  <c r="H1175" i="55"/>
  <c r="G1175" i="55"/>
  <c r="I1174" i="55"/>
  <c r="H1174" i="55"/>
  <c r="G1174" i="55"/>
  <c r="I1173" i="55"/>
  <c r="H1173" i="55"/>
  <c r="G1173" i="55"/>
  <c r="I1172" i="55"/>
  <c r="H1172" i="55"/>
  <c r="G1172" i="55"/>
  <c r="I1171" i="55"/>
  <c r="H1171" i="55"/>
  <c r="G1171" i="55"/>
  <c r="I1170" i="55"/>
  <c r="H1170" i="55"/>
  <c r="G1170" i="55"/>
  <c r="I1169" i="55"/>
  <c r="H1169" i="55"/>
  <c r="G1169" i="55"/>
  <c r="I1168" i="55"/>
  <c r="H1168" i="55"/>
  <c r="G1168" i="55"/>
  <c r="I1167" i="55"/>
  <c r="H1167" i="55"/>
  <c r="G1167" i="55"/>
  <c r="I1166" i="55"/>
  <c r="H1166" i="55"/>
  <c r="G1166" i="55"/>
  <c r="I1165" i="55"/>
  <c r="H1165" i="55"/>
  <c r="G1165" i="55"/>
  <c r="I1164" i="55"/>
  <c r="H1164" i="55"/>
  <c r="G1164" i="55"/>
  <c r="I1163" i="55"/>
  <c r="H1163" i="55"/>
  <c r="G1163" i="55"/>
  <c r="I1162" i="55"/>
  <c r="H1162" i="55"/>
  <c r="G1162" i="55"/>
  <c r="I1161" i="55"/>
  <c r="H1161" i="55"/>
  <c r="G1161" i="55"/>
  <c r="I1160" i="55"/>
  <c r="H1160" i="55"/>
  <c r="G1160" i="55"/>
  <c r="I1159" i="55"/>
  <c r="H1159" i="55"/>
  <c r="G1159" i="55"/>
  <c r="I1158" i="55"/>
  <c r="H1158" i="55"/>
  <c r="G1158" i="55"/>
  <c r="I1157" i="55"/>
  <c r="H1157" i="55"/>
  <c r="G1157" i="55"/>
  <c r="I1156" i="55"/>
  <c r="H1156" i="55"/>
  <c r="G1156" i="55"/>
  <c r="I1155" i="55"/>
  <c r="H1155" i="55"/>
  <c r="G1155" i="55"/>
  <c r="I1154" i="55"/>
  <c r="H1154" i="55"/>
  <c r="G1154" i="55"/>
  <c r="I1153" i="55"/>
  <c r="H1153" i="55"/>
  <c r="G1153" i="55"/>
  <c r="I1152" i="55"/>
  <c r="H1152" i="55"/>
  <c r="G1152" i="55"/>
  <c r="I1151" i="55"/>
  <c r="H1151" i="55"/>
  <c r="G1151" i="55"/>
  <c r="I1150" i="55"/>
  <c r="H1150" i="55"/>
  <c r="G1150" i="55"/>
  <c r="I1149" i="55"/>
  <c r="H1149" i="55"/>
  <c r="G1149" i="55"/>
  <c r="I1148" i="55"/>
  <c r="H1148" i="55"/>
  <c r="G1148" i="55"/>
  <c r="I1147" i="55"/>
  <c r="H1147" i="55"/>
  <c r="G1147" i="55"/>
  <c r="I1146" i="55"/>
  <c r="H1146" i="55"/>
  <c r="G1146" i="55"/>
  <c r="I1145" i="55"/>
  <c r="H1145" i="55"/>
  <c r="G1145" i="55"/>
  <c r="I1144" i="55"/>
  <c r="H1144" i="55"/>
  <c r="G1144" i="55"/>
  <c r="I1143" i="55"/>
  <c r="H1143" i="55"/>
  <c r="G1143" i="55"/>
  <c r="I1142" i="55"/>
  <c r="H1142" i="55"/>
  <c r="G1142" i="55"/>
  <c r="I1141" i="55"/>
  <c r="H1141" i="55"/>
  <c r="G1141" i="55"/>
  <c r="I1140" i="55"/>
  <c r="H1140" i="55"/>
  <c r="G1140" i="55"/>
  <c r="I1139" i="55"/>
  <c r="H1139" i="55"/>
  <c r="G1139" i="55"/>
  <c r="I1138" i="55"/>
  <c r="H1138" i="55"/>
  <c r="G1138" i="55"/>
  <c r="I1137" i="55"/>
  <c r="H1137" i="55"/>
  <c r="G1137" i="55"/>
  <c r="I1136" i="55"/>
  <c r="H1136" i="55"/>
  <c r="G1136" i="55"/>
  <c r="I1135" i="55"/>
  <c r="H1135" i="55"/>
  <c r="G1135" i="55"/>
  <c r="I1134" i="55"/>
  <c r="H1134" i="55"/>
  <c r="G1134" i="55"/>
  <c r="I1133" i="55"/>
  <c r="H1133" i="55"/>
  <c r="G1133" i="55"/>
  <c r="I1132" i="55"/>
  <c r="H1132" i="55"/>
  <c r="G1132" i="55"/>
  <c r="I1131" i="55"/>
  <c r="H1131" i="55"/>
  <c r="G1131" i="55"/>
  <c r="I1130" i="55"/>
  <c r="H1130" i="55"/>
  <c r="G1130" i="55"/>
  <c r="I1129" i="55"/>
  <c r="H1129" i="55"/>
  <c r="G1129" i="55"/>
  <c r="I1128" i="55"/>
  <c r="H1128" i="55"/>
  <c r="G1128" i="55"/>
  <c r="I1127" i="55"/>
  <c r="H1127" i="55"/>
  <c r="G1127" i="55"/>
  <c r="I1126" i="55"/>
  <c r="H1126" i="55"/>
  <c r="G1126" i="55"/>
  <c r="I1125" i="55"/>
  <c r="H1125" i="55"/>
  <c r="G1125" i="55"/>
  <c r="I1124" i="55"/>
  <c r="H1124" i="55"/>
  <c r="G1124" i="55"/>
  <c r="I1123" i="55"/>
  <c r="H1123" i="55"/>
  <c r="G1123" i="55"/>
  <c r="I1122" i="55"/>
  <c r="H1122" i="55"/>
  <c r="G1122" i="55"/>
  <c r="I1121" i="55"/>
  <c r="H1121" i="55"/>
  <c r="G1121" i="55"/>
  <c r="I1120" i="55"/>
  <c r="H1120" i="55"/>
  <c r="G1120" i="55"/>
  <c r="I1119" i="55"/>
  <c r="H1119" i="55"/>
  <c r="G1119" i="55"/>
  <c r="I1118" i="55"/>
  <c r="H1118" i="55"/>
  <c r="G1118" i="55"/>
  <c r="I1117" i="55"/>
  <c r="H1117" i="55"/>
  <c r="G1117" i="55"/>
  <c r="I1116" i="55"/>
  <c r="H1116" i="55"/>
  <c r="G1116" i="55"/>
  <c r="I1115" i="55"/>
  <c r="H1115" i="55"/>
  <c r="G1115" i="55"/>
  <c r="I1114" i="55"/>
  <c r="H1114" i="55"/>
  <c r="G1114" i="55"/>
  <c r="I1113" i="55"/>
  <c r="H1113" i="55"/>
  <c r="G1113" i="55"/>
  <c r="I1112" i="55"/>
  <c r="H1112" i="55"/>
  <c r="G1112" i="55"/>
  <c r="I1111" i="55"/>
  <c r="H1111" i="55"/>
  <c r="G1111" i="55"/>
  <c r="I1110" i="55"/>
  <c r="H1110" i="55"/>
  <c r="G1110" i="55"/>
  <c r="I1109" i="55"/>
  <c r="H1109" i="55"/>
  <c r="G1109" i="55"/>
  <c r="I1108" i="55"/>
  <c r="H1108" i="55"/>
  <c r="G1108" i="55"/>
  <c r="I1107" i="55"/>
  <c r="H1107" i="55"/>
  <c r="G1107" i="55"/>
  <c r="I1106" i="55"/>
  <c r="H1106" i="55"/>
  <c r="G1106" i="55"/>
  <c r="I1105" i="55"/>
  <c r="H1105" i="55"/>
  <c r="G1105" i="55"/>
  <c r="I1104" i="55"/>
  <c r="H1104" i="55"/>
  <c r="G1104" i="55"/>
  <c r="I1103" i="55"/>
  <c r="H1103" i="55"/>
  <c r="G1103" i="55"/>
  <c r="I1102" i="55"/>
  <c r="H1102" i="55"/>
  <c r="G1102" i="55"/>
  <c r="I1101" i="55"/>
  <c r="H1101" i="55"/>
  <c r="G1101" i="55"/>
  <c r="I1100" i="55"/>
  <c r="H1100" i="55"/>
  <c r="G1100" i="55"/>
  <c r="I1099" i="55"/>
  <c r="H1099" i="55"/>
  <c r="G1099" i="55"/>
  <c r="I1098" i="55"/>
  <c r="H1098" i="55"/>
  <c r="G1098" i="55"/>
  <c r="I1097" i="55"/>
  <c r="H1097" i="55"/>
  <c r="G1097" i="55"/>
  <c r="I1096" i="55"/>
  <c r="H1096" i="55"/>
  <c r="G1096" i="55"/>
  <c r="I1095" i="55"/>
  <c r="H1095" i="55"/>
  <c r="G1095" i="55"/>
  <c r="I1094" i="55"/>
  <c r="H1094" i="55"/>
  <c r="G1094" i="55"/>
  <c r="I1093" i="55"/>
  <c r="H1093" i="55"/>
  <c r="G1093" i="55"/>
  <c r="I1092" i="55"/>
  <c r="H1092" i="55"/>
  <c r="G1092" i="55"/>
  <c r="I1091" i="55"/>
  <c r="H1091" i="55"/>
  <c r="G1091" i="55"/>
  <c r="I1090" i="55"/>
  <c r="H1090" i="55"/>
  <c r="G1090" i="55"/>
  <c r="I1089" i="55"/>
  <c r="H1089" i="55"/>
  <c r="G1089" i="55"/>
  <c r="I1088" i="55"/>
  <c r="H1088" i="55"/>
  <c r="G1088" i="55"/>
  <c r="I1087" i="55"/>
  <c r="H1087" i="55"/>
  <c r="G1087" i="55"/>
  <c r="I1086" i="55"/>
  <c r="H1086" i="55"/>
  <c r="G1086" i="55"/>
  <c r="I1085" i="55"/>
  <c r="H1085" i="55"/>
  <c r="G1085" i="55"/>
  <c r="I1084" i="55"/>
  <c r="H1084" i="55"/>
  <c r="G1084" i="55"/>
  <c r="I1083" i="55"/>
  <c r="H1083" i="55"/>
  <c r="G1083" i="55"/>
  <c r="I1082" i="55"/>
  <c r="H1082" i="55"/>
  <c r="G1082" i="55"/>
  <c r="I1081" i="55"/>
  <c r="H1081" i="55"/>
  <c r="G1081" i="55"/>
  <c r="I1080" i="55"/>
  <c r="H1080" i="55"/>
  <c r="G1080" i="55"/>
  <c r="I1079" i="55"/>
  <c r="H1079" i="55"/>
  <c r="G1079" i="55"/>
  <c r="I1078" i="55"/>
  <c r="H1078" i="55"/>
  <c r="G1078" i="55"/>
  <c r="I1077" i="55"/>
  <c r="H1077" i="55"/>
  <c r="G1077" i="55"/>
  <c r="I1076" i="55"/>
  <c r="H1076" i="55"/>
  <c r="G1076" i="55"/>
  <c r="I1075" i="55"/>
  <c r="H1075" i="55"/>
  <c r="G1075" i="55"/>
  <c r="I1074" i="55"/>
  <c r="H1074" i="55"/>
  <c r="G1074" i="55"/>
  <c r="I1073" i="55"/>
  <c r="H1073" i="55"/>
  <c r="G1073" i="55"/>
  <c r="I1072" i="55"/>
  <c r="H1072" i="55"/>
  <c r="G1072" i="55"/>
  <c r="I1071" i="55"/>
  <c r="H1071" i="55"/>
  <c r="G1071" i="55"/>
  <c r="I1070" i="55"/>
  <c r="H1070" i="55"/>
  <c r="G1070" i="55"/>
  <c r="I1069" i="55"/>
  <c r="H1069" i="55"/>
  <c r="G1069" i="55"/>
  <c r="I1068" i="55"/>
  <c r="H1068" i="55"/>
  <c r="G1068" i="55"/>
  <c r="I1067" i="55"/>
  <c r="H1067" i="55"/>
  <c r="G1067" i="55"/>
  <c r="I1066" i="55"/>
  <c r="H1066" i="55"/>
  <c r="G1066" i="55"/>
  <c r="I1065" i="55"/>
  <c r="H1065" i="55"/>
  <c r="G1065" i="55"/>
  <c r="I1064" i="55"/>
  <c r="H1064" i="55"/>
  <c r="G1064" i="55"/>
  <c r="I1063" i="55"/>
  <c r="H1063" i="55"/>
  <c r="G1063" i="55"/>
  <c r="I1062" i="55"/>
  <c r="H1062" i="55"/>
  <c r="G1062" i="55"/>
  <c r="I1061" i="55"/>
  <c r="H1061" i="55"/>
  <c r="G1061" i="55"/>
  <c r="I1060" i="55"/>
  <c r="H1060" i="55"/>
  <c r="G1060" i="55"/>
  <c r="I1059" i="55"/>
  <c r="H1059" i="55"/>
  <c r="G1059" i="55"/>
  <c r="I1058" i="55"/>
  <c r="H1058" i="55"/>
  <c r="G1058" i="55"/>
  <c r="I1057" i="55"/>
  <c r="H1057" i="55"/>
  <c r="G1057" i="55"/>
  <c r="I1056" i="55"/>
  <c r="H1056" i="55"/>
  <c r="G1056" i="55"/>
  <c r="I1055" i="55"/>
  <c r="H1055" i="55"/>
  <c r="G1055" i="55"/>
  <c r="I1054" i="55"/>
  <c r="H1054" i="55"/>
  <c r="G1054" i="55"/>
  <c r="I1053" i="55"/>
  <c r="H1053" i="55"/>
  <c r="G1053" i="55"/>
  <c r="I1052" i="55"/>
  <c r="H1052" i="55"/>
  <c r="G1052" i="55"/>
  <c r="I1051" i="55"/>
  <c r="H1051" i="55"/>
  <c r="G1051" i="55"/>
  <c r="I1050" i="55"/>
  <c r="H1050" i="55"/>
  <c r="G1050" i="55"/>
  <c r="I1049" i="55"/>
  <c r="H1049" i="55"/>
  <c r="G1049" i="55"/>
  <c r="I1048" i="55"/>
  <c r="H1048" i="55"/>
  <c r="G1048" i="55"/>
  <c r="I1047" i="55"/>
  <c r="H1047" i="55"/>
  <c r="G1047" i="55"/>
  <c r="I1046" i="55"/>
  <c r="H1046" i="55"/>
  <c r="G1046" i="55"/>
  <c r="I1045" i="55"/>
  <c r="H1045" i="55"/>
  <c r="G1045" i="55"/>
  <c r="I1044" i="55"/>
  <c r="H1044" i="55"/>
  <c r="G1044" i="55"/>
  <c r="I1043" i="55"/>
  <c r="H1043" i="55"/>
  <c r="G1043" i="55"/>
  <c r="I1042" i="55"/>
  <c r="H1042" i="55"/>
  <c r="G1042" i="55"/>
  <c r="I1041" i="55"/>
  <c r="H1041" i="55"/>
  <c r="G1041" i="55"/>
  <c r="I1040" i="55"/>
  <c r="H1040" i="55"/>
  <c r="G1040" i="55"/>
  <c r="I1039" i="55"/>
  <c r="H1039" i="55"/>
  <c r="G1039" i="55"/>
  <c r="I1038" i="55"/>
  <c r="H1038" i="55"/>
  <c r="G1038" i="55"/>
  <c r="I1037" i="55"/>
  <c r="H1037" i="55"/>
  <c r="G1037" i="55"/>
  <c r="I1036" i="55"/>
  <c r="H1036" i="55"/>
  <c r="G1036" i="55"/>
  <c r="I1035" i="55"/>
  <c r="H1035" i="55"/>
  <c r="G1035" i="55"/>
  <c r="I1034" i="55"/>
  <c r="H1034" i="55"/>
  <c r="G1034" i="55"/>
  <c r="I1033" i="55"/>
  <c r="H1033" i="55"/>
  <c r="G1033" i="55"/>
  <c r="I1032" i="55"/>
  <c r="H1032" i="55"/>
  <c r="G1032" i="55"/>
  <c r="I1031" i="55"/>
  <c r="H1031" i="55"/>
  <c r="G1031" i="55"/>
  <c r="I1030" i="55"/>
  <c r="H1030" i="55"/>
  <c r="G1030" i="55"/>
  <c r="I1029" i="55"/>
  <c r="H1029" i="55"/>
  <c r="G1029" i="55"/>
  <c r="I1028" i="55"/>
  <c r="H1028" i="55"/>
  <c r="G1028" i="55"/>
  <c r="I1027" i="55"/>
  <c r="H1027" i="55"/>
  <c r="G1027" i="55"/>
  <c r="I1026" i="55"/>
  <c r="H1026" i="55"/>
  <c r="G1026" i="55"/>
  <c r="I1025" i="55"/>
  <c r="H1025" i="55"/>
  <c r="G1025" i="55"/>
  <c r="I1024" i="55"/>
  <c r="H1024" i="55"/>
  <c r="G1024" i="55"/>
  <c r="I1023" i="55"/>
  <c r="H1023" i="55"/>
  <c r="G1023" i="55"/>
  <c r="I1022" i="55"/>
  <c r="H1022" i="55"/>
  <c r="G1022" i="55"/>
  <c r="I1021" i="55"/>
  <c r="H1021" i="55"/>
  <c r="G1021" i="55"/>
  <c r="I1020" i="55"/>
  <c r="H1020" i="55"/>
  <c r="G1020" i="55"/>
  <c r="I1019" i="55"/>
  <c r="H1019" i="55"/>
  <c r="G1019" i="55"/>
  <c r="I1018" i="55"/>
  <c r="H1018" i="55"/>
  <c r="G1018" i="55"/>
  <c r="I1017" i="55"/>
  <c r="H1017" i="55"/>
  <c r="G1017" i="55"/>
  <c r="I1016" i="55"/>
  <c r="H1016" i="55"/>
  <c r="G1016" i="55"/>
  <c r="I1015" i="55"/>
  <c r="H1015" i="55"/>
  <c r="G1015" i="55"/>
  <c r="I1014" i="55"/>
  <c r="H1014" i="55"/>
  <c r="G1014" i="55"/>
  <c r="I1013" i="55"/>
  <c r="H1013" i="55"/>
  <c r="G1013" i="55"/>
  <c r="I1012" i="55"/>
  <c r="H1012" i="55"/>
  <c r="G1012" i="55"/>
  <c r="I1011" i="55"/>
  <c r="H1011" i="55"/>
  <c r="G1011" i="55"/>
  <c r="I1010" i="55"/>
  <c r="H1010" i="55"/>
  <c r="G1010" i="55"/>
  <c r="I1009" i="55"/>
  <c r="H1009" i="55"/>
  <c r="G1009" i="55"/>
  <c r="I1008" i="55"/>
  <c r="H1008" i="55"/>
  <c r="G1008" i="55"/>
  <c r="I1007" i="55"/>
  <c r="H1007" i="55"/>
  <c r="G1007" i="55"/>
  <c r="I1006" i="55"/>
  <c r="H1006" i="55"/>
  <c r="G1006" i="55"/>
  <c r="I1005" i="55"/>
  <c r="H1005" i="55"/>
  <c r="G1005" i="55"/>
  <c r="I1004" i="55"/>
  <c r="H1004" i="55"/>
  <c r="G1004" i="55"/>
  <c r="I1003" i="55"/>
  <c r="H1003" i="55"/>
  <c r="G1003" i="55"/>
  <c r="I1002" i="55"/>
  <c r="H1002" i="55"/>
  <c r="G1002" i="55"/>
  <c r="I1001" i="55"/>
  <c r="H1001" i="55"/>
  <c r="G1001" i="55"/>
  <c r="I1000" i="55"/>
  <c r="H1000" i="55"/>
  <c r="G1000" i="55"/>
  <c r="I999" i="55"/>
  <c r="H999" i="55"/>
  <c r="G999" i="55"/>
  <c r="I998" i="55"/>
  <c r="H998" i="55"/>
  <c r="G998" i="55"/>
  <c r="I997" i="55"/>
  <c r="H997" i="55"/>
  <c r="G997" i="55"/>
  <c r="I996" i="55"/>
  <c r="H996" i="55"/>
  <c r="G996" i="55"/>
  <c r="I995" i="55"/>
  <c r="H995" i="55"/>
  <c r="G995" i="55"/>
  <c r="I994" i="55"/>
  <c r="H994" i="55"/>
  <c r="G994" i="55"/>
  <c r="I993" i="55"/>
  <c r="H993" i="55"/>
  <c r="G993" i="55"/>
  <c r="I992" i="55"/>
  <c r="H992" i="55"/>
  <c r="G992" i="55"/>
  <c r="I991" i="55"/>
  <c r="H991" i="55"/>
  <c r="G991" i="55"/>
  <c r="I990" i="55"/>
  <c r="H990" i="55"/>
  <c r="G990" i="55"/>
  <c r="I989" i="55"/>
  <c r="H989" i="55"/>
  <c r="G989" i="55"/>
  <c r="I988" i="55"/>
  <c r="H988" i="55"/>
  <c r="G988" i="55"/>
  <c r="I987" i="55"/>
  <c r="H987" i="55"/>
  <c r="G987" i="55"/>
  <c r="I986" i="55"/>
  <c r="H986" i="55"/>
  <c r="G986" i="55"/>
  <c r="I985" i="55"/>
  <c r="H985" i="55"/>
  <c r="G985" i="55"/>
  <c r="I984" i="55"/>
  <c r="H984" i="55"/>
  <c r="G984" i="55"/>
  <c r="I983" i="55"/>
  <c r="H983" i="55"/>
  <c r="G983" i="55"/>
  <c r="I982" i="55"/>
  <c r="H982" i="55"/>
  <c r="G982" i="55"/>
  <c r="I981" i="55"/>
  <c r="H981" i="55"/>
  <c r="G981" i="55"/>
  <c r="I980" i="55"/>
  <c r="H980" i="55"/>
  <c r="G980" i="55"/>
  <c r="I979" i="55"/>
  <c r="H979" i="55"/>
  <c r="G979" i="55"/>
  <c r="I978" i="55"/>
  <c r="H978" i="55"/>
  <c r="G978" i="55"/>
  <c r="I977" i="55"/>
  <c r="H977" i="55"/>
  <c r="G977" i="55"/>
  <c r="I976" i="55"/>
  <c r="H976" i="55"/>
  <c r="G976" i="55"/>
  <c r="I975" i="55"/>
  <c r="H975" i="55"/>
  <c r="G975" i="55"/>
  <c r="I974" i="55"/>
  <c r="H974" i="55"/>
  <c r="G974" i="55"/>
  <c r="I973" i="55"/>
  <c r="H973" i="55"/>
  <c r="G973" i="55"/>
  <c r="I972" i="55"/>
  <c r="H972" i="55"/>
  <c r="G972" i="55"/>
  <c r="I971" i="55"/>
  <c r="H971" i="55"/>
  <c r="G971" i="55"/>
  <c r="I970" i="55"/>
  <c r="H970" i="55"/>
  <c r="G970" i="55"/>
  <c r="I969" i="55"/>
  <c r="H969" i="55"/>
  <c r="G969" i="55"/>
  <c r="I968" i="55"/>
  <c r="H968" i="55"/>
  <c r="G968" i="55"/>
  <c r="I967" i="55"/>
  <c r="H967" i="55"/>
  <c r="G967" i="55"/>
  <c r="I966" i="55"/>
  <c r="H966" i="55"/>
  <c r="G966" i="55"/>
  <c r="I965" i="55"/>
  <c r="H965" i="55"/>
  <c r="G965" i="55"/>
  <c r="I964" i="55"/>
  <c r="H964" i="55"/>
  <c r="G964" i="55"/>
  <c r="I963" i="55"/>
  <c r="H963" i="55"/>
  <c r="G963" i="55"/>
  <c r="I962" i="55"/>
  <c r="H962" i="55"/>
  <c r="G962" i="55"/>
  <c r="I961" i="55"/>
  <c r="H961" i="55"/>
  <c r="G961" i="55"/>
  <c r="I960" i="55"/>
  <c r="H960" i="55"/>
  <c r="G960" i="55"/>
  <c r="I959" i="55"/>
  <c r="H959" i="55"/>
  <c r="G959" i="55"/>
  <c r="I958" i="55"/>
  <c r="H958" i="55"/>
  <c r="G958" i="55"/>
  <c r="I957" i="55"/>
  <c r="H957" i="55"/>
  <c r="G957" i="55"/>
  <c r="I956" i="55"/>
  <c r="H956" i="55"/>
  <c r="G956" i="55"/>
  <c r="I955" i="55"/>
  <c r="H955" i="55"/>
  <c r="G955" i="55"/>
  <c r="I954" i="55"/>
  <c r="H954" i="55"/>
  <c r="G954" i="55"/>
  <c r="I953" i="55"/>
  <c r="H953" i="55"/>
  <c r="G953" i="55"/>
  <c r="I952" i="55"/>
  <c r="H952" i="55"/>
  <c r="G952" i="55"/>
  <c r="I951" i="55"/>
  <c r="H951" i="55"/>
  <c r="G951" i="55"/>
  <c r="I950" i="55"/>
  <c r="H950" i="55"/>
  <c r="G950" i="55"/>
  <c r="I949" i="55"/>
  <c r="H949" i="55"/>
  <c r="G949" i="55"/>
  <c r="I948" i="55"/>
  <c r="H948" i="55"/>
  <c r="G948" i="55"/>
  <c r="I947" i="55"/>
  <c r="H947" i="55"/>
  <c r="G947" i="55"/>
  <c r="I946" i="55"/>
  <c r="H946" i="55"/>
  <c r="G946" i="55"/>
  <c r="I945" i="55"/>
  <c r="H945" i="55"/>
  <c r="G945" i="55"/>
  <c r="I944" i="55"/>
  <c r="H944" i="55"/>
  <c r="G944" i="55"/>
  <c r="I943" i="55"/>
  <c r="H943" i="55"/>
  <c r="G943" i="55"/>
  <c r="I942" i="55"/>
  <c r="H942" i="55"/>
  <c r="G942" i="55"/>
  <c r="I941" i="55"/>
  <c r="H941" i="55"/>
  <c r="G941" i="55"/>
  <c r="I940" i="55"/>
  <c r="H940" i="55"/>
  <c r="G940" i="55"/>
  <c r="I939" i="55"/>
  <c r="H939" i="55"/>
  <c r="G939" i="55"/>
  <c r="I938" i="55"/>
  <c r="H938" i="55"/>
  <c r="G938" i="55"/>
  <c r="I937" i="55"/>
  <c r="H937" i="55"/>
  <c r="G937" i="55"/>
  <c r="I936" i="55"/>
  <c r="H936" i="55"/>
  <c r="G936" i="55"/>
  <c r="I935" i="55"/>
  <c r="H935" i="55"/>
  <c r="G935" i="55"/>
  <c r="I934" i="55"/>
  <c r="H934" i="55"/>
  <c r="G934" i="55"/>
  <c r="I933" i="55"/>
  <c r="H933" i="55"/>
  <c r="G933" i="55"/>
  <c r="I932" i="55"/>
  <c r="H932" i="55"/>
  <c r="G932" i="55"/>
  <c r="I931" i="55"/>
  <c r="H931" i="55"/>
  <c r="G931" i="55"/>
  <c r="I930" i="55"/>
  <c r="H930" i="55"/>
  <c r="G930" i="55"/>
  <c r="I929" i="55"/>
  <c r="H929" i="55"/>
  <c r="G929" i="55"/>
  <c r="I928" i="55"/>
  <c r="H928" i="55"/>
  <c r="G928" i="55"/>
  <c r="I927" i="55"/>
  <c r="H927" i="55"/>
  <c r="G927" i="55"/>
  <c r="I926" i="55"/>
  <c r="H926" i="55"/>
  <c r="G926" i="55"/>
  <c r="I925" i="55"/>
  <c r="H925" i="55"/>
  <c r="G925" i="55"/>
  <c r="I924" i="55"/>
  <c r="H924" i="55"/>
  <c r="G924" i="55"/>
  <c r="I923" i="55"/>
  <c r="H923" i="55"/>
  <c r="G923" i="55"/>
  <c r="I922" i="55"/>
  <c r="H922" i="55"/>
  <c r="G922" i="55"/>
  <c r="I921" i="55"/>
  <c r="H921" i="55"/>
  <c r="G921" i="55"/>
  <c r="I920" i="55"/>
  <c r="H920" i="55"/>
  <c r="G920" i="55"/>
  <c r="I919" i="55"/>
  <c r="H919" i="55"/>
  <c r="G919" i="55"/>
  <c r="I918" i="55"/>
  <c r="H918" i="55"/>
  <c r="G918" i="55"/>
  <c r="I917" i="55"/>
  <c r="H917" i="55"/>
  <c r="G917" i="55"/>
  <c r="I916" i="55"/>
  <c r="H916" i="55"/>
  <c r="G916" i="55"/>
  <c r="I915" i="55"/>
  <c r="H915" i="55"/>
  <c r="G915" i="55"/>
  <c r="I914" i="55"/>
  <c r="H914" i="55"/>
  <c r="G914" i="55"/>
  <c r="I913" i="55"/>
  <c r="H913" i="55"/>
  <c r="G913" i="55"/>
  <c r="I912" i="55"/>
  <c r="H912" i="55"/>
  <c r="G912" i="55"/>
  <c r="I911" i="55"/>
  <c r="H911" i="55"/>
  <c r="G911" i="55"/>
  <c r="I910" i="55"/>
  <c r="H910" i="55"/>
  <c r="G910" i="55"/>
  <c r="I909" i="55"/>
  <c r="H909" i="55"/>
  <c r="G909" i="55"/>
  <c r="I908" i="55"/>
  <c r="H908" i="55"/>
  <c r="G908" i="55"/>
  <c r="I907" i="55"/>
  <c r="H907" i="55"/>
  <c r="G907" i="55"/>
  <c r="I906" i="55"/>
  <c r="H906" i="55"/>
  <c r="G906" i="55"/>
  <c r="I905" i="55"/>
  <c r="H905" i="55"/>
  <c r="G905" i="55"/>
  <c r="I904" i="55"/>
  <c r="H904" i="55"/>
  <c r="G904" i="55"/>
  <c r="I903" i="55"/>
  <c r="H903" i="55"/>
  <c r="G903" i="55"/>
  <c r="I902" i="55"/>
  <c r="H902" i="55"/>
  <c r="G902" i="55"/>
  <c r="I901" i="55"/>
  <c r="H901" i="55"/>
  <c r="G901" i="55"/>
  <c r="I900" i="55"/>
  <c r="H900" i="55"/>
  <c r="G900" i="55"/>
  <c r="I899" i="55"/>
  <c r="H899" i="55"/>
  <c r="G899" i="55"/>
  <c r="I898" i="55"/>
  <c r="H898" i="55"/>
  <c r="G898" i="55"/>
  <c r="I897" i="55"/>
  <c r="H897" i="55"/>
  <c r="G897" i="55"/>
  <c r="I896" i="55"/>
  <c r="H896" i="55"/>
  <c r="G896" i="55"/>
  <c r="I895" i="55"/>
  <c r="H895" i="55"/>
  <c r="G895" i="55"/>
  <c r="I894" i="55"/>
  <c r="H894" i="55"/>
  <c r="G894" i="55"/>
  <c r="I893" i="55"/>
  <c r="H893" i="55"/>
  <c r="G893" i="55"/>
  <c r="I892" i="55"/>
  <c r="H892" i="55"/>
  <c r="G892" i="55"/>
  <c r="I891" i="55"/>
  <c r="H891" i="55"/>
  <c r="G891" i="55"/>
  <c r="I890" i="55"/>
  <c r="H890" i="55"/>
  <c r="G890" i="55"/>
  <c r="I889" i="55"/>
  <c r="H889" i="55"/>
  <c r="G889" i="55"/>
  <c r="I888" i="55"/>
  <c r="H888" i="55"/>
  <c r="G888" i="55"/>
  <c r="I887" i="55"/>
  <c r="H887" i="55"/>
  <c r="G887" i="55"/>
  <c r="I886" i="55"/>
  <c r="H886" i="55"/>
  <c r="G886" i="55"/>
  <c r="I885" i="55"/>
  <c r="H885" i="55"/>
  <c r="G885" i="55"/>
  <c r="I884" i="55"/>
  <c r="H884" i="55"/>
  <c r="G884" i="55"/>
  <c r="I883" i="55"/>
  <c r="H883" i="55"/>
  <c r="G883" i="55"/>
  <c r="I882" i="55"/>
  <c r="H882" i="55"/>
  <c r="G882" i="55"/>
  <c r="I881" i="55"/>
  <c r="H881" i="55"/>
  <c r="G881" i="55"/>
  <c r="I880" i="55"/>
  <c r="H880" i="55"/>
  <c r="G880" i="55"/>
  <c r="I879" i="55"/>
  <c r="H879" i="55"/>
  <c r="G879" i="55"/>
  <c r="I878" i="55"/>
  <c r="H878" i="55"/>
  <c r="G878" i="55"/>
  <c r="I877" i="55"/>
  <c r="H877" i="55"/>
  <c r="G877" i="55"/>
  <c r="I876" i="55"/>
  <c r="H876" i="55"/>
  <c r="G876" i="55"/>
  <c r="I875" i="55"/>
  <c r="H875" i="55"/>
  <c r="G875" i="55"/>
  <c r="I874" i="55"/>
  <c r="H874" i="55"/>
  <c r="G874" i="55"/>
  <c r="I873" i="55"/>
  <c r="H873" i="55"/>
  <c r="G873" i="55"/>
  <c r="I872" i="55"/>
  <c r="H872" i="55"/>
  <c r="G872" i="55"/>
  <c r="I871" i="55"/>
  <c r="H871" i="55"/>
  <c r="G871" i="55"/>
  <c r="I870" i="55"/>
  <c r="H870" i="55"/>
  <c r="G870" i="55"/>
  <c r="I869" i="55"/>
  <c r="H869" i="55"/>
  <c r="G869" i="55"/>
  <c r="I868" i="55"/>
  <c r="H868" i="55"/>
  <c r="G868" i="55"/>
  <c r="I867" i="55"/>
  <c r="H867" i="55"/>
  <c r="G867" i="55"/>
  <c r="I866" i="55"/>
  <c r="H866" i="55"/>
  <c r="G866" i="55"/>
  <c r="I865" i="55"/>
  <c r="H865" i="55"/>
  <c r="G865" i="55"/>
  <c r="I864" i="55"/>
  <c r="H864" i="55"/>
  <c r="G864" i="55"/>
  <c r="I863" i="55"/>
  <c r="H863" i="55"/>
  <c r="G863" i="55"/>
  <c r="I862" i="55"/>
  <c r="H862" i="55"/>
  <c r="G862" i="55"/>
  <c r="I861" i="55"/>
  <c r="H861" i="55"/>
  <c r="G861" i="55"/>
  <c r="I860" i="55"/>
  <c r="H860" i="55"/>
  <c r="G860" i="55"/>
  <c r="I859" i="55"/>
  <c r="H859" i="55"/>
  <c r="G859" i="55"/>
  <c r="I858" i="55"/>
  <c r="H858" i="55"/>
  <c r="G858" i="55"/>
  <c r="I857" i="55"/>
  <c r="H857" i="55"/>
  <c r="G857" i="55"/>
  <c r="I856" i="55"/>
  <c r="H856" i="55"/>
  <c r="G856" i="55"/>
  <c r="I855" i="55"/>
  <c r="H855" i="55"/>
  <c r="G855" i="55"/>
  <c r="I854" i="55"/>
  <c r="H854" i="55"/>
  <c r="G854" i="55"/>
  <c r="I853" i="55"/>
  <c r="H853" i="55"/>
  <c r="G853" i="55"/>
  <c r="I852" i="55"/>
  <c r="H852" i="55"/>
  <c r="G852" i="55"/>
  <c r="I851" i="55"/>
  <c r="H851" i="55"/>
  <c r="G851" i="55"/>
  <c r="I850" i="55"/>
  <c r="H850" i="55"/>
  <c r="G850" i="55"/>
  <c r="I849" i="55"/>
  <c r="H849" i="55"/>
  <c r="G849" i="55"/>
  <c r="I848" i="55"/>
  <c r="H848" i="55"/>
  <c r="G848" i="55"/>
  <c r="I847" i="55"/>
  <c r="H847" i="55"/>
  <c r="G847" i="55"/>
  <c r="I846" i="55"/>
  <c r="H846" i="55"/>
  <c r="G846" i="55"/>
  <c r="I845" i="55"/>
  <c r="H845" i="55"/>
  <c r="G845" i="55"/>
  <c r="I844" i="55"/>
  <c r="H844" i="55"/>
  <c r="G844" i="55"/>
  <c r="I843" i="55"/>
  <c r="H843" i="55"/>
  <c r="G843" i="55"/>
  <c r="I842" i="55"/>
  <c r="H842" i="55"/>
  <c r="G842" i="55"/>
  <c r="I841" i="55"/>
  <c r="H841" i="55"/>
  <c r="G841" i="55"/>
  <c r="I840" i="55"/>
  <c r="H840" i="55"/>
  <c r="G840" i="55"/>
  <c r="I839" i="55"/>
  <c r="H839" i="55"/>
  <c r="G839" i="55"/>
  <c r="I838" i="55"/>
  <c r="H838" i="55"/>
  <c r="G838" i="55"/>
  <c r="I837" i="55"/>
  <c r="H837" i="55"/>
  <c r="G837" i="55"/>
  <c r="I836" i="55"/>
  <c r="H836" i="55"/>
  <c r="G836" i="55"/>
  <c r="I835" i="55"/>
  <c r="H835" i="55"/>
  <c r="G835" i="55"/>
  <c r="I834" i="55"/>
  <c r="H834" i="55"/>
  <c r="G834" i="55"/>
  <c r="I833" i="55"/>
  <c r="H833" i="55"/>
  <c r="G833" i="55"/>
  <c r="I832" i="55"/>
  <c r="H832" i="55"/>
  <c r="G832" i="55"/>
  <c r="I831" i="55"/>
  <c r="H831" i="55"/>
  <c r="G831" i="55"/>
  <c r="I830" i="55"/>
  <c r="H830" i="55"/>
  <c r="G830" i="55"/>
  <c r="I829" i="55"/>
  <c r="H829" i="55"/>
  <c r="G829" i="55"/>
  <c r="I828" i="55"/>
  <c r="H828" i="55"/>
  <c r="G828" i="55"/>
  <c r="I827" i="55"/>
  <c r="H827" i="55"/>
  <c r="G827" i="55"/>
  <c r="I826" i="55"/>
  <c r="H826" i="55"/>
  <c r="G826" i="55"/>
  <c r="I825" i="55"/>
  <c r="H825" i="55"/>
  <c r="G825" i="55"/>
  <c r="I824" i="55"/>
  <c r="H824" i="55"/>
  <c r="G824" i="55"/>
  <c r="I823" i="55"/>
  <c r="H823" i="55"/>
  <c r="G823" i="55"/>
  <c r="I822" i="55"/>
  <c r="H822" i="55"/>
  <c r="G822" i="55"/>
  <c r="I821" i="55"/>
  <c r="H821" i="55"/>
  <c r="G821" i="55"/>
  <c r="I820" i="55"/>
  <c r="H820" i="55"/>
  <c r="G820" i="55"/>
  <c r="I819" i="55"/>
  <c r="H819" i="55"/>
  <c r="G819" i="55"/>
  <c r="I818" i="55"/>
  <c r="H818" i="55"/>
  <c r="G818" i="55"/>
  <c r="I817" i="55"/>
  <c r="H817" i="55"/>
  <c r="G817" i="55"/>
  <c r="I816" i="55"/>
  <c r="H816" i="55"/>
  <c r="G816" i="55"/>
  <c r="I815" i="55"/>
  <c r="H815" i="55"/>
  <c r="G815" i="55"/>
  <c r="I814" i="55"/>
  <c r="H814" i="55"/>
  <c r="G814" i="55"/>
  <c r="I813" i="55"/>
  <c r="H813" i="55"/>
  <c r="G813" i="55"/>
  <c r="I812" i="55"/>
  <c r="H812" i="55"/>
  <c r="G812" i="55"/>
  <c r="I811" i="55"/>
  <c r="H811" i="55"/>
  <c r="G811" i="55"/>
  <c r="I810" i="55"/>
  <c r="H810" i="55"/>
  <c r="G810" i="55"/>
  <c r="I809" i="55"/>
  <c r="H809" i="55"/>
  <c r="G809" i="55"/>
  <c r="I808" i="55"/>
  <c r="H808" i="55"/>
  <c r="G808" i="55"/>
  <c r="I807" i="55"/>
  <c r="H807" i="55"/>
  <c r="G807" i="55"/>
  <c r="I806" i="55"/>
  <c r="H806" i="55"/>
  <c r="G806" i="55"/>
  <c r="I805" i="55"/>
  <c r="H805" i="55"/>
  <c r="G805" i="55"/>
  <c r="I804" i="55"/>
  <c r="H804" i="55"/>
  <c r="G804" i="55"/>
  <c r="I803" i="55"/>
  <c r="H803" i="55"/>
  <c r="G803" i="55"/>
  <c r="I802" i="55"/>
  <c r="H802" i="55"/>
  <c r="G802" i="55"/>
  <c r="I801" i="55"/>
  <c r="H801" i="55"/>
  <c r="G801" i="55"/>
  <c r="I800" i="55"/>
  <c r="H800" i="55"/>
  <c r="G800" i="55"/>
  <c r="I799" i="55"/>
  <c r="H799" i="55"/>
  <c r="G799" i="55"/>
  <c r="I798" i="55"/>
  <c r="H798" i="55"/>
  <c r="G798" i="55"/>
  <c r="I797" i="55"/>
  <c r="H797" i="55"/>
  <c r="G797" i="55"/>
  <c r="I796" i="55"/>
  <c r="H796" i="55"/>
  <c r="G796" i="55"/>
  <c r="I795" i="55"/>
  <c r="H795" i="55"/>
  <c r="G795" i="55"/>
  <c r="I794" i="55"/>
  <c r="H794" i="55"/>
  <c r="G794" i="55"/>
  <c r="I793" i="55"/>
  <c r="H793" i="55"/>
  <c r="G793" i="55"/>
  <c r="I792" i="55"/>
  <c r="H792" i="55"/>
  <c r="G792" i="55"/>
  <c r="I791" i="55"/>
  <c r="H791" i="55"/>
  <c r="G791" i="55"/>
  <c r="I790" i="55"/>
  <c r="H790" i="55"/>
  <c r="G790" i="55"/>
  <c r="I789" i="55"/>
  <c r="H789" i="55"/>
  <c r="G789" i="55"/>
  <c r="I788" i="55"/>
  <c r="H788" i="55"/>
  <c r="G788" i="55"/>
  <c r="I787" i="55"/>
  <c r="H787" i="55"/>
  <c r="G787" i="55"/>
  <c r="I786" i="55"/>
  <c r="H786" i="55"/>
  <c r="G786" i="55"/>
  <c r="I785" i="55"/>
  <c r="H785" i="55"/>
  <c r="G785" i="55"/>
  <c r="I784" i="55"/>
  <c r="H784" i="55"/>
  <c r="G784" i="55"/>
  <c r="I783" i="55"/>
  <c r="H783" i="55"/>
  <c r="G783" i="55"/>
  <c r="I782" i="55"/>
  <c r="H782" i="55"/>
  <c r="G782" i="55"/>
  <c r="I781" i="55"/>
  <c r="H781" i="55"/>
  <c r="G781" i="55"/>
  <c r="I780" i="55"/>
  <c r="H780" i="55"/>
  <c r="G780" i="55"/>
  <c r="I779" i="55"/>
  <c r="H779" i="55"/>
  <c r="G779" i="55"/>
  <c r="I778" i="55"/>
  <c r="H778" i="55"/>
  <c r="G778" i="55"/>
  <c r="I777" i="55"/>
  <c r="H777" i="55"/>
  <c r="G777" i="55"/>
  <c r="I776" i="55"/>
  <c r="H776" i="55"/>
  <c r="G776" i="55"/>
  <c r="I775" i="55"/>
  <c r="H775" i="55"/>
  <c r="G775" i="55"/>
  <c r="I774" i="55"/>
  <c r="H774" i="55"/>
  <c r="G774" i="55"/>
  <c r="I773" i="55"/>
  <c r="H773" i="55"/>
  <c r="G773" i="55"/>
  <c r="I772" i="55"/>
  <c r="H772" i="55"/>
  <c r="G772" i="55"/>
  <c r="I771" i="55"/>
  <c r="H771" i="55"/>
  <c r="G771" i="55"/>
  <c r="I770" i="55"/>
  <c r="H770" i="55"/>
  <c r="G770" i="55"/>
  <c r="I769" i="55"/>
  <c r="H769" i="55"/>
  <c r="G769" i="55"/>
  <c r="I768" i="55"/>
  <c r="H768" i="55"/>
  <c r="G768" i="55"/>
  <c r="I767" i="55"/>
  <c r="H767" i="55"/>
  <c r="G767" i="55"/>
  <c r="I766" i="55"/>
  <c r="H766" i="55"/>
  <c r="G766" i="55"/>
  <c r="I765" i="55"/>
  <c r="H765" i="55"/>
  <c r="G765" i="55"/>
  <c r="I764" i="55"/>
  <c r="H764" i="55"/>
  <c r="G764" i="55"/>
  <c r="I763" i="55"/>
  <c r="H763" i="55"/>
  <c r="G763" i="55"/>
  <c r="I762" i="55"/>
  <c r="H762" i="55"/>
  <c r="G762" i="55"/>
  <c r="I761" i="55"/>
  <c r="H761" i="55"/>
  <c r="G761" i="55"/>
  <c r="I760" i="55"/>
  <c r="H760" i="55"/>
  <c r="G760" i="55"/>
  <c r="I759" i="55"/>
  <c r="H759" i="55"/>
  <c r="G759" i="55"/>
  <c r="I758" i="55"/>
  <c r="H758" i="55"/>
  <c r="G758" i="55"/>
  <c r="I757" i="55"/>
  <c r="H757" i="55"/>
  <c r="G757" i="55"/>
  <c r="I756" i="55"/>
  <c r="H756" i="55"/>
  <c r="G756" i="55"/>
  <c r="I755" i="55"/>
  <c r="H755" i="55"/>
  <c r="G755" i="55"/>
  <c r="I754" i="55"/>
  <c r="H754" i="55"/>
  <c r="G754" i="55"/>
  <c r="I753" i="55"/>
  <c r="H753" i="55"/>
  <c r="G753" i="55"/>
  <c r="I752" i="55"/>
  <c r="H752" i="55"/>
  <c r="G752" i="55"/>
  <c r="I751" i="55"/>
  <c r="H751" i="55"/>
  <c r="G751" i="55"/>
  <c r="I750" i="55"/>
  <c r="H750" i="55"/>
  <c r="G750" i="55"/>
  <c r="I749" i="55"/>
  <c r="H749" i="55"/>
  <c r="G749" i="55"/>
  <c r="I748" i="55"/>
  <c r="H748" i="55"/>
  <c r="G748" i="55"/>
  <c r="I747" i="55"/>
  <c r="H747" i="55"/>
  <c r="G747" i="55"/>
  <c r="I746" i="55"/>
  <c r="H746" i="55"/>
  <c r="G746" i="55"/>
  <c r="I745" i="55"/>
  <c r="H745" i="55"/>
  <c r="G745" i="55"/>
  <c r="I744" i="55"/>
  <c r="H744" i="55"/>
  <c r="G744" i="55"/>
  <c r="I743" i="55"/>
  <c r="H743" i="55"/>
  <c r="G743" i="55"/>
  <c r="I742" i="55"/>
  <c r="H742" i="55"/>
  <c r="G742" i="55"/>
  <c r="I741" i="55"/>
  <c r="H741" i="55"/>
  <c r="G741" i="55"/>
  <c r="I740" i="55"/>
  <c r="H740" i="55"/>
  <c r="G740" i="55"/>
  <c r="I739" i="55"/>
  <c r="H739" i="55"/>
  <c r="G739" i="55"/>
  <c r="I738" i="55"/>
  <c r="H738" i="55"/>
  <c r="G738" i="55"/>
  <c r="I737" i="55"/>
  <c r="H737" i="55"/>
  <c r="G737" i="55"/>
  <c r="I736" i="55"/>
  <c r="H736" i="55"/>
  <c r="G736" i="55"/>
  <c r="I735" i="55"/>
  <c r="H735" i="55"/>
  <c r="G735" i="55"/>
  <c r="I734" i="55"/>
  <c r="H734" i="55"/>
  <c r="G734" i="55"/>
  <c r="I733" i="55"/>
  <c r="H733" i="55"/>
  <c r="G733" i="55"/>
  <c r="I732" i="55"/>
  <c r="H732" i="55"/>
  <c r="G732" i="55"/>
  <c r="I731" i="55"/>
  <c r="H731" i="55"/>
  <c r="G731" i="55"/>
  <c r="I730" i="55"/>
  <c r="H730" i="55"/>
  <c r="G730" i="55"/>
  <c r="I729" i="55"/>
  <c r="H729" i="55"/>
  <c r="G729" i="55"/>
  <c r="I728" i="55"/>
  <c r="H728" i="55"/>
  <c r="G728" i="55"/>
  <c r="I727" i="55"/>
  <c r="H727" i="55"/>
  <c r="G727" i="55"/>
  <c r="I726" i="55"/>
  <c r="H726" i="55"/>
  <c r="G726" i="55"/>
  <c r="I725" i="55"/>
  <c r="H725" i="55"/>
  <c r="G725" i="55"/>
  <c r="I724" i="55"/>
  <c r="H724" i="55"/>
  <c r="G724" i="55"/>
  <c r="I723" i="55"/>
  <c r="H723" i="55"/>
  <c r="G723" i="55"/>
  <c r="I722" i="55"/>
  <c r="H722" i="55"/>
  <c r="G722" i="55"/>
  <c r="I721" i="55"/>
  <c r="H721" i="55"/>
  <c r="G721" i="55"/>
  <c r="I720" i="55"/>
  <c r="H720" i="55"/>
  <c r="G720" i="55"/>
  <c r="I719" i="55"/>
  <c r="H719" i="55"/>
  <c r="G719" i="55"/>
  <c r="I718" i="55"/>
  <c r="H718" i="55"/>
  <c r="G718" i="55"/>
  <c r="I717" i="55"/>
  <c r="H717" i="55"/>
  <c r="G717" i="55"/>
  <c r="I716" i="55"/>
  <c r="H716" i="55"/>
  <c r="G716" i="55"/>
  <c r="I715" i="55"/>
  <c r="H715" i="55"/>
  <c r="G715" i="55"/>
  <c r="I714" i="55"/>
  <c r="H714" i="55"/>
  <c r="G714" i="55"/>
  <c r="I713" i="55"/>
  <c r="H713" i="55"/>
  <c r="G713" i="55"/>
  <c r="I712" i="55"/>
  <c r="H712" i="55"/>
  <c r="G712" i="55"/>
  <c r="I711" i="55"/>
  <c r="H711" i="55"/>
  <c r="G711" i="55"/>
  <c r="I710" i="55"/>
  <c r="H710" i="55"/>
  <c r="G710" i="55"/>
  <c r="I709" i="55"/>
  <c r="H709" i="55"/>
  <c r="G709" i="55"/>
  <c r="I708" i="55"/>
  <c r="H708" i="55"/>
  <c r="G708" i="55"/>
  <c r="I707" i="55"/>
  <c r="H707" i="55"/>
  <c r="G707" i="55"/>
  <c r="I706" i="55"/>
  <c r="H706" i="55"/>
  <c r="G706" i="55"/>
  <c r="I705" i="55"/>
  <c r="H705" i="55"/>
  <c r="G705" i="55"/>
  <c r="I704" i="55"/>
  <c r="H704" i="55"/>
  <c r="G704" i="55"/>
  <c r="I703" i="55"/>
  <c r="H703" i="55"/>
  <c r="G703" i="55"/>
  <c r="I702" i="55"/>
  <c r="H702" i="55"/>
  <c r="G702" i="55"/>
  <c r="I701" i="55"/>
  <c r="H701" i="55"/>
  <c r="G701" i="55"/>
  <c r="I700" i="55"/>
  <c r="H700" i="55"/>
  <c r="G700" i="55"/>
  <c r="I699" i="55"/>
  <c r="H699" i="55"/>
  <c r="G699" i="55"/>
  <c r="I698" i="55"/>
  <c r="H698" i="55"/>
  <c r="G698" i="55"/>
  <c r="I697" i="55"/>
  <c r="H697" i="55"/>
  <c r="G697" i="55"/>
  <c r="I696" i="55"/>
  <c r="H696" i="55"/>
  <c r="G696" i="55"/>
  <c r="I695" i="55"/>
  <c r="H695" i="55"/>
  <c r="G695" i="55"/>
  <c r="I694" i="55"/>
  <c r="H694" i="55"/>
  <c r="G694" i="55"/>
  <c r="I693" i="55"/>
  <c r="H693" i="55"/>
  <c r="G693" i="55"/>
  <c r="I692" i="55"/>
  <c r="H692" i="55"/>
  <c r="G692" i="55"/>
  <c r="I691" i="55"/>
  <c r="H691" i="55"/>
  <c r="G691" i="55"/>
  <c r="I690" i="55"/>
  <c r="H690" i="55"/>
  <c r="G690" i="55"/>
  <c r="I689" i="55"/>
  <c r="H689" i="55"/>
  <c r="G689" i="55"/>
  <c r="I688" i="55"/>
  <c r="H688" i="55"/>
  <c r="G688" i="55"/>
  <c r="I687" i="55"/>
  <c r="H687" i="55"/>
  <c r="G687" i="55"/>
  <c r="I686" i="55"/>
  <c r="H686" i="55"/>
  <c r="G686" i="55"/>
  <c r="I685" i="55"/>
  <c r="H685" i="55"/>
  <c r="G685" i="55"/>
  <c r="I684" i="55"/>
  <c r="H684" i="55"/>
  <c r="G684" i="55"/>
  <c r="I683" i="55"/>
  <c r="H683" i="55"/>
  <c r="G683" i="55"/>
  <c r="I682" i="55"/>
  <c r="H682" i="55"/>
  <c r="G682" i="55"/>
  <c r="I681" i="55"/>
  <c r="H681" i="55"/>
  <c r="G681" i="55"/>
  <c r="I680" i="55"/>
  <c r="H680" i="55"/>
  <c r="G680" i="55"/>
  <c r="I679" i="55"/>
  <c r="H679" i="55"/>
  <c r="G679" i="55"/>
  <c r="I678" i="55"/>
  <c r="H678" i="55"/>
  <c r="G678" i="55"/>
  <c r="I677" i="55"/>
  <c r="H677" i="55"/>
  <c r="G677" i="55"/>
  <c r="I676" i="55"/>
  <c r="H676" i="55"/>
  <c r="G676" i="55"/>
  <c r="I675" i="55"/>
  <c r="H675" i="55"/>
  <c r="G675" i="55"/>
  <c r="I674" i="55"/>
  <c r="H674" i="55"/>
  <c r="G674" i="55"/>
  <c r="I673" i="55"/>
  <c r="H673" i="55"/>
  <c r="G673" i="55"/>
  <c r="I672" i="55"/>
  <c r="H672" i="55"/>
  <c r="G672" i="55"/>
  <c r="I671" i="55"/>
  <c r="H671" i="55"/>
  <c r="G671" i="55"/>
  <c r="I670" i="55"/>
  <c r="H670" i="55"/>
  <c r="G670" i="55"/>
  <c r="I669" i="55"/>
  <c r="H669" i="55"/>
  <c r="G669" i="55"/>
  <c r="I668" i="55"/>
  <c r="H668" i="55"/>
  <c r="G668" i="55"/>
  <c r="I667" i="55"/>
  <c r="H667" i="55"/>
  <c r="G667" i="55"/>
  <c r="I666" i="55"/>
  <c r="H666" i="55"/>
  <c r="G666" i="55"/>
  <c r="I665" i="55"/>
  <c r="H665" i="55"/>
  <c r="G665" i="55"/>
  <c r="I664" i="55"/>
  <c r="H664" i="55"/>
  <c r="G664" i="55"/>
  <c r="I663" i="55"/>
  <c r="H663" i="55"/>
  <c r="G663" i="55"/>
  <c r="I662" i="55"/>
  <c r="H662" i="55"/>
  <c r="G662" i="55"/>
  <c r="I661" i="55"/>
  <c r="H661" i="55"/>
  <c r="G661" i="55"/>
  <c r="I660" i="55"/>
  <c r="H660" i="55"/>
  <c r="G660" i="55"/>
  <c r="I659" i="55"/>
  <c r="H659" i="55"/>
  <c r="G659" i="55"/>
  <c r="I658" i="55"/>
  <c r="H658" i="55"/>
  <c r="G658" i="55"/>
  <c r="I657" i="55"/>
  <c r="H657" i="55"/>
  <c r="G657" i="55"/>
  <c r="I656" i="55"/>
  <c r="H656" i="55"/>
  <c r="G656" i="55"/>
  <c r="I655" i="55"/>
  <c r="H655" i="55"/>
  <c r="G655" i="55"/>
  <c r="I654" i="55"/>
  <c r="H654" i="55"/>
  <c r="G654" i="55"/>
  <c r="I653" i="55"/>
  <c r="H653" i="55"/>
  <c r="G653" i="55"/>
  <c r="I652" i="55"/>
  <c r="H652" i="55"/>
  <c r="G652" i="55"/>
  <c r="I651" i="55"/>
  <c r="H651" i="55"/>
  <c r="G651" i="55"/>
  <c r="I650" i="55"/>
  <c r="H650" i="55"/>
  <c r="G650" i="55"/>
  <c r="I649" i="55"/>
  <c r="H649" i="55"/>
  <c r="G649" i="55"/>
  <c r="I648" i="55"/>
  <c r="H648" i="55"/>
  <c r="G648" i="55"/>
  <c r="I647" i="55"/>
  <c r="H647" i="55"/>
  <c r="G647" i="55"/>
  <c r="I646" i="55"/>
  <c r="H646" i="55"/>
  <c r="G646" i="55"/>
  <c r="I645" i="55"/>
  <c r="H645" i="55"/>
  <c r="G645" i="55"/>
  <c r="I644" i="55"/>
  <c r="H644" i="55"/>
  <c r="G644" i="55"/>
  <c r="I643" i="55"/>
  <c r="H643" i="55"/>
  <c r="G643" i="55"/>
  <c r="I642" i="55"/>
  <c r="H642" i="55"/>
  <c r="G642" i="55"/>
  <c r="I641" i="55"/>
  <c r="H641" i="55"/>
  <c r="G641" i="55"/>
  <c r="I640" i="55"/>
  <c r="H640" i="55"/>
  <c r="G640" i="55"/>
  <c r="I639" i="55"/>
  <c r="H639" i="55"/>
  <c r="G639" i="55"/>
  <c r="I638" i="55"/>
  <c r="H638" i="55"/>
  <c r="G638" i="55"/>
  <c r="I637" i="55"/>
  <c r="H637" i="55"/>
  <c r="G637" i="55"/>
  <c r="I636" i="55"/>
  <c r="H636" i="55"/>
  <c r="G636" i="55"/>
  <c r="I635" i="55"/>
  <c r="H635" i="55"/>
  <c r="G635" i="55"/>
  <c r="I634" i="55"/>
  <c r="H634" i="55"/>
  <c r="G634" i="55"/>
  <c r="I633" i="55"/>
  <c r="H633" i="55"/>
  <c r="G633" i="55"/>
  <c r="I632" i="55"/>
  <c r="H632" i="55"/>
  <c r="G632" i="55"/>
  <c r="I631" i="55"/>
  <c r="H631" i="55"/>
  <c r="G631" i="55"/>
  <c r="I630" i="55"/>
  <c r="H630" i="55"/>
  <c r="G630" i="55"/>
  <c r="I629" i="55"/>
  <c r="H629" i="55"/>
  <c r="G629" i="55"/>
  <c r="I628" i="55"/>
  <c r="H628" i="55"/>
  <c r="G628" i="55"/>
  <c r="I627" i="55"/>
  <c r="H627" i="55"/>
  <c r="G627" i="55"/>
  <c r="I626" i="55"/>
  <c r="H626" i="55"/>
  <c r="G626" i="55"/>
  <c r="I625" i="55"/>
  <c r="H625" i="55"/>
  <c r="G625" i="55"/>
  <c r="I624" i="55"/>
  <c r="H624" i="55"/>
  <c r="G624" i="55"/>
  <c r="I623" i="55"/>
  <c r="H623" i="55"/>
  <c r="G623" i="55"/>
  <c r="I622" i="55"/>
  <c r="H622" i="55"/>
  <c r="G622" i="55"/>
  <c r="I621" i="55"/>
  <c r="H621" i="55"/>
  <c r="G621" i="55"/>
  <c r="I620" i="55"/>
  <c r="H620" i="55"/>
  <c r="G620" i="55"/>
  <c r="I619" i="55"/>
  <c r="H619" i="55"/>
  <c r="G619" i="55"/>
  <c r="I618" i="55"/>
  <c r="H618" i="55"/>
  <c r="G618" i="55"/>
  <c r="I617" i="55"/>
  <c r="H617" i="55"/>
  <c r="G617" i="55"/>
  <c r="I616" i="55"/>
  <c r="H616" i="55"/>
  <c r="G616" i="55"/>
  <c r="I615" i="55"/>
  <c r="H615" i="55"/>
  <c r="G615" i="55"/>
  <c r="I614" i="55"/>
  <c r="H614" i="55"/>
  <c r="G614" i="55"/>
  <c r="I613" i="55"/>
  <c r="H613" i="55"/>
  <c r="G613" i="55"/>
  <c r="I612" i="55"/>
  <c r="H612" i="55"/>
  <c r="G612" i="55"/>
  <c r="I611" i="55"/>
  <c r="H611" i="55"/>
  <c r="G611" i="55"/>
  <c r="I610" i="55"/>
  <c r="H610" i="55"/>
  <c r="G610" i="55"/>
  <c r="I609" i="55"/>
  <c r="H609" i="55"/>
  <c r="G609" i="55"/>
  <c r="I608" i="55"/>
  <c r="H608" i="55"/>
  <c r="G608" i="55"/>
  <c r="I607" i="55"/>
  <c r="H607" i="55"/>
  <c r="G607" i="55"/>
  <c r="I606" i="55"/>
  <c r="H606" i="55"/>
  <c r="G606" i="55"/>
  <c r="I605" i="55"/>
  <c r="H605" i="55"/>
  <c r="G605" i="55"/>
  <c r="I604" i="55"/>
  <c r="H604" i="55"/>
  <c r="G604" i="55"/>
  <c r="I603" i="55"/>
  <c r="H603" i="55"/>
  <c r="G603" i="55"/>
  <c r="I602" i="55"/>
  <c r="H602" i="55"/>
  <c r="G602" i="55"/>
  <c r="I601" i="55"/>
  <c r="H601" i="55"/>
  <c r="G601" i="55"/>
  <c r="I600" i="55"/>
  <c r="H600" i="55"/>
  <c r="G600" i="55"/>
  <c r="I599" i="55"/>
  <c r="H599" i="55"/>
  <c r="G599" i="55"/>
  <c r="I598" i="55"/>
  <c r="H598" i="55"/>
  <c r="G598" i="55"/>
  <c r="I597" i="55"/>
  <c r="H597" i="55"/>
  <c r="G597" i="55"/>
  <c r="I596" i="55"/>
  <c r="H596" i="55"/>
  <c r="G596" i="55"/>
  <c r="I595" i="55"/>
  <c r="H595" i="55"/>
  <c r="G595" i="55"/>
  <c r="I594" i="55"/>
  <c r="H594" i="55"/>
  <c r="G594" i="55"/>
  <c r="I593" i="55"/>
  <c r="H593" i="55"/>
  <c r="G593" i="55"/>
  <c r="I592" i="55"/>
  <c r="H592" i="55"/>
  <c r="G592" i="55"/>
  <c r="I591" i="55"/>
  <c r="H591" i="55"/>
  <c r="G591" i="55"/>
  <c r="I590" i="55"/>
  <c r="H590" i="55"/>
  <c r="G590" i="55"/>
  <c r="I589" i="55"/>
  <c r="H589" i="55"/>
  <c r="G589" i="55"/>
  <c r="I588" i="55"/>
  <c r="H588" i="55"/>
  <c r="G588" i="55"/>
  <c r="I587" i="55"/>
  <c r="H587" i="55"/>
  <c r="G587" i="55"/>
  <c r="I586" i="55"/>
  <c r="H586" i="55"/>
  <c r="G586" i="55"/>
  <c r="I585" i="55"/>
  <c r="H585" i="55"/>
  <c r="G585" i="55"/>
  <c r="I584" i="55"/>
  <c r="H584" i="55"/>
  <c r="G584" i="55"/>
  <c r="I583" i="55"/>
  <c r="H583" i="55"/>
  <c r="G583" i="55"/>
  <c r="I582" i="55"/>
  <c r="H582" i="55"/>
  <c r="G582" i="55"/>
  <c r="I581" i="55"/>
  <c r="H581" i="55"/>
  <c r="G581" i="55"/>
  <c r="I580" i="55"/>
  <c r="H580" i="55"/>
  <c r="G580" i="55"/>
  <c r="I579" i="55"/>
  <c r="H579" i="55"/>
  <c r="G579" i="55"/>
  <c r="I578" i="55"/>
  <c r="H578" i="55"/>
  <c r="G578" i="55"/>
  <c r="I577" i="55"/>
  <c r="H577" i="55"/>
  <c r="G577" i="55"/>
  <c r="I576" i="55"/>
  <c r="H576" i="55"/>
  <c r="G576" i="55"/>
  <c r="I575" i="55"/>
  <c r="H575" i="55"/>
  <c r="G575" i="55"/>
  <c r="I574" i="55"/>
  <c r="H574" i="55"/>
  <c r="G574" i="55"/>
  <c r="I573" i="55"/>
  <c r="H573" i="55"/>
  <c r="G573" i="55"/>
  <c r="I572" i="55"/>
  <c r="H572" i="55"/>
  <c r="G572" i="55"/>
  <c r="I571" i="55"/>
  <c r="H571" i="55"/>
  <c r="G571" i="55"/>
  <c r="I570" i="55"/>
  <c r="H570" i="55"/>
  <c r="G570" i="55"/>
  <c r="I569" i="55"/>
  <c r="H569" i="55"/>
  <c r="G569" i="55"/>
  <c r="I568" i="55"/>
  <c r="H568" i="55"/>
  <c r="G568" i="55"/>
  <c r="I567" i="55"/>
  <c r="H567" i="55"/>
  <c r="G567" i="55"/>
  <c r="I566" i="55"/>
  <c r="H566" i="55"/>
  <c r="G566" i="55"/>
  <c r="I565" i="55"/>
  <c r="H565" i="55"/>
  <c r="G565" i="55"/>
  <c r="I564" i="55"/>
  <c r="H564" i="55"/>
  <c r="G564" i="55"/>
  <c r="I563" i="55"/>
  <c r="H563" i="55"/>
  <c r="G563" i="55"/>
  <c r="I562" i="55"/>
  <c r="H562" i="55"/>
  <c r="G562" i="55"/>
  <c r="I561" i="55"/>
  <c r="H561" i="55"/>
  <c r="G561" i="55"/>
  <c r="I560" i="55"/>
  <c r="H560" i="55"/>
  <c r="G560" i="55"/>
  <c r="I559" i="55"/>
  <c r="H559" i="55"/>
  <c r="G559" i="55"/>
  <c r="I558" i="55"/>
  <c r="H558" i="55"/>
  <c r="G558" i="55"/>
  <c r="I557" i="55"/>
  <c r="H557" i="55"/>
  <c r="G557" i="55"/>
  <c r="I556" i="55"/>
  <c r="H556" i="55"/>
  <c r="G556" i="55"/>
  <c r="I555" i="55"/>
  <c r="H555" i="55"/>
  <c r="G555" i="55"/>
  <c r="I554" i="55"/>
  <c r="H554" i="55"/>
  <c r="G554" i="55"/>
  <c r="I553" i="55"/>
  <c r="H553" i="55"/>
  <c r="G553" i="55"/>
  <c r="I552" i="55"/>
  <c r="H552" i="55"/>
  <c r="G552" i="55"/>
  <c r="I551" i="55"/>
  <c r="H551" i="55"/>
  <c r="G551" i="55"/>
  <c r="I550" i="55"/>
  <c r="H550" i="55"/>
  <c r="G550" i="55"/>
  <c r="I549" i="55"/>
  <c r="H549" i="55"/>
  <c r="G549" i="55"/>
  <c r="I548" i="55"/>
  <c r="H548" i="55"/>
  <c r="G548" i="55"/>
  <c r="I547" i="55"/>
  <c r="H547" i="55"/>
  <c r="G547" i="55"/>
  <c r="I546" i="55"/>
  <c r="H546" i="55"/>
  <c r="G546" i="55"/>
  <c r="I545" i="55"/>
  <c r="H545" i="55"/>
  <c r="G545" i="55"/>
  <c r="I544" i="55"/>
  <c r="H544" i="55"/>
  <c r="G544" i="55"/>
  <c r="I543" i="55"/>
  <c r="H543" i="55"/>
  <c r="G543" i="55"/>
  <c r="I542" i="55"/>
  <c r="H542" i="55"/>
  <c r="G542" i="55"/>
  <c r="I541" i="55"/>
  <c r="H541" i="55"/>
  <c r="G541" i="55"/>
  <c r="I540" i="55"/>
  <c r="H540" i="55"/>
  <c r="G540" i="55"/>
  <c r="I539" i="55"/>
  <c r="H539" i="55"/>
  <c r="G539" i="55"/>
  <c r="I538" i="55"/>
  <c r="H538" i="55"/>
  <c r="G538" i="55"/>
  <c r="I537" i="55"/>
  <c r="H537" i="55"/>
  <c r="G537" i="55"/>
  <c r="I536" i="55"/>
  <c r="H536" i="55"/>
  <c r="G536" i="55"/>
  <c r="I535" i="55"/>
  <c r="H535" i="55"/>
  <c r="G535" i="55"/>
  <c r="I534" i="55"/>
  <c r="H534" i="55"/>
  <c r="G534" i="55"/>
  <c r="I533" i="55"/>
  <c r="H533" i="55"/>
  <c r="G533" i="55"/>
  <c r="I532" i="55"/>
  <c r="H532" i="55"/>
  <c r="G532" i="55"/>
  <c r="I531" i="55"/>
  <c r="H531" i="55"/>
  <c r="G531" i="55"/>
  <c r="I530" i="55"/>
  <c r="H530" i="55"/>
  <c r="G530" i="55"/>
  <c r="I529" i="55"/>
  <c r="H529" i="55"/>
  <c r="G529" i="55"/>
  <c r="I528" i="55"/>
  <c r="H528" i="55"/>
  <c r="G528" i="55"/>
  <c r="I527" i="55"/>
  <c r="H527" i="55"/>
  <c r="G527" i="55"/>
  <c r="I526" i="55"/>
  <c r="H526" i="55"/>
  <c r="G526" i="55"/>
  <c r="I525" i="55"/>
  <c r="H525" i="55"/>
  <c r="G525" i="55"/>
  <c r="I524" i="55"/>
  <c r="H524" i="55"/>
  <c r="G524" i="55"/>
  <c r="I523" i="55"/>
  <c r="H523" i="55"/>
  <c r="G523" i="55"/>
  <c r="I522" i="55"/>
  <c r="H522" i="55"/>
  <c r="G522" i="55"/>
  <c r="I521" i="55"/>
  <c r="H521" i="55"/>
  <c r="G521" i="55"/>
  <c r="I520" i="55"/>
  <c r="H520" i="55"/>
  <c r="G520" i="55"/>
  <c r="I519" i="55"/>
  <c r="H519" i="55"/>
  <c r="G519" i="55"/>
  <c r="I518" i="55"/>
  <c r="H518" i="55"/>
  <c r="G518" i="55"/>
  <c r="I517" i="55"/>
  <c r="H517" i="55"/>
  <c r="G517" i="55"/>
  <c r="I516" i="55"/>
  <c r="H516" i="55"/>
  <c r="G516" i="55"/>
  <c r="I515" i="55"/>
  <c r="H515" i="55"/>
  <c r="G515" i="55"/>
  <c r="I514" i="55"/>
  <c r="H514" i="55"/>
  <c r="G514" i="55"/>
  <c r="I513" i="55"/>
  <c r="H513" i="55"/>
  <c r="G513" i="55"/>
  <c r="I512" i="55"/>
  <c r="H512" i="55"/>
  <c r="G512" i="55"/>
  <c r="I511" i="55"/>
  <c r="H511" i="55"/>
  <c r="G511" i="55"/>
  <c r="I510" i="55"/>
  <c r="H510" i="55"/>
  <c r="G510" i="55"/>
  <c r="I509" i="55"/>
  <c r="H509" i="55"/>
  <c r="G509" i="55"/>
  <c r="I508" i="55"/>
  <c r="H508" i="55"/>
  <c r="G508" i="55"/>
  <c r="I507" i="55"/>
  <c r="H507" i="55"/>
  <c r="G507" i="55"/>
  <c r="I506" i="55"/>
  <c r="H506" i="55"/>
  <c r="G506" i="55"/>
  <c r="I505" i="55"/>
  <c r="H505" i="55"/>
  <c r="G505" i="55"/>
  <c r="I504" i="55"/>
  <c r="H504" i="55"/>
  <c r="G504" i="55"/>
  <c r="I503" i="55"/>
  <c r="H503" i="55"/>
  <c r="G503" i="55"/>
  <c r="I502" i="55"/>
  <c r="H502" i="55"/>
  <c r="G502" i="55"/>
  <c r="I501" i="55"/>
  <c r="H501" i="55"/>
  <c r="G501" i="55"/>
  <c r="I500" i="55"/>
  <c r="H500" i="55"/>
  <c r="G500" i="55"/>
  <c r="I499" i="55"/>
  <c r="H499" i="55"/>
  <c r="G499" i="55"/>
  <c r="I498" i="55"/>
  <c r="H498" i="55"/>
  <c r="G498" i="55"/>
  <c r="I497" i="55"/>
  <c r="H497" i="55"/>
  <c r="G497" i="55"/>
  <c r="I496" i="55"/>
  <c r="H496" i="55"/>
  <c r="G496" i="55"/>
  <c r="I495" i="55"/>
  <c r="H495" i="55"/>
  <c r="G495" i="55"/>
  <c r="I494" i="55"/>
  <c r="H494" i="55"/>
  <c r="G494" i="55"/>
  <c r="I493" i="55"/>
  <c r="H493" i="55"/>
  <c r="G493" i="55"/>
  <c r="I492" i="55"/>
  <c r="H492" i="55"/>
  <c r="G492" i="55"/>
  <c r="I491" i="55"/>
  <c r="H491" i="55"/>
  <c r="G491" i="55"/>
  <c r="I490" i="55"/>
  <c r="H490" i="55"/>
  <c r="G490" i="55"/>
  <c r="I489" i="55"/>
  <c r="H489" i="55"/>
  <c r="G489" i="55"/>
  <c r="I488" i="55"/>
  <c r="H488" i="55"/>
  <c r="G488" i="55"/>
  <c r="I487" i="55"/>
  <c r="H487" i="55"/>
  <c r="G487" i="55"/>
  <c r="I486" i="55"/>
  <c r="H486" i="55"/>
  <c r="G486" i="55"/>
  <c r="I485" i="55"/>
  <c r="H485" i="55"/>
  <c r="G485" i="55"/>
  <c r="I484" i="55"/>
  <c r="H484" i="55"/>
  <c r="G484" i="55"/>
  <c r="I483" i="55"/>
  <c r="H483" i="55"/>
  <c r="G483" i="55"/>
  <c r="I482" i="55"/>
  <c r="H482" i="55"/>
  <c r="G482" i="55"/>
  <c r="I481" i="55"/>
  <c r="H481" i="55"/>
  <c r="G481" i="55"/>
  <c r="I480" i="55"/>
  <c r="H480" i="55"/>
  <c r="G480" i="55"/>
  <c r="I479" i="55"/>
  <c r="H479" i="55"/>
  <c r="G479" i="55"/>
  <c r="I478" i="55"/>
  <c r="H478" i="55"/>
  <c r="G478" i="55"/>
  <c r="I477" i="55"/>
  <c r="H477" i="55"/>
  <c r="G477" i="55"/>
  <c r="I476" i="55"/>
  <c r="H476" i="55"/>
  <c r="G476" i="55"/>
  <c r="I475" i="55"/>
  <c r="H475" i="55"/>
  <c r="G475" i="55"/>
  <c r="I474" i="55"/>
  <c r="H474" i="55"/>
  <c r="G474" i="55"/>
  <c r="I473" i="55"/>
  <c r="H473" i="55"/>
  <c r="G473" i="55"/>
  <c r="I472" i="55"/>
  <c r="H472" i="55"/>
  <c r="G472" i="55"/>
  <c r="I471" i="55"/>
  <c r="H471" i="55"/>
  <c r="G471" i="55"/>
  <c r="I470" i="55"/>
  <c r="H470" i="55"/>
  <c r="G470" i="55"/>
  <c r="I469" i="55"/>
  <c r="H469" i="55"/>
  <c r="G469" i="55"/>
  <c r="I468" i="55"/>
  <c r="H468" i="55"/>
  <c r="G468" i="55"/>
  <c r="I467" i="55"/>
  <c r="H467" i="55"/>
  <c r="G467" i="55"/>
  <c r="I466" i="55"/>
  <c r="H466" i="55"/>
  <c r="G466" i="55"/>
  <c r="I465" i="55"/>
  <c r="H465" i="55"/>
  <c r="G465" i="55"/>
  <c r="I464" i="55"/>
  <c r="H464" i="55"/>
  <c r="G464" i="55"/>
  <c r="I463" i="55"/>
  <c r="H463" i="55"/>
  <c r="G463" i="55"/>
  <c r="I462" i="55"/>
  <c r="H462" i="55"/>
  <c r="G462" i="55"/>
  <c r="I461" i="55"/>
  <c r="H461" i="55"/>
  <c r="G461" i="55"/>
  <c r="I460" i="55"/>
  <c r="H460" i="55"/>
  <c r="G460" i="55"/>
  <c r="I459" i="55"/>
  <c r="H459" i="55"/>
  <c r="G459" i="55"/>
  <c r="I458" i="55"/>
  <c r="H458" i="55"/>
  <c r="G458" i="55"/>
  <c r="I457" i="55"/>
  <c r="H457" i="55"/>
  <c r="G457" i="55"/>
  <c r="I456" i="55"/>
  <c r="H456" i="55"/>
  <c r="G456" i="55"/>
  <c r="I455" i="55"/>
  <c r="H455" i="55"/>
  <c r="G455" i="55"/>
  <c r="I454" i="55"/>
  <c r="H454" i="55"/>
  <c r="G454" i="55"/>
  <c r="I453" i="55"/>
  <c r="H453" i="55"/>
  <c r="G453" i="55"/>
  <c r="I452" i="55"/>
  <c r="H452" i="55"/>
  <c r="G452" i="55"/>
  <c r="I451" i="55"/>
  <c r="H451" i="55"/>
  <c r="G451" i="55"/>
  <c r="I450" i="55"/>
  <c r="H450" i="55"/>
  <c r="G450" i="55"/>
  <c r="I449" i="55"/>
  <c r="H449" i="55"/>
  <c r="G449" i="55"/>
  <c r="I448" i="55"/>
  <c r="H448" i="55"/>
  <c r="G448" i="55"/>
  <c r="I447" i="55"/>
  <c r="H447" i="55"/>
  <c r="G447" i="55"/>
  <c r="I446" i="55"/>
  <c r="H446" i="55"/>
  <c r="G446" i="55"/>
  <c r="I445" i="55"/>
  <c r="H445" i="55"/>
  <c r="G445" i="55"/>
  <c r="I444" i="55"/>
  <c r="H444" i="55"/>
  <c r="G444" i="55"/>
  <c r="I443" i="55"/>
  <c r="H443" i="55"/>
  <c r="G443" i="55"/>
  <c r="I442" i="55"/>
  <c r="H442" i="55"/>
  <c r="G442" i="55"/>
  <c r="I441" i="55"/>
  <c r="H441" i="55"/>
  <c r="G441" i="55"/>
  <c r="I440" i="55"/>
  <c r="H440" i="55"/>
  <c r="G440" i="55"/>
  <c r="I439" i="55"/>
  <c r="H439" i="55"/>
  <c r="G439" i="55"/>
  <c r="I438" i="55"/>
  <c r="H438" i="55"/>
  <c r="G438" i="55"/>
  <c r="I437" i="55"/>
  <c r="H437" i="55"/>
  <c r="G437" i="55"/>
  <c r="I436" i="55"/>
  <c r="H436" i="55"/>
  <c r="G436" i="55"/>
  <c r="I435" i="55"/>
  <c r="H435" i="55"/>
  <c r="G435" i="55"/>
  <c r="I434" i="55"/>
  <c r="H434" i="55"/>
  <c r="G434" i="55"/>
  <c r="I433" i="55"/>
  <c r="H433" i="55"/>
  <c r="G433" i="55"/>
  <c r="I432" i="55"/>
  <c r="H432" i="55"/>
  <c r="G432" i="55"/>
  <c r="I431" i="55"/>
  <c r="H431" i="55"/>
  <c r="G431" i="55"/>
  <c r="I430" i="55"/>
  <c r="H430" i="55"/>
  <c r="G430" i="55"/>
  <c r="I429" i="55"/>
  <c r="H429" i="55"/>
  <c r="G429" i="55"/>
  <c r="I428" i="55"/>
  <c r="H428" i="55"/>
  <c r="G428" i="55"/>
  <c r="I427" i="55"/>
  <c r="H427" i="55"/>
  <c r="G427" i="55"/>
  <c r="I426" i="55"/>
  <c r="H426" i="55"/>
  <c r="G426" i="55"/>
  <c r="I425" i="55"/>
  <c r="H425" i="55"/>
  <c r="G425" i="55"/>
  <c r="I424" i="55"/>
  <c r="H424" i="55"/>
  <c r="G424" i="55"/>
  <c r="I423" i="55"/>
  <c r="H423" i="55"/>
  <c r="G423" i="55"/>
  <c r="I422" i="55"/>
  <c r="H422" i="55"/>
  <c r="G422" i="55"/>
  <c r="I421" i="55"/>
  <c r="H421" i="55"/>
  <c r="G421" i="55"/>
  <c r="I420" i="55"/>
  <c r="H420" i="55"/>
  <c r="G420" i="55"/>
  <c r="I419" i="55"/>
  <c r="H419" i="55"/>
  <c r="G419" i="55"/>
  <c r="I418" i="55"/>
  <c r="H418" i="55"/>
  <c r="G418" i="55"/>
  <c r="I417" i="55"/>
  <c r="H417" i="55"/>
  <c r="G417" i="55"/>
  <c r="I416" i="55"/>
  <c r="H416" i="55"/>
  <c r="G416" i="55"/>
  <c r="I415" i="55"/>
  <c r="H415" i="55"/>
  <c r="G415" i="55"/>
  <c r="I414" i="55"/>
  <c r="H414" i="55"/>
  <c r="G414" i="55"/>
  <c r="I413" i="55"/>
  <c r="H413" i="55"/>
  <c r="G413" i="55"/>
  <c r="I412" i="55"/>
  <c r="H412" i="55"/>
  <c r="G412" i="55"/>
  <c r="I411" i="55"/>
  <c r="H411" i="55"/>
  <c r="G411" i="55"/>
  <c r="I410" i="55"/>
  <c r="H410" i="55"/>
  <c r="G410" i="55"/>
  <c r="I409" i="55"/>
  <c r="H409" i="55"/>
  <c r="G409" i="55"/>
  <c r="I408" i="55"/>
  <c r="H408" i="55"/>
  <c r="G408" i="55"/>
  <c r="I407" i="55"/>
  <c r="H407" i="55"/>
  <c r="G407" i="55"/>
  <c r="I406" i="55"/>
  <c r="H406" i="55"/>
  <c r="G406" i="55"/>
  <c r="I405" i="55"/>
  <c r="H405" i="55"/>
  <c r="G405" i="55"/>
  <c r="I404" i="55"/>
  <c r="H404" i="55"/>
  <c r="G404" i="55"/>
  <c r="I403" i="55"/>
  <c r="H403" i="55"/>
  <c r="G403" i="55"/>
  <c r="I402" i="55"/>
  <c r="H402" i="55"/>
  <c r="G402" i="55"/>
  <c r="I401" i="55"/>
  <c r="H401" i="55"/>
  <c r="G401" i="55"/>
  <c r="I400" i="55"/>
  <c r="H400" i="55"/>
  <c r="G400" i="55"/>
  <c r="I399" i="55"/>
  <c r="H399" i="55"/>
  <c r="G399" i="55"/>
  <c r="I398" i="55"/>
  <c r="H398" i="55"/>
  <c r="G398" i="55"/>
  <c r="I397" i="55"/>
  <c r="H397" i="55"/>
  <c r="G397" i="55"/>
  <c r="I396" i="55"/>
  <c r="H396" i="55"/>
  <c r="G396" i="55"/>
  <c r="I395" i="55"/>
  <c r="H395" i="55"/>
  <c r="G395" i="55"/>
  <c r="I394" i="55"/>
  <c r="H394" i="55"/>
  <c r="G394" i="55"/>
  <c r="I393" i="55"/>
  <c r="H393" i="55"/>
  <c r="G393" i="55"/>
  <c r="I392" i="55"/>
  <c r="H392" i="55"/>
  <c r="G392" i="55"/>
  <c r="I391" i="55"/>
  <c r="H391" i="55"/>
  <c r="G391" i="55"/>
  <c r="I390" i="55"/>
  <c r="H390" i="55"/>
  <c r="G390" i="55"/>
  <c r="I389" i="55"/>
  <c r="H389" i="55"/>
  <c r="G389" i="55"/>
  <c r="I388" i="55"/>
  <c r="H388" i="55"/>
  <c r="G388" i="55"/>
  <c r="I387" i="55"/>
  <c r="H387" i="55"/>
  <c r="G387" i="55"/>
  <c r="I386" i="55"/>
  <c r="H386" i="55"/>
  <c r="G386" i="55"/>
  <c r="I385" i="55"/>
  <c r="H385" i="55"/>
  <c r="G385" i="55"/>
  <c r="I384" i="55"/>
  <c r="H384" i="55"/>
  <c r="G384" i="55"/>
  <c r="I383" i="55"/>
  <c r="H383" i="55"/>
  <c r="G383" i="55"/>
  <c r="I382" i="55"/>
  <c r="H382" i="55"/>
  <c r="G382" i="55"/>
  <c r="I381" i="55"/>
  <c r="H381" i="55"/>
  <c r="G381" i="55"/>
  <c r="I380" i="55"/>
  <c r="H380" i="55"/>
  <c r="G380" i="55"/>
  <c r="I379" i="55"/>
  <c r="H379" i="55"/>
  <c r="G379" i="55"/>
  <c r="I378" i="55"/>
  <c r="H378" i="55"/>
  <c r="G378" i="55"/>
  <c r="I377" i="55"/>
  <c r="H377" i="55"/>
  <c r="G377" i="55"/>
  <c r="I376" i="55"/>
  <c r="H376" i="55"/>
  <c r="G376" i="55"/>
  <c r="I375" i="55"/>
  <c r="H375" i="55"/>
  <c r="G375" i="55"/>
  <c r="I374" i="55"/>
  <c r="H374" i="55"/>
  <c r="G374" i="55"/>
  <c r="I373" i="55"/>
  <c r="H373" i="55"/>
  <c r="G373" i="55"/>
  <c r="I372" i="55"/>
  <c r="H372" i="55"/>
  <c r="G372" i="55"/>
  <c r="I371" i="55"/>
  <c r="H371" i="55"/>
  <c r="G371" i="55"/>
  <c r="I370" i="55"/>
  <c r="H370" i="55"/>
  <c r="G370" i="55"/>
  <c r="I369" i="55"/>
  <c r="H369" i="55"/>
  <c r="G369" i="55"/>
  <c r="I368" i="55"/>
  <c r="H368" i="55"/>
  <c r="G368" i="55"/>
  <c r="I367" i="55"/>
  <c r="H367" i="55"/>
  <c r="G367" i="55"/>
  <c r="I366" i="55"/>
  <c r="H366" i="55"/>
  <c r="G366" i="55"/>
  <c r="I365" i="55"/>
  <c r="H365" i="55"/>
  <c r="G365" i="55"/>
  <c r="I364" i="55"/>
  <c r="H364" i="55"/>
  <c r="G364" i="55"/>
  <c r="I363" i="55"/>
  <c r="H363" i="55"/>
  <c r="G363" i="55"/>
  <c r="I362" i="55"/>
  <c r="H362" i="55"/>
  <c r="G362" i="55"/>
  <c r="I361" i="55"/>
  <c r="H361" i="55"/>
  <c r="G361" i="55"/>
  <c r="I360" i="55"/>
  <c r="H360" i="55"/>
  <c r="G360" i="55"/>
  <c r="I359" i="55"/>
  <c r="H359" i="55"/>
  <c r="G359" i="55"/>
  <c r="I358" i="55"/>
  <c r="H358" i="55"/>
  <c r="G358" i="55"/>
  <c r="I357" i="55"/>
  <c r="H357" i="55"/>
  <c r="G357" i="55"/>
  <c r="I356" i="55"/>
  <c r="H356" i="55"/>
  <c r="G356" i="55"/>
  <c r="I355" i="55"/>
  <c r="H355" i="55"/>
  <c r="G355" i="55"/>
  <c r="I354" i="55"/>
  <c r="H354" i="55"/>
  <c r="G354" i="55"/>
  <c r="I353" i="55"/>
  <c r="H353" i="55"/>
  <c r="G353" i="55"/>
  <c r="I352" i="55"/>
  <c r="H352" i="55"/>
  <c r="G352" i="55"/>
  <c r="I351" i="55"/>
  <c r="H351" i="55"/>
  <c r="G351" i="55"/>
  <c r="I350" i="55"/>
  <c r="H350" i="55"/>
  <c r="G350" i="55"/>
  <c r="I349" i="55"/>
  <c r="H349" i="55"/>
  <c r="G349" i="55"/>
  <c r="I348" i="55"/>
  <c r="H348" i="55"/>
  <c r="G348" i="55"/>
  <c r="I347" i="55"/>
  <c r="H347" i="55"/>
  <c r="G347" i="55"/>
  <c r="I346" i="55"/>
  <c r="H346" i="55"/>
  <c r="G346" i="55"/>
  <c r="I345" i="55"/>
  <c r="H345" i="55"/>
  <c r="G345" i="55"/>
  <c r="I344" i="55"/>
  <c r="H344" i="55"/>
  <c r="G344" i="55"/>
  <c r="I343" i="55"/>
  <c r="H343" i="55"/>
  <c r="G343" i="55"/>
  <c r="I342" i="55"/>
  <c r="H342" i="55"/>
  <c r="G342" i="55"/>
  <c r="I341" i="55"/>
  <c r="H341" i="55"/>
  <c r="G341" i="55"/>
  <c r="I340" i="55"/>
  <c r="H340" i="55"/>
  <c r="G340" i="55"/>
  <c r="I339" i="55"/>
  <c r="H339" i="55"/>
  <c r="G339" i="55"/>
  <c r="I338" i="55"/>
  <c r="H338" i="55"/>
  <c r="G338" i="55"/>
  <c r="I337" i="55"/>
  <c r="H337" i="55"/>
  <c r="G337" i="55"/>
  <c r="I336" i="55"/>
  <c r="H336" i="55"/>
  <c r="G336" i="55"/>
  <c r="I335" i="55"/>
  <c r="H335" i="55"/>
  <c r="G335" i="55"/>
  <c r="I334" i="55"/>
  <c r="H334" i="55"/>
  <c r="G334" i="55"/>
  <c r="I333" i="55"/>
  <c r="H333" i="55"/>
  <c r="G333" i="55"/>
  <c r="I332" i="55"/>
  <c r="H332" i="55"/>
  <c r="G332" i="55"/>
  <c r="I331" i="55"/>
  <c r="H331" i="55"/>
  <c r="G331" i="55"/>
  <c r="I330" i="55"/>
  <c r="H330" i="55"/>
  <c r="G330" i="55"/>
  <c r="I329" i="55"/>
  <c r="H329" i="55"/>
  <c r="G329" i="55"/>
  <c r="I328" i="55"/>
  <c r="H328" i="55"/>
  <c r="G328" i="55"/>
  <c r="I327" i="55"/>
  <c r="H327" i="55"/>
  <c r="G327" i="55"/>
  <c r="I326" i="55"/>
  <c r="H326" i="55"/>
  <c r="G326" i="55"/>
  <c r="I325" i="55"/>
  <c r="H325" i="55"/>
  <c r="G325" i="55"/>
  <c r="I324" i="55"/>
  <c r="H324" i="55"/>
  <c r="G324" i="55"/>
  <c r="I323" i="55"/>
  <c r="H323" i="55"/>
  <c r="G323" i="55"/>
  <c r="I322" i="55"/>
  <c r="H322" i="55"/>
  <c r="G322" i="55"/>
  <c r="I321" i="55"/>
  <c r="H321" i="55"/>
  <c r="G321" i="55"/>
  <c r="I320" i="55"/>
  <c r="H320" i="55"/>
  <c r="G320" i="55"/>
  <c r="I319" i="55"/>
  <c r="H319" i="55"/>
  <c r="G319" i="55"/>
  <c r="I318" i="55"/>
  <c r="H318" i="55"/>
  <c r="G318" i="55"/>
  <c r="I317" i="55"/>
  <c r="H317" i="55"/>
  <c r="G317" i="55"/>
  <c r="I316" i="55"/>
  <c r="H316" i="55"/>
  <c r="G316" i="55"/>
  <c r="I315" i="55"/>
  <c r="H315" i="55"/>
  <c r="G315" i="55"/>
  <c r="I314" i="55"/>
  <c r="H314" i="55"/>
  <c r="G314" i="55"/>
  <c r="I313" i="55"/>
  <c r="H313" i="55"/>
  <c r="G313" i="55"/>
  <c r="I312" i="55"/>
  <c r="H312" i="55"/>
  <c r="G312" i="55"/>
  <c r="I311" i="55"/>
  <c r="H311" i="55"/>
  <c r="G311" i="55"/>
  <c r="I310" i="55"/>
  <c r="H310" i="55"/>
  <c r="G310" i="55"/>
  <c r="I309" i="55"/>
  <c r="H309" i="55"/>
  <c r="G309" i="55"/>
  <c r="I308" i="55"/>
  <c r="H308" i="55"/>
  <c r="G308" i="55"/>
  <c r="I307" i="55"/>
  <c r="H307" i="55"/>
  <c r="G307" i="55"/>
  <c r="I306" i="55"/>
  <c r="H306" i="55"/>
  <c r="G306" i="55"/>
  <c r="I305" i="55"/>
  <c r="H305" i="55"/>
  <c r="G305" i="55"/>
  <c r="I304" i="55"/>
  <c r="H304" i="55"/>
  <c r="G304" i="55"/>
  <c r="I303" i="55"/>
  <c r="H303" i="55"/>
  <c r="G303" i="55"/>
  <c r="I302" i="55"/>
  <c r="H302" i="55"/>
  <c r="G302" i="55"/>
  <c r="I301" i="55"/>
  <c r="H301" i="55"/>
  <c r="G301" i="55"/>
  <c r="I300" i="55"/>
  <c r="H300" i="55"/>
  <c r="G300" i="55"/>
  <c r="I299" i="55"/>
  <c r="H299" i="55"/>
  <c r="G299" i="55"/>
  <c r="I298" i="55"/>
  <c r="H298" i="55"/>
  <c r="G298" i="55"/>
  <c r="I297" i="55"/>
  <c r="H297" i="55"/>
  <c r="G297" i="55"/>
  <c r="I296" i="55"/>
  <c r="H296" i="55"/>
  <c r="G296" i="55"/>
  <c r="I295" i="55"/>
  <c r="H295" i="55"/>
  <c r="G295" i="55"/>
  <c r="I294" i="55"/>
  <c r="H294" i="55"/>
  <c r="G294" i="55"/>
  <c r="I293" i="55"/>
  <c r="H293" i="55"/>
  <c r="G293" i="55"/>
  <c r="I292" i="55"/>
  <c r="H292" i="55"/>
  <c r="G292" i="55"/>
  <c r="I291" i="55"/>
  <c r="H291" i="55"/>
  <c r="G291" i="55"/>
  <c r="I290" i="55"/>
  <c r="H290" i="55"/>
  <c r="G290" i="55"/>
  <c r="I289" i="55"/>
  <c r="H289" i="55"/>
  <c r="G289" i="55"/>
  <c r="I288" i="55"/>
  <c r="H288" i="55"/>
  <c r="G288" i="55"/>
  <c r="I287" i="55"/>
  <c r="H287" i="55"/>
  <c r="G287" i="55"/>
  <c r="I286" i="55"/>
  <c r="H286" i="55"/>
  <c r="G286" i="55"/>
  <c r="I285" i="55"/>
  <c r="H285" i="55"/>
  <c r="G285" i="55"/>
  <c r="I284" i="55"/>
  <c r="H284" i="55"/>
  <c r="G284" i="55"/>
  <c r="I283" i="55"/>
  <c r="H283" i="55"/>
  <c r="G283" i="55"/>
  <c r="I282" i="55"/>
  <c r="H282" i="55"/>
  <c r="G282" i="55"/>
  <c r="I281" i="55"/>
  <c r="H281" i="55"/>
  <c r="G281" i="55"/>
  <c r="I280" i="55"/>
  <c r="H280" i="55"/>
  <c r="G280" i="55"/>
  <c r="I279" i="55"/>
  <c r="H279" i="55"/>
  <c r="G279" i="55"/>
  <c r="I278" i="55"/>
  <c r="H278" i="55"/>
  <c r="G278" i="55"/>
  <c r="I277" i="55"/>
  <c r="H277" i="55"/>
  <c r="G277" i="55"/>
  <c r="I276" i="55"/>
  <c r="H276" i="55"/>
  <c r="G276" i="55"/>
  <c r="I275" i="55"/>
  <c r="H275" i="55"/>
  <c r="G275" i="55"/>
  <c r="I274" i="55"/>
  <c r="H274" i="55"/>
  <c r="G274" i="55"/>
  <c r="I273" i="55"/>
  <c r="H273" i="55"/>
  <c r="G273" i="55"/>
  <c r="I272" i="55"/>
  <c r="H272" i="55"/>
  <c r="G272" i="55"/>
  <c r="I271" i="55"/>
  <c r="H271" i="55"/>
  <c r="G271" i="55"/>
  <c r="I270" i="55"/>
  <c r="H270" i="55"/>
  <c r="G270" i="55"/>
  <c r="I269" i="55"/>
  <c r="H269" i="55"/>
  <c r="G269" i="55"/>
  <c r="I268" i="55"/>
  <c r="H268" i="55"/>
  <c r="G268" i="55"/>
  <c r="I267" i="55"/>
  <c r="H267" i="55"/>
  <c r="G267" i="55"/>
  <c r="I266" i="55"/>
  <c r="H266" i="55"/>
  <c r="G266" i="55"/>
  <c r="I265" i="55"/>
  <c r="H265" i="55"/>
  <c r="G265" i="55"/>
  <c r="I264" i="55"/>
  <c r="H264" i="55"/>
  <c r="G264" i="55"/>
  <c r="I263" i="55"/>
  <c r="H263" i="55"/>
  <c r="G263" i="55"/>
  <c r="I262" i="55"/>
  <c r="H262" i="55"/>
  <c r="G262" i="55"/>
  <c r="I261" i="55"/>
  <c r="H261" i="55"/>
  <c r="G261" i="55"/>
  <c r="I260" i="55"/>
  <c r="H260" i="55"/>
  <c r="G260" i="55"/>
  <c r="I259" i="55"/>
  <c r="H259" i="55"/>
  <c r="G259" i="55"/>
  <c r="I258" i="55"/>
  <c r="H258" i="55"/>
  <c r="G258" i="55"/>
  <c r="I257" i="55"/>
  <c r="H257" i="55"/>
  <c r="G257" i="55"/>
  <c r="I256" i="55"/>
  <c r="H256" i="55"/>
  <c r="G256" i="55"/>
  <c r="I255" i="55"/>
  <c r="H255" i="55"/>
  <c r="G255" i="55"/>
  <c r="I254" i="55"/>
  <c r="H254" i="55"/>
  <c r="G254" i="55"/>
  <c r="I253" i="55"/>
  <c r="H253" i="55"/>
  <c r="G253" i="55"/>
  <c r="I252" i="55"/>
  <c r="H252" i="55"/>
  <c r="G252" i="55"/>
  <c r="I251" i="55"/>
  <c r="H251" i="55"/>
  <c r="G251" i="55"/>
  <c r="I250" i="55"/>
  <c r="H250" i="55"/>
  <c r="G250" i="55"/>
  <c r="I249" i="55"/>
  <c r="H249" i="55"/>
  <c r="G249" i="55"/>
  <c r="I248" i="55"/>
  <c r="H248" i="55"/>
  <c r="G248" i="55"/>
  <c r="I247" i="55"/>
  <c r="H247" i="55"/>
  <c r="G247" i="55"/>
  <c r="I246" i="55"/>
  <c r="H246" i="55"/>
  <c r="G246" i="55"/>
  <c r="I245" i="55"/>
  <c r="H245" i="55"/>
  <c r="G245" i="55"/>
  <c r="I244" i="55"/>
  <c r="H244" i="55"/>
  <c r="G244" i="55"/>
  <c r="I243" i="55"/>
  <c r="H243" i="55"/>
  <c r="G243" i="55"/>
  <c r="I242" i="55"/>
  <c r="H242" i="55"/>
  <c r="G242" i="55"/>
  <c r="I241" i="55"/>
  <c r="H241" i="55"/>
  <c r="G241" i="55"/>
  <c r="I240" i="55"/>
  <c r="H240" i="55"/>
  <c r="G240" i="55"/>
  <c r="I239" i="55"/>
  <c r="H239" i="55"/>
  <c r="G239" i="55"/>
  <c r="I238" i="55"/>
  <c r="H238" i="55"/>
  <c r="G238" i="55"/>
  <c r="I237" i="55"/>
  <c r="H237" i="55"/>
  <c r="G237" i="55"/>
  <c r="I236" i="55"/>
  <c r="H236" i="55"/>
  <c r="G236" i="55"/>
  <c r="I235" i="55"/>
  <c r="H235" i="55"/>
  <c r="G235" i="55"/>
  <c r="I234" i="55"/>
  <c r="H234" i="55"/>
  <c r="G234" i="55"/>
  <c r="I233" i="55"/>
  <c r="H233" i="55"/>
  <c r="G233" i="55"/>
  <c r="I232" i="55"/>
  <c r="H232" i="55"/>
  <c r="G232" i="55"/>
  <c r="I231" i="55"/>
  <c r="H231" i="55"/>
  <c r="G231" i="55"/>
  <c r="I230" i="55"/>
  <c r="H230" i="55"/>
  <c r="G230" i="55"/>
  <c r="I229" i="55"/>
  <c r="H229" i="55"/>
  <c r="G229" i="55"/>
  <c r="I228" i="55"/>
  <c r="H228" i="55"/>
  <c r="G228" i="55"/>
  <c r="I227" i="55"/>
  <c r="H227" i="55"/>
  <c r="G227" i="55"/>
  <c r="I226" i="55"/>
  <c r="H226" i="55"/>
  <c r="G226" i="55"/>
  <c r="I225" i="55"/>
  <c r="H225" i="55"/>
  <c r="G225" i="55"/>
  <c r="I224" i="55"/>
  <c r="H224" i="55"/>
  <c r="G224" i="55"/>
  <c r="I223" i="55"/>
  <c r="H223" i="55"/>
  <c r="G223" i="55"/>
  <c r="I222" i="55"/>
  <c r="H222" i="55"/>
  <c r="G222" i="55"/>
  <c r="I221" i="55"/>
  <c r="H221" i="55"/>
  <c r="G221" i="55"/>
  <c r="I220" i="55"/>
  <c r="H220" i="55"/>
  <c r="G220" i="55"/>
  <c r="I219" i="55"/>
  <c r="H219" i="55"/>
  <c r="G219" i="55"/>
  <c r="I218" i="55"/>
  <c r="H218" i="55"/>
  <c r="G218" i="55"/>
  <c r="I217" i="55"/>
  <c r="H217" i="55"/>
  <c r="G217" i="55"/>
  <c r="I216" i="55"/>
  <c r="H216" i="55"/>
  <c r="G216" i="55"/>
  <c r="I215" i="55"/>
  <c r="H215" i="55"/>
  <c r="G215" i="55"/>
  <c r="I214" i="55"/>
  <c r="H214" i="55"/>
  <c r="G214" i="55"/>
  <c r="I213" i="55"/>
  <c r="H213" i="55"/>
  <c r="G213" i="55"/>
  <c r="I212" i="55"/>
  <c r="H212" i="55"/>
  <c r="G212" i="55"/>
  <c r="I211" i="55"/>
  <c r="H211" i="55"/>
  <c r="G211" i="55"/>
  <c r="I210" i="55"/>
  <c r="H210" i="55"/>
  <c r="G210" i="55"/>
  <c r="I209" i="55"/>
  <c r="H209" i="55"/>
  <c r="G209" i="55"/>
  <c r="I208" i="55"/>
  <c r="H208" i="55"/>
  <c r="G208" i="55"/>
  <c r="I207" i="55"/>
  <c r="H207" i="55"/>
  <c r="G207" i="55"/>
  <c r="I206" i="55"/>
  <c r="H206" i="55"/>
  <c r="G206" i="55"/>
  <c r="I205" i="55"/>
  <c r="H205" i="55"/>
  <c r="G205" i="55"/>
  <c r="I204" i="55"/>
  <c r="H204" i="55"/>
  <c r="G204" i="55"/>
  <c r="I203" i="55"/>
  <c r="H203" i="55"/>
  <c r="G203" i="55"/>
  <c r="I202" i="55"/>
  <c r="H202" i="55"/>
  <c r="G202" i="55"/>
  <c r="I201" i="55"/>
  <c r="H201" i="55"/>
  <c r="G201" i="55"/>
  <c r="I200" i="55"/>
  <c r="H200" i="55"/>
  <c r="G200" i="55"/>
  <c r="I199" i="55"/>
  <c r="H199" i="55"/>
  <c r="G199" i="55"/>
  <c r="I198" i="55"/>
  <c r="H198" i="55"/>
  <c r="G198" i="55"/>
  <c r="I197" i="55"/>
  <c r="H197" i="55"/>
  <c r="G197" i="55"/>
  <c r="I196" i="55"/>
  <c r="H196" i="55"/>
  <c r="G196" i="55"/>
  <c r="I195" i="55"/>
  <c r="H195" i="55"/>
  <c r="G195" i="55"/>
  <c r="I194" i="55"/>
  <c r="H194" i="55"/>
  <c r="G194" i="55"/>
  <c r="I193" i="55"/>
  <c r="H193" i="55"/>
  <c r="G193" i="55"/>
  <c r="I192" i="55"/>
  <c r="H192" i="55"/>
  <c r="G192" i="55"/>
  <c r="I191" i="55"/>
  <c r="H191" i="55"/>
  <c r="G191" i="55"/>
  <c r="I190" i="55"/>
  <c r="H190" i="55"/>
  <c r="G190" i="55"/>
  <c r="I189" i="55"/>
  <c r="H189" i="55"/>
  <c r="G189" i="55"/>
  <c r="I188" i="55"/>
  <c r="H188" i="55"/>
  <c r="G188" i="55"/>
  <c r="I187" i="55"/>
  <c r="H187" i="55"/>
  <c r="G187" i="55"/>
  <c r="I186" i="55"/>
  <c r="H186" i="55"/>
  <c r="G186" i="55"/>
  <c r="I185" i="55"/>
  <c r="H185" i="55"/>
  <c r="G185" i="55"/>
  <c r="I184" i="55"/>
  <c r="H184" i="55"/>
  <c r="G184" i="55"/>
  <c r="I183" i="55"/>
  <c r="H183" i="55"/>
  <c r="G183" i="55"/>
  <c r="I182" i="55"/>
  <c r="H182" i="55"/>
  <c r="G182" i="55"/>
  <c r="I181" i="55"/>
  <c r="H181" i="55"/>
  <c r="G181" i="55"/>
  <c r="I180" i="55"/>
  <c r="H180" i="55"/>
  <c r="G180" i="55"/>
  <c r="I179" i="55"/>
  <c r="H179" i="55"/>
  <c r="G179" i="55"/>
  <c r="I178" i="55"/>
  <c r="H178" i="55"/>
  <c r="G178" i="55"/>
  <c r="I177" i="55"/>
  <c r="H177" i="55"/>
  <c r="G177" i="55"/>
  <c r="I176" i="55"/>
  <c r="H176" i="55"/>
  <c r="G176" i="55"/>
  <c r="I175" i="55"/>
  <c r="H175" i="55"/>
  <c r="G175" i="55"/>
  <c r="I174" i="55"/>
  <c r="H174" i="55"/>
  <c r="G174" i="55"/>
  <c r="I173" i="55"/>
  <c r="H173" i="55"/>
  <c r="G173" i="55"/>
  <c r="I172" i="55"/>
  <c r="H172" i="55"/>
  <c r="G172" i="55"/>
  <c r="I171" i="55"/>
  <c r="H171" i="55"/>
  <c r="G171" i="55"/>
  <c r="I170" i="55"/>
  <c r="H170" i="55"/>
  <c r="G170" i="55"/>
  <c r="I169" i="55"/>
  <c r="H169" i="55"/>
  <c r="G169" i="55"/>
  <c r="I168" i="55"/>
  <c r="H168" i="55"/>
  <c r="G168" i="55"/>
  <c r="I167" i="55"/>
  <c r="H167" i="55"/>
  <c r="G167" i="55"/>
  <c r="I166" i="55"/>
  <c r="H166" i="55"/>
  <c r="G166" i="55"/>
  <c r="I165" i="55"/>
  <c r="H165" i="55"/>
  <c r="G165" i="55"/>
  <c r="I164" i="55"/>
  <c r="H164" i="55"/>
  <c r="G164" i="55"/>
  <c r="I163" i="55"/>
  <c r="H163" i="55"/>
  <c r="G163" i="55"/>
  <c r="I162" i="55"/>
  <c r="H162" i="55"/>
  <c r="G162" i="55"/>
  <c r="I161" i="55"/>
  <c r="H161" i="55"/>
  <c r="G161" i="55"/>
  <c r="I160" i="55"/>
  <c r="H160" i="55"/>
  <c r="G160" i="55"/>
  <c r="I159" i="55"/>
  <c r="H159" i="55"/>
  <c r="G159" i="55"/>
  <c r="I158" i="55"/>
  <c r="H158" i="55"/>
  <c r="G158" i="55"/>
  <c r="I157" i="55"/>
  <c r="H157" i="55"/>
  <c r="G157" i="55"/>
  <c r="I156" i="55"/>
  <c r="H156" i="55"/>
  <c r="G156" i="55"/>
  <c r="I155" i="55"/>
  <c r="H155" i="55"/>
  <c r="G155" i="55"/>
  <c r="I154" i="55"/>
  <c r="H154" i="55"/>
  <c r="G154" i="55"/>
  <c r="I153" i="55"/>
  <c r="H153" i="55"/>
  <c r="G153" i="55"/>
  <c r="I152" i="55"/>
  <c r="H152" i="55"/>
  <c r="G152" i="55"/>
  <c r="I151" i="55"/>
  <c r="H151" i="55"/>
  <c r="G151" i="55"/>
  <c r="I150" i="55"/>
  <c r="H150" i="55"/>
  <c r="G150" i="55"/>
  <c r="I149" i="55"/>
  <c r="H149" i="55"/>
  <c r="G149" i="55"/>
  <c r="I148" i="55"/>
  <c r="H148" i="55"/>
  <c r="G148" i="55"/>
  <c r="I147" i="55"/>
  <c r="H147" i="55"/>
  <c r="G147" i="55"/>
  <c r="I146" i="55"/>
  <c r="H146" i="55"/>
  <c r="G146" i="55"/>
  <c r="I145" i="55"/>
  <c r="H145" i="55"/>
  <c r="G145" i="55"/>
  <c r="I144" i="55"/>
  <c r="H144" i="55"/>
  <c r="G144" i="55"/>
  <c r="I143" i="55"/>
  <c r="H143" i="55"/>
  <c r="G143" i="55"/>
  <c r="I142" i="55"/>
  <c r="H142" i="55"/>
  <c r="G142" i="55"/>
  <c r="I141" i="55"/>
  <c r="H141" i="55"/>
  <c r="G141" i="55"/>
  <c r="I140" i="55"/>
  <c r="H140" i="55"/>
  <c r="G140" i="55"/>
  <c r="I139" i="55"/>
  <c r="H139" i="55"/>
  <c r="G139" i="55"/>
  <c r="I138" i="55"/>
  <c r="H138" i="55"/>
  <c r="G138" i="55"/>
  <c r="I137" i="55"/>
  <c r="H137" i="55"/>
  <c r="G137" i="55"/>
  <c r="I136" i="55"/>
  <c r="H136" i="55"/>
  <c r="G136" i="55"/>
  <c r="I135" i="55"/>
  <c r="H135" i="55"/>
  <c r="G135" i="55"/>
  <c r="I134" i="55"/>
  <c r="H134" i="55"/>
  <c r="G134" i="55"/>
  <c r="I133" i="55"/>
  <c r="H133" i="55"/>
  <c r="G133" i="55"/>
  <c r="I132" i="55"/>
  <c r="H132" i="55"/>
  <c r="G132" i="55"/>
  <c r="I131" i="55"/>
  <c r="H131" i="55"/>
  <c r="G131" i="55"/>
  <c r="I130" i="55"/>
  <c r="H130" i="55"/>
  <c r="G130" i="55"/>
  <c r="I129" i="55"/>
  <c r="H129" i="55"/>
  <c r="G129" i="55"/>
  <c r="I128" i="55"/>
  <c r="H128" i="55"/>
  <c r="G128" i="55"/>
  <c r="I127" i="55"/>
  <c r="H127" i="55"/>
  <c r="G127" i="55"/>
  <c r="I126" i="55"/>
  <c r="H126" i="55"/>
  <c r="G126" i="55"/>
  <c r="I125" i="55"/>
  <c r="H125" i="55"/>
  <c r="G125" i="55"/>
  <c r="I124" i="55"/>
  <c r="H124" i="55"/>
  <c r="G124" i="55"/>
  <c r="I123" i="55"/>
  <c r="H123" i="55"/>
  <c r="G123" i="55"/>
  <c r="I122" i="55"/>
  <c r="H122" i="55"/>
  <c r="G122" i="55"/>
  <c r="I121" i="55"/>
  <c r="H121" i="55"/>
  <c r="G121" i="55"/>
  <c r="I120" i="55"/>
  <c r="H120" i="55"/>
  <c r="G120" i="55"/>
  <c r="I119" i="55"/>
  <c r="H119" i="55"/>
  <c r="G119" i="55"/>
  <c r="I118" i="55"/>
  <c r="H118" i="55"/>
  <c r="G118" i="55"/>
  <c r="I117" i="55"/>
  <c r="H117" i="55"/>
  <c r="G117" i="55"/>
  <c r="I116" i="55"/>
  <c r="H116" i="55"/>
  <c r="G116" i="55"/>
  <c r="I115" i="55"/>
  <c r="H115" i="55"/>
  <c r="G115" i="55"/>
  <c r="I114" i="55"/>
  <c r="H114" i="55"/>
  <c r="G114" i="55"/>
  <c r="I113" i="55"/>
  <c r="H113" i="55"/>
  <c r="G113" i="55"/>
  <c r="I112" i="55"/>
  <c r="H112" i="55"/>
  <c r="G112" i="55"/>
  <c r="I111" i="55"/>
  <c r="H111" i="55"/>
  <c r="G111" i="55"/>
  <c r="I110" i="55"/>
  <c r="H110" i="55"/>
  <c r="G110" i="55"/>
  <c r="I109" i="55"/>
  <c r="H109" i="55"/>
  <c r="G109" i="55"/>
  <c r="I108" i="55"/>
  <c r="H108" i="55"/>
  <c r="G108" i="55"/>
  <c r="I107" i="55"/>
  <c r="H107" i="55"/>
  <c r="G107" i="55"/>
  <c r="I106" i="55"/>
  <c r="H106" i="55"/>
  <c r="G106" i="55"/>
  <c r="I105" i="55"/>
  <c r="H105" i="55"/>
  <c r="G105" i="55"/>
  <c r="I104" i="55"/>
  <c r="H104" i="55"/>
  <c r="G104" i="55"/>
  <c r="I103" i="55"/>
  <c r="H103" i="55"/>
  <c r="G103" i="55"/>
  <c r="I102" i="55"/>
  <c r="H102" i="55"/>
  <c r="G102" i="55"/>
  <c r="I101" i="55"/>
  <c r="H101" i="55"/>
  <c r="G101" i="55"/>
  <c r="I100" i="55"/>
  <c r="H100" i="55"/>
  <c r="G100" i="55"/>
  <c r="I99" i="55"/>
  <c r="H99" i="55"/>
  <c r="G99" i="55"/>
  <c r="I98" i="55"/>
  <c r="H98" i="55"/>
  <c r="G98" i="55"/>
  <c r="I97" i="55"/>
  <c r="H97" i="55"/>
  <c r="G97" i="55"/>
  <c r="I96" i="55"/>
  <c r="H96" i="55"/>
  <c r="G96" i="55"/>
  <c r="I95" i="55"/>
  <c r="H95" i="55"/>
  <c r="G95" i="55"/>
  <c r="I94" i="55"/>
  <c r="H94" i="55"/>
  <c r="G94" i="55"/>
  <c r="I93" i="55"/>
  <c r="H93" i="55"/>
  <c r="G93" i="55"/>
  <c r="I92" i="55"/>
  <c r="H92" i="55"/>
  <c r="G92" i="55"/>
  <c r="I91" i="55"/>
  <c r="H91" i="55"/>
  <c r="G91" i="55"/>
  <c r="I90" i="55"/>
  <c r="H90" i="55"/>
  <c r="G90" i="55"/>
  <c r="I89" i="55"/>
  <c r="H89" i="55"/>
  <c r="G89" i="55"/>
  <c r="I88" i="55"/>
  <c r="H88" i="55"/>
  <c r="G88" i="55"/>
  <c r="I87" i="55"/>
  <c r="H87" i="55"/>
  <c r="G87" i="55"/>
  <c r="I86" i="55"/>
  <c r="H86" i="55"/>
  <c r="G86" i="55"/>
  <c r="I85" i="55"/>
  <c r="H85" i="55"/>
  <c r="G85" i="55"/>
  <c r="I84" i="55"/>
  <c r="H84" i="55"/>
  <c r="G84" i="55"/>
  <c r="I83" i="55"/>
  <c r="H83" i="55"/>
  <c r="G83" i="55"/>
  <c r="I82" i="55"/>
  <c r="H82" i="55"/>
  <c r="G82" i="55"/>
  <c r="I81" i="55"/>
  <c r="H81" i="55"/>
  <c r="G81" i="55"/>
  <c r="I80" i="55"/>
  <c r="H80" i="55"/>
  <c r="G80" i="55"/>
  <c r="I79" i="55"/>
  <c r="H79" i="55"/>
  <c r="G79" i="55"/>
  <c r="I78" i="55"/>
  <c r="H78" i="55"/>
  <c r="G78" i="55"/>
  <c r="I77" i="55"/>
  <c r="H77" i="55"/>
  <c r="G77" i="55"/>
  <c r="I76" i="55"/>
  <c r="H76" i="55"/>
  <c r="G76" i="55"/>
  <c r="I75" i="55"/>
  <c r="H75" i="55"/>
  <c r="G75" i="55"/>
  <c r="I74" i="55"/>
  <c r="H74" i="55"/>
  <c r="G74" i="55"/>
  <c r="I73" i="55"/>
  <c r="H73" i="55"/>
  <c r="G73" i="55"/>
  <c r="I72" i="55"/>
  <c r="H72" i="55"/>
  <c r="G72" i="55"/>
  <c r="I71" i="55"/>
  <c r="H71" i="55"/>
  <c r="G71" i="55"/>
  <c r="I70" i="55"/>
  <c r="H70" i="55"/>
  <c r="G70" i="55"/>
  <c r="I69" i="55"/>
  <c r="H69" i="55"/>
  <c r="G69" i="55"/>
  <c r="I68" i="55"/>
  <c r="H68" i="55"/>
  <c r="G68" i="55"/>
  <c r="I67" i="55"/>
  <c r="H67" i="55"/>
  <c r="G67" i="55"/>
  <c r="I66" i="55"/>
  <c r="H66" i="55"/>
  <c r="G66" i="55"/>
  <c r="I65" i="55"/>
  <c r="H65" i="55"/>
  <c r="G65" i="55"/>
  <c r="I64" i="55"/>
  <c r="H64" i="55"/>
  <c r="G64" i="55"/>
  <c r="I63" i="55"/>
  <c r="H63" i="55"/>
  <c r="G63" i="55"/>
  <c r="I62" i="55"/>
  <c r="H62" i="55"/>
  <c r="G62" i="55"/>
  <c r="I61" i="55"/>
  <c r="H61" i="55"/>
  <c r="G61" i="55"/>
  <c r="I60" i="55"/>
  <c r="H60" i="55"/>
  <c r="G60" i="55"/>
  <c r="I59" i="55"/>
  <c r="H59" i="55"/>
  <c r="G59" i="55"/>
  <c r="I58" i="55"/>
  <c r="H58" i="55"/>
  <c r="G58" i="55"/>
  <c r="I57" i="55"/>
  <c r="H57" i="55"/>
  <c r="G57" i="55"/>
  <c r="I56" i="55"/>
  <c r="H56" i="55"/>
  <c r="G56" i="55"/>
  <c r="I55" i="55"/>
  <c r="H55" i="55"/>
  <c r="G55" i="55"/>
  <c r="I54" i="55"/>
  <c r="H54" i="55"/>
  <c r="G54" i="55"/>
  <c r="I53" i="55"/>
  <c r="H53" i="55"/>
  <c r="G53" i="55"/>
  <c r="I52" i="55"/>
  <c r="H52" i="55"/>
  <c r="G52" i="55"/>
  <c r="I51" i="55"/>
  <c r="H51" i="55"/>
  <c r="G51" i="55"/>
  <c r="I50" i="55"/>
  <c r="H50" i="55"/>
  <c r="G50" i="55"/>
  <c r="I49" i="55"/>
  <c r="H49" i="55"/>
  <c r="G49" i="55"/>
  <c r="I48" i="55"/>
  <c r="H48" i="55"/>
  <c r="G48" i="55"/>
  <c r="I47" i="55"/>
  <c r="H47" i="55"/>
  <c r="G47" i="55"/>
  <c r="I46" i="55"/>
  <c r="H46" i="55"/>
  <c r="G46" i="55"/>
  <c r="I45" i="55"/>
  <c r="H45" i="55"/>
  <c r="G45" i="55"/>
  <c r="I44" i="55"/>
  <c r="H44" i="55"/>
  <c r="G44" i="55"/>
  <c r="I43" i="55"/>
  <c r="H43" i="55"/>
  <c r="G43" i="55"/>
  <c r="I42" i="55"/>
  <c r="H42" i="55"/>
  <c r="G42" i="55"/>
  <c r="I41" i="55"/>
  <c r="H41" i="55"/>
  <c r="G41" i="55"/>
  <c r="I40" i="55"/>
  <c r="H40" i="55"/>
  <c r="G40" i="55"/>
  <c r="I39" i="55"/>
  <c r="H39" i="55"/>
  <c r="G39" i="55"/>
  <c r="I38" i="55"/>
  <c r="H38" i="55"/>
  <c r="G38" i="55"/>
  <c r="I37" i="55"/>
  <c r="H37" i="55"/>
  <c r="G37" i="55"/>
  <c r="I36" i="55"/>
  <c r="H36" i="55"/>
  <c r="G36" i="55"/>
  <c r="I35" i="55"/>
  <c r="H35" i="55"/>
  <c r="G35" i="55"/>
  <c r="I34" i="55"/>
  <c r="H34" i="55"/>
  <c r="G34" i="55"/>
  <c r="I33" i="55"/>
  <c r="H33" i="55"/>
  <c r="G33" i="55"/>
  <c r="I32" i="55"/>
  <c r="H32" i="55"/>
  <c r="G32" i="55"/>
  <c r="I31" i="55"/>
  <c r="H31" i="55"/>
  <c r="G31" i="55"/>
  <c r="I30" i="55"/>
  <c r="H30" i="55"/>
  <c r="G30" i="55"/>
  <c r="I29" i="55"/>
  <c r="H29" i="55"/>
  <c r="G29" i="55"/>
  <c r="I28" i="55"/>
  <c r="H28" i="55"/>
  <c r="G28" i="55"/>
  <c r="I27" i="55"/>
  <c r="H27" i="55"/>
  <c r="G27" i="55"/>
  <c r="I26" i="55"/>
  <c r="H26" i="55"/>
  <c r="G26" i="55"/>
  <c r="I25" i="55"/>
  <c r="H25" i="55"/>
  <c r="G25" i="55"/>
  <c r="I24" i="55"/>
  <c r="H24" i="55"/>
  <c r="G24" i="55"/>
  <c r="I23" i="55"/>
  <c r="H23" i="55"/>
  <c r="G23" i="55"/>
  <c r="I22" i="55"/>
  <c r="H22" i="55"/>
  <c r="G22" i="55"/>
  <c r="I21" i="55"/>
  <c r="H21" i="55"/>
  <c r="G21" i="55"/>
  <c r="I20" i="55"/>
  <c r="H20" i="55"/>
  <c r="G20" i="55"/>
  <c r="I19" i="55"/>
  <c r="H19" i="55"/>
  <c r="G19" i="55"/>
  <c r="I18" i="55"/>
  <c r="H18" i="55"/>
  <c r="G18" i="55"/>
  <c r="I17" i="55"/>
  <c r="H17" i="55"/>
  <c r="G17" i="55"/>
  <c r="I16" i="55"/>
  <c r="H16" i="55"/>
  <c r="G16" i="55"/>
  <c r="I15" i="55"/>
  <c r="H15" i="55"/>
  <c r="G15" i="55"/>
  <c r="I14" i="55"/>
  <c r="H14" i="55"/>
  <c r="G14" i="55"/>
  <c r="I13" i="55"/>
  <c r="H13" i="55"/>
  <c r="G13" i="55"/>
  <c r="I12" i="55"/>
  <c r="H12" i="55"/>
  <c r="G12" i="55"/>
  <c r="I11" i="55"/>
  <c r="H11" i="55"/>
  <c r="G11" i="55"/>
  <c r="I10" i="55"/>
  <c r="H10" i="55"/>
  <c r="G10" i="55"/>
  <c r="I9" i="55"/>
  <c r="H9" i="55"/>
  <c r="G9" i="55"/>
  <c r="I8" i="55"/>
  <c r="H8" i="55"/>
  <c r="G8" i="55"/>
  <c r="A17" i="55"/>
  <c r="A22" i="55" s="1"/>
  <c r="A27" i="55" s="1"/>
  <c r="A32" i="55" s="1"/>
  <c r="A37" i="55" s="1"/>
  <c r="A42" i="55" s="1"/>
  <c r="A47" i="55" s="1"/>
  <c r="A52" i="55" s="1"/>
  <c r="A57" i="55" s="1"/>
  <c r="A62" i="55" s="1"/>
  <c r="A67" i="55" s="1"/>
  <c r="A72" i="55" s="1"/>
  <c r="A77" i="55" s="1"/>
  <c r="A82" i="55" s="1"/>
  <c r="A87" i="55" s="1"/>
  <c r="A92" i="55" s="1"/>
  <c r="A97" i="55" s="1"/>
  <c r="A102" i="55" s="1"/>
  <c r="A107" i="55" s="1"/>
  <c r="A112" i="55" s="1"/>
  <c r="A117" i="55" s="1"/>
  <c r="A122" i="55" s="1"/>
  <c r="A127" i="55" s="1"/>
  <c r="A132" i="55" s="1"/>
  <c r="A137" i="55" s="1"/>
  <c r="A142" i="55" s="1"/>
  <c r="A147" i="55" s="1"/>
  <c r="A152" i="55" s="1"/>
  <c r="A157" i="55" s="1"/>
  <c r="A162" i="55" s="1"/>
  <c r="A167" i="55" s="1"/>
  <c r="A172" i="55" s="1"/>
  <c r="A177" i="55" s="1"/>
  <c r="A182" i="55" s="1"/>
  <c r="A187" i="55" s="1"/>
  <c r="A192" i="55" s="1"/>
  <c r="A197" i="55" s="1"/>
  <c r="A202" i="55" s="1"/>
  <c r="A207" i="55" s="1"/>
  <c r="A212" i="55" s="1"/>
  <c r="A217" i="55" s="1"/>
  <c r="A222" i="55" s="1"/>
  <c r="A227" i="55" s="1"/>
  <c r="A232" i="55" s="1"/>
  <c r="A237" i="55" s="1"/>
  <c r="A242" i="55" s="1"/>
  <c r="A247" i="55" s="1"/>
  <c r="A252" i="55" s="1"/>
  <c r="A257" i="55" s="1"/>
  <c r="A262" i="55" s="1"/>
  <c r="A267" i="55" s="1"/>
  <c r="A272" i="55" s="1"/>
  <c r="A277" i="55" s="1"/>
  <c r="A282" i="55" s="1"/>
  <c r="A287" i="55" s="1"/>
  <c r="A292" i="55" s="1"/>
  <c r="A297" i="55" s="1"/>
  <c r="A302" i="55" s="1"/>
  <c r="A307" i="55" s="1"/>
  <c r="A312" i="55" s="1"/>
  <c r="A317" i="55" s="1"/>
  <c r="A322" i="55" s="1"/>
  <c r="A327" i="55" s="1"/>
  <c r="A332" i="55" s="1"/>
  <c r="A337" i="55" s="1"/>
  <c r="A342" i="55" s="1"/>
  <c r="A347" i="55" s="1"/>
  <c r="A352" i="55" s="1"/>
  <c r="A357" i="55" s="1"/>
  <c r="A362" i="55" s="1"/>
  <c r="A367" i="55" s="1"/>
  <c r="A372" i="55" s="1"/>
  <c r="A377" i="55" s="1"/>
  <c r="A382" i="55" s="1"/>
  <c r="A387" i="55" s="1"/>
  <c r="A392" i="55" s="1"/>
  <c r="A397" i="55" s="1"/>
  <c r="A402" i="55" s="1"/>
  <c r="A407" i="55" s="1"/>
  <c r="A412" i="55" s="1"/>
  <c r="A417" i="55" s="1"/>
  <c r="A422" i="55" s="1"/>
  <c r="A427" i="55" s="1"/>
  <c r="A432" i="55" s="1"/>
  <c r="A437" i="55" s="1"/>
  <c r="A442" i="55" s="1"/>
  <c r="A447" i="55" s="1"/>
  <c r="A452" i="55" s="1"/>
  <c r="A457" i="55" s="1"/>
  <c r="A462" i="55" s="1"/>
  <c r="A467" i="55" s="1"/>
  <c r="A472" i="55" s="1"/>
  <c r="A477" i="55" s="1"/>
  <c r="A482" i="55" s="1"/>
  <c r="A487" i="55" s="1"/>
  <c r="A492" i="55" s="1"/>
  <c r="A497" i="55" s="1"/>
  <c r="A502" i="55" s="1"/>
  <c r="A507" i="55" s="1"/>
  <c r="A512" i="55" s="1"/>
  <c r="A517" i="55" s="1"/>
  <c r="A522" i="55" s="1"/>
  <c r="A527" i="55" s="1"/>
  <c r="A532" i="55" s="1"/>
  <c r="A537" i="55" s="1"/>
  <c r="A542" i="55" s="1"/>
  <c r="A547" i="55" s="1"/>
  <c r="A552" i="55" s="1"/>
  <c r="A557" i="55" s="1"/>
  <c r="A562" i="55" s="1"/>
  <c r="A567" i="55" s="1"/>
  <c r="A572" i="55" s="1"/>
  <c r="A577" i="55" s="1"/>
  <c r="A582" i="55" s="1"/>
  <c r="A587" i="55" s="1"/>
  <c r="A592" i="55" s="1"/>
  <c r="A597" i="55" s="1"/>
  <c r="A602" i="55" s="1"/>
  <c r="A607" i="55" s="1"/>
  <c r="A612" i="55" s="1"/>
  <c r="A617" i="55" s="1"/>
  <c r="A622" i="55" s="1"/>
  <c r="A627" i="55" s="1"/>
  <c r="A632" i="55" s="1"/>
  <c r="A637" i="55" s="1"/>
  <c r="A642" i="55" s="1"/>
  <c r="A647" i="55" s="1"/>
  <c r="A652" i="55" s="1"/>
  <c r="A657" i="55" s="1"/>
  <c r="A662" i="55" s="1"/>
  <c r="A667" i="55" s="1"/>
  <c r="A672" i="55" s="1"/>
  <c r="A677" i="55" s="1"/>
  <c r="A682" i="55" s="1"/>
  <c r="A687" i="55" s="1"/>
  <c r="A692" i="55" s="1"/>
  <c r="A697" i="55" s="1"/>
  <c r="A702" i="55" s="1"/>
  <c r="A707" i="55" s="1"/>
  <c r="A712" i="55" s="1"/>
  <c r="A717" i="55" s="1"/>
  <c r="A722" i="55" s="1"/>
  <c r="A727" i="55" s="1"/>
  <c r="A732" i="55" s="1"/>
  <c r="A737" i="55" s="1"/>
  <c r="A742" i="55" s="1"/>
  <c r="A747" i="55" s="1"/>
  <c r="A752" i="55" s="1"/>
  <c r="A757" i="55" s="1"/>
  <c r="A762" i="55" s="1"/>
  <c r="A767" i="55" s="1"/>
  <c r="A772" i="55" s="1"/>
  <c r="A777" i="55" s="1"/>
  <c r="A782" i="55" s="1"/>
  <c r="A787" i="55" s="1"/>
  <c r="A792" i="55" s="1"/>
  <c r="A797" i="55" s="1"/>
  <c r="A802" i="55" s="1"/>
  <c r="A807" i="55" s="1"/>
  <c r="A812" i="55" s="1"/>
  <c r="A817" i="55" s="1"/>
  <c r="A822" i="55" s="1"/>
  <c r="A827" i="55" s="1"/>
  <c r="A832" i="55" s="1"/>
  <c r="A837" i="55" s="1"/>
  <c r="A842" i="55" s="1"/>
  <c r="A847" i="55" s="1"/>
  <c r="A852" i="55" s="1"/>
  <c r="A857" i="55" s="1"/>
  <c r="A862" i="55" s="1"/>
  <c r="A867" i="55" s="1"/>
  <c r="A872" i="55" s="1"/>
  <c r="A877" i="55" s="1"/>
  <c r="A882" i="55" s="1"/>
  <c r="A887" i="55" s="1"/>
  <c r="A892" i="55" s="1"/>
  <c r="A897" i="55" s="1"/>
  <c r="A902" i="55" s="1"/>
  <c r="A907" i="55" s="1"/>
  <c r="A912" i="55" s="1"/>
  <c r="A917" i="55" s="1"/>
  <c r="A922" i="55" s="1"/>
  <c r="A927" i="55" s="1"/>
  <c r="A932" i="55" s="1"/>
  <c r="A937" i="55" s="1"/>
  <c r="A942" i="55" s="1"/>
  <c r="A947" i="55" s="1"/>
  <c r="A952" i="55" s="1"/>
  <c r="A957" i="55" s="1"/>
  <c r="A962" i="55" s="1"/>
  <c r="A967" i="55" s="1"/>
  <c r="A972" i="55" s="1"/>
  <c r="A977" i="55" s="1"/>
  <c r="A982" i="55" s="1"/>
  <c r="A987" i="55" s="1"/>
  <c r="A992" i="55" s="1"/>
  <c r="A997" i="55" s="1"/>
  <c r="A1002" i="55" s="1"/>
  <c r="A1007" i="55" s="1"/>
  <c r="A1012" i="55" s="1"/>
  <c r="A1017" i="55" s="1"/>
  <c r="A1022" i="55" s="1"/>
  <c r="A1027" i="55" s="1"/>
  <c r="A1032" i="55" s="1"/>
  <c r="A1037" i="55" s="1"/>
  <c r="A1042" i="55" s="1"/>
  <c r="A1047" i="55" s="1"/>
  <c r="A1052" i="55" s="1"/>
  <c r="A1057" i="55" s="1"/>
  <c r="A1062" i="55" s="1"/>
  <c r="A1067" i="55" s="1"/>
  <c r="A1072" i="55" s="1"/>
  <c r="A1077" i="55" s="1"/>
  <c r="A1082" i="55" s="1"/>
  <c r="A1087" i="55" s="1"/>
  <c r="A1092" i="55" s="1"/>
  <c r="A1097" i="55" s="1"/>
  <c r="A1102" i="55" s="1"/>
  <c r="A1107" i="55" s="1"/>
  <c r="A1112" i="55" s="1"/>
  <c r="A1117" i="55" s="1"/>
  <c r="A1122" i="55" s="1"/>
  <c r="A1127" i="55" s="1"/>
  <c r="A1132" i="55" s="1"/>
  <c r="A1137" i="55" s="1"/>
  <c r="A1142" i="55" s="1"/>
  <c r="A1147" i="55" s="1"/>
  <c r="A1152" i="55" s="1"/>
  <c r="A1157" i="55" s="1"/>
  <c r="A1162" i="55" s="1"/>
  <c r="A1167" i="55" s="1"/>
  <c r="A1172" i="55" s="1"/>
  <c r="A1177" i="55" s="1"/>
  <c r="A1182" i="55" s="1"/>
  <c r="A1187" i="55" s="1"/>
  <c r="A1192" i="55" s="1"/>
  <c r="A1197" i="55" s="1"/>
  <c r="A1202" i="55" s="1"/>
  <c r="A1207" i="55" s="1"/>
  <c r="A1212" i="55" s="1"/>
  <c r="A1217" i="55" s="1"/>
  <c r="A1222" i="55" s="1"/>
  <c r="A1227" i="55" s="1"/>
  <c r="A1232" i="55" s="1"/>
  <c r="A1237" i="55" s="1"/>
  <c r="A1242" i="55" s="1"/>
  <c r="A1247" i="55" s="1"/>
  <c r="A1252" i="55" s="1"/>
  <c r="A1257" i="55" s="1"/>
  <c r="A1262" i="55" s="1"/>
  <c r="A1267" i="55" s="1"/>
  <c r="A16" i="55"/>
  <c r="A21" i="55" s="1"/>
  <c r="A26" i="55" s="1"/>
  <c r="A31" i="55" s="1"/>
  <c r="A36" i="55" s="1"/>
  <c r="A41" i="55" s="1"/>
  <c r="A46" i="55" s="1"/>
  <c r="A51" i="55" s="1"/>
  <c r="A56" i="55" s="1"/>
  <c r="A61" i="55" s="1"/>
  <c r="A66" i="55" s="1"/>
  <c r="A71" i="55" s="1"/>
  <c r="A76" i="55" s="1"/>
  <c r="A81" i="55" s="1"/>
  <c r="A86" i="55" s="1"/>
  <c r="A91" i="55" s="1"/>
  <c r="A96" i="55" s="1"/>
  <c r="A101" i="55" s="1"/>
  <c r="A106" i="55" s="1"/>
  <c r="A111" i="55" s="1"/>
  <c r="A116" i="55" s="1"/>
  <c r="A121" i="55" s="1"/>
  <c r="A126" i="55" s="1"/>
  <c r="A131" i="55" s="1"/>
  <c r="A136" i="55" s="1"/>
  <c r="A141" i="55" s="1"/>
  <c r="A146" i="55" s="1"/>
  <c r="A151" i="55" s="1"/>
  <c r="A156" i="55" s="1"/>
  <c r="A161" i="55" s="1"/>
  <c r="A166" i="55" s="1"/>
  <c r="A171" i="55" s="1"/>
  <c r="A176" i="55" s="1"/>
  <c r="A181" i="55" s="1"/>
  <c r="A186" i="55" s="1"/>
  <c r="A191" i="55" s="1"/>
  <c r="A196" i="55" s="1"/>
  <c r="A201" i="55" s="1"/>
  <c r="A206" i="55" s="1"/>
  <c r="A211" i="55" s="1"/>
  <c r="A216" i="55" s="1"/>
  <c r="A221" i="55" s="1"/>
  <c r="A226" i="55" s="1"/>
  <c r="A231" i="55" s="1"/>
  <c r="A236" i="55" s="1"/>
  <c r="A241" i="55" s="1"/>
  <c r="A246" i="55" s="1"/>
  <c r="A251" i="55" s="1"/>
  <c r="A256" i="55" s="1"/>
  <c r="A261" i="55" s="1"/>
  <c r="A266" i="55" s="1"/>
  <c r="A271" i="55" s="1"/>
  <c r="A276" i="55" s="1"/>
  <c r="A281" i="55" s="1"/>
  <c r="A286" i="55" s="1"/>
  <c r="A291" i="55" s="1"/>
  <c r="A296" i="55" s="1"/>
  <c r="A301" i="55" s="1"/>
  <c r="A306" i="55" s="1"/>
  <c r="A311" i="55" s="1"/>
  <c r="A316" i="55" s="1"/>
  <c r="A321" i="55" s="1"/>
  <c r="A326" i="55" s="1"/>
  <c r="A331" i="55" s="1"/>
  <c r="A336" i="55" s="1"/>
  <c r="A341" i="55" s="1"/>
  <c r="A346" i="55" s="1"/>
  <c r="A351" i="55" s="1"/>
  <c r="A356" i="55" s="1"/>
  <c r="A361" i="55" s="1"/>
  <c r="A366" i="55" s="1"/>
  <c r="A371" i="55" s="1"/>
  <c r="A376" i="55" s="1"/>
  <c r="A381" i="55" s="1"/>
  <c r="A386" i="55" s="1"/>
  <c r="A391" i="55" s="1"/>
  <c r="A396" i="55" s="1"/>
  <c r="A401" i="55" s="1"/>
  <c r="A406" i="55" s="1"/>
  <c r="A411" i="55" s="1"/>
  <c r="A416" i="55" s="1"/>
  <c r="A421" i="55" s="1"/>
  <c r="A426" i="55" s="1"/>
  <c r="A431" i="55" s="1"/>
  <c r="A436" i="55" s="1"/>
  <c r="A441" i="55" s="1"/>
  <c r="A446" i="55" s="1"/>
  <c r="A451" i="55" s="1"/>
  <c r="A456" i="55" s="1"/>
  <c r="A461" i="55" s="1"/>
  <c r="A466" i="55" s="1"/>
  <c r="A471" i="55" s="1"/>
  <c r="A476" i="55" s="1"/>
  <c r="A481" i="55" s="1"/>
  <c r="A486" i="55" s="1"/>
  <c r="A491" i="55" s="1"/>
  <c r="A496" i="55" s="1"/>
  <c r="A501" i="55" s="1"/>
  <c r="A506" i="55" s="1"/>
  <c r="A511" i="55" s="1"/>
  <c r="A516" i="55" s="1"/>
  <c r="A521" i="55" s="1"/>
  <c r="A526" i="55" s="1"/>
  <c r="A531" i="55" s="1"/>
  <c r="A536" i="55" s="1"/>
  <c r="A541" i="55" s="1"/>
  <c r="A546" i="55" s="1"/>
  <c r="A551" i="55" s="1"/>
  <c r="A556" i="55" s="1"/>
  <c r="A561" i="55" s="1"/>
  <c r="A566" i="55" s="1"/>
  <c r="A571" i="55" s="1"/>
  <c r="A576" i="55" s="1"/>
  <c r="A581" i="55" s="1"/>
  <c r="A586" i="55" s="1"/>
  <c r="A591" i="55" s="1"/>
  <c r="A596" i="55" s="1"/>
  <c r="A601" i="55" s="1"/>
  <c r="A606" i="55" s="1"/>
  <c r="A611" i="55" s="1"/>
  <c r="A616" i="55" s="1"/>
  <c r="A621" i="55" s="1"/>
  <c r="A626" i="55" s="1"/>
  <c r="A631" i="55" s="1"/>
  <c r="A636" i="55" s="1"/>
  <c r="A641" i="55" s="1"/>
  <c r="A646" i="55" s="1"/>
  <c r="A651" i="55" s="1"/>
  <c r="A656" i="55" s="1"/>
  <c r="A661" i="55" s="1"/>
  <c r="A666" i="55" s="1"/>
  <c r="A671" i="55" s="1"/>
  <c r="A676" i="55" s="1"/>
  <c r="A681" i="55" s="1"/>
  <c r="A686" i="55" s="1"/>
  <c r="A691" i="55" s="1"/>
  <c r="A696" i="55" s="1"/>
  <c r="A701" i="55" s="1"/>
  <c r="A706" i="55" s="1"/>
  <c r="A711" i="55" s="1"/>
  <c r="A716" i="55" s="1"/>
  <c r="A721" i="55" s="1"/>
  <c r="A726" i="55" s="1"/>
  <c r="A731" i="55" s="1"/>
  <c r="A736" i="55" s="1"/>
  <c r="A741" i="55" s="1"/>
  <c r="A746" i="55" s="1"/>
  <c r="A751" i="55" s="1"/>
  <c r="A756" i="55" s="1"/>
  <c r="A761" i="55" s="1"/>
  <c r="A766" i="55" s="1"/>
  <c r="A771" i="55" s="1"/>
  <c r="A776" i="55" s="1"/>
  <c r="A781" i="55" s="1"/>
  <c r="A786" i="55" s="1"/>
  <c r="A791" i="55" s="1"/>
  <c r="A796" i="55" s="1"/>
  <c r="A801" i="55" s="1"/>
  <c r="A806" i="55" s="1"/>
  <c r="A811" i="55" s="1"/>
  <c r="A816" i="55" s="1"/>
  <c r="A821" i="55" s="1"/>
  <c r="A826" i="55" s="1"/>
  <c r="A831" i="55" s="1"/>
  <c r="A836" i="55" s="1"/>
  <c r="A841" i="55" s="1"/>
  <c r="A846" i="55" s="1"/>
  <c r="A851" i="55" s="1"/>
  <c r="A856" i="55" s="1"/>
  <c r="A861" i="55" s="1"/>
  <c r="A866" i="55" s="1"/>
  <c r="A871" i="55" s="1"/>
  <c r="A876" i="55" s="1"/>
  <c r="A881" i="55" s="1"/>
  <c r="A886" i="55" s="1"/>
  <c r="A891" i="55" s="1"/>
  <c r="A896" i="55" s="1"/>
  <c r="A901" i="55" s="1"/>
  <c r="A906" i="55" s="1"/>
  <c r="A911" i="55" s="1"/>
  <c r="A916" i="55" s="1"/>
  <c r="A921" i="55" s="1"/>
  <c r="A926" i="55" s="1"/>
  <c r="A931" i="55" s="1"/>
  <c r="A936" i="55" s="1"/>
  <c r="A941" i="55" s="1"/>
  <c r="A946" i="55" s="1"/>
  <c r="A951" i="55" s="1"/>
  <c r="A956" i="55" s="1"/>
  <c r="A961" i="55" s="1"/>
  <c r="A966" i="55" s="1"/>
  <c r="A971" i="55" s="1"/>
  <c r="A976" i="55" s="1"/>
  <c r="A981" i="55" s="1"/>
  <c r="A986" i="55" s="1"/>
  <c r="A991" i="55" s="1"/>
  <c r="A996" i="55" s="1"/>
  <c r="A1001" i="55" s="1"/>
  <c r="A1006" i="55" s="1"/>
  <c r="A1011" i="55" s="1"/>
  <c r="A1016" i="55" s="1"/>
  <c r="A1021" i="55" s="1"/>
  <c r="A1026" i="55" s="1"/>
  <c r="A1031" i="55" s="1"/>
  <c r="A1036" i="55" s="1"/>
  <c r="A1041" i="55" s="1"/>
  <c r="A1046" i="55" s="1"/>
  <c r="A1051" i="55" s="1"/>
  <c r="A1056" i="55" s="1"/>
  <c r="A1061" i="55" s="1"/>
  <c r="A1066" i="55" s="1"/>
  <c r="A1071" i="55" s="1"/>
  <c r="A1076" i="55" s="1"/>
  <c r="A1081" i="55" s="1"/>
  <c r="A1086" i="55" s="1"/>
  <c r="A1091" i="55" s="1"/>
  <c r="A1096" i="55" s="1"/>
  <c r="A1101" i="55" s="1"/>
  <c r="A1106" i="55" s="1"/>
  <c r="A1111" i="55" s="1"/>
  <c r="A1116" i="55" s="1"/>
  <c r="A1121" i="55" s="1"/>
  <c r="A1126" i="55" s="1"/>
  <c r="A1131" i="55" s="1"/>
  <c r="A1136" i="55" s="1"/>
  <c r="A1141" i="55" s="1"/>
  <c r="A1146" i="55" s="1"/>
  <c r="A1151" i="55" s="1"/>
  <c r="A1156" i="55" s="1"/>
  <c r="A1161" i="55" s="1"/>
  <c r="A1166" i="55" s="1"/>
  <c r="A1171" i="55" s="1"/>
  <c r="A1176" i="55" s="1"/>
  <c r="A1181" i="55" s="1"/>
  <c r="A1186" i="55" s="1"/>
  <c r="A1191" i="55" s="1"/>
  <c r="A1196" i="55" s="1"/>
  <c r="A1201" i="55" s="1"/>
  <c r="A1206" i="55" s="1"/>
  <c r="A1211" i="55" s="1"/>
  <c r="A1216" i="55" s="1"/>
  <c r="A1221" i="55" s="1"/>
  <c r="A1226" i="55" s="1"/>
  <c r="A1231" i="55" s="1"/>
  <c r="A1236" i="55" s="1"/>
  <c r="A1241" i="55" s="1"/>
  <c r="A1246" i="55" s="1"/>
  <c r="A1251" i="55" s="1"/>
  <c r="A1256" i="55" s="1"/>
  <c r="A1261" i="55" s="1"/>
  <c r="A1266" i="55" s="1"/>
  <c r="A15" i="55"/>
  <c r="A20" i="55" s="1"/>
  <c r="A25" i="55" s="1"/>
  <c r="A30" i="55" s="1"/>
  <c r="A35" i="55" s="1"/>
  <c r="A40" i="55" s="1"/>
  <c r="A45" i="55" s="1"/>
  <c r="A50" i="55" s="1"/>
  <c r="A55" i="55" s="1"/>
  <c r="A60" i="55" s="1"/>
  <c r="A65" i="55" s="1"/>
  <c r="A70" i="55" s="1"/>
  <c r="A75" i="55" s="1"/>
  <c r="A80" i="55" s="1"/>
  <c r="A85" i="55" s="1"/>
  <c r="A90" i="55" s="1"/>
  <c r="A95" i="55" s="1"/>
  <c r="A100" i="55" s="1"/>
  <c r="A105" i="55" s="1"/>
  <c r="A110" i="55" s="1"/>
  <c r="A115" i="55" s="1"/>
  <c r="A120" i="55" s="1"/>
  <c r="A125" i="55" s="1"/>
  <c r="A130" i="55" s="1"/>
  <c r="A135" i="55" s="1"/>
  <c r="A140" i="55" s="1"/>
  <c r="A145" i="55" s="1"/>
  <c r="A150" i="55" s="1"/>
  <c r="A155" i="55" s="1"/>
  <c r="A160" i="55" s="1"/>
  <c r="A165" i="55" s="1"/>
  <c r="A170" i="55" s="1"/>
  <c r="A175" i="55" s="1"/>
  <c r="A180" i="55" s="1"/>
  <c r="A185" i="55" s="1"/>
  <c r="A190" i="55" s="1"/>
  <c r="A195" i="55" s="1"/>
  <c r="A200" i="55" s="1"/>
  <c r="A205" i="55" s="1"/>
  <c r="A210" i="55" s="1"/>
  <c r="A215" i="55" s="1"/>
  <c r="A220" i="55" s="1"/>
  <c r="A225" i="55" s="1"/>
  <c r="A230" i="55" s="1"/>
  <c r="A235" i="55" s="1"/>
  <c r="A240" i="55" s="1"/>
  <c r="A245" i="55" s="1"/>
  <c r="A250" i="55" s="1"/>
  <c r="A255" i="55" s="1"/>
  <c r="A260" i="55" s="1"/>
  <c r="A265" i="55" s="1"/>
  <c r="A270" i="55" s="1"/>
  <c r="A275" i="55" s="1"/>
  <c r="A280" i="55" s="1"/>
  <c r="A285" i="55" s="1"/>
  <c r="A290" i="55" s="1"/>
  <c r="A295" i="55" s="1"/>
  <c r="A300" i="55" s="1"/>
  <c r="A305" i="55" s="1"/>
  <c r="A310" i="55" s="1"/>
  <c r="A315" i="55" s="1"/>
  <c r="A320" i="55" s="1"/>
  <c r="A325" i="55" s="1"/>
  <c r="A330" i="55" s="1"/>
  <c r="A335" i="55" s="1"/>
  <c r="A340" i="55" s="1"/>
  <c r="A345" i="55" s="1"/>
  <c r="A350" i="55" s="1"/>
  <c r="A355" i="55" s="1"/>
  <c r="A360" i="55" s="1"/>
  <c r="A365" i="55" s="1"/>
  <c r="A370" i="55" s="1"/>
  <c r="A375" i="55" s="1"/>
  <c r="A380" i="55" s="1"/>
  <c r="A385" i="55" s="1"/>
  <c r="A390" i="55" s="1"/>
  <c r="A395" i="55" s="1"/>
  <c r="A400" i="55" s="1"/>
  <c r="A405" i="55" s="1"/>
  <c r="A410" i="55" s="1"/>
  <c r="A415" i="55" s="1"/>
  <c r="A420" i="55" s="1"/>
  <c r="A425" i="55" s="1"/>
  <c r="A430" i="55" s="1"/>
  <c r="A435" i="55" s="1"/>
  <c r="A440" i="55" s="1"/>
  <c r="A445" i="55" s="1"/>
  <c r="A450" i="55" s="1"/>
  <c r="A455" i="55" s="1"/>
  <c r="A460" i="55" s="1"/>
  <c r="A465" i="55" s="1"/>
  <c r="A470" i="55" s="1"/>
  <c r="A475" i="55" s="1"/>
  <c r="A480" i="55" s="1"/>
  <c r="A485" i="55" s="1"/>
  <c r="A490" i="55" s="1"/>
  <c r="A495" i="55" s="1"/>
  <c r="A500" i="55" s="1"/>
  <c r="A505" i="55" s="1"/>
  <c r="A510" i="55" s="1"/>
  <c r="A515" i="55" s="1"/>
  <c r="A520" i="55" s="1"/>
  <c r="A525" i="55" s="1"/>
  <c r="A530" i="55" s="1"/>
  <c r="A535" i="55" s="1"/>
  <c r="A540" i="55" s="1"/>
  <c r="A545" i="55" s="1"/>
  <c r="A550" i="55" s="1"/>
  <c r="A555" i="55" s="1"/>
  <c r="A560" i="55" s="1"/>
  <c r="A565" i="55" s="1"/>
  <c r="A570" i="55" s="1"/>
  <c r="A575" i="55" s="1"/>
  <c r="A580" i="55" s="1"/>
  <c r="A585" i="55" s="1"/>
  <c r="A590" i="55" s="1"/>
  <c r="A595" i="55" s="1"/>
  <c r="A600" i="55" s="1"/>
  <c r="A605" i="55" s="1"/>
  <c r="A610" i="55" s="1"/>
  <c r="A615" i="55" s="1"/>
  <c r="A620" i="55" s="1"/>
  <c r="A625" i="55" s="1"/>
  <c r="A630" i="55" s="1"/>
  <c r="A635" i="55" s="1"/>
  <c r="A640" i="55" s="1"/>
  <c r="A645" i="55" s="1"/>
  <c r="A650" i="55" s="1"/>
  <c r="A655" i="55" s="1"/>
  <c r="A660" i="55" s="1"/>
  <c r="A665" i="55" s="1"/>
  <c r="A670" i="55" s="1"/>
  <c r="A675" i="55" s="1"/>
  <c r="A680" i="55" s="1"/>
  <c r="A685" i="55" s="1"/>
  <c r="A690" i="55" s="1"/>
  <c r="A695" i="55" s="1"/>
  <c r="A700" i="55" s="1"/>
  <c r="A705" i="55" s="1"/>
  <c r="A710" i="55" s="1"/>
  <c r="A715" i="55" s="1"/>
  <c r="A720" i="55" s="1"/>
  <c r="A725" i="55" s="1"/>
  <c r="A730" i="55" s="1"/>
  <c r="A735" i="55" s="1"/>
  <c r="A740" i="55" s="1"/>
  <c r="A745" i="55" s="1"/>
  <c r="A750" i="55" s="1"/>
  <c r="A755" i="55" s="1"/>
  <c r="A760" i="55" s="1"/>
  <c r="A765" i="55" s="1"/>
  <c r="A770" i="55" s="1"/>
  <c r="A775" i="55" s="1"/>
  <c r="A780" i="55" s="1"/>
  <c r="A785" i="55" s="1"/>
  <c r="A790" i="55" s="1"/>
  <c r="A795" i="55" s="1"/>
  <c r="A800" i="55" s="1"/>
  <c r="A805" i="55" s="1"/>
  <c r="A810" i="55" s="1"/>
  <c r="A815" i="55" s="1"/>
  <c r="A820" i="55" s="1"/>
  <c r="A825" i="55" s="1"/>
  <c r="A830" i="55" s="1"/>
  <c r="A835" i="55" s="1"/>
  <c r="A840" i="55" s="1"/>
  <c r="A845" i="55" s="1"/>
  <c r="A850" i="55" s="1"/>
  <c r="A855" i="55" s="1"/>
  <c r="A860" i="55" s="1"/>
  <c r="A865" i="55" s="1"/>
  <c r="A870" i="55" s="1"/>
  <c r="A875" i="55" s="1"/>
  <c r="A880" i="55" s="1"/>
  <c r="A885" i="55" s="1"/>
  <c r="A890" i="55" s="1"/>
  <c r="A895" i="55" s="1"/>
  <c r="A900" i="55" s="1"/>
  <c r="A905" i="55" s="1"/>
  <c r="A910" i="55" s="1"/>
  <c r="A915" i="55" s="1"/>
  <c r="A920" i="55" s="1"/>
  <c r="A925" i="55" s="1"/>
  <c r="A930" i="55" s="1"/>
  <c r="A935" i="55" s="1"/>
  <c r="A940" i="55" s="1"/>
  <c r="A945" i="55" s="1"/>
  <c r="A950" i="55" s="1"/>
  <c r="A955" i="55" s="1"/>
  <c r="A960" i="55" s="1"/>
  <c r="A965" i="55" s="1"/>
  <c r="A970" i="55" s="1"/>
  <c r="A975" i="55" s="1"/>
  <c r="A980" i="55" s="1"/>
  <c r="A985" i="55" s="1"/>
  <c r="A990" i="55" s="1"/>
  <c r="A995" i="55" s="1"/>
  <c r="A1000" i="55" s="1"/>
  <c r="A1005" i="55" s="1"/>
  <c r="A1010" i="55" s="1"/>
  <c r="A1015" i="55" s="1"/>
  <c r="A1020" i="55" s="1"/>
  <c r="A1025" i="55" s="1"/>
  <c r="A1030" i="55" s="1"/>
  <c r="A1035" i="55" s="1"/>
  <c r="A1040" i="55" s="1"/>
  <c r="A1045" i="55" s="1"/>
  <c r="A1050" i="55" s="1"/>
  <c r="A1055" i="55" s="1"/>
  <c r="A1060" i="55" s="1"/>
  <c r="A1065" i="55" s="1"/>
  <c r="A1070" i="55" s="1"/>
  <c r="A1075" i="55" s="1"/>
  <c r="A1080" i="55" s="1"/>
  <c r="A1085" i="55" s="1"/>
  <c r="A1090" i="55" s="1"/>
  <c r="A1095" i="55" s="1"/>
  <c r="A1100" i="55" s="1"/>
  <c r="A1105" i="55" s="1"/>
  <c r="A1110" i="55" s="1"/>
  <c r="A1115" i="55" s="1"/>
  <c r="A1120" i="55" s="1"/>
  <c r="A1125" i="55" s="1"/>
  <c r="A1130" i="55" s="1"/>
  <c r="A1135" i="55" s="1"/>
  <c r="A1140" i="55" s="1"/>
  <c r="A1145" i="55" s="1"/>
  <c r="A1150" i="55" s="1"/>
  <c r="A1155" i="55" s="1"/>
  <c r="A1160" i="55" s="1"/>
  <c r="A1165" i="55" s="1"/>
  <c r="A1170" i="55" s="1"/>
  <c r="A1175" i="55" s="1"/>
  <c r="A1180" i="55" s="1"/>
  <c r="A1185" i="55" s="1"/>
  <c r="A1190" i="55" s="1"/>
  <c r="A1195" i="55" s="1"/>
  <c r="A1200" i="55" s="1"/>
  <c r="A1205" i="55" s="1"/>
  <c r="A1210" i="55" s="1"/>
  <c r="A1215" i="55" s="1"/>
  <c r="A1220" i="55" s="1"/>
  <c r="A1225" i="55" s="1"/>
  <c r="A1230" i="55" s="1"/>
  <c r="A1235" i="55" s="1"/>
  <c r="A1240" i="55" s="1"/>
  <c r="A1245" i="55" s="1"/>
  <c r="A1250" i="55" s="1"/>
  <c r="A1255" i="55" s="1"/>
  <c r="A1260" i="55" s="1"/>
  <c r="A1265" i="55" s="1"/>
  <c r="A14" i="55"/>
  <c r="A19" i="55" s="1"/>
  <c r="A24" i="55" s="1"/>
  <c r="A29" i="55" s="1"/>
  <c r="A34" i="55" s="1"/>
  <c r="A39" i="55" s="1"/>
  <c r="A44" i="55" s="1"/>
  <c r="A49" i="55" s="1"/>
  <c r="A54" i="55" s="1"/>
  <c r="A59" i="55" s="1"/>
  <c r="A64" i="55" s="1"/>
  <c r="A69" i="55" s="1"/>
  <c r="A74" i="55" s="1"/>
  <c r="A79" i="55" s="1"/>
  <c r="A84" i="55" s="1"/>
  <c r="A89" i="55" s="1"/>
  <c r="A94" i="55" s="1"/>
  <c r="A99" i="55" s="1"/>
  <c r="A104" i="55" s="1"/>
  <c r="A109" i="55" s="1"/>
  <c r="A114" i="55" s="1"/>
  <c r="A119" i="55" s="1"/>
  <c r="A124" i="55" s="1"/>
  <c r="A129" i="55" s="1"/>
  <c r="A134" i="55" s="1"/>
  <c r="A139" i="55" s="1"/>
  <c r="A144" i="55" s="1"/>
  <c r="A149" i="55" s="1"/>
  <c r="A154" i="55" s="1"/>
  <c r="A159" i="55" s="1"/>
  <c r="A164" i="55" s="1"/>
  <c r="A169" i="55" s="1"/>
  <c r="A174" i="55" s="1"/>
  <c r="A179" i="55" s="1"/>
  <c r="A184" i="55" s="1"/>
  <c r="A189" i="55" s="1"/>
  <c r="A194" i="55" s="1"/>
  <c r="A199" i="55" s="1"/>
  <c r="A204" i="55" s="1"/>
  <c r="A209" i="55" s="1"/>
  <c r="A214" i="55" s="1"/>
  <c r="A219" i="55" s="1"/>
  <c r="A224" i="55" s="1"/>
  <c r="A229" i="55" s="1"/>
  <c r="A234" i="55" s="1"/>
  <c r="A239" i="55" s="1"/>
  <c r="A244" i="55" s="1"/>
  <c r="A249" i="55" s="1"/>
  <c r="A254" i="55" s="1"/>
  <c r="A259" i="55" s="1"/>
  <c r="A264" i="55" s="1"/>
  <c r="A269" i="55" s="1"/>
  <c r="A274" i="55" s="1"/>
  <c r="A279" i="55" s="1"/>
  <c r="A284" i="55" s="1"/>
  <c r="A289" i="55" s="1"/>
  <c r="A294" i="55" s="1"/>
  <c r="A299" i="55" s="1"/>
  <c r="A304" i="55" s="1"/>
  <c r="A309" i="55" s="1"/>
  <c r="A314" i="55" s="1"/>
  <c r="A319" i="55" s="1"/>
  <c r="A324" i="55" s="1"/>
  <c r="A329" i="55" s="1"/>
  <c r="A334" i="55" s="1"/>
  <c r="A339" i="55" s="1"/>
  <c r="A344" i="55" s="1"/>
  <c r="A349" i="55" s="1"/>
  <c r="A354" i="55" s="1"/>
  <c r="A359" i="55" s="1"/>
  <c r="A364" i="55" s="1"/>
  <c r="A369" i="55" s="1"/>
  <c r="A374" i="55" s="1"/>
  <c r="A379" i="55" s="1"/>
  <c r="A384" i="55" s="1"/>
  <c r="A389" i="55" s="1"/>
  <c r="A394" i="55" s="1"/>
  <c r="A399" i="55" s="1"/>
  <c r="A404" i="55" s="1"/>
  <c r="A409" i="55" s="1"/>
  <c r="A414" i="55" s="1"/>
  <c r="A419" i="55" s="1"/>
  <c r="A424" i="55" s="1"/>
  <c r="A429" i="55" s="1"/>
  <c r="A434" i="55" s="1"/>
  <c r="A439" i="55" s="1"/>
  <c r="A444" i="55" s="1"/>
  <c r="A449" i="55" s="1"/>
  <c r="A454" i="55" s="1"/>
  <c r="A459" i="55" s="1"/>
  <c r="A464" i="55" s="1"/>
  <c r="A469" i="55" s="1"/>
  <c r="A474" i="55" s="1"/>
  <c r="A479" i="55" s="1"/>
  <c r="A484" i="55" s="1"/>
  <c r="A489" i="55" s="1"/>
  <c r="A494" i="55" s="1"/>
  <c r="A499" i="55" s="1"/>
  <c r="A504" i="55" s="1"/>
  <c r="A509" i="55" s="1"/>
  <c r="A514" i="55" s="1"/>
  <c r="A519" i="55" s="1"/>
  <c r="A524" i="55" s="1"/>
  <c r="A529" i="55" s="1"/>
  <c r="A534" i="55" s="1"/>
  <c r="A539" i="55" s="1"/>
  <c r="A544" i="55" s="1"/>
  <c r="A549" i="55" s="1"/>
  <c r="A554" i="55" s="1"/>
  <c r="A559" i="55" s="1"/>
  <c r="A564" i="55" s="1"/>
  <c r="A569" i="55" s="1"/>
  <c r="A574" i="55" s="1"/>
  <c r="A579" i="55" s="1"/>
  <c r="A584" i="55" s="1"/>
  <c r="A589" i="55" s="1"/>
  <c r="A594" i="55" s="1"/>
  <c r="A599" i="55" s="1"/>
  <c r="A604" i="55" s="1"/>
  <c r="A609" i="55" s="1"/>
  <c r="A614" i="55" s="1"/>
  <c r="A619" i="55" s="1"/>
  <c r="A624" i="55" s="1"/>
  <c r="A629" i="55" s="1"/>
  <c r="A634" i="55" s="1"/>
  <c r="A639" i="55" s="1"/>
  <c r="A644" i="55" s="1"/>
  <c r="A649" i="55" s="1"/>
  <c r="A654" i="55" s="1"/>
  <c r="A659" i="55" s="1"/>
  <c r="A664" i="55" s="1"/>
  <c r="A669" i="55" s="1"/>
  <c r="A674" i="55" s="1"/>
  <c r="A679" i="55" s="1"/>
  <c r="A684" i="55" s="1"/>
  <c r="A689" i="55" s="1"/>
  <c r="A694" i="55" s="1"/>
  <c r="A699" i="55" s="1"/>
  <c r="A704" i="55" s="1"/>
  <c r="A709" i="55" s="1"/>
  <c r="A714" i="55" s="1"/>
  <c r="A719" i="55" s="1"/>
  <c r="A724" i="55" s="1"/>
  <c r="A729" i="55" s="1"/>
  <c r="A734" i="55" s="1"/>
  <c r="A739" i="55" s="1"/>
  <c r="A744" i="55" s="1"/>
  <c r="A749" i="55" s="1"/>
  <c r="A754" i="55" s="1"/>
  <c r="A759" i="55" s="1"/>
  <c r="A764" i="55" s="1"/>
  <c r="A769" i="55" s="1"/>
  <c r="A774" i="55" s="1"/>
  <c r="A779" i="55" s="1"/>
  <c r="A784" i="55" s="1"/>
  <c r="A789" i="55" s="1"/>
  <c r="A794" i="55" s="1"/>
  <c r="A799" i="55" s="1"/>
  <c r="A804" i="55" s="1"/>
  <c r="A809" i="55" s="1"/>
  <c r="A814" i="55" s="1"/>
  <c r="A819" i="55" s="1"/>
  <c r="A824" i="55" s="1"/>
  <c r="A829" i="55" s="1"/>
  <c r="A834" i="55" s="1"/>
  <c r="A839" i="55" s="1"/>
  <c r="A844" i="55" s="1"/>
  <c r="A849" i="55" s="1"/>
  <c r="A854" i="55" s="1"/>
  <c r="A859" i="55" s="1"/>
  <c r="A864" i="55" s="1"/>
  <c r="A869" i="55" s="1"/>
  <c r="A874" i="55" s="1"/>
  <c r="A879" i="55" s="1"/>
  <c r="A884" i="55" s="1"/>
  <c r="A889" i="55" s="1"/>
  <c r="A894" i="55" s="1"/>
  <c r="A899" i="55" s="1"/>
  <c r="A904" i="55" s="1"/>
  <c r="A909" i="55" s="1"/>
  <c r="A914" i="55" s="1"/>
  <c r="A919" i="55" s="1"/>
  <c r="A924" i="55" s="1"/>
  <c r="A929" i="55" s="1"/>
  <c r="A934" i="55" s="1"/>
  <c r="A939" i="55" s="1"/>
  <c r="A944" i="55" s="1"/>
  <c r="A949" i="55" s="1"/>
  <c r="A954" i="55" s="1"/>
  <c r="A959" i="55" s="1"/>
  <c r="A964" i="55" s="1"/>
  <c r="A969" i="55" s="1"/>
  <c r="A974" i="55" s="1"/>
  <c r="A979" i="55" s="1"/>
  <c r="A984" i="55" s="1"/>
  <c r="A989" i="55" s="1"/>
  <c r="A994" i="55" s="1"/>
  <c r="A999" i="55" s="1"/>
  <c r="A1004" i="55" s="1"/>
  <c r="A1009" i="55" s="1"/>
  <c r="A1014" i="55" s="1"/>
  <c r="A1019" i="55" s="1"/>
  <c r="A1024" i="55" s="1"/>
  <c r="A1029" i="55" s="1"/>
  <c r="A1034" i="55" s="1"/>
  <c r="A1039" i="55" s="1"/>
  <c r="A1044" i="55" s="1"/>
  <c r="A1049" i="55" s="1"/>
  <c r="A1054" i="55" s="1"/>
  <c r="A1059" i="55" s="1"/>
  <c r="A1064" i="55" s="1"/>
  <c r="A1069" i="55" s="1"/>
  <c r="A1074" i="55" s="1"/>
  <c r="A1079" i="55" s="1"/>
  <c r="A1084" i="55" s="1"/>
  <c r="A1089" i="55" s="1"/>
  <c r="A1094" i="55" s="1"/>
  <c r="A1099" i="55" s="1"/>
  <c r="A1104" i="55" s="1"/>
  <c r="A1109" i="55" s="1"/>
  <c r="A1114" i="55" s="1"/>
  <c r="A1119" i="55" s="1"/>
  <c r="A1124" i="55" s="1"/>
  <c r="A1129" i="55" s="1"/>
  <c r="A1134" i="55" s="1"/>
  <c r="A1139" i="55" s="1"/>
  <c r="A1144" i="55" s="1"/>
  <c r="A1149" i="55" s="1"/>
  <c r="A1154" i="55" s="1"/>
  <c r="A1159" i="55" s="1"/>
  <c r="A1164" i="55" s="1"/>
  <c r="A1169" i="55" s="1"/>
  <c r="A1174" i="55" s="1"/>
  <c r="A1179" i="55" s="1"/>
  <c r="A1184" i="55" s="1"/>
  <c r="A1189" i="55" s="1"/>
  <c r="A1194" i="55" s="1"/>
  <c r="A1199" i="55" s="1"/>
  <c r="A1204" i="55" s="1"/>
  <c r="A1209" i="55" s="1"/>
  <c r="A1214" i="55" s="1"/>
  <c r="A1219" i="55" s="1"/>
  <c r="A1224" i="55" s="1"/>
  <c r="A1229" i="55" s="1"/>
  <c r="A1234" i="55" s="1"/>
  <c r="A1239" i="55" s="1"/>
  <c r="A1244" i="55" s="1"/>
  <c r="A1249" i="55" s="1"/>
  <c r="A1254" i="55" s="1"/>
  <c r="A1259" i="55" s="1"/>
  <c r="A1264" i="55" s="1"/>
  <c r="A1269" i="55" s="1"/>
  <c r="A13" i="55"/>
  <c r="A18" i="55" s="1"/>
  <c r="A23" i="55" s="1"/>
  <c r="A28" i="55" s="1"/>
  <c r="A33" i="55" s="1"/>
  <c r="A38" i="55" s="1"/>
  <c r="A43" i="55" s="1"/>
  <c r="A48" i="55" s="1"/>
  <c r="A53" i="55" s="1"/>
  <c r="A58" i="55" s="1"/>
  <c r="A63" i="55" s="1"/>
  <c r="A68" i="55" s="1"/>
  <c r="A73" i="55" s="1"/>
  <c r="A78" i="55" s="1"/>
  <c r="A83" i="55" s="1"/>
  <c r="A88" i="55" s="1"/>
  <c r="A93" i="55" s="1"/>
  <c r="A98" i="55" s="1"/>
  <c r="A103" i="55" s="1"/>
  <c r="A108" i="55" s="1"/>
  <c r="A113" i="55" s="1"/>
  <c r="A118" i="55" s="1"/>
  <c r="A123" i="55" s="1"/>
  <c r="A128" i="55" s="1"/>
  <c r="A133" i="55" s="1"/>
  <c r="A138" i="55" s="1"/>
  <c r="A143" i="55" s="1"/>
  <c r="A148" i="55" s="1"/>
  <c r="A153" i="55" s="1"/>
  <c r="A158" i="55" s="1"/>
  <c r="A163" i="55" s="1"/>
  <c r="A168" i="55" s="1"/>
  <c r="A173" i="55" s="1"/>
  <c r="A178" i="55" s="1"/>
  <c r="A183" i="55" s="1"/>
  <c r="A188" i="55" s="1"/>
  <c r="A193" i="55" s="1"/>
  <c r="A198" i="55" s="1"/>
  <c r="A203" i="55" s="1"/>
  <c r="A208" i="55" s="1"/>
  <c r="A213" i="55" s="1"/>
  <c r="A218" i="55" s="1"/>
  <c r="A223" i="55" s="1"/>
  <c r="A228" i="55" s="1"/>
  <c r="A233" i="55" s="1"/>
  <c r="A238" i="55" s="1"/>
  <c r="A243" i="55" s="1"/>
  <c r="A248" i="55" s="1"/>
  <c r="A253" i="55" s="1"/>
  <c r="A258" i="55" s="1"/>
  <c r="A263" i="55" s="1"/>
  <c r="A268" i="55" s="1"/>
  <c r="A273" i="55" s="1"/>
  <c r="A278" i="55" s="1"/>
  <c r="A283" i="55" s="1"/>
  <c r="A288" i="55" s="1"/>
  <c r="A293" i="55" s="1"/>
  <c r="A298" i="55" s="1"/>
  <c r="A303" i="55" s="1"/>
  <c r="A308" i="55" s="1"/>
  <c r="A313" i="55" s="1"/>
  <c r="A318" i="55" s="1"/>
  <c r="A323" i="55" s="1"/>
  <c r="A328" i="55" s="1"/>
  <c r="A333" i="55" s="1"/>
  <c r="A338" i="55" s="1"/>
  <c r="A343" i="55" s="1"/>
  <c r="A348" i="55" s="1"/>
  <c r="A353" i="55" s="1"/>
  <c r="A358" i="55" s="1"/>
  <c r="A363" i="55" s="1"/>
  <c r="A368" i="55" s="1"/>
  <c r="A373" i="55" s="1"/>
  <c r="A378" i="55" s="1"/>
  <c r="A383" i="55" s="1"/>
  <c r="A388" i="55" s="1"/>
  <c r="A393" i="55" s="1"/>
  <c r="A398" i="55" s="1"/>
  <c r="A403" i="55" s="1"/>
  <c r="A408" i="55" s="1"/>
  <c r="A413" i="55" s="1"/>
  <c r="A418" i="55" s="1"/>
  <c r="A423" i="55" s="1"/>
  <c r="A428" i="55" s="1"/>
  <c r="A433" i="55" s="1"/>
  <c r="A438" i="55" s="1"/>
  <c r="A443" i="55" s="1"/>
  <c r="A448" i="55" s="1"/>
  <c r="A453" i="55" s="1"/>
  <c r="A458" i="55" s="1"/>
  <c r="A463" i="55" s="1"/>
  <c r="A468" i="55" s="1"/>
  <c r="A473" i="55" s="1"/>
  <c r="A478" i="55" s="1"/>
  <c r="A483" i="55" s="1"/>
  <c r="A488" i="55" s="1"/>
  <c r="A493" i="55" s="1"/>
  <c r="A498" i="55" s="1"/>
  <c r="A503" i="55" s="1"/>
  <c r="A508" i="55" s="1"/>
  <c r="A513" i="55" s="1"/>
  <c r="A518" i="55" s="1"/>
  <c r="A523" i="55" s="1"/>
  <c r="A528" i="55" s="1"/>
  <c r="A533" i="55" s="1"/>
  <c r="A538" i="55" s="1"/>
  <c r="A543" i="55" s="1"/>
  <c r="A548" i="55" s="1"/>
  <c r="A553" i="55" s="1"/>
  <c r="A558" i="55" s="1"/>
  <c r="A563" i="55" s="1"/>
  <c r="A568" i="55" s="1"/>
  <c r="A573" i="55" s="1"/>
  <c r="A578" i="55" s="1"/>
  <c r="A583" i="55" s="1"/>
  <c r="A588" i="55" s="1"/>
  <c r="A593" i="55" s="1"/>
  <c r="A598" i="55" s="1"/>
  <c r="A603" i="55" s="1"/>
  <c r="A608" i="55" s="1"/>
  <c r="A613" i="55" s="1"/>
  <c r="A618" i="55" s="1"/>
  <c r="A623" i="55" s="1"/>
  <c r="A628" i="55" s="1"/>
  <c r="A633" i="55" s="1"/>
  <c r="A638" i="55" s="1"/>
  <c r="A643" i="55" s="1"/>
  <c r="A648" i="55" s="1"/>
  <c r="A653" i="55" s="1"/>
  <c r="A658" i="55" s="1"/>
  <c r="A663" i="55" s="1"/>
  <c r="A668" i="55" s="1"/>
  <c r="A673" i="55" s="1"/>
  <c r="A678" i="55" s="1"/>
  <c r="A683" i="55" s="1"/>
  <c r="A688" i="55" s="1"/>
  <c r="A693" i="55" s="1"/>
  <c r="A698" i="55" s="1"/>
  <c r="A703" i="55" s="1"/>
  <c r="A708" i="55" s="1"/>
  <c r="A713" i="55" s="1"/>
  <c r="A718" i="55" s="1"/>
  <c r="A723" i="55" s="1"/>
  <c r="A728" i="55" s="1"/>
  <c r="A733" i="55" s="1"/>
  <c r="A738" i="55" s="1"/>
  <c r="A743" i="55" s="1"/>
  <c r="A748" i="55" s="1"/>
  <c r="A753" i="55" s="1"/>
  <c r="A758" i="55" s="1"/>
  <c r="A763" i="55" s="1"/>
  <c r="A768" i="55" s="1"/>
  <c r="A773" i="55" s="1"/>
  <c r="A778" i="55" s="1"/>
  <c r="A783" i="55" s="1"/>
  <c r="A788" i="55" s="1"/>
  <c r="A793" i="55" s="1"/>
  <c r="A798" i="55" s="1"/>
  <c r="A803" i="55" s="1"/>
  <c r="A808" i="55" s="1"/>
  <c r="A813" i="55" s="1"/>
  <c r="A818" i="55" s="1"/>
  <c r="A823" i="55" s="1"/>
  <c r="A828" i="55" s="1"/>
  <c r="A833" i="55" s="1"/>
  <c r="A838" i="55" s="1"/>
  <c r="A843" i="55" s="1"/>
  <c r="A848" i="55" s="1"/>
  <c r="A853" i="55" s="1"/>
  <c r="A858" i="55" s="1"/>
  <c r="A863" i="55" s="1"/>
  <c r="A868" i="55" s="1"/>
  <c r="A873" i="55" s="1"/>
  <c r="A878" i="55" s="1"/>
  <c r="A883" i="55" s="1"/>
  <c r="A888" i="55" s="1"/>
  <c r="A893" i="55" s="1"/>
  <c r="A898" i="55" s="1"/>
  <c r="A903" i="55" s="1"/>
  <c r="A908" i="55" s="1"/>
  <c r="A913" i="55" s="1"/>
  <c r="A918" i="55" s="1"/>
  <c r="A923" i="55" s="1"/>
  <c r="A928" i="55" s="1"/>
  <c r="A933" i="55" s="1"/>
  <c r="A938" i="55" s="1"/>
  <c r="A943" i="55" s="1"/>
  <c r="A948" i="55" s="1"/>
  <c r="A953" i="55" s="1"/>
  <c r="A958" i="55" s="1"/>
  <c r="A963" i="55" s="1"/>
  <c r="A968" i="55" s="1"/>
  <c r="A973" i="55" s="1"/>
  <c r="A978" i="55" s="1"/>
  <c r="A983" i="55" s="1"/>
  <c r="A988" i="55" s="1"/>
  <c r="A993" i="55" s="1"/>
  <c r="A998" i="55" s="1"/>
  <c r="A1003" i="55" s="1"/>
  <c r="A1008" i="55" s="1"/>
  <c r="A1013" i="55" s="1"/>
  <c r="A1018" i="55" s="1"/>
  <c r="A1023" i="55" s="1"/>
  <c r="A1028" i="55" s="1"/>
  <c r="A1033" i="55" s="1"/>
  <c r="A1038" i="55" s="1"/>
  <c r="A1043" i="55" s="1"/>
  <c r="A1048" i="55" s="1"/>
  <c r="A1053" i="55" s="1"/>
  <c r="A1058" i="55" s="1"/>
  <c r="A1063" i="55" s="1"/>
  <c r="A1068" i="55" s="1"/>
  <c r="A1073" i="55" s="1"/>
  <c r="A1078" i="55" s="1"/>
  <c r="A1083" i="55" s="1"/>
  <c r="A1088" i="55" s="1"/>
  <c r="A1093" i="55" s="1"/>
  <c r="A1098" i="55" s="1"/>
  <c r="A1103" i="55" s="1"/>
  <c r="A1108" i="55" s="1"/>
  <c r="A1113" i="55" s="1"/>
  <c r="A1118" i="55" s="1"/>
  <c r="A1123" i="55" s="1"/>
  <c r="A1128" i="55" s="1"/>
  <c r="A1133" i="55" s="1"/>
  <c r="A1138" i="55" s="1"/>
  <c r="A1143" i="55" s="1"/>
  <c r="A1148" i="55" s="1"/>
  <c r="A1153" i="55" s="1"/>
  <c r="A1158" i="55" s="1"/>
  <c r="A1163" i="55" s="1"/>
  <c r="A1168" i="55" s="1"/>
  <c r="A1173" i="55" s="1"/>
  <c r="A1178" i="55" s="1"/>
  <c r="A1183" i="55" s="1"/>
  <c r="A1188" i="55" s="1"/>
  <c r="A1193" i="55" s="1"/>
  <c r="A1198" i="55" s="1"/>
  <c r="A1203" i="55" s="1"/>
  <c r="A1208" i="55" s="1"/>
  <c r="A1213" i="55" s="1"/>
  <c r="A1218" i="55" s="1"/>
  <c r="A1223" i="55" s="1"/>
  <c r="A1228" i="55" s="1"/>
  <c r="A1233" i="55" s="1"/>
  <c r="A1238" i="55" s="1"/>
  <c r="A1243" i="55" s="1"/>
  <c r="A1248" i="55" s="1"/>
  <c r="A1253" i="55" s="1"/>
  <c r="A1258" i="55" s="1"/>
  <c r="A1263" i="55" s="1"/>
  <c r="A1268" i="55" s="1"/>
  <c r="CS2" i="9"/>
  <c r="DL14" i="1"/>
  <c r="DL19" i="1"/>
  <c r="DL22" i="1"/>
  <c r="DL30" i="1"/>
  <c r="DM3" i="1"/>
  <c r="DN3" i="1"/>
  <c r="DO3" i="1"/>
  <c r="DP3" i="1"/>
  <c r="DQ3" i="1"/>
  <c r="DL3" i="1"/>
  <c r="DT5" i="1"/>
  <c r="DT6" i="1"/>
  <c r="DT7" i="1"/>
  <c r="DT8" i="1"/>
  <c r="DT9" i="1"/>
  <c r="DT10" i="1"/>
  <c r="DT11" i="1"/>
  <c r="DL11" i="1" s="1"/>
  <c r="DT12" i="1"/>
  <c r="DL12" i="1" s="1"/>
  <c r="DT13" i="1"/>
  <c r="DL13" i="1" s="1"/>
  <c r="DT14" i="1"/>
  <c r="DT15" i="1"/>
  <c r="DL15" i="1" s="1"/>
  <c r="DT16" i="1"/>
  <c r="DL16" i="1" s="1"/>
  <c r="DT17" i="1"/>
  <c r="DL17" i="1" s="1"/>
  <c r="DT18" i="1"/>
  <c r="DL18" i="1" s="1"/>
  <c r="DT19" i="1"/>
  <c r="DT20" i="1"/>
  <c r="DL20" i="1" s="1"/>
  <c r="DT21" i="1"/>
  <c r="DL21" i="1" s="1"/>
  <c r="DT22" i="1"/>
  <c r="DT23" i="1"/>
  <c r="DL23" i="1" s="1"/>
  <c r="DT24" i="1"/>
  <c r="DL24" i="1" s="1"/>
  <c r="DT25" i="1"/>
  <c r="DL25" i="1" s="1"/>
  <c r="DT26" i="1"/>
  <c r="DL26" i="1" s="1"/>
  <c r="DT27" i="1"/>
  <c r="DL27" i="1" s="1"/>
  <c r="DT28" i="1"/>
  <c r="DL28" i="1" s="1"/>
  <c r="DT29" i="1"/>
  <c r="DL29" i="1" s="1"/>
  <c r="DT30" i="1"/>
  <c r="DT31" i="1"/>
  <c r="DL31" i="1" s="1"/>
  <c r="DT32" i="1"/>
  <c r="DL32" i="1" s="1"/>
  <c r="DT4" i="1"/>
  <c r="DU5" i="1" l="1"/>
  <c r="DU6" i="1"/>
  <c r="DU7" i="1"/>
  <c r="DU8" i="1"/>
  <c r="DU9" i="1"/>
  <c r="DU10" i="1"/>
  <c r="DU11" i="1"/>
  <c r="DU12" i="1"/>
  <c r="DU13" i="1"/>
  <c r="DU14" i="1"/>
  <c r="DM14" i="1" s="1"/>
  <c r="DU15" i="1"/>
  <c r="DU16" i="1"/>
  <c r="DU17" i="1"/>
  <c r="DU18" i="1"/>
  <c r="DU19" i="1"/>
  <c r="DU20" i="1"/>
  <c r="DU21" i="1"/>
  <c r="DU22" i="1"/>
  <c r="DM22" i="1" s="1"/>
  <c r="DU23" i="1"/>
  <c r="DU24" i="1"/>
  <c r="DU25" i="1"/>
  <c r="DM25" i="1" s="1"/>
  <c r="DU26" i="1"/>
  <c r="DU27" i="1"/>
  <c r="DU28" i="1"/>
  <c r="DU29" i="1"/>
  <c r="DU30" i="1"/>
  <c r="DM30" i="1" s="1"/>
  <c r="DU31" i="1"/>
  <c r="DU32" i="1"/>
  <c r="DU33" i="1"/>
  <c r="DM33" i="1" s="1"/>
  <c r="DU34" i="1"/>
  <c r="DU35" i="1"/>
  <c r="DU36" i="1"/>
  <c r="DU4" i="1"/>
  <c r="DM21" i="1" l="1"/>
  <c r="DM36" i="1"/>
  <c r="DM20" i="1"/>
  <c r="DM35" i="1"/>
  <c r="DM19" i="1"/>
  <c r="DM29" i="1"/>
  <c r="DM28" i="1"/>
  <c r="DM27" i="1"/>
  <c r="DM34" i="1"/>
  <c r="DM26" i="1"/>
  <c r="DM18" i="1"/>
  <c r="DM17" i="1"/>
  <c r="DM32" i="1"/>
  <c r="DM24" i="1"/>
  <c r="DM16" i="1"/>
  <c r="DM31" i="1"/>
  <c r="DM23" i="1"/>
  <c r="DM15" i="1"/>
  <c r="DV5" i="1"/>
  <c r="DV6" i="1"/>
  <c r="DV7" i="1"/>
  <c r="DV8" i="1"/>
  <c r="DV9" i="1"/>
  <c r="DV10" i="1"/>
  <c r="DV11" i="1"/>
  <c r="DV12" i="1"/>
  <c r="DV13" i="1"/>
  <c r="DV14" i="1"/>
  <c r="DV15" i="1"/>
  <c r="DV16" i="1"/>
  <c r="DV17" i="1"/>
  <c r="DV18" i="1"/>
  <c r="DV19" i="1"/>
  <c r="DV20" i="1"/>
  <c r="DN20" i="1" s="1"/>
  <c r="DV21" i="1"/>
  <c r="DV22" i="1"/>
  <c r="DV23" i="1"/>
  <c r="DN23" i="1" s="1"/>
  <c r="DV24" i="1"/>
  <c r="DV25" i="1"/>
  <c r="DV26" i="1"/>
  <c r="DV27" i="1"/>
  <c r="DV28" i="1"/>
  <c r="DN28" i="1" s="1"/>
  <c r="DV29" i="1"/>
  <c r="DV30" i="1"/>
  <c r="DV31" i="1"/>
  <c r="DN31" i="1" s="1"/>
  <c r="DV32" i="1"/>
  <c r="DV33" i="1"/>
  <c r="DV34" i="1"/>
  <c r="DV35" i="1"/>
  <c r="DV36" i="1"/>
  <c r="DN36" i="1" s="1"/>
  <c r="DV4" i="1"/>
  <c r="DN27" i="1" l="1"/>
  <c r="DN34" i="1"/>
  <c r="DN18" i="1"/>
  <c r="DN33" i="1"/>
  <c r="DN25" i="1"/>
  <c r="DN17" i="1"/>
  <c r="DN35" i="1"/>
  <c r="DN19" i="1"/>
  <c r="DN26" i="1"/>
  <c r="DN32" i="1"/>
  <c r="DN24" i="1"/>
  <c r="DN16" i="1"/>
  <c r="DN15" i="1"/>
  <c r="DN30" i="1"/>
  <c r="DN22" i="1"/>
  <c r="DN29" i="1"/>
  <c r="DN21" i="1"/>
  <c r="DW5" i="1"/>
  <c r="DW6" i="1"/>
  <c r="DW7" i="1"/>
  <c r="DW8" i="1"/>
  <c r="DW9" i="1"/>
  <c r="DW10" i="1"/>
  <c r="DW11" i="1"/>
  <c r="DW12" i="1"/>
  <c r="DW13" i="1"/>
  <c r="DW14" i="1"/>
  <c r="DW15" i="1"/>
  <c r="DW16" i="1"/>
  <c r="DW17" i="1"/>
  <c r="DW18" i="1"/>
  <c r="DW19" i="1"/>
  <c r="DW20" i="1"/>
  <c r="DW21" i="1"/>
  <c r="DO21" i="1" s="1"/>
  <c r="DW22" i="1"/>
  <c r="DW23" i="1"/>
  <c r="DW24" i="1"/>
  <c r="DO24" i="1" s="1"/>
  <c r="DW25" i="1"/>
  <c r="DW26" i="1"/>
  <c r="DW27" i="1"/>
  <c r="DW28" i="1"/>
  <c r="DW29" i="1"/>
  <c r="DO29" i="1" s="1"/>
  <c r="DW30" i="1"/>
  <c r="DW31" i="1"/>
  <c r="DW32" i="1"/>
  <c r="DO32" i="1" s="1"/>
  <c r="DW33" i="1"/>
  <c r="DW34" i="1"/>
  <c r="DW35" i="1"/>
  <c r="DW36" i="1"/>
  <c r="DW37" i="1"/>
  <c r="DO37" i="1" s="1"/>
  <c r="DW38" i="1"/>
  <c r="DW39" i="1"/>
  <c r="DW40" i="1"/>
  <c r="DO40" i="1" s="1"/>
  <c r="DW4" i="1"/>
  <c r="DO28" i="1" l="1"/>
  <c r="DO27" i="1"/>
  <c r="DO34" i="1"/>
  <c r="DO26" i="1"/>
  <c r="DO18" i="1"/>
  <c r="DO36" i="1"/>
  <c r="DO20" i="1"/>
  <c r="DO35" i="1"/>
  <c r="DO19" i="1"/>
  <c r="DO33" i="1"/>
  <c r="DO25" i="1"/>
  <c r="DO17" i="1"/>
  <c r="DO39" i="1"/>
  <c r="DO31" i="1"/>
  <c r="DO23" i="1"/>
  <c r="DO38" i="1"/>
  <c r="DO30" i="1"/>
  <c r="DO22" i="1"/>
  <c r="DX5" i="1"/>
  <c r="DX6" i="1"/>
  <c r="DX7" i="1"/>
  <c r="DX8" i="1"/>
  <c r="DX9" i="1"/>
  <c r="DX10" i="1"/>
  <c r="DX11" i="1"/>
  <c r="DX12" i="1"/>
  <c r="DX13" i="1"/>
  <c r="DX14" i="1"/>
  <c r="DX15" i="1"/>
  <c r="DX16" i="1"/>
  <c r="DX17" i="1"/>
  <c r="DX18" i="1"/>
  <c r="DX19" i="1"/>
  <c r="DX20" i="1"/>
  <c r="DP20" i="1" s="1"/>
  <c r="DX21" i="1"/>
  <c r="DX22" i="1"/>
  <c r="DX23" i="1"/>
  <c r="DP23" i="1" s="1"/>
  <c r="DX24" i="1"/>
  <c r="DX25" i="1"/>
  <c r="DX26" i="1"/>
  <c r="DX27" i="1"/>
  <c r="DX28" i="1"/>
  <c r="DP28" i="1" s="1"/>
  <c r="DX29" i="1"/>
  <c r="DX30" i="1"/>
  <c r="DX31" i="1"/>
  <c r="DP31" i="1" s="1"/>
  <c r="DX32" i="1"/>
  <c r="DX33" i="1"/>
  <c r="DX34" i="1"/>
  <c r="DX35" i="1"/>
  <c r="DX36" i="1"/>
  <c r="DP36" i="1" s="1"/>
  <c r="DX37" i="1"/>
  <c r="DX38" i="1"/>
  <c r="DX39" i="1"/>
  <c r="DP39" i="1" s="1"/>
  <c r="DX40" i="1"/>
  <c r="DX4" i="1"/>
  <c r="DP35" i="1" l="1"/>
  <c r="DP19" i="1"/>
  <c r="DP34" i="1"/>
  <c r="DP33" i="1"/>
  <c r="DP25" i="1"/>
  <c r="DP27" i="1"/>
  <c r="DP26" i="1"/>
  <c r="DP40" i="1"/>
  <c r="DP32" i="1"/>
  <c r="DP24" i="1"/>
  <c r="DP38" i="1"/>
  <c r="DP30" i="1"/>
  <c r="DP22" i="1"/>
  <c r="DP37" i="1"/>
  <c r="DP29" i="1"/>
  <c r="DP21" i="1"/>
  <c r="DY5" i="1"/>
  <c r="DY6" i="1"/>
  <c r="DY7" i="1"/>
  <c r="DY8" i="1"/>
  <c r="DY9" i="1"/>
  <c r="DY10" i="1"/>
  <c r="DY11" i="1"/>
  <c r="DY12" i="1"/>
  <c r="DY13" i="1"/>
  <c r="DY14" i="1"/>
  <c r="DY15" i="1"/>
  <c r="DY16" i="1"/>
  <c r="DY17" i="1"/>
  <c r="DY18" i="1"/>
  <c r="DY19" i="1"/>
  <c r="DY20" i="1"/>
  <c r="DY21" i="1"/>
  <c r="DY22" i="1"/>
  <c r="DQ22" i="1" s="1"/>
  <c r="DY23" i="1"/>
  <c r="DY24" i="1"/>
  <c r="DY25" i="1"/>
  <c r="DQ25" i="1" s="1"/>
  <c r="DY26" i="1"/>
  <c r="DY27" i="1"/>
  <c r="DY28" i="1"/>
  <c r="DY29" i="1"/>
  <c r="DY30" i="1"/>
  <c r="DQ30" i="1" s="1"/>
  <c r="DY31" i="1"/>
  <c r="DY32" i="1"/>
  <c r="DY33" i="1"/>
  <c r="DQ33" i="1" s="1"/>
  <c r="DY34" i="1"/>
  <c r="DY35" i="1"/>
  <c r="DY36" i="1"/>
  <c r="DY37" i="1"/>
  <c r="DY38" i="1"/>
  <c r="DQ38" i="1" s="1"/>
  <c r="DY39" i="1"/>
  <c r="DY40" i="1"/>
  <c r="DY41" i="1"/>
  <c r="DQ41" i="1" s="1"/>
  <c r="DY42" i="1"/>
  <c r="DY43" i="1"/>
  <c r="DY44" i="1"/>
  <c r="DY4" i="1"/>
  <c r="DQ29" i="1" l="1"/>
  <c r="DQ28" i="1"/>
  <c r="DQ35" i="1"/>
  <c r="DQ27" i="1"/>
  <c r="DQ37" i="1"/>
  <c r="DQ21" i="1"/>
  <c r="DQ44" i="1"/>
  <c r="DQ36" i="1"/>
  <c r="DQ43" i="1"/>
  <c r="DQ42" i="1"/>
  <c r="DQ34" i="1"/>
  <c r="DQ26" i="1"/>
  <c r="DQ40" i="1"/>
  <c r="DQ32" i="1"/>
  <c r="DQ24" i="1"/>
  <c r="DQ39" i="1"/>
  <c r="DQ31" i="1"/>
  <c r="DQ23" i="1"/>
  <c r="D29" i="47"/>
  <c r="D30" i="47"/>
  <c r="D31" i="47"/>
  <c r="D32" i="47"/>
  <c r="D33" i="47"/>
  <c r="D34" i="47"/>
  <c r="D35" i="47"/>
  <c r="D36" i="47"/>
  <c r="D37" i="47"/>
  <c r="D38" i="47"/>
  <c r="D39" i="47"/>
  <c r="D40" i="47"/>
  <c r="D41" i="47"/>
  <c r="D42" i="47"/>
  <c r="D43" i="47"/>
  <c r="D44" i="47"/>
  <c r="D45" i="47"/>
  <c r="D46" i="47"/>
  <c r="D47" i="47"/>
  <c r="D48" i="47"/>
  <c r="D49" i="47"/>
  <c r="D50" i="47"/>
  <c r="D51" i="47"/>
  <c r="D52" i="47"/>
  <c r="D53" i="47"/>
  <c r="D54" i="47"/>
  <c r="D55" i="47"/>
  <c r="D28" i="47"/>
  <c r="DI9" i="1"/>
  <c r="DI8" i="1"/>
  <c r="DF8" i="1"/>
  <c r="DF5" i="1"/>
  <c r="DF10" i="1"/>
  <c r="DF11" i="1"/>
  <c r="DF17" i="1"/>
  <c r="DF15" i="1"/>
  <c r="DF14" i="1"/>
  <c r="DF13" i="1"/>
  <c r="CW3" i="1"/>
  <c r="DF12" i="1"/>
  <c r="DF9" i="1"/>
  <c r="DF7" i="1"/>
  <c r="DF6" i="1"/>
  <c r="DF4" i="1"/>
  <c r="DF16" i="1" l="1"/>
  <c r="CK8" i="1" l="1"/>
  <c r="CL8" i="1"/>
  <c r="CM8" i="1"/>
  <c r="CN8" i="1"/>
  <c r="CO8" i="1"/>
  <c r="CP8" i="1"/>
  <c r="CQ8" i="1"/>
  <c r="CR8" i="1"/>
  <c r="CS8" i="1"/>
  <c r="CT8" i="1"/>
  <c r="CU8" i="1"/>
  <c r="CV8" i="1"/>
  <c r="CW8" i="1"/>
  <c r="CX8" i="1"/>
  <c r="CY8" i="1"/>
  <c r="CZ8" i="1"/>
  <c r="DA8" i="1"/>
  <c r="DB8" i="1"/>
  <c r="DC8" i="1"/>
  <c r="CK9" i="1"/>
  <c r="CL9" i="1"/>
  <c r="CM9" i="1"/>
  <c r="CN9" i="1"/>
  <c r="CO9" i="1"/>
  <c r="CP9" i="1"/>
  <c r="CQ9" i="1"/>
  <c r="CR9" i="1"/>
  <c r="CS9" i="1"/>
  <c r="CT9" i="1"/>
  <c r="CU9" i="1"/>
  <c r="CV9" i="1"/>
  <c r="CW9" i="1"/>
  <c r="CX9" i="1"/>
  <c r="CY9" i="1"/>
  <c r="CZ9" i="1"/>
  <c r="DA9" i="1"/>
  <c r="DB9" i="1"/>
  <c r="DC9" i="1"/>
  <c r="CK10" i="1"/>
  <c r="CL10" i="1"/>
  <c r="CM10" i="1"/>
  <c r="CN10" i="1"/>
  <c r="CO10" i="1"/>
  <c r="CP10" i="1"/>
  <c r="CQ10" i="1"/>
  <c r="CR10" i="1"/>
  <c r="CS10" i="1"/>
  <c r="CT10" i="1"/>
  <c r="CU10" i="1"/>
  <c r="CV10" i="1"/>
  <c r="CW10" i="1"/>
  <c r="CX10" i="1"/>
  <c r="CY10" i="1"/>
  <c r="CZ10" i="1"/>
  <c r="DA10" i="1"/>
  <c r="DB10" i="1"/>
  <c r="DC10" i="1"/>
  <c r="CJ10" i="1"/>
  <c r="CJ5" i="1"/>
  <c r="CJ9" i="1"/>
  <c r="CJ4" i="1"/>
  <c r="CJ8" i="1"/>
  <c r="CJ3" i="1"/>
  <c r="DC4" i="1"/>
  <c r="DC5" i="1"/>
  <c r="CK4" i="1"/>
  <c r="CL4" i="1"/>
  <c r="CM4" i="1"/>
  <c r="CN4" i="1"/>
  <c r="CO4" i="1"/>
  <c r="CP4" i="1"/>
  <c r="CQ4" i="1"/>
  <c r="CR4" i="1"/>
  <c r="CS4" i="1"/>
  <c r="CT4" i="1"/>
  <c r="CU4" i="1"/>
  <c r="CV4" i="1"/>
  <c r="CW4" i="1"/>
  <c r="CX4" i="1"/>
  <c r="CY4" i="1"/>
  <c r="CZ4" i="1"/>
  <c r="DA4" i="1"/>
  <c r="DB4" i="1"/>
  <c r="CK5" i="1"/>
  <c r="CL5" i="1"/>
  <c r="CM5" i="1"/>
  <c r="CN5" i="1"/>
  <c r="CO5" i="1"/>
  <c r="CP5" i="1"/>
  <c r="CQ5" i="1"/>
  <c r="CR5" i="1"/>
  <c r="CS5" i="1"/>
  <c r="CT5" i="1"/>
  <c r="CU5" i="1"/>
  <c r="CV5" i="1"/>
  <c r="CW5" i="1"/>
  <c r="CX5" i="1"/>
  <c r="CY5" i="1"/>
  <c r="CZ5" i="1"/>
  <c r="DA5" i="1"/>
  <c r="DB5" i="1"/>
  <c r="CL3" i="1"/>
  <c r="CM3" i="1"/>
  <c r="CN3" i="1"/>
  <c r="CO3" i="1"/>
  <c r="CP3" i="1"/>
  <c r="CQ3" i="1"/>
  <c r="CR3" i="1"/>
  <c r="CS3" i="1"/>
  <c r="CT3" i="1"/>
  <c r="CU3" i="1"/>
  <c r="CV3" i="1"/>
  <c r="CX3" i="1"/>
  <c r="CY3" i="1"/>
  <c r="CZ3" i="1"/>
  <c r="DA3" i="1"/>
  <c r="DB3" i="1"/>
  <c r="DC3" i="1"/>
  <c r="CK3" i="1"/>
  <c r="AN8" i="36" a="1"/>
  <c r="AN8" i="36" s="1"/>
  <c r="AA8" i="36" a="1"/>
  <c r="AA8" i="36" s="1"/>
  <c r="O8" i="36" a="1"/>
  <c r="O8" i="36" s="1"/>
  <c r="B8" i="36" a="1"/>
  <c r="B8" i="36" s="1"/>
  <c r="BA7" i="36" a="1"/>
  <c r="BA7" i="36" s="1"/>
  <c r="AN7" i="36" a="1"/>
  <c r="AN7" i="36" s="1"/>
  <c r="AA7" i="36" a="1"/>
  <c r="AA7" i="36" s="1"/>
  <c r="O7" i="36" a="1"/>
  <c r="O7" i="36" s="1"/>
  <c r="B7" i="36" a="1"/>
  <c r="B7" i="36" s="1"/>
  <c r="BA6" i="36" a="1"/>
  <c r="BA6" i="36" s="1"/>
  <c r="AN6" i="36" a="1"/>
  <c r="AN6" i="36" s="1"/>
  <c r="AA6" i="36" a="1"/>
  <c r="AA6" i="36" s="1"/>
  <c r="O6" i="36" a="1"/>
  <c r="O6" i="36" s="1"/>
  <c r="G6" i="36" a="1"/>
  <c r="G6" i="36" s="1"/>
  <c r="C6" i="36" a="1"/>
  <c r="C6" i="36" s="1"/>
  <c r="B6" i="36" a="1"/>
  <c r="B6" i="36" s="1"/>
  <c r="B1" i="36"/>
  <c r="A9" i="36"/>
  <c r="A10" i="36" s="1"/>
  <c r="A11" i="36" s="1"/>
  <c r="A12" i="36" s="1"/>
  <c r="A13" i="36" s="1"/>
  <c r="A14" i="36" s="1"/>
  <c r="A15" i="36" s="1"/>
  <c r="A16" i="36" s="1"/>
  <c r="A17" i="36" s="1"/>
  <c r="A18" i="36" s="1"/>
  <c r="A8" i="36"/>
  <c r="CD4" i="36"/>
  <c r="CC4" i="36"/>
  <c r="CB4" i="36"/>
  <c r="CA4" i="36"/>
  <c r="BZ4" i="36"/>
  <c r="BY4" i="36"/>
  <c r="BX4" i="36"/>
  <c r="BW4" i="36"/>
  <c r="BV4" i="36"/>
  <c r="BU4" i="36"/>
  <c r="BT4" i="36"/>
  <c r="BS4" i="36"/>
  <c r="BR4" i="36"/>
  <c r="BQ4" i="36"/>
  <c r="BP4" i="36"/>
  <c r="BO4" i="36"/>
  <c r="BN4" i="36"/>
  <c r="BM4" i="36"/>
  <c r="BL4" i="36"/>
  <c r="BK4" i="36"/>
  <c r="CD2" i="36"/>
  <c r="CC2" i="36"/>
  <c r="CB2" i="36"/>
  <c r="CA2" i="36"/>
  <c r="BZ2" i="36"/>
  <c r="BY2" i="36"/>
  <c r="BX2" i="36"/>
  <c r="BW2" i="36"/>
  <c r="BV2" i="36"/>
  <c r="BU2" i="36"/>
  <c r="BT2" i="36"/>
  <c r="BS2" i="36"/>
  <c r="BR2" i="36"/>
  <c r="BQ2" i="36"/>
  <c r="BP2" i="36"/>
  <c r="BO2" i="36"/>
  <c r="BN2" i="36"/>
  <c r="BM2" i="36"/>
  <c r="BL2" i="36"/>
  <c r="BK2" i="36"/>
  <c r="BI1" i="36"/>
  <c r="BI11" i="36" s="1" a="1"/>
  <c r="BI11" i="36" s="1"/>
  <c r="BE1" i="36"/>
  <c r="BE21" i="36" s="1" a="1"/>
  <c r="BE21" i="36" s="1"/>
  <c r="BC1" i="36"/>
  <c r="BA1" i="36"/>
  <c r="AY1" i="36"/>
  <c r="AV1" i="36"/>
  <c r="AV8" i="36" s="1" a="1"/>
  <c r="AV8" i="36" s="1"/>
  <c r="AS1" i="36"/>
  <c r="AS10" i="36" s="1" a="1"/>
  <c r="AS10" i="36" s="1"/>
  <c r="AO1" i="36"/>
  <c r="AO11" i="36" s="1" a="1"/>
  <c r="AO11" i="36" s="1"/>
  <c r="AN1" i="36"/>
  <c r="AM1" i="36"/>
  <c r="AI1" i="36"/>
  <c r="AF1" i="36"/>
  <c r="AF9" i="36" s="1" a="1"/>
  <c r="AF9" i="36" s="1"/>
  <c r="AC1" i="36"/>
  <c r="AC9" i="36" s="1" a="1"/>
  <c r="AC9" i="36" s="1"/>
  <c r="AA1" i="36"/>
  <c r="Y1" i="36"/>
  <c r="W1" i="36"/>
  <c r="W17" i="36" s="1" a="1"/>
  <c r="W17" i="36" s="1"/>
  <c r="S1" i="36"/>
  <c r="S16" i="36" s="1" a="1"/>
  <c r="S16" i="36" s="1"/>
  <c r="P1" i="36"/>
  <c r="P14" i="36" s="1" a="1"/>
  <c r="P14" i="36" s="1"/>
  <c r="O1" i="36"/>
  <c r="M1" i="36"/>
  <c r="I1" i="36"/>
  <c r="I11" i="36" s="1" a="1"/>
  <c r="I11" i="36" s="1"/>
  <c r="G1" i="36"/>
  <c r="G14" i="36" s="1" a="1"/>
  <c r="G14" i="36" s="1"/>
  <c r="C1" i="36"/>
  <c r="C13" i="36" s="1" a="1"/>
  <c r="C13" i="36" s="1"/>
  <c r="M83" i="36" l="1" a="1"/>
  <c r="M83" i="36" s="1"/>
  <c r="M81" i="36" a="1"/>
  <c r="M81" i="36" s="1"/>
  <c r="M84" i="36" a="1"/>
  <c r="M84" i="36" s="1"/>
  <c r="M82" i="36" a="1"/>
  <c r="M82" i="36" s="1"/>
  <c r="M80" i="36" a="1"/>
  <c r="M80" i="36" s="1"/>
  <c r="M79" i="36" a="1"/>
  <c r="M79" i="36" s="1"/>
  <c r="M78" i="36" a="1"/>
  <c r="M78" i="36" s="1"/>
  <c r="M77" i="36" a="1"/>
  <c r="M77" i="36" s="1"/>
  <c r="M76" i="36" a="1"/>
  <c r="M76" i="36" s="1"/>
  <c r="M75" i="36" a="1"/>
  <c r="M75" i="36" s="1"/>
  <c r="M74" i="36" a="1"/>
  <c r="M74" i="36" s="1"/>
  <c r="M72" i="36" a="1"/>
  <c r="M72" i="36" s="1"/>
  <c r="M71" i="36" a="1"/>
  <c r="M71" i="36" s="1"/>
  <c r="M73" i="36" a="1"/>
  <c r="M73" i="36" s="1"/>
  <c r="M66" i="36" a="1"/>
  <c r="M66" i="36" s="1"/>
  <c r="M69" i="36" a="1"/>
  <c r="M69" i="36" s="1"/>
  <c r="M67" i="36" a="1"/>
  <c r="M67" i="36" s="1"/>
  <c r="M70" i="36" a="1"/>
  <c r="M70" i="36" s="1"/>
  <c r="M68" i="36" a="1"/>
  <c r="M68" i="36" s="1"/>
  <c r="M63" i="36" a="1"/>
  <c r="M63" i="36" s="1"/>
  <c r="M61" i="36" a="1"/>
  <c r="M61" i="36" s="1"/>
  <c r="M65" i="36" a="1"/>
  <c r="M65" i="36" s="1"/>
  <c r="M60" i="36" a="1"/>
  <c r="M60" i="36" s="1"/>
  <c r="M59" i="36" a="1"/>
  <c r="M59" i="36" s="1"/>
  <c r="M64" i="36" a="1"/>
  <c r="M64" i="36" s="1"/>
  <c r="M57" i="36" a="1"/>
  <c r="M57" i="36" s="1"/>
  <c r="M56" i="36" a="1"/>
  <c r="M56" i="36" s="1"/>
  <c r="M62" i="36" a="1"/>
  <c r="M62" i="36" s="1"/>
  <c r="M58" i="36" a="1"/>
  <c r="M58" i="36" s="1"/>
  <c r="M53" i="36" a="1"/>
  <c r="M53" i="36" s="1"/>
  <c r="M52" i="36" a="1"/>
  <c r="M52" i="36" s="1"/>
  <c r="M51" i="36" a="1"/>
  <c r="M51" i="36" s="1"/>
  <c r="M50" i="36" a="1"/>
  <c r="M50" i="36" s="1"/>
  <c r="M49" i="36" a="1"/>
  <c r="M49" i="36" s="1"/>
  <c r="M48" i="36" a="1"/>
  <c r="M48" i="36" s="1"/>
  <c r="M55" i="36" a="1"/>
  <c r="M55" i="36" s="1"/>
  <c r="M54" i="36" a="1"/>
  <c r="M54" i="36" s="1"/>
  <c r="M42" i="36" a="1"/>
  <c r="M42" i="36" s="1"/>
  <c r="M41" i="36" a="1"/>
  <c r="M41" i="36" s="1"/>
  <c r="M40" i="36" a="1"/>
  <c r="M40" i="36" s="1"/>
  <c r="M47" i="36" a="1"/>
  <c r="M47" i="36" s="1"/>
  <c r="M39" i="36" a="1"/>
  <c r="M39" i="36" s="1"/>
  <c r="M46" i="36" a="1"/>
  <c r="M46" i="36" s="1"/>
  <c r="M38" i="36" a="1"/>
  <c r="M38" i="36" s="1"/>
  <c r="M45" i="36" a="1"/>
  <c r="M45" i="36" s="1"/>
  <c r="M37" i="36" a="1"/>
  <c r="M37" i="36" s="1"/>
  <c r="M44" i="36" a="1"/>
  <c r="M44" i="36" s="1"/>
  <c r="M36" i="36" a="1"/>
  <c r="M36" i="36" s="1"/>
  <c r="M34" i="36" a="1"/>
  <c r="M34" i="36" s="1"/>
  <c r="M33" i="36" a="1"/>
  <c r="M33" i="36" s="1"/>
  <c r="M43" i="36" a="1"/>
  <c r="M43" i="36" s="1"/>
  <c r="M35" i="36" a="1"/>
  <c r="M35" i="36" s="1"/>
  <c r="M31" i="36" a="1"/>
  <c r="M31" i="36" s="1"/>
  <c r="M24" i="36" a="1"/>
  <c r="M24" i="36" s="1"/>
  <c r="M32" i="36" a="1"/>
  <c r="M32" i="36" s="1"/>
  <c r="M30" i="36" a="1"/>
  <c r="M30" i="36" s="1"/>
  <c r="M29" i="36" a="1"/>
  <c r="M29" i="36" s="1"/>
  <c r="M28" i="36" a="1"/>
  <c r="M28" i="36" s="1"/>
  <c r="M27" i="36" a="1"/>
  <c r="M27" i="36" s="1"/>
  <c r="M26" i="36" a="1"/>
  <c r="M26" i="36" s="1"/>
  <c r="M17" i="36" a="1"/>
  <c r="M17" i="36" s="1"/>
  <c r="M16" i="36" a="1"/>
  <c r="M16" i="36" s="1"/>
  <c r="M23" i="36" a="1"/>
  <c r="M23" i="36" s="1"/>
  <c r="M15" i="36" a="1"/>
  <c r="M15" i="36" s="1"/>
  <c r="M22" i="36" a="1"/>
  <c r="M22" i="36" s="1"/>
  <c r="M14" i="36" a="1"/>
  <c r="M14" i="36" s="1"/>
  <c r="M25" i="36" a="1"/>
  <c r="M25" i="36" s="1"/>
  <c r="M21" i="36" a="1"/>
  <c r="M21" i="36" s="1"/>
  <c r="M13" i="36" a="1"/>
  <c r="M13" i="36" s="1"/>
  <c r="M20" i="36" a="1"/>
  <c r="M20" i="36" s="1"/>
  <c r="M12" i="36" a="1"/>
  <c r="M12" i="36" s="1"/>
  <c r="M19" i="36" a="1"/>
  <c r="M19" i="36" s="1"/>
  <c r="Y84" i="36" a="1"/>
  <c r="Y84" i="36" s="1"/>
  <c r="Y82" i="36" a="1"/>
  <c r="Y82" i="36" s="1"/>
  <c r="Y80" i="36" a="1"/>
  <c r="Y80" i="36" s="1"/>
  <c r="Y83" i="36" a="1"/>
  <c r="Y83" i="36" s="1"/>
  <c r="Y81" i="36" a="1"/>
  <c r="Y81" i="36" s="1"/>
  <c r="Y79" i="36" a="1"/>
  <c r="Y79" i="36" s="1"/>
  <c r="Y78" i="36" a="1"/>
  <c r="Y78" i="36" s="1"/>
  <c r="Y77" i="36" a="1"/>
  <c r="Y77" i="36" s="1"/>
  <c r="Y76" i="36" a="1"/>
  <c r="Y76" i="36" s="1"/>
  <c r="Y75" i="36" a="1"/>
  <c r="Y75" i="36" s="1"/>
  <c r="Y74" i="36" a="1"/>
  <c r="Y74" i="36" s="1"/>
  <c r="Y73" i="36" a="1"/>
  <c r="Y73" i="36" s="1"/>
  <c r="Y71" i="36" a="1"/>
  <c r="Y71" i="36" s="1"/>
  <c r="Y72" i="36" a="1"/>
  <c r="Y72" i="36" s="1"/>
  <c r="Y66" i="36" a="1"/>
  <c r="Y66" i="36" s="1"/>
  <c r="Y69" i="36" a="1"/>
  <c r="Y69" i="36" s="1"/>
  <c r="Y67" i="36" a="1"/>
  <c r="Y67" i="36" s="1"/>
  <c r="Y70" i="36" a="1"/>
  <c r="Y70" i="36" s="1"/>
  <c r="Y68" i="36" a="1"/>
  <c r="Y68" i="36" s="1"/>
  <c r="Y65" i="36" a="1"/>
  <c r="Y65" i="36" s="1"/>
  <c r="Y63" i="36" a="1"/>
  <c r="Y63" i="36" s="1"/>
  <c r="Y64" i="36" a="1"/>
  <c r="Y64" i="36" s="1"/>
  <c r="Y62" i="36" a="1"/>
  <c r="Y62" i="36" s="1"/>
  <c r="Y61" i="36" a="1"/>
  <c r="Y61" i="36" s="1"/>
  <c r="Y60" i="36" a="1"/>
  <c r="Y60" i="36" s="1"/>
  <c r="Y59" i="36" a="1"/>
  <c r="Y59" i="36" s="1"/>
  <c r="Y58" i="36" a="1"/>
  <c r="Y58" i="36" s="1"/>
  <c r="Y57" i="36" a="1"/>
  <c r="Y57" i="36" s="1"/>
  <c r="Y56" i="36" a="1"/>
  <c r="Y56" i="36" s="1"/>
  <c r="Y48" i="36" a="1"/>
  <c r="Y48" i="36" s="1"/>
  <c r="Y55" i="36" a="1"/>
  <c r="Y55" i="36" s="1"/>
  <c r="Y47" i="36" a="1"/>
  <c r="Y47" i="36" s="1"/>
  <c r="Y54" i="36" a="1"/>
  <c r="Y54" i="36" s="1"/>
  <c r="Y53" i="36" a="1"/>
  <c r="Y53" i="36" s="1"/>
  <c r="Y52" i="36" a="1"/>
  <c r="Y52" i="36" s="1"/>
  <c r="Y51" i="36" a="1"/>
  <c r="Y51" i="36" s="1"/>
  <c r="Y50" i="36" a="1"/>
  <c r="Y50" i="36" s="1"/>
  <c r="Y49" i="36" a="1"/>
  <c r="Y49" i="36" s="1"/>
  <c r="Y45" i="36" a="1"/>
  <c r="Y45" i="36" s="1"/>
  <c r="Y37" i="36" a="1"/>
  <c r="Y37" i="36" s="1"/>
  <c r="Y44" i="36" a="1"/>
  <c r="Y44" i="36" s="1"/>
  <c r="Y36" i="36" a="1"/>
  <c r="Y36" i="36" s="1"/>
  <c r="Y43" i="36" a="1"/>
  <c r="Y43" i="36" s="1"/>
  <c r="Y35" i="36" a="1"/>
  <c r="Y35" i="36" s="1"/>
  <c r="Y42" i="36" a="1"/>
  <c r="Y42" i="36" s="1"/>
  <c r="Y34" i="36" a="1"/>
  <c r="Y34" i="36" s="1"/>
  <c r="Y41" i="36" a="1"/>
  <c r="Y41" i="36" s="1"/>
  <c r="Y40" i="36" a="1"/>
  <c r="Y40" i="36" s="1"/>
  <c r="Y39" i="36" a="1"/>
  <c r="Y39" i="36" s="1"/>
  <c r="Y46" i="36" a="1"/>
  <c r="Y46" i="36" s="1"/>
  <c r="Y38" i="36" a="1"/>
  <c r="Y38" i="36" s="1"/>
  <c r="Y33" i="36" a="1"/>
  <c r="Y33" i="36" s="1"/>
  <c r="Y32" i="36" a="1"/>
  <c r="Y32" i="36" s="1"/>
  <c r="Y27" i="36" a="1"/>
  <c r="Y27" i="36" s="1"/>
  <c r="Y26" i="36" a="1"/>
  <c r="Y26" i="36" s="1"/>
  <c r="Y25" i="36" a="1"/>
  <c r="Y25" i="36" s="1"/>
  <c r="Y24" i="36" a="1"/>
  <c r="Y24" i="36" s="1"/>
  <c r="Y31" i="36" a="1"/>
  <c r="Y31" i="36" s="1"/>
  <c r="Y30" i="36" a="1"/>
  <c r="Y30" i="36" s="1"/>
  <c r="Y29" i="36" a="1"/>
  <c r="Y29" i="36" s="1"/>
  <c r="Y20" i="36" a="1"/>
  <c r="Y20" i="36" s="1"/>
  <c r="Y12" i="36" a="1"/>
  <c r="Y12" i="36" s="1"/>
  <c r="Y19" i="36" a="1"/>
  <c r="Y19" i="36" s="1"/>
  <c r="Y28" i="36" a="1"/>
  <c r="Y28" i="36" s="1"/>
  <c r="Y18" i="36" a="1"/>
  <c r="Y18" i="36" s="1"/>
  <c r="Y17" i="36" a="1"/>
  <c r="Y17" i="36" s="1"/>
  <c r="Y16" i="36" a="1"/>
  <c r="Y16" i="36" s="1"/>
  <c r="Y23" i="36" a="1"/>
  <c r="Y23" i="36" s="1"/>
  <c r="Y15" i="36" a="1"/>
  <c r="Y15" i="36" s="1"/>
  <c r="Y22" i="36" a="1"/>
  <c r="Y22" i="36" s="1"/>
  <c r="AM84" i="36" a="1"/>
  <c r="AM84" i="36" s="1"/>
  <c r="AM82" i="36" a="1"/>
  <c r="AM82" i="36" s="1"/>
  <c r="AM80" i="36" a="1"/>
  <c r="AM80" i="36" s="1"/>
  <c r="AM83" i="36" a="1"/>
  <c r="AM83" i="36" s="1"/>
  <c r="AM81" i="36" a="1"/>
  <c r="AM81" i="36" s="1"/>
  <c r="AM78" i="36" a="1"/>
  <c r="AM78" i="36" s="1"/>
  <c r="AM79" i="36" a="1"/>
  <c r="AM79" i="36" s="1"/>
  <c r="AM77" i="36" a="1"/>
  <c r="AM77" i="36" s="1"/>
  <c r="AM75" i="36" a="1"/>
  <c r="AM75" i="36" s="1"/>
  <c r="AM74" i="36" a="1"/>
  <c r="AM74" i="36" s="1"/>
  <c r="AM73" i="36" a="1"/>
  <c r="AM73" i="36" s="1"/>
  <c r="AM76" i="36" a="1"/>
  <c r="AM76" i="36" s="1"/>
  <c r="AM72" i="36" a="1"/>
  <c r="AM72" i="36" s="1"/>
  <c r="AM71" i="36" a="1"/>
  <c r="AM71" i="36" s="1"/>
  <c r="AM70" i="36" a="1"/>
  <c r="AM70" i="36" s="1"/>
  <c r="AM67" i="36" a="1"/>
  <c r="AM67" i="36" s="1"/>
  <c r="AM65" i="36" a="1"/>
  <c r="AM65" i="36" s="1"/>
  <c r="AM68" i="36" a="1"/>
  <c r="AM68" i="36" s="1"/>
  <c r="AM66" i="36" a="1"/>
  <c r="AM66" i="36" s="1"/>
  <c r="AM69" i="36" a="1"/>
  <c r="AM69" i="36" s="1"/>
  <c r="AM63" i="36" a="1"/>
  <c r="AM63" i="36" s="1"/>
  <c r="AM62" i="36" a="1"/>
  <c r="AM62" i="36" s="1"/>
  <c r="AM61" i="36" a="1"/>
  <c r="AM61" i="36" s="1"/>
  <c r="AM60" i="36" a="1"/>
  <c r="AM60" i="36" s="1"/>
  <c r="AM59" i="36" a="1"/>
  <c r="AM59" i="36" s="1"/>
  <c r="AM64" i="36" a="1"/>
  <c r="AM64" i="36" s="1"/>
  <c r="AM58" i="36" a="1"/>
  <c r="AM58" i="36" s="1"/>
  <c r="AM57" i="36" a="1"/>
  <c r="AM57" i="36" s="1"/>
  <c r="AM56" i="36" a="1"/>
  <c r="AM56" i="36" s="1"/>
  <c r="AM48" i="36" a="1"/>
  <c r="AM48" i="36" s="1"/>
  <c r="AM55" i="36" a="1"/>
  <c r="AM55" i="36" s="1"/>
  <c r="AM47" i="36" a="1"/>
  <c r="AM47" i="36" s="1"/>
  <c r="AM54" i="36" a="1"/>
  <c r="AM54" i="36" s="1"/>
  <c r="AM53" i="36" a="1"/>
  <c r="AM53" i="36" s="1"/>
  <c r="AM52" i="36" a="1"/>
  <c r="AM52" i="36" s="1"/>
  <c r="AM51" i="36" a="1"/>
  <c r="AM51" i="36" s="1"/>
  <c r="AM50" i="36" a="1"/>
  <c r="AM50" i="36" s="1"/>
  <c r="AM49" i="36" a="1"/>
  <c r="AM49" i="36" s="1"/>
  <c r="AM44" i="36" a="1"/>
  <c r="AM44" i="36" s="1"/>
  <c r="AM36" i="36" a="1"/>
  <c r="AM36" i="36" s="1"/>
  <c r="AM43" i="36" a="1"/>
  <c r="AM43" i="36" s="1"/>
  <c r="AM35" i="36" a="1"/>
  <c r="AM35" i="36" s="1"/>
  <c r="AM42" i="36" a="1"/>
  <c r="AM42" i="36" s="1"/>
  <c r="AM34" i="36" a="1"/>
  <c r="AM34" i="36" s="1"/>
  <c r="AM41" i="36" a="1"/>
  <c r="AM41" i="36" s="1"/>
  <c r="AM40" i="36" a="1"/>
  <c r="AM40" i="36" s="1"/>
  <c r="AM39" i="36" a="1"/>
  <c r="AM39" i="36" s="1"/>
  <c r="AM46" i="36" a="1"/>
  <c r="AM46" i="36" s="1"/>
  <c r="AM38" i="36" a="1"/>
  <c r="AM38" i="36" s="1"/>
  <c r="AM45" i="36" a="1"/>
  <c r="AM45" i="36" s="1"/>
  <c r="AM33" i="36" a="1"/>
  <c r="AM33" i="36" s="1"/>
  <c r="AM37" i="36" a="1"/>
  <c r="AM37" i="36" s="1"/>
  <c r="AM32" i="36" a="1"/>
  <c r="AM32" i="36" s="1"/>
  <c r="AM26" i="36" a="1"/>
  <c r="AM26" i="36" s="1"/>
  <c r="AM25" i="36" a="1"/>
  <c r="AM25" i="36" s="1"/>
  <c r="AM24" i="36" a="1"/>
  <c r="AM24" i="36" s="1"/>
  <c r="AM31" i="36" a="1"/>
  <c r="AM31" i="36" s="1"/>
  <c r="AM30" i="36" a="1"/>
  <c r="AM30" i="36" s="1"/>
  <c r="AM29" i="36" a="1"/>
  <c r="AM29" i="36" s="1"/>
  <c r="AM28" i="36" a="1"/>
  <c r="AM28" i="36" s="1"/>
  <c r="AM20" i="36" a="1"/>
  <c r="AM20" i="36" s="1"/>
  <c r="AM12" i="36" a="1"/>
  <c r="AM12" i="36" s="1"/>
  <c r="AM19" i="36" a="1"/>
  <c r="AM19" i="36" s="1"/>
  <c r="AM18" i="36" a="1"/>
  <c r="AM18" i="36" s="1"/>
  <c r="AM17" i="36" a="1"/>
  <c r="AM17" i="36" s="1"/>
  <c r="AM27" i="36" a="1"/>
  <c r="AM27" i="36" s="1"/>
  <c r="AM16" i="36" a="1"/>
  <c r="AM16" i="36" s="1"/>
  <c r="AM23" i="36" a="1"/>
  <c r="AM23" i="36" s="1"/>
  <c r="AM15" i="36" a="1"/>
  <c r="AM15" i="36" s="1"/>
  <c r="AM22" i="36" a="1"/>
  <c r="AM22" i="36" s="1"/>
  <c r="AY83" i="36" a="1"/>
  <c r="AY83" i="36" s="1"/>
  <c r="AY81" i="36" a="1"/>
  <c r="AY81" i="36" s="1"/>
  <c r="AY79" i="36" a="1"/>
  <c r="AY79" i="36" s="1"/>
  <c r="AY84" i="36" a="1"/>
  <c r="AY84" i="36" s="1"/>
  <c r="AY82" i="36" a="1"/>
  <c r="AY82" i="36" s="1"/>
  <c r="AY80" i="36" a="1"/>
  <c r="AY80" i="36" s="1"/>
  <c r="AY78" i="36" a="1"/>
  <c r="AY78" i="36" s="1"/>
  <c r="AY77" i="36" a="1"/>
  <c r="AY77" i="36" s="1"/>
  <c r="AY76" i="36" a="1"/>
  <c r="AY76" i="36" s="1"/>
  <c r="AY75" i="36" a="1"/>
  <c r="AY75" i="36" s="1"/>
  <c r="AY74" i="36" a="1"/>
  <c r="AY74" i="36" s="1"/>
  <c r="AY73" i="36" a="1"/>
  <c r="AY73" i="36" s="1"/>
  <c r="AY72" i="36" a="1"/>
  <c r="AY72" i="36" s="1"/>
  <c r="AY71" i="36" a="1"/>
  <c r="AY71" i="36" s="1"/>
  <c r="AY70" i="36" a="1"/>
  <c r="AY70" i="36" s="1"/>
  <c r="AY67" i="36" a="1"/>
  <c r="AY67" i="36" s="1"/>
  <c r="AY68" i="36" a="1"/>
  <c r="AY68" i="36" s="1"/>
  <c r="AY65" i="36" a="1"/>
  <c r="AY65" i="36" s="1"/>
  <c r="AY66" i="36" a="1"/>
  <c r="AY66" i="36" s="1"/>
  <c r="AY69" i="36" a="1"/>
  <c r="AY69" i="36" s="1"/>
  <c r="AY60" i="36" a="1"/>
  <c r="AY60" i="36" s="1"/>
  <c r="AY58" i="36" a="1"/>
  <c r="AY58" i="36" s="1"/>
  <c r="AY64" i="36" a="1"/>
  <c r="AY64" i="36" s="1"/>
  <c r="AY62" i="36" a="1"/>
  <c r="AY62" i="36" s="1"/>
  <c r="AY63" i="36" a="1"/>
  <c r="AY63" i="36" s="1"/>
  <c r="AY61" i="36" a="1"/>
  <c r="AY61" i="36" s="1"/>
  <c r="AY56" i="36" a="1"/>
  <c r="AY56" i="36" s="1"/>
  <c r="AY59" i="36" a="1"/>
  <c r="AY59" i="36" s="1"/>
  <c r="AY57" i="36" a="1"/>
  <c r="AY57" i="36" s="1"/>
  <c r="AY51" i="36" a="1"/>
  <c r="AY51" i="36" s="1"/>
  <c r="AY50" i="36" a="1"/>
  <c r="AY50" i="36" s="1"/>
  <c r="AY49" i="36" a="1"/>
  <c r="AY49" i="36" s="1"/>
  <c r="AY48" i="36" a="1"/>
  <c r="AY48" i="36" s="1"/>
  <c r="AY55" i="36" a="1"/>
  <c r="AY55" i="36" s="1"/>
  <c r="AY47" i="36" a="1"/>
  <c r="AY47" i="36" s="1"/>
  <c r="AY54" i="36" a="1"/>
  <c r="AY54" i="36" s="1"/>
  <c r="AY53" i="36" a="1"/>
  <c r="AY53" i="36" s="1"/>
  <c r="AY52" i="36" a="1"/>
  <c r="AY52" i="36" s="1"/>
  <c r="AY39" i="36" a="1"/>
  <c r="AY39" i="36" s="1"/>
  <c r="AY46" i="36" a="1"/>
  <c r="AY46" i="36" s="1"/>
  <c r="AY38" i="36" a="1"/>
  <c r="AY38" i="36" s="1"/>
  <c r="AY45" i="36" a="1"/>
  <c r="AY45" i="36" s="1"/>
  <c r="AY37" i="36" a="1"/>
  <c r="AY37" i="36" s="1"/>
  <c r="AY44" i="36" a="1"/>
  <c r="AY44" i="36" s="1"/>
  <c r="AY36" i="36" a="1"/>
  <c r="AY36" i="36" s="1"/>
  <c r="AY43" i="36" a="1"/>
  <c r="AY43" i="36" s="1"/>
  <c r="AY35" i="36" a="1"/>
  <c r="AY35" i="36" s="1"/>
  <c r="AY42" i="36" a="1"/>
  <c r="AY42" i="36" s="1"/>
  <c r="AY34" i="36" a="1"/>
  <c r="AY34" i="36" s="1"/>
  <c r="AY41" i="36" a="1"/>
  <c r="AY41" i="36" s="1"/>
  <c r="AY33" i="36" a="1"/>
  <c r="AY33" i="36" s="1"/>
  <c r="AY32" i="36" a="1"/>
  <c r="AY32" i="36" s="1"/>
  <c r="AY40" i="36" a="1"/>
  <c r="AY40" i="36" s="1"/>
  <c r="AY29" i="36" a="1"/>
  <c r="AY29" i="36" s="1"/>
  <c r="AY28" i="36" a="1"/>
  <c r="AY28" i="36" s="1"/>
  <c r="AY27" i="36" a="1"/>
  <c r="AY27" i="36" s="1"/>
  <c r="AY26" i="36" a="1"/>
  <c r="AY26" i="36" s="1"/>
  <c r="AY25" i="36" a="1"/>
  <c r="AY25" i="36" s="1"/>
  <c r="AY24" i="36" a="1"/>
  <c r="AY24" i="36" s="1"/>
  <c r="AY31" i="36" a="1"/>
  <c r="AY31" i="36" s="1"/>
  <c r="AY23" i="36" a="1"/>
  <c r="AY23" i="36" s="1"/>
  <c r="AY15" i="36" a="1"/>
  <c r="AY15" i="36" s="1"/>
  <c r="AY22" i="36" a="1"/>
  <c r="AY22" i="36" s="1"/>
  <c r="AY14" i="36" a="1"/>
  <c r="AY14" i="36" s="1"/>
  <c r="AY30" i="36" a="1"/>
  <c r="AY30" i="36" s="1"/>
  <c r="AY21" i="36" a="1"/>
  <c r="AY21" i="36" s="1"/>
  <c r="AY13" i="36" a="1"/>
  <c r="AY13" i="36" s="1"/>
  <c r="AY20" i="36" a="1"/>
  <c r="AY20" i="36" s="1"/>
  <c r="AY12" i="36" a="1"/>
  <c r="AY12" i="36" s="1"/>
  <c r="AY19" i="36" a="1"/>
  <c r="AY19" i="36" s="1"/>
  <c r="AY18" i="36" a="1"/>
  <c r="AY18" i="36" s="1"/>
  <c r="AY17" i="36" a="1"/>
  <c r="AY17" i="36" s="1"/>
  <c r="I6" i="36" a="1"/>
  <c r="I6" i="36" s="1"/>
  <c r="Y6" i="36" a="1"/>
  <c r="Y6" i="36" s="1"/>
  <c r="AO6" i="36" a="1"/>
  <c r="AO6" i="36" s="1"/>
  <c r="AS6" i="36" a="1"/>
  <c r="AS6" i="36" s="1"/>
  <c r="BE6" i="36" a="1"/>
  <c r="BE6" i="36" s="1"/>
  <c r="M7" i="36" a="1"/>
  <c r="M7" i="36" s="1"/>
  <c r="AC7" i="36" a="1"/>
  <c r="AC7" i="36" s="1"/>
  <c r="AS7" i="36" a="1"/>
  <c r="AS7" i="36" s="1"/>
  <c r="BE7" i="36" a="1"/>
  <c r="BE7" i="36" s="1"/>
  <c r="M8" i="36" a="1"/>
  <c r="M8" i="36" s="1"/>
  <c r="O84" i="36" a="1"/>
  <c r="O84" i="36" s="1"/>
  <c r="O82" i="36" a="1"/>
  <c r="O82" i="36" s="1"/>
  <c r="O80" i="36" a="1"/>
  <c r="O80" i="36" s="1"/>
  <c r="O83" i="36" a="1"/>
  <c r="O83" i="36" s="1"/>
  <c r="O81" i="36" a="1"/>
  <c r="O81" i="36" s="1"/>
  <c r="O78" i="36" a="1"/>
  <c r="O78" i="36" s="1"/>
  <c r="O77" i="36" a="1"/>
  <c r="O77" i="36" s="1"/>
  <c r="O79" i="36" a="1"/>
  <c r="O79" i="36" s="1"/>
  <c r="O76" i="36" a="1"/>
  <c r="O76" i="36" s="1"/>
  <c r="O75" i="36" a="1"/>
  <c r="O75" i="36" s="1"/>
  <c r="O74" i="36" a="1"/>
  <c r="O74" i="36" s="1"/>
  <c r="O71" i="36" a="1"/>
  <c r="O71" i="36" s="1"/>
  <c r="O73" i="36" a="1"/>
  <c r="O73" i="36" s="1"/>
  <c r="O72" i="36" a="1"/>
  <c r="O72" i="36" s="1"/>
  <c r="O66" i="36" a="1"/>
  <c r="O66" i="36" s="1"/>
  <c r="O69" i="36" a="1"/>
  <c r="O69" i="36" s="1"/>
  <c r="O67" i="36" a="1"/>
  <c r="O67" i="36" s="1"/>
  <c r="O70" i="36" a="1"/>
  <c r="O70" i="36" s="1"/>
  <c r="O68" i="36" a="1"/>
  <c r="O68" i="36" s="1"/>
  <c r="O59" i="36" a="1"/>
  <c r="O59" i="36" s="1"/>
  <c r="O65" i="36" a="1"/>
  <c r="O65" i="36" s="1"/>
  <c r="O64" i="36" a="1"/>
  <c r="O64" i="36" s="1"/>
  <c r="O63" i="36" a="1"/>
  <c r="O63" i="36" s="1"/>
  <c r="O62" i="36" a="1"/>
  <c r="O62" i="36" s="1"/>
  <c r="O61" i="36" a="1"/>
  <c r="O61" i="36" s="1"/>
  <c r="O60" i="36" a="1"/>
  <c r="O60" i="36" s="1"/>
  <c r="O58" i="36" a="1"/>
  <c r="O58" i="36" s="1"/>
  <c r="O57" i="36" a="1"/>
  <c r="O57" i="36" s="1"/>
  <c r="O56" i="36" a="1"/>
  <c r="O56" i="36" s="1"/>
  <c r="O50" i="36" a="1"/>
  <c r="O50" i="36" s="1"/>
  <c r="O49" i="36" a="1"/>
  <c r="O49" i="36" s="1"/>
  <c r="O48" i="36" a="1"/>
  <c r="O48" i="36" s="1"/>
  <c r="O55" i="36" a="1"/>
  <c r="O55" i="36" s="1"/>
  <c r="O54" i="36" a="1"/>
  <c r="O54" i="36" s="1"/>
  <c r="O53" i="36" a="1"/>
  <c r="O53" i="36" s="1"/>
  <c r="O52" i="36" a="1"/>
  <c r="O52" i="36" s="1"/>
  <c r="O51" i="36" a="1"/>
  <c r="O51" i="36" s="1"/>
  <c r="O46" i="36" a="1"/>
  <c r="O46" i="36" s="1"/>
  <c r="O38" i="36" a="1"/>
  <c r="O38" i="36" s="1"/>
  <c r="O45" i="36" a="1"/>
  <c r="O45" i="36" s="1"/>
  <c r="O37" i="36" a="1"/>
  <c r="O37" i="36" s="1"/>
  <c r="O44" i="36" a="1"/>
  <c r="O44" i="36" s="1"/>
  <c r="O36" i="36" a="1"/>
  <c r="O36" i="36" s="1"/>
  <c r="O43" i="36" a="1"/>
  <c r="O43" i="36" s="1"/>
  <c r="O35" i="36" a="1"/>
  <c r="O35" i="36" s="1"/>
  <c r="O42" i="36" a="1"/>
  <c r="O42" i="36" s="1"/>
  <c r="O41" i="36" a="1"/>
  <c r="O41" i="36" s="1"/>
  <c r="O40" i="36" a="1"/>
  <c r="O40" i="36" s="1"/>
  <c r="O47" i="36" a="1"/>
  <c r="O47" i="36" s="1"/>
  <c r="O39" i="36" a="1"/>
  <c r="O39" i="36" s="1"/>
  <c r="O34" i="36" a="1"/>
  <c r="O34" i="36" s="1"/>
  <c r="O33" i="36" a="1"/>
  <c r="O33" i="36" s="1"/>
  <c r="O28" i="36" a="1"/>
  <c r="O28" i="36" s="1"/>
  <c r="O27" i="36" a="1"/>
  <c r="O27" i="36" s="1"/>
  <c r="O26" i="36" a="1"/>
  <c r="O26" i="36" s="1"/>
  <c r="O25" i="36" a="1"/>
  <c r="O25" i="36" s="1"/>
  <c r="O31" i="36" a="1"/>
  <c r="O31" i="36" s="1"/>
  <c r="O30" i="36" a="1"/>
  <c r="O30" i="36" s="1"/>
  <c r="O32" i="36" a="1"/>
  <c r="O32" i="36" s="1"/>
  <c r="O22" i="36" a="1"/>
  <c r="O22" i="36" s="1"/>
  <c r="O14" i="36" a="1"/>
  <c r="O14" i="36" s="1"/>
  <c r="O21" i="36" a="1"/>
  <c r="O21" i="36" s="1"/>
  <c r="O13" i="36" a="1"/>
  <c r="O13" i="36" s="1"/>
  <c r="O20" i="36" a="1"/>
  <c r="O20" i="36" s="1"/>
  <c r="O12" i="36" a="1"/>
  <c r="O12" i="36" s="1"/>
  <c r="O19" i="36" a="1"/>
  <c r="O19" i="36" s="1"/>
  <c r="O18" i="36" a="1"/>
  <c r="O18" i="36" s="1"/>
  <c r="O17" i="36" a="1"/>
  <c r="O17" i="36" s="1"/>
  <c r="AA83" i="36" a="1"/>
  <c r="AA83" i="36" s="1"/>
  <c r="AA81" i="36" a="1"/>
  <c r="AA81" i="36" s="1"/>
  <c r="AA79" i="36" a="1"/>
  <c r="AA79" i="36" s="1"/>
  <c r="AA84" i="36" a="1"/>
  <c r="AA84" i="36" s="1"/>
  <c r="AA82" i="36" a="1"/>
  <c r="AA82" i="36" s="1"/>
  <c r="AA80" i="36" a="1"/>
  <c r="AA80" i="36" s="1"/>
  <c r="AA78" i="36" a="1"/>
  <c r="AA78" i="36" s="1"/>
  <c r="AA77" i="36" a="1"/>
  <c r="AA77" i="36" s="1"/>
  <c r="AA73" i="36" a="1"/>
  <c r="AA73" i="36" s="1"/>
  <c r="AA76" i="36" a="1"/>
  <c r="AA76" i="36" s="1"/>
  <c r="AA75" i="36" a="1"/>
  <c r="AA75" i="36" s="1"/>
  <c r="AA74" i="36" a="1"/>
  <c r="AA74" i="36" s="1"/>
  <c r="AA72" i="36" a="1"/>
  <c r="AA72" i="36" s="1"/>
  <c r="AA71" i="36" a="1"/>
  <c r="AA71" i="36" s="1"/>
  <c r="AA69" i="36" a="1"/>
  <c r="AA69" i="36" s="1"/>
  <c r="AA67" i="36" a="1"/>
  <c r="AA67" i="36" s="1"/>
  <c r="AA70" i="36" a="1"/>
  <c r="AA70" i="36" s="1"/>
  <c r="AA65" i="36" a="1"/>
  <c r="AA65" i="36" s="1"/>
  <c r="AA68" i="36" a="1"/>
  <c r="AA68" i="36" s="1"/>
  <c r="AA66" i="36" a="1"/>
  <c r="AA66" i="36" s="1"/>
  <c r="AA62" i="36" a="1"/>
  <c r="AA62" i="36" s="1"/>
  <c r="AA64" i="36" a="1"/>
  <c r="AA64" i="36" s="1"/>
  <c r="AA60" i="36" a="1"/>
  <c r="AA60" i="36" s="1"/>
  <c r="AA59" i="36" a="1"/>
  <c r="AA59" i="36" s="1"/>
  <c r="AA63" i="36" a="1"/>
  <c r="AA63" i="36" s="1"/>
  <c r="AA57" i="36" a="1"/>
  <c r="AA57" i="36" s="1"/>
  <c r="AA56" i="36" a="1"/>
  <c r="AA56" i="36" s="1"/>
  <c r="AA61" i="36" a="1"/>
  <c r="AA61" i="36" s="1"/>
  <c r="AA58" i="36" a="1"/>
  <c r="AA58" i="36" s="1"/>
  <c r="AA53" i="36" a="1"/>
  <c r="AA53" i="36" s="1"/>
  <c r="AA52" i="36" a="1"/>
  <c r="AA52" i="36" s="1"/>
  <c r="AA51" i="36" a="1"/>
  <c r="AA51" i="36" s="1"/>
  <c r="AA50" i="36" a="1"/>
  <c r="AA50" i="36" s="1"/>
  <c r="AA49" i="36" a="1"/>
  <c r="AA49" i="36" s="1"/>
  <c r="AA48" i="36" a="1"/>
  <c r="AA48" i="36" s="1"/>
  <c r="AA55" i="36" a="1"/>
  <c r="AA55" i="36" s="1"/>
  <c r="AA47" i="36" a="1"/>
  <c r="AA47" i="36" s="1"/>
  <c r="AA54" i="36" a="1"/>
  <c r="AA54" i="36" s="1"/>
  <c r="AA41" i="36" a="1"/>
  <c r="AA41" i="36" s="1"/>
  <c r="AA40" i="36" a="1"/>
  <c r="AA40" i="36" s="1"/>
  <c r="AA39" i="36" a="1"/>
  <c r="AA39" i="36" s="1"/>
  <c r="AA46" i="36" a="1"/>
  <c r="AA46" i="36" s="1"/>
  <c r="AA38" i="36" a="1"/>
  <c r="AA38" i="36" s="1"/>
  <c r="AA45" i="36" a="1"/>
  <c r="AA45" i="36" s="1"/>
  <c r="AA37" i="36" a="1"/>
  <c r="AA37" i="36" s="1"/>
  <c r="AA44" i="36" a="1"/>
  <c r="AA44" i="36" s="1"/>
  <c r="AA36" i="36" a="1"/>
  <c r="AA36" i="36" s="1"/>
  <c r="AA43" i="36" a="1"/>
  <c r="AA43" i="36" s="1"/>
  <c r="AA35" i="36" a="1"/>
  <c r="AA35" i="36" s="1"/>
  <c r="AA33" i="36" a="1"/>
  <c r="AA33" i="36" s="1"/>
  <c r="AA34" i="36" a="1"/>
  <c r="AA34" i="36" s="1"/>
  <c r="AA32" i="36" a="1"/>
  <c r="AA32" i="36" s="1"/>
  <c r="AA42" i="36" a="1"/>
  <c r="AA42" i="36" s="1"/>
  <c r="AA31" i="36" a="1"/>
  <c r="AA31" i="36" s="1"/>
  <c r="AA30" i="36" a="1"/>
  <c r="AA30" i="36" s="1"/>
  <c r="AA29" i="36" a="1"/>
  <c r="AA29" i="36" s="1"/>
  <c r="AA28" i="36" a="1"/>
  <c r="AA28" i="36" s="1"/>
  <c r="AA27" i="36" a="1"/>
  <c r="AA27" i="36" s="1"/>
  <c r="AA26" i="36" a="1"/>
  <c r="AA26" i="36" s="1"/>
  <c r="AA25" i="36" a="1"/>
  <c r="AA25" i="36" s="1"/>
  <c r="AA17" i="36" a="1"/>
  <c r="AA17" i="36" s="1"/>
  <c r="AA16" i="36" a="1"/>
  <c r="AA16" i="36" s="1"/>
  <c r="AA23" i="36" a="1"/>
  <c r="AA23" i="36" s="1"/>
  <c r="AA15" i="36" a="1"/>
  <c r="AA15" i="36" s="1"/>
  <c r="AA22" i="36" a="1"/>
  <c r="AA22" i="36" s="1"/>
  <c r="AA14" i="36" a="1"/>
  <c r="AA14" i="36" s="1"/>
  <c r="AA21" i="36" a="1"/>
  <c r="AA21" i="36" s="1"/>
  <c r="AA13" i="36" a="1"/>
  <c r="AA13" i="36" s="1"/>
  <c r="AA20" i="36" a="1"/>
  <c r="AA20" i="36" s="1"/>
  <c r="AA12" i="36" a="1"/>
  <c r="AA12" i="36" s="1"/>
  <c r="AA24" i="36" a="1"/>
  <c r="AA24" i="36" s="1"/>
  <c r="AA19" i="36" a="1"/>
  <c r="AA19" i="36" s="1"/>
  <c r="AN84" i="36" a="1"/>
  <c r="AN84" i="36" s="1"/>
  <c r="AN82" i="36" a="1"/>
  <c r="AN82" i="36" s="1"/>
  <c r="AN80" i="36" a="1"/>
  <c r="AN80" i="36" s="1"/>
  <c r="AN83" i="36" a="1"/>
  <c r="AN83" i="36" s="1"/>
  <c r="AN81" i="36" a="1"/>
  <c r="AN81" i="36" s="1"/>
  <c r="AN79" i="36" a="1"/>
  <c r="AN79" i="36" s="1"/>
  <c r="AN78" i="36" a="1"/>
  <c r="AN78" i="36" s="1"/>
  <c r="AN77" i="36" a="1"/>
  <c r="AN77" i="36" s="1"/>
  <c r="AN76" i="36" a="1"/>
  <c r="AN76" i="36" s="1"/>
  <c r="AN74" i="36" a="1"/>
  <c r="AN74" i="36" s="1"/>
  <c r="AN73" i="36" a="1"/>
  <c r="AN73" i="36" s="1"/>
  <c r="AN75" i="36" a="1"/>
  <c r="AN75" i="36" s="1"/>
  <c r="AN72" i="36" a="1"/>
  <c r="AN72" i="36" s="1"/>
  <c r="AN71" i="36" a="1"/>
  <c r="AN71" i="36" s="1"/>
  <c r="AN67" i="36" a="1"/>
  <c r="AN67" i="36" s="1"/>
  <c r="AN65" i="36" a="1"/>
  <c r="AN65" i="36" s="1"/>
  <c r="AN70" i="36" a="1"/>
  <c r="AN70" i="36" s="1"/>
  <c r="AN68" i="36" a="1"/>
  <c r="AN68" i="36" s="1"/>
  <c r="AN66" i="36" a="1"/>
  <c r="AN66" i="36" s="1"/>
  <c r="AN69" i="36" a="1"/>
  <c r="AN69" i="36" s="1"/>
  <c r="AN63" i="36" a="1"/>
  <c r="AN63" i="36" s="1"/>
  <c r="AN62" i="36" a="1"/>
  <c r="AN62" i="36" s="1"/>
  <c r="AN61" i="36" a="1"/>
  <c r="AN61" i="36" s="1"/>
  <c r="AN60" i="36" a="1"/>
  <c r="AN60" i="36" s="1"/>
  <c r="AN59" i="36" a="1"/>
  <c r="AN59" i="36" s="1"/>
  <c r="AN64" i="36" a="1"/>
  <c r="AN64" i="36" s="1"/>
  <c r="AN58" i="36" a="1"/>
  <c r="AN58" i="36" s="1"/>
  <c r="AN57" i="36" a="1"/>
  <c r="AN57" i="36" s="1"/>
  <c r="AN56" i="36" a="1"/>
  <c r="AN56" i="36" s="1"/>
  <c r="AN54" i="36" a="1"/>
  <c r="AN54" i="36" s="1"/>
  <c r="AN53" i="36" a="1"/>
  <c r="AN53" i="36" s="1"/>
  <c r="AN52" i="36" a="1"/>
  <c r="AN52" i="36" s="1"/>
  <c r="AN51" i="36" a="1"/>
  <c r="AN51" i="36" s="1"/>
  <c r="AN50" i="36" a="1"/>
  <c r="AN50" i="36" s="1"/>
  <c r="AN49" i="36" a="1"/>
  <c r="AN49" i="36" s="1"/>
  <c r="AN48" i="36" a="1"/>
  <c r="AN48" i="36" s="1"/>
  <c r="AN55" i="36" a="1"/>
  <c r="AN55" i="36" s="1"/>
  <c r="AN47" i="36" a="1"/>
  <c r="AN47" i="36" s="1"/>
  <c r="AN42" i="36" a="1"/>
  <c r="AN42" i="36" s="1"/>
  <c r="AN41" i="36" a="1"/>
  <c r="AN41" i="36" s="1"/>
  <c r="AN40" i="36" a="1"/>
  <c r="AN40" i="36" s="1"/>
  <c r="AN39" i="36" a="1"/>
  <c r="AN39" i="36" s="1"/>
  <c r="AN46" i="36" a="1"/>
  <c r="AN46" i="36" s="1"/>
  <c r="AN38" i="36" a="1"/>
  <c r="AN38" i="36" s="1"/>
  <c r="AN45" i="36" a="1"/>
  <c r="AN45" i="36" s="1"/>
  <c r="AN37" i="36" a="1"/>
  <c r="AN37" i="36" s="1"/>
  <c r="AN44" i="36" a="1"/>
  <c r="AN44" i="36" s="1"/>
  <c r="AN36" i="36" a="1"/>
  <c r="AN36" i="36" s="1"/>
  <c r="AN35" i="36" a="1"/>
  <c r="AN35" i="36" s="1"/>
  <c r="AN33" i="36" a="1"/>
  <c r="AN33" i="36" s="1"/>
  <c r="AN32" i="36" a="1"/>
  <c r="AN32" i="36" s="1"/>
  <c r="AN43" i="36" a="1"/>
  <c r="AN43" i="36" s="1"/>
  <c r="AN34" i="36" a="1"/>
  <c r="AN34" i="36" s="1"/>
  <c r="AN24" i="36" a="1"/>
  <c r="AN24" i="36" s="1"/>
  <c r="AN31" i="36" a="1"/>
  <c r="AN31" i="36" s="1"/>
  <c r="AN30" i="36" a="1"/>
  <c r="AN30" i="36" s="1"/>
  <c r="AN29" i="36" a="1"/>
  <c r="AN29" i="36" s="1"/>
  <c r="AN28" i="36" a="1"/>
  <c r="AN28" i="36" s="1"/>
  <c r="AN27" i="36" a="1"/>
  <c r="AN27" i="36" s="1"/>
  <c r="AN26" i="36" a="1"/>
  <c r="AN26" i="36" s="1"/>
  <c r="AN18" i="36" a="1"/>
  <c r="AN18" i="36" s="1"/>
  <c r="AN17" i="36" a="1"/>
  <c r="AN17" i="36" s="1"/>
  <c r="AN16" i="36" a="1"/>
  <c r="AN16" i="36" s="1"/>
  <c r="AN23" i="36" a="1"/>
  <c r="AN23" i="36" s="1"/>
  <c r="AN15" i="36" a="1"/>
  <c r="AN15" i="36" s="1"/>
  <c r="AN22" i="36" a="1"/>
  <c r="AN22" i="36" s="1"/>
  <c r="AN14" i="36" a="1"/>
  <c r="AN14" i="36" s="1"/>
  <c r="AN21" i="36" a="1"/>
  <c r="AN21" i="36" s="1"/>
  <c r="AN13" i="36" a="1"/>
  <c r="AN13" i="36" s="1"/>
  <c r="AN25" i="36" a="1"/>
  <c r="AN25" i="36" s="1"/>
  <c r="AN20" i="36" a="1"/>
  <c r="AN20" i="36" s="1"/>
  <c r="BA83" i="36" a="1"/>
  <c r="BA83" i="36" s="1"/>
  <c r="BA81" i="36" a="1"/>
  <c r="BA81" i="36" s="1"/>
  <c r="BA79" i="36" a="1"/>
  <c r="BA79" i="36" s="1"/>
  <c r="BA84" i="36" a="1"/>
  <c r="BA84" i="36" s="1"/>
  <c r="BA82" i="36" a="1"/>
  <c r="BA82" i="36" s="1"/>
  <c r="BA80" i="36" a="1"/>
  <c r="BA80" i="36" s="1"/>
  <c r="BA78" i="36" a="1"/>
  <c r="BA78" i="36" s="1"/>
  <c r="BA77" i="36" a="1"/>
  <c r="BA77" i="36" s="1"/>
  <c r="BA76" i="36" a="1"/>
  <c r="BA76" i="36" s="1"/>
  <c r="BA75" i="36" a="1"/>
  <c r="BA75" i="36" s="1"/>
  <c r="BA74" i="36" a="1"/>
  <c r="BA74" i="36" s="1"/>
  <c r="BA73" i="36" a="1"/>
  <c r="BA73" i="36" s="1"/>
  <c r="BA70" i="36" a="1"/>
  <c r="BA70" i="36" s="1"/>
  <c r="BA72" i="36" a="1"/>
  <c r="BA72" i="36" s="1"/>
  <c r="BA71" i="36" a="1"/>
  <c r="BA71" i="36" s="1"/>
  <c r="BA68" i="36" a="1"/>
  <c r="BA68" i="36" s="1"/>
  <c r="BA65" i="36" a="1"/>
  <c r="BA65" i="36" s="1"/>
  <c r="BA66" i="36" a="1"/>
  <c r="BA66" i="36" s="1"/>
  <c r="BA69" i="36" a="1"/>
  <c r="BA69" i="36" s="1"/>
  <c r="BA67" i="36" a="1"/>
  <c r="BA67" i="36" s="1"/>
  <c r="BA64" i="36" a="1"/>
  <c r="BA64" i="36" s="1"/>
  <c r="BA62" i="36" a="1"/>
  <c r="BA62" i="36" s="1"/>
  <c r="BA63" i="36" a="1"/>
  <c r="BA63" i="36" s="1"/>
  <c r="BA61" i="36" a="1"/>
  <c r="BA61" i="36" s="1"/>
  <c r="BA60" i="36" a="1"/>
  <c r="BA60" i="36" s="1"/>
  <c r="BA59" i="36" a="1"/>
  <c r="BA59" i="36" s="1"/>
  <c r="BA58" i="36" a="1"/>
  <c r="BA58" i="36" s="1"/>
  <c r="BA55" i="36" a="1"/>
  <c r="BA55" i="36" s="1"/>
  <c r="BA57" i="36" a="1"/>
  <c r="BA57" i="36" s="1"/>
  <c r="BA56" i="36" a="1"/>
  <c r="BA56" i="36" s="1"/>
  <c r="BA47" i="36" a="1"/>
  <c r="BA47" i="36" s="1"/>
  <c r="BA54" i="36" a="1"/>
  <c r="BA54" i="36" s="1"/>
  <c r="BA53" i="36" a="1"/>
  <c r="BA53" i="36" s="1"/>
  <c r="BA52" i="36" a="1"/>
  <c r="BA52" i="36" s="1"/>
  <c r="BA51" i="36" a="1"/>
  <c r="BA51" i="36" s="1"/>
  <c r="BA50" i="36" a="1"/>
  <c r="BA50" i="36" s="1"/>
  <c r="BA49" i="36" a="1"/>
  <c r="BA49" i="36" s="1"/>
  <c r="BA48" i="36" a="1"/>
  <c r="BA48" i="36" s="1"/>
  <c r="BA44" i="36" a="1"/>
  <c r="BA44" i="36" s="1"/>
  <c r="BA36" i="36" a="1"/>
  <c r="BA36" i="36" s="1"/>
  <c r="BA43" i="36" a="1"/>
  <c r="BA43" i="36" s="1"/>
  <c r="BA35" i="36" a="1"/>
  <c r="BA35" i="36" s="1"/>
  <c r="BA42" i="36" a="1"/>
  <c r="BA42" i="36" s="1"/>
  <c r="BA34" i="36" a="1"/>
  <c r="BA34" i="36" s="1"/>
  <c r="BA41" i="36" a="1"/>
  <c r="BA41" i="36" s="1"/>
  <c r="BA40" i="36" a="1"/>
  <c r="BA40" i="36" s="1"/>
  <c r="BA39" i="36" a="1"/>
  <c r="BA39" i="36" s="1"/>
  <c r="BA46" i="36" a="1"/>
  <c r="BA46" i="36" s="1"/>
  <c r="BA38" i="36" a="1"/>
  <c r="BA38" i="36" s="1"/>
  <c r="BA45" i="36" a="1"/>
  <c r="BA45" i="36" s="1"/>
  <c r="BA37" i="36" a="1"/>
  <c r="BA37" i="36" s="1"/>
  <c r="BA33" i="36" a="1"/>
  <c r="BA33" i="36" s="1"/>
  <c r="BA32" i="36" a="1"/>
  <c r="BA32" i="36" s="1"/>
  <c r="BA26" i="36" a="1"/>
  <c r="BA26" i="36" s="1"/>
  <c r="BA25" i="36" a="1"/>
  <c r="BA25" i="36" s="1"/>
  <c r="BA24" i="36" a="1"/>
  <c r="BA24" i="36" s="1"/>
  <c r="BA31" i="36" a="1"/>
  <c r="BA31" i="36" s="1"/>
  <c r="BA30" i="36" a="1"/>
  <c r="BA30" i="36" s="1"/>
  <c r="BA29" i="36" a="1"/>
  <c r="BA29" i="36" s="1"/>
  <c r="BA28" i="36" a="1"/>
  <c r="BA28" i="36" s="1"/>
  <c r="BA19" i="36" a="1"/>
  <c r="BA19" i="36" s="1"/>
  <c r="BA27" i="36" a="1"/>
  <c r="BA27" i="36" s="1"/>
  <c r="BA18" i="36" a="1"/>
  <c r="BA18" i="36" s="1"/>
  <c r="BA17" i="36" a="1"/>
  <c r="BA17" i="36" s="1"/>
  <c r="BA16" i="36" a="1"/>
  <c r="BA16" i="36" s="1"/>
  <c r="BA23" i="36" a="1"/>
  <c r="BA23" i="36" s="1"/>
  <c r="BA15" i="36" a="1"/>
  <c r="BA15" i="36" s="1"/>
  <c r="BA22" i="36" a="1"/>
  <c r="BA22" i="36" s="1"/>
  <c r="BA14" i="36" a="1"/>
  <c r="BA14" i="36" s="1"/>
  <c r="BA21" i="36" a="1"/>
  <c r="BA21" i="36" s="1"/>
  <c r="B84" i="36" a="1"/>
  <c r="B84" i="36" s="1"/>
  <c r="B82" i="36" a="1"/>
  <c r="B82" i="36" s="1"/>
  <c r="B80" i="36" a="1"/>
  <c r="B80" i="36" s="1"/>
  <c r="B83" i="36" a="1"/>
  <c r="B83" i="36" s="1"/>
  <c r="B81" i="36" a="1"/>
  <c r="B81" i="36" s="1"/>
  <c r="B77" i="36" a="1"/>
  <c r="B77" i="36" s="1"/>
  <c r="B79" i="36" a="1"/>
  <c r="B79" i="36" s="1"/>
  <c r="B78" i="36" a="1"/>
  <c r="B78" i="36" s="1"/>
  <c r="B76" i="36" a="1"/>
  <c r="B76" i="36" s="1"/>
  <c r="B75" i="36" a="1"/>
  <c r="B75" i="36" s="1"/>
  <c r="B74" i="36" a="1"/>
  <c r="B74" i="36" s="1"/>
  <c r="B72" i="36" a="1"/>
  <c r="B72" i="36" s="1"/>
  <c r="B68" i="36" a="1"/>
  <c r="B68" i="36" s="1"/>
  <c r="B71" i="36" a="1"/>
  <c r="B71" i="36" s="1"/>
  <c r="B67" i="36" a="1"/>
  <c r="B67" i="36" s="1"/>
  <c r="B70" i="36" a="1"/>
  <c r="B70" i="36" s="1"/>
  <c r="B66" i="36" a="1"/>
  <c r="B66" i="36" s="1"/>
  <c r="B73" i="36" a="1"/>
  <c r="B73" i="36" s="1"/>
  <c r="B69" i="36" a="1"/>
  <c r="B69" i="36" s="1"/>
  <c r="B63" i="36" a="1"/>
  <c r="B63" i="36" s="1"/>
  <c r="B62" i="36" a="1"/>
  <c r="B62" i="36" s="1"/>
  <c r="B61" i="36" a="1"/>
  <c r="B61" i="36" s="1"/>
  <c r="B60" i="36" a="1"/>
  <c r="B60" i="36" s="1"/>
  <c r="B65" i="36" a="1"/>
  <c r="B65" i="36" s="1"/>
  <c r="B64" i="36" a="1"/>
  <c r="B64" i="36" s="1"/>
  <c r="B59" i="36" a="1"/>
  <c r="B59" i="36" s="1"/>
  <c r="B58" i="36" a="1"/>
  <c r="B58" i="36" s="1"/>
  <c r="B57" i="36" a="1"/>
  <c r="B57" i="36" s="1"/>
  <c r="B48" i="36" a="1"/>
  <c r="B48" i="36" s="1"/>
  <c r="B55" i="36" a="1"/>
  <c r="B55" i="36" s="1"/>
  <c r="B54" i="36" a="1"/>
  <c r="B54" i="36" s="1"/>
  <c r="B53" i="36" a="1"/>
  <c r="B53" i="36" s="1"/>
  <c r="B52" i="36" a="1"/>
  <c r="B52" i="36" s="1"/>
  <c r="B51" i="36" a="1"/>
  <c r="B51" i="36" s="1"/>
  <c r="B56" i="36" a="1"/>
  <c r="B56" i="36" s="1"/>
  <c r="B50" i="36" a="1"/>
  <c r="B50" i="36" s="1"/>
  <c r="B49" i="36" a="1"/>
  <c r="B49" i="36" s="1"/>
  <c r="B45" i="36" a="1"/>
  <c r="B45" i="36" s="1"/>
  <c r="B37" i="36" a="1"/>
  <c r="B37" i="36" s="1"/>
  <c r="B44" i="36" a="1"/>
  <c r="B44" i="36" s="1"/>
  <c r="B36" i="36" a="1"/>
  <c r="B36" i="36" s="1"/>
  <c r="B43" i="36" a="1"/>
  <c r="B43" i="36" s="1"/>
  <c r="B35" i="36" a="1"/>
  <c r="B35" i="36" s="1"/>
  <c r="B42" i="36" a="1"/>
  <c r="B42" i="36" s="1"/>
  <c r="B41" i="36" a="1"/>
  <c r="B41" i="36" s="1"/>
  <c r="B40" i="36" a="1"/>
  <c r="B40" i="36" s="1"/>
  <c r="B47" i="36" a="1"/>
  <c r="B47" i="36" s="1"/>
  <c r="B39" i="36" a="1"/>
  <c r="B39" i="36" s="1"/>
  <c r="B46" i="36" a="1"/>
  <c r="B46" i="36" s="1"/>
  <c r="B38" i="36" a="1"/>
  <c r="B38" i="36" s="1"/>
  <c r="B34" i="36" a="1"/>
  <c r="B34" i="36" s="1"/>
  <c r="B33" i="36" a="1"/>
  <c r="B33" i="36" s="1"/>
  <c r="B27" i="36" a="1"/>
  <c r="B27" i="36" s="1"/>
  <c r="B26" i="36" a="1"/>
  <c r="B26" i="36" s="1"/>
  <c r="B25" i="36" a="1"/>
  <c r="B25" i="36" s="1"/>
  <c r="B32" i="36" a="1"/>
  <c r="B32" i="36" s="1"/>
  <c r="B31" i="36" a="1"/>
  <c r="B31" i="36" s="1"/>
  <c r="B30" i="36" a="1"/>
  <c r="B30" i="36" s="1"/>
  <c r="B29" i="36" a="1"/>
  <c r="B29" i="36" s="1"/>
  <c r="B20" i="36" a="1"/>
  <c r="B20" i="36" s="1"/>
  <c r="B19" i="36" a="1"/>
  <c r="B19" i="36" s="1"/>
  <c r="B18" i="36" a="1"/>
  <c r="B18" i="36" s="1"/>
  <c r="B17" i="36" a="1"/>
  <c r="B17" i="36" s="1"/>
  <c r="B24" i="36" a="1"/>
  <c r="B24" i="36" s="1"/>
  <c r="B16" i="36" a="1"/>
  <c r="B16" i="36" s="1"/>
  <c r="B23" i="36" a="1"/>
  <c r="B23" i="36" s="1"/>
  <c r="B15" i="36" a="1"/>
  <c r="B15" i="36" s="1"/>
  <c r="B22" i="36" a="1"/>
  <c r="B22" i="36" s="1"/>
  <c r="BI8" i="36" a="1"/>
  <c r="BI8" i="36" s="1"/>
  <c r="O9" i="36" a="1"/>
  <c r="O9" i="36" s="1"/>
  <c r="S10" i="36" a="1"/>
  <c r="S10" i="36" s="1"/>
  <c r="AY10" i="36" a="1"/>
  <c r="AY10" i="36" s="1"/>
  <c r="W11" i="36" a="1"/>
  <c r="W11" i="36" s="1"/>
  <c r="AF11" i="36" a="1"/>
  <c r="AF11" i="36" s="1"/>
  <c r="G12" i="36" a="1"/>
  <c r="G12" i="36" s="1"/>
  <c r="P12" i="36" a="1"/>
  <c r="P12" i="36" s="1"/>
  <c r="AC15" i="36" a="1"/>
  <c r="AC15" i="36" s="1"/>
  <c r="B21" i="36" a="1"/>
  <c r="B21" i="36" s="1"/>
  <c r="AM21" i="36" a="1"/>
  <c r="AM21" i="36" s="1"/>
  <c r="AM8" i="36" a="1"/>
  <c r="AM8" i="36" s="1"/>
  <c r="BE8" i="36" a="1"/>
  <c r="BE8" i="36" s="1"/>
  <c r="BI9" i="36" a="1"/>
  <c r="BI9" i="36" s="1"/>
  <c r="O10" i="36" a="1"/>
  <c r="O10" i="36" s="1"/>
  <c r="S11" i="36" a="1"/>
  <c r="S11" i="36" s="1"/>
  <c r="AY11" i="36" a="1"/>
  <c r="AY11" i="36" s="1"/>
  <c r="G13" i="36" a="1"/>
  <c r="G13" i="36" s="1"/>
  <c r="Y13" i="36" a="1"/>
  <c r="Y13" i="36" s="1"/>
  <c r="O15" i="36" a="1"/>
  <c r="O15" i="36" s="1"/>
  <c r="AY16" i="36" a="1"/>
  <c r="AY16" i="36" s="1"/>
  <c r="G21" i="36" a="1"/>
  <c r="G21" i="36" s="1"/>
  <c r="B28" i="36" a="1"/>
  <c r="B28" i="36" s="1"/>
  <c r="I84" i="36" a="1"/>
  <c r="I84" i="36" s="1"/>
  <c r="I82" i="36" a="1"/>
  <c r="I82" i="36" s="1"/>
  <c r="I80" i="36" a="1"/>
  <c r="I80" i="36" s="1"/>
  <c r="I83" i="36" a="1"/>
  <c r="I83" i="36" s="1"/>
  <c r="I81" i="36" a="1"/>
  <c r="I81" i="36" s="1"/>
  <c r="I79" i="36" a="1"/>
  <c r="I79" i="36" s="1"/>
  <c r="I78" i="36" a="1"/>
  <c r="I78" i="36" s="1"/>
  <c r="I77" i="36" a="1"/>
  <c r="I77" i="36" s="1"/>
  <c r="I76" i="36" a="1"/>
  <c r="I76" i="36" s="1"/>
  <c r="I75" i="36" a="1"/>
  <c r="I75" i="36" s="1"/>
  <c r="I74" i="36" a="1"/>
  <c r="I74" i="36" s="1"/>
  <c r="I71" i="36" a="1"/>
  <c r="I71" i="36" s="1"/>
  <c r="I73" i="36" a="1"/>
  <c r="I73" i="36" s="1"/>
  <c r="I72" i="36" a="1"/>
  <c r="I72" i="36" s="1"/>
  <c r="I70" i="36" a="1"/>
  <c r="I70" i="36" s="1"/>
  <c r="I68" i="36" a="1"/>
  <c r="I68" i="36" s="1"/>
  <c r="I66" i="36" a="1"/>
  <c r="I66" i="36" s="1"/>
  <c r="I69" i="36" a="1"/>
  <c r="I69" i="36" s="1"/>
  <c r="I67" i="36" a="1"/>
  <c r="I67" i="36" s="1"/>
  <c r="I62" i="36" a="1"/>
  <c r="I62" i="36" s="1"/>
  <c r="I60" i="36" a="1"/>
  <c r="I60" i="36" s="1"/>
  <c r="I59" i="36" a="1"/>
  <c r="I59" i="36" s="1"/>
  <c r="I64" i="36" a="1"/>
  <c r="I64" i="36" s="1"/>
  <c r="I65" i="36" a="1"/>
  <c r="I65" i="36" s="1"/>
  <c r="I63" i="36" a="1"/>
  <c r="I63" i="36" s="1"/>
  <c r="I57" i="36" a="1"/>
  <c r="I57" i="36" s="1"/>
  <c r="I61" i="36" a="1"/>
  <c r="I61" i="36" s="1"/>
  <c r="I58" i="36" a="1"/>
  <c r="I58" i="36" s="1"/>
  <c r="I56" i="36" a="1"/>
  <c r="I56" i="36" s="1"/>
  <c r="I52" i="36" a="1"/>
  <c r="I52" i="36" s="1"/>
  <c r="I51" i="36" a="1"/>
  <c r="I51" i="36" s="1"/>
  <c r="I50" i="36" a="1"/>
  <c r="I50" i="36" s="1"/>
  <c r="I49" i="36" a="1"/>
  <c r="I49" i="36" s="1"/>
  <c r="I48" i="36" a="1"/>
  <c r="I48" i="36" s="1"/>
  <c r="I55" i="36" a="1"/>
  <c r="I55" i="36" s="1"/>
  <c r="I54" i="36" a="1"/>
  <c r="I54" i="36" s="1"/>
  <c r="I53" i="36" a="1"/>
  <c r="I53" i="36" s="1"/>
  <c r="I41" i="36" a="1"/>
  <c r="I41" i="36" s="1"/>
  <c r="I40" i="36" a="1"/>
  <c r="I40" i="36" s="1"/>
  <c r="I47" i="36" a="1"/>
  <c r="I47" i="36" s="1"/>
  <c r="I39" i="36" a="1"/>
  <c r="I39" i="36" s="1"/>
  <c r="I46" i="36" a="1"/>
  <c r="I46" i="36" s="1"/>
  <c r="I38" i="36" a="1"/>
  <c r="I38" i="36" s="1"/>
  <c r="I45" i="36" a="1"/>
  <c r="I45" i="36" s="1"/>
  <c r="I37" i="36" a="1"/>
  <c r="I37" i="36" s="1"/>
  <c r="I44" i="36" a="1"/>
  <c r="I44" i="36" s="1"/>
  <c r="I36" i="36" a="1"/>
  <c r="I36" i="36" s="1"/>
  <c r="I43" i="36" a="1"/>
  <c r="I43" i="36" s="1"/>
  <c r="I35" i="36" a="1"/>
  <c r="I35" i="36" s="1"/>
  <c r="I34" i="36" a="1"/>
  <c r="I34" i="36" s="1"/>
  <c r="I33" i="36" a="1"/>
  <c r="I33" i="36" s="1"/>
  <c r="I42" i="36" a="1"/>
  <c r="I42" i="36" s="1"/>
  <c r="I31" i="36" a="1"/>
  <c r="I31" i="36" s="1"/>
  <c r="I30" i="36" a="1"/>
  <c r="I30" i="36" s="1"/>
  <c r="I29" i="36" a="1"/>
  <c r="I29" i="36" s="1"/>
  <c r="I28" i="36" a="1"/>
  <c r="I28" i="36" s="1"/>
  <c r="I27" i="36" a="1"/>
  <c r="I27" i="36" s="1"/>
  <c r="I26" i="36" a="1"/>
  <c r="I26" i="36" s="1"/>
  <c r="I25" i="36" a="1"/>
  <c r="I25" i="36" s="1"/>
  <c r="I24" i="36" a="1"/>
  <c r="I24" i="36" s="1"/>
  <c r="I16" i="36" a="1"/>
  <c r="I16" i="36" s="1"/>
  <c r="I32" i="36" a="1"/>
  <c r="I32" i="36" s="1"/>
  <c r="I23" i="36" a="1"/>
  <c r="I23" i="36" s="1"/>
  <c r="I15" i="36" a="1"/>
  <c r="I15" i="36" s="1"/>
  <c r="I22" i="36" a="1"/>
  <c r="I22" i="36" s="1"/>
  <c r="I14" i="36" a="1"/>
  <c r="I14" i="36" s="1"/>
  <c r="I21" i="36" a="1"/>
  <c r="I21" i="36" s="1"/>
  <c r="I13" i="36" a="1"/>
  <c r="I13" i="36" s="1"/>
  <c r="I20" i="36" a="1"/>
  <c r="I20" i="36" s="1"/>
  <c r="I19" i="36" a="1"/>
  <c r="I19" i="36" s="1"/>
  <c r="I18" i="36" a="1"/>
  <c r="I18" i="36" s="1"/>
  <c r="W84" i="36" a="1"/>
  <c r="W84" i="36" s="1"/>
  <c r="W82" i="36" a="1"/>
  <c r="W82" i="36" s="1"/>
  <c r="W80" i="36" a="1"/>
  <c r="W80" i="36" s="1"/>
  <c r="W83" i="36" a="1"/>
  <c r="W83" i="36" s="1"/>
  <c r="W81" i="36" a="1"/>
  <c r="W81" i="36" s="1"/>
  <c r="W78" i="36" a="1"/>
  <c r="W78" i="36" s="1"/>
  <c r="W79" i="36" a="1"/>
  <c r="W79" i="36" s="1"/>
  <c r="W77" i="36" a="1"/>
  <c r="W77" i="36" s="1"/>
  <c r="W76" i="36" a="1"/>
  <c r="W76" i="36" s="1"/>
  <c r="W75" i="36" a="1"/>
  <c r="W75" i="36" s="1"/>
  <c r="W74" i="36" a="1"/>
  <c r="W74" i="36" s="1"/>
  <c r="W73" i="36" a="1"/>
  <c r="W73" i="36" s="1"/>
  <c r="W72" i="36" a="1"/>
  <c r="W72" i="36" s="1"/>
  <c r="W71" i="36" a="1"/>
  <c r="W71" i="36" s="1"/>
  <c r="W68" i="36" a="1"/>
  <c r="W68" i="36" s="1"/>
  <c r="W66" i="36" a="1"/>
  <c r="W66" i="36" s="1"/>
  <c r="W69" i="36" a="1"/>
  <c r="W69" i="36" s="1"/>
  <c r="W67" i="36" a="1"/>
  <c r="W67" i="36" s="1"/>
  <c r="W70" i="36" a="1"/>
  <c r="W70" i="36" s="1"/>
  <c r="W61" i="36" a="1"/>
  <c r="W61" i="36" s="1"/>
  <c r="W59" i="36" a="1"/>
  <c r="W59" i="36" s="1"/>
  <c r="W65" i="36" a="1"/>
  <c r="W65" i="36" s="1"/>
  <c r="W63" i="36" a="1"/>
  <c r="W63" i="36" s="1"/>
  <c r="W64" i="36" a="1"/>
  <c r="W64" i="36" s="1"/>
  <c r="W62" i="36" a="1"/>
  <c r="W62" i="36" s="1"/>
  <c r="W57" i="36" a="1"/>
  <c r="W57" i="36" s="1"/>
  <c r="W56" i="36" a="1"/>
  <c r="W56" i="36" s="1"/>
  <c r="W60" i="36" a="1"/>
  <c r="W60" i="36" s="1"/>
  <c r="W58" i="36" a="1"/>
  <c r="W58" i="36" s="1"/>
  <c r="W52" i="36" a="1"/>
  <c r="W52" i="36" s="1"/>
  <c r="W51" i="36" a="1"/>
  <c r="W51" i="36" s="1"/>
  <c r="W50" i="36" a="1"/>
  <c r="W50" i="36" s="1"/>
  <c r="W49" i="36" a="1"/>
  <c r="W49" i="36" s="1"/>
  <c r="W48" i="36" a="1"/>
  <c r="W48" i="36" s="1"/>
  <c r="W55" i="36" a="1"/>
  <c r="W55" i="36" s="1"/>
  <c r="W47" i="36" a="1"/>
  <c r="W47" i="36" s="1"/>
  <c r="W54" i="36" a="1"/>
  <c r="W54" i="36" s="1"/>
  <c r="W53" i="36" a="1"/>
  <c r="W53" i="36" s="1"/>
  <c r="W40" i="36" a="1"/>
  <c r="W40" i="36" s="1"/>
  <c r="W39" i="36" a="1"/>
  <c r="W39" i="36" s="1"/>
  <c r="W46" i="36" a="1"/>
  <c r="W46" i="36" s="1"/>
  <c r="W38" i="36" a="1"/>
  <c r="W38" i="36" s="1"/>
  <c r="W45" i="36" a="1"/>
  <c r="W45" i="36" s="1"/>
  <c r="W37" i="36" a="1"/>
  <c r="W37" i="36" s="1"/>
  <c r="W44" i="36" a="1"/>
  <c r="W44" i="36" s="1"/>
  <c r="W36" i="36" a="1"/>
  <c r="W36" i="36" s="1"/>
  <c r="W43" i="36" a="1"/>
  <c r="W43" i="36" s="1"/>
  <c r="W35" i="36" a="1"/>
  <c r="W35" i="36" s="1"/>
  <c r="W42" i="36" a="1"/>
  <c r="W42" i="36" s="1"/>
  <c r="W34" i="36" a="1"/>
  <c r="W34" i="36" s="1"/>
  <c r="W33" i="36" a="1"/>
  <c r="W33" i="36" s="1"/>
  <c r="W32" i="36" a="1"/>
  <c r="W32" i="36" s="1"/>
  <c r="W41" i="36" a="1"/>
  <c r="W41" i="36" s="1"/>
  <c r="W30" i="36" a="1"/>
  <c r="W30" i="36" s="1"/>
  <c r="W29" i="36" a="1"/>
  <c r="W29" i="36" s="1"/>
  <c r="W28" i="36" a="1"/>
  <c r="W28" i="36" s="1"/>
  <c r="W27" i="36" a="1"/>
  <c r="W27" i="36" s="1"/>
  <c r="W26" i="36" a="1"/>
  <c r="W26" i="36" s="1"/>
  <c r="W25" i="36" a="1"/>
  <c r="W25" i="36" s="1"/>
  <c r="W24" i="36" a="1"/>
  <c r="W24" i="36" s="1"/>
  <c r="W16" i="36" a="1"/>
  <c r="W16" i="36" s="1"/>
  <c r="W23" i="36" a="1"/>
  <c r="W23" i="36" s="1"/>
  <c r="W15" i="36" a="1"/>
  <c r="W15" i="36" s="1"/>
  <c r="W22" i="36" a="1"/>
  <c r="W22" i="36" s="1"/>
  <c r="W14" i="36" a="1"/>
  <c r="W14" i="36" s="1"/>
  <c r="W31" i="36" a="1"/>
  <c r="W31" i="36" s="1"/>
  <c r="W21" i="36" a="1"/>
  <c r="W21" i="36" s="1"/>
  <c r="W13" i="36" a="1"/>
  <c r="W13" i="36" s="1"/>
  <c r="W20" i="36" a="1"/>
  <c r="W20" i="36" s="1"/>
  <c r="W12" i="36" a="1"/>
  <c r="W12" i="36" s="1"/>
  <c r="W19" i="36" a="1"/>
  <c r="W19" i="36" s="1"/>
  <c r="W18" i="36" a="1"/>
  <c r="W18" i="36" s="1"/>
  <c r="AI83" i="36" a="1"/>
  <c r="AI83" i="36" s="1"/>
  <c r="AI81" i="36" a="1"/>
  <c r="AI81" i="36" s="1"/>
  <c r="AI79" i="36" a="1"/>
  <c r="AI79" i="36" s="1"/>
  <c r="AI84" i="36" a="1"/>
  <c r="AI84" i="36" s="1"/>
  <c r="AI82" i="36" a="1"/>
  <c r="AI82" i="36" s="1"/>
  <c r="AI80" i="36" a="1"/>
  <c r="AI80" i="36" s="1"/>
  <c r="AI78" i="36" a="1"/>
  <c r="AI78" i="36" s="1"/>
  <c r="AI77" i="36" a="1"/>
  <c r="AI77" i="36" s="1"/>
  <c r="AI76" i="36" a="1"/>
  <c r="AI76" i="36" s="1"/>
  <c r="AI75" i="36" a="1"/>
  <c r="AI75" i="36" s="1"/>
  <c r="AI74" i="36" a="1"/>
  <c r="AI74" i="36" s="1"/>
  <c r="AI73" i="36" a="1"/>
  <c r="AI73" i="36" s="1"/>
  <c r="AI72" i="36" a="1"/>
  <c r="AI72" i="36" s="1"/>
  <c r="AI71" i="36" a="1"/>
  <c r="AI71" i="36" s="1"/>
  <c r="AI65" i="36" a="1"/>
  <c r="AI65" i="36" s="1"/>
  <c r="AI66" i="36" a="1"/>
  <c r="AI66" i="36" s="1"/>
  <c r="AI69" i="36" a="1"/>
  <c r="AI69" i="36" s="1"/>
  <c r="AI67" i="36" a="1"/>
  <c r="AI67" i="36" s="1"/>
  <c r="AI70" i="36" a="1"/>
  <c r="AI70" i="36" s="1"/>
  <c r="AI68" i="36" a="1"/>
  <c r="AI68" i="36" s="1"/>
  <c r="AI63" i="36" a="1"/>
  <c r="AI63" i="36" s="1"/>
  <c r="AI62" i="36" a="1"/>
  <c r="AI62" i="36" s="1"/>
  <c r="AI61" i="36" a="1"/>
  <c r="AI61" i="36" s="1"/>
  <c r="AI60" i="36" a="1"/>
  <c r="AI60" i="36" s="1"/>
  <c r="AI64" i="36" a="1"/>
  <c r="AI64" i="36" s="1"/>
  <c r="AI59" i="36" a="1"/>
  <c r="AI59" i="36" s="1"/>
  <c r="AI58" i="36" a="1"/>
  <c r="AI58" i="36" s="1"/>
  <c r="AI57" i="36" a="1"/>
  <c r="AI57" i="36" s="1"/>
  <c r="AI56" i="36" a="1"/>
  <c r="AI56" i="36" s="1"/>
  <c r="AI55" i="36" a="1"/>
  <c r="AI55" i="36" s="1"/>
  <c r="AI47" i="36" a="1"/>
  <c r="AI47" i="36" s="1"/>
  <c r="AI54" i="36" a="1"/>
  <c r="AI54" i="36" s="1"/>
  <c r="AI53" i="36" a="1"/>
  <c r="AI53" i="36" s="1"/>
  <c r="AI52" i="36" a="1"/>
  <c r="AI52" i="36" s="1"/>
  <c r="AI51" i="36" a="1"/>
  <c r="AI51" i="36" s="1"/>
  <c r="AI50" i="36" a="1"/>
  <c r="AI50" i="36" s="1"/>
  <c r="AI49" i="36" a="1"/>
  <c r="AI49" i="36" s="1"/>
  <c r="AI48" i="36" a="1"/>
  <c r="AI48" i="36" s="1"/>
  <c r="AI43" i="36" a="1"/>
  <c r="AI43" i="36" s="1"/>
  <c r="AI35" i="36" a="1"/>
  <c r="AI35" i="36" s="1"/>
  <c r="AI42" i="36" a="1"/>
  <c r="AI42" i="36" s="1"/>
  <c r="AI34" i="36" a="1"/>
  <c r="AI34" i="36" s="1"/>
  <c r="AI41" i="36" a="1"/>
  <c r="AI41" i="36" s="1"/>
  <c r="AI40" i="36" a="1"/>
  <c r="AI40" i="36" s="1"/>
  <c r="AI39" i="36" a="1"/>
  <c r="AI39" i="36" s="1"/>
  <c r="AI46" i="36" a="1"/>
  <c r="AI46" i="36" s="1"/>
  <c r="AI38" i="36" a="1"/>
  <c r="AI38" i="36" s="1"/>
  <c r="AI45" i="36" a="1"/>
  <c r="AI45" i="36" s="1"/>
  <c r="AI37" i="36" a="1"/>
  <c r="AI37" i="36" s="1"/>
  <c r="AI44" i="36" a="1"/>
  <c r="AI44" i="36" s="1"/>
  <c r="AI36" i="36" a="1"/>
  <c r="AI36" i="36" s="1"/>
  <c r="AI33" i="36" a="1"/>
  <c r="AI33" i="36" s="1"/>
  <c r="AI32" i="36" a="1"/>
  <c r="AI32" i="36" s="1"/>
  <c r="AI25" i="36" a="1"/>
  <c r="AI25" i="36" s="1"/>
  <c r="AI24" i="36" a="1"/>
  <c r="AI24" i="36" s="1"/>
  <c r="AI31" i="36" a="1"/>
  <c r="AI31" i="36" s="1"/>
  <c r="AI30" i="36" a="1"/>
  <c r="AI30" i="36" s="1"/>
  <c r="AI29" i="36" a="1"/>
  <c r="AI29" i="36" s="1"/>
  <c r="AI28" i="36" a="1"/>
  <c r="AI28" i="36" s="1"/>
  <c r="AI27" i="36" a="1"/>
  <c r="AI27" i="36" s="1"/>
  <c r="AI19" i="36" a="1"/>
  <c r="AI19" i="36" s="1"/>
  <c r="AI18" i="36" a="1"/>
  <c r="AI18" i="36" s="1"/>
  <c r="AI26" i="36" a="1"/>
  <c r="AI26" i="36" s="1"/>
  <c r="AI17" i="36" a="1"/>
  <c r="AI17" i="36" s="1"/>
  <c r="AI16" i="36" a="1"/>
  <c r="AI16" i="36" s="1"/>
  <c r="AI23" i="36" a="1"/>
  <c r="AI23" i="36" s="1"/>
  <c r="AI15" i="36" a="1"/>
  <c r="AI15" i="36" s="1"/>
  <c r="AI22" i="36" a="1"/>
  <c r="AI22" i="36" s="1"/>
  <c r="AI14" i="36" a="1"/>
  <c r="AI14" i="36" s="1"/>
  <c r="AI21" i="36" a="1"/>
  <c r="AI21" i="36" s="1"/>
  <c r="AV84" i="36" a="1"/>
  <c r="AV84" i="36" s="1"/>
  <c r="AV82" i="36" a="1"/>
  <c r="AV82" i="36" s="1"/>
  <c r="AV80" i="36" a="1"/>
  <c r="AV80" i="36" s="1"/>
  <c r="AV83" i="36" a="1"/>
  <c r="AV83" i="36" s="1"/>
  <c r="AV81" i="36" a="1"/>
  <c r="AV81" i="36" s="1"/>
  <c r="AV79" i="36" a="1"/>
  <c r="AV79" i="36" s="1"/>
  <c r="AV76" i="36" a="1"/>
  <c r="AV76" i="36" s="1"/>
  <c r="AV78" i="36" a="1"/>
  <c r="AV78" i="36" s="1"/>
  <c r="AV77" i="36" a="1"/>
  <c r="AV77" i="36" s="1"/>
  <c r="AV75" i="36" a="1"/>
  <c r="AV75" i="36" s="1"/>
  <c r="AV74" i="36" a="1"/>
  <c r="AV74" i="36" s="1"/>
  <c r="AV73" i="36" a="1"/>
  <c r="AV73" i="36" s="1"/>
  <c r="AV70" i="36" a="1"/>
  <c r="AV70" i="36" s="1"/>
  <c r="AV72" i="36" a="1"/>
  <c r="AV72" i="36" s="1"/>
  <c r="AV71" i="36" a="1"/>
  <c r="AV71" i="36" s="1"/>
  <c r="AV69" i="36" a="1"/>
  <c r="AV69" i="36" s="1"/>
  <c r="AV67" i="36" a="1"/>
  <c r="AV67" i="36" s="1"/>
  <c r="AV68" i="36" a="1"/>
  <c r="AV68" i="36" s="1"/>
  <c r="AV65" i="36" a="1"/>
  <c r="AV65" i="36" s="1"/>
  <c r="AV66" i="36" a="1"/>
  <c r="AV66" i="36" s="1"/>
  <c r="AV58" i="36" a="1"/>
  <c r="AV58" i="36" s="1"/>
  <c r="AV64" i="36" a="1"/>
  <c r="AV64" i="36" s="1"/>
  <c r="AV63" i="36" a="1"/>
  <c r="AV63" i="36" s="1"/>
  <c r="AV62" i="36" a="1"/>
  <c r="AV62" i="36" s="1"/>
  <c r="AV61" i="36" a="1"/>
  <c r="AV61" i="36" s="1"/>
  <c r="AV60" i="36" a="1"/>
  <c r="AV60" i="36" s="1"/>
  <c r="AV59" i="36" a="1"/>
  <c r="AV59" i="36" s="1"/>
  <c r="AV57" i="36" a="1"/>
  <c r="AV57" i="36" s="1"/>
  <c r="AV56" i="36" a="1"/>
  <c r="AV56" i="36" s="1"/>
  <c r="AV48" i="36" a="1"/>
  <c r="AV48" i="36" s="1"/>
  <c r="AV55" i="36" a="1"/>
  <c r="AV55" i="36" s="1"/>
  <c r="AV47" i="36" a="1"/>
  <c r="AV47" i="36" s="1"/>
  <c r="AV54" i="36" a="1"/>
  <c r="AV54" i="36" s="1"/>
  <c r="AV53" i="36" a="1"/>
  <c r="AV53" i="36" s="1"/>
  <c r="AV52" i="36" a="1"/>
  <c r="AV52" i="36" s="1"/>
  <c r="AV51" i="36" a="1"/>
  <c r="AV51" i="36" s="1"/>
  <c r="AV50" i="36" a="1"/>
  <c r="AV50" i="36" s="1"/>
  <c r="AV49" i="36" a="1"/>
  <c r="AV49" i="36" s="1"/>
  <c r="AV44" i="36" a="1"/>
  <c r="AV44" i="36" s="1"/>
  <c r="AV36" i="36" a="1"/>
  <c r="AV36" i="36" s="1"/>
  <c r="AV43" i="36" a="1"/>
  <c r="AV43" i="36" s="1"/>
  <c r="AV35" i="36" a="1"/>
  <c r="AV35" i="36" s="1"/>
  <c r="AV42" i="36" a="1"/>
  <c r="AV42" i="36" s="1"/>
  <c r="AV34" i="36" a="1"/>
  <c r="AV34" i="36" s="1"/>
  <c r="AV41" i="36" a="1"/>
  <c r="AV41" i="36" s="1"/>
  <c r="AV40" i="36" a="1"/>
  <c r="AV40" i="36" s="1"/>
  <c r="AV39" i="36" a="1"/>
  <c r="AV39" i="36" s="1"/>
  <c r="AV46" i="36" a="1"/>
  <c r="AV46" i="36" s="1"/>
  <c r="AV38" i="36" a="1"/>
  <c r="AV38" i="36" s="1"/>
  <c r="AV45" i="36" a="1"/>
  <c r="AV45" i="36" s="1"/>
  <c r="AV37" i="36" a="1"/>
  <c r="AV37" i="36" s="1"/>
  <c r="AV33" i="36" a="1"/>
  <c r="AV33" i="36" s="1"/>
  <c r="AV32" i="36" a="1"/>
  <c r="AV32" i="36" s="1"/>
  <c r="AV26" i="36" a="1"/>
  <c r="AV26" i="36" s="1"/>
  <c r="AV25" i="36" a="1"/>
  <c r="AV25" i="36" s="1"/>
  <c r="AV24" i="36" a="1"/>
  <c r="AV24" i="36" s="1"/>
  <c r="AV31" i="36" a="1"/>
  <c r="AV31" i="36" s="1"/>
  <c r="AV30" i="36" a="1"/>
  <c r="AV30" i="36" s="1"/>
  <c r="AV29" i="36" a="1"/>
  <c r="AV29" i="36" s="1"/>
  <c r="AV28" i="36" a="1"/>
  <c r="AV28" i="36" s="1"/>
  <c r="AV20" i="36" a="1"/>
  <c r="AV20" i="36" s="1"/>
  <c r="AV12" i="36" a="1"/>
  <c r="AV12" i="36" s="1"/>
  <c r="AV19" i="36" a="1"/>
  <c r="AV19" i="36" s="1"/>
  <c r="AV27" i="36" a="1"/>
  <c r="AV27" i="36" s="1"/>
  <c r="AV18" i="36" a="1"/>
  <c r="AV18" i="36" s="1"/>
  <c r="AV17" i="36" a="1"/>
  <c r="AV17" i="36" s="1"/>
  <c r="AV16" i="36" a="1"/>
  <c r="AV16" i="36" s="1"/>
  <c r="AV23" i="36" a="1"/>
  <c r="AV23" i="36" s="1"/>
  <c r="AV15" i="36" a="1"/>
  <c r="AV15" i="36" s="1"/>
  <c r="AV22" i="36" a="1"/>
  <c r="AV22" i="36" s="1"/>
  <c r="BI84" i="36" a="1"/>
  <c r="BI84" i="36" s="1"/>
  <c r="BI83" i="36" a="1"/>
  <c r="BI83" i="36" s="1"/>
  <c r="BI81" i="36" a="1"/>
  <c r="BI81" i="36" s="1"/>
  <c r="BI79" i="36" a="1"/>
  <c r="BI79" i="36" s="1"/>
  <c r="BI82" i="36" a="1"/>
  <c r="BI82" i="36" s="1"/>
  <c r="BI80" i="36" a="1"/>
  <c r="BI80" i="36" s="1"/>
  <c r="BI77" i="36" a="1"/>
  <c r="BI77" i="36" s="1"/>
  <c r="BI76" i="36" a="1"/>
  <c r="BI76" i="36" s="1"/>
  <c r="BI78" i="36" a="1"/>
  <c r="BI78" i="36" s="1"/>
  <c r="BI75" i="36" a="1"/>
  <c r="BI75" i="36" s="1"/>
  <c r="BI74" i="36" a="1"/>
  <c r="BI74" i="36" s="1"/>
  <c r="BI73" i="36" a="1"/>
  <c r="BI73" i="36" s="1"/>
  <c r="BI72" i="36" a="1"/>
  <c r="BI72" i="36" s="1"/>
  <c r="BI71" i="36" a="1"/>
  <c r="BI71" i="36" s="1"/>
  <c r="BI70" i="36" a="1"/>
  <c r="BI70" i="36" s="1"/>
  <c r="BI67" i="36" a="1"/>
  <c r="BI67" i="36" s="1"/>
  <c r="BI65" i="36" a="1"/>
  <c r="BI65" i="36" s="1"/>
  <c r="BI68" i="36" a="1"/>
  <c r="BI68" i="36" s="1"/>
  <c r="BI66" i="36" a="1"/>
  <c r="BI66" i="36" s="1"/>
  <c r="BI69" i="36" a="1"/>
  <c r="BI69" i="36" s="1"/>
  <c r="BI64" i="36" a="1"/>
  <c r="BI64" i="36" s="1"/>
  <c r="BI63" i="36" a="1"/>
  <c r="BI63" i="36" s="1"/>
  <c r="BI59" i="36" a="1"/>
  <c r="BI59" i="36" s="1"/>
  <c r="BI57" i="36" a="1"/>
  <c r="BI57" i="36" s="1"/>
  <c r="BI62" i="36" a="1"/>
  <c r="BI62" i="36" s="1"/>
  <c r="BI61" i="36" a="1"/>
  <c r="BI61" i="36" s="1"/>
  <c r="BI60" i="36" a="1"/>
  <c r="BI60" i="36" s="1"/>
  <c r="BI55" i="36" a="1"/>
  <c r="BI55" i="36" s="1"/>
  <c r="BI58" i="36" a="1"/>
  <c r="BI58" i="36" s="1"/>
  <c r="BI56" i="36" a="1"/>
  <c r="BI56" i="36" s="1"/>
  <c r="BI49" i="36" a="1"/>
  <c r="BI49" i="36" s="1"/>
  <c r="BI48" i="36" a="1"/>
  <c r="BI48" i="36" s="1"/>
  <c r="BI47" i="36" a="1"/>
  <c r="BI47" i="36" s="1"/>
  <c r="BI54" i="36" a="1"/>
  <c r="BI54" i="36" s="1"/>
  <c r="BI53" i="36" a="1"/>
  <c r="BI53" i="36" s="1"/>
  <c r="BI52" i="36" a="1"/>
  <c r="BI52" i="36" s="1"/>
  <c r="BI51" i="36" a="1"/>
  <c r="BI51" i="36" s="1"/>
  <c r="BI50" i="36" a="1"/>
  <c r="BI50" i="36" s="1"/>
  <c r="BI46" i="36" a="1"/>
  <c r="BI46" i="36" s="1"/>
  <c r="BI38" i="36" a="1"/>
  <c r="BI38" i="36" s="1"/>
  <c r="BI45" i="36" a="1"/>
  <c r="BI45" i="36" s="1"/>
  <c r="BI37" i="36" a="1"/>
  <c r="BI37" i="36" s="1"/>
  <c r="BI44" i="36" a="1"/>
  <c r="BI44" i="36" s="1"/>
  <c r="BI36" i="36" a="1"/>
  <c r="BI36" i="36" s="1"/>
  <c r="BI43" i="36" a="1"/>
  <c r="BI43" i="36" s="1"/>
  <c r="BI35" i="36" a="1"/>
  <c r="BI35" i="36" s="1"/>
  <c r="BI42" i="36" a="1"/>
  <c r="BI42" i="36" s="1"/>
  <c r="BI34" i="36" a="1"/>
  <c r="BI34" i="36" s="1"/>
  <c r="BI41" i="36" a="1"/>
  <c r="BI41" i="36" s="1"/>
  <c r="BI40" i="36" a="1"/>
  <c r="BI40" i="36" s="1"/>
  <c r="BI32" i="36" a="1"/>
  <c r="BI32" i="36" s="1"/>
  <c r="BI39" i="36" a="1"/>
  <c r="BI39" i="36" s="1"/>
  <c r="BI33" i="36" a="1"/>
  <c r="BI33" i="36" s="1"/>
  <c r="BI28" i="36" a="1"/>
  <c r="BI28" i="36" s="1"/>
  <c r="BI27" i="36" a="1"/>
  <c r="BI27" i="36" s="1"/>
  <c r="BI26" i="36" a="1"/>
  <c r="BI26" i="36" s="1"/>
  <c r="BI25" i="36" a="1"/>
  <c r="BI25" i="36" s="1"/>
  <c r="BI24" i="36" a="1"/>
  <c r="BI24" i="36" s="1"/>
  <c r="BI31" i="36" a="1"/>
  <c r="BI31" i="36" s="1"/>
  <c r="BI30" i="36" a="1"/>
  <c r="BI30" i="36" s="1"/>
  <c r="BI21" i="36" a="1"/>
  <c r="BI21" i="36" s="1"/>
  <c r="BI13" i="36" a="1"/>
  <c r="BI13" i="36" s="1"/>
  <c r="BI20" i="36" a="1"/>
  <c r="BI20" i="36" s="1"/>
  <c r="BI12" i="36" a="1"/>
  <c r="BI12" i="36" s="1"/>
  <c r="BI19" i="36" a="1"/>
  <c r="BI19" i="36" s="1"/>
  <c r="BI18" i="36" a="1"/>
  <c r="BI18" i="36" s="1"/>
  <c r="BI17" i="36" a="1"/>
  <c r="BI17" i="36" s="1"/>
  <c r="BI29" i="36" a="1"/>
  <c r="BI29" i="36" s="1"/>
  <c r="BI16" i="36" a="1"/>
  <c r="BI16" i="36" s="1"/>
  <c r="BI23" i="36" a="1"/>
  <c r="BI23" i="36" s="1"/>
  <c r="C83" i="36" a="1"/>
  <c r="C83" i="36" s="1"/>
  <c r="C81" i="36" a="1"/>
  <c r="C81" i="36" s="1"/>
  <c r="C84" i="36" a="1"/>
  <c r="C84" i="36" s="1"/>
  <c r="C82" i="36" a="1"/>
  <c r="C82" i="36" s="1"/>
  <c r="C80" i="36" a="1"/>
  <c r="C80" i="36" s="1"/>
  <c r="C79" i="36" a="1"/>
  <c r="C79" i="36" s="1"/>
  <c r="C78" i="36" a="1"/>
  <c r="C78" i="36" s="1"/>
  <c r="C77" i="36" a="1"/>
  <c r="C77" i="36" s="1"/>
  <c r="C75" i="36" a="1"/>
  <c r="C75" i="36" s="1"/>
  <c r="C74" i="36" a="1"/>
  <c r="C74" i="36" s="1"/>
  <c r="C76" i="36" a="1"/>
  <c r="C76" i="36" s="1"/>
  <c r="C72" i="36" a="1"/>
  <c r="C72" i="36" s="1"/>
  <c r="C71" i="36" a="1"/>
  <c r="C71" i="36" s="1"/>
  <c r="C73" i="36" a="1"/>
  <c r="C73" i="36" s="1"/>
  <c r="C66" i="36" a="1"/>
  <c r="C66" i="36" s="1"/>
  <c r="C69" i="36" a="1"/>
  <c r="C69" i="36" s="1"/>
  <c r="C67" i="36" a="1"/>
  <c r="C67" i="36" s="1"/>
  <c r="C70" i="36" a="1"/>
  <c r="C70" i="36" s="1"/>
  <c r="C68" i="36" a="1"/>
  <c r="C68" i="36" s="1"/>
  <c r="C63" i="36" a="1"/>
  <c r="C63" i="36" s="1"/>
  <c r="C62" i="36" a="1"/>
  <c r="C62" i="36" s="1"/>
  <c r="C61" i="36" a="1"/>
  <c r="C61" i="36" s="1"/>
  <c r="C60" i="36" a="1"/>
  <c r="C60" i="36" s="1"/>
  <c r="C64" i="36" a="1"/>
  <c r="C64" i="36" s="1"/>
  <c r="C59" i="36" a="1"/>
  <c r="C59" i="36" s="1"/>
  <c r="C65" i="36" a="1"/>
  <c r="C65" i="36" s="1"/>
  <c r="C58" i="36" a="1"/>
  <c r="C58" i="36" s="1"/>
  <c r="C57" i="36" a="1"/>
  <c r="C57" i="36" s="1"/>
  <c r="C55" i="36" a="1"/>
  <c r="C55" i="36" s="1"/>
  <c r="C54" i="36" a="1"/>
  <c r="C54" i="36" s="1"/>
  <c r="C53" i="36" a="1"/>
  <c r="C53" i="36" s="1"/>
  <c r="C52" i="36" a="1"/>
  <c r="C52" i="36" s="1"/>
  <c r="C51" i="36" a="1"/>
  <c r="C51" i="36" s="1"/>
  <c r="C56" i="36" a="1"/>
  <c r="C56" i="36" s="1"/>
  <c r="C50" i="36" a="1"/>
  <c r="C50" i="36" s="1"/>
  <c r="C49" i="36" a="1"/>
  <c r="C49" i="36" s="1"/>
  <c r="C48" i="36" a="1"/>
  <c r="C48" i="36" s="1"/>
  <c r="C43" i="36" a="1"/>
  <c r="C43" i="36" s="1"/>
  <c r="C35" i="36" a="1"/>
  <c r="C35" i="36" s="1"/>
  <c r="C42" i="36" a="1"/>
  <c r="C42" i="36" s="1"/>
  <c r="C41" i="36" a="1"/>
  <c r="C41" i="36" s="1"/>
  <c r="C40" i="36" a="1"/>
  <c r="C40" i="36" s="1"/>
  <c r="C47" i="36" a="1"/>
  <c r="C47" i="36" s="1"/>
  <c r="C39" i="36" a="1"/>
  <c r="C39" i="36" s="1"/>
  <c r="C46" i="36" a="1"/>
  <c r="C46" i="36" s="1"/>
  <c r="C38" i="36" a="1"/>
  <c r="C38" i="36" s="1"/>
  <c r="C45" i="36" a="1"/>
  <c r="C45" i="36" s="1"/>
  <c r="C37" i="36" a="1"/>
  <c r="C37" i="36" s="1"/>
  <c r="C44" i="36" a="1"/>
  <c r="C44" i="36" s="1"/>
  <c r="C36" i="36" a="1"/>
  <c r="C36" i="36" s="1"/>
  <c r="C34" i="36" a="1"/>
  <c r="C34" i="36" s="1"/>
  <c r="C33" i="36" a="1"/>
  <c r="C33" i="36" s="1"/>
  <c r="C25" i="36" a="1"/>
  <c r="C25" i="36" s="1"/>
  <c r="C32" i="36" a="1"/>
  <c r="C32" i="36" s="1"/>
  <c r="C31" i="36" a="1"/>
  <c r="C31" i="36" s="1"/>
  <c r="C30" i="36" a="1"/>
  <c r="C30" i="36" s="1"/>
  <c r="C29" i="36" a="1"/>
  <c r="C29" i="36" s="1"/>
  <c r="C28" i="36" a="1"/>
  <c r="C28" i="36" s="1"/>
  <c r="C27" i="36" a="1"/>
  <c r="C27" i="36" s="1"/>
  <c r="C19" i="36" a="1"/>
  <c r="C19" i="36" s="1"/>
  <c r="C26" i="36" a="1"/>
  <c r="C26" i="36" s="1"/>
  <c r="C18" i="36" a="1"/>
  <c r="C18" i="36" s="1"/>
  <c r="C17" i="36" a="1"/>
  <c r="C17" i="36" s="1"/>
  <c r="C24" i="36" a="1"/>
  <c r="C24" i="36" s="1"/>
  <c r="C16" i="36" a="1"/>
  <c r="C16" i="36" s="1"/>
  <c r="C23" i="36" a="1"/>
  <c r="C23" i="36" s="1"/>
  <c r="C15" i="36" a="1"/>
  <c r="C15" i="36" s="1"/>
  <c r="C22" i="36" a="1"/>
  <c r="C22" i="36" s="1"/>
  <c r="C14" i="36" a="1"/>
  <c r="C14" i="36" s="1"/>
  <c r="C21" i="36" a="1"/>
  <c r="C21" i="36" s="1"/>
  <c r="P84" i="36" a="1"/>
  <c r="P84" i="36" s="1"/>
  <c r="P82" i="36" a="1"/>
  <c r="P82" i="36" s="1"/>
  <c r="P80" i="36" a="1"/>
  <c r="P80" i="36" s="1"/>
  <c r="P83" i="36" a="1"/>
  <c r="P83" i="36" s="1"/>
  <c r="P81" i="36" a="1"/>
  <c r="P81" i="36" s="1"/>
  <c r="P79" i="36" a="1"/>
  <c r="P79" i="36" s="1"/>
  <c r="P78" i="36" a="1"/>
  <c r="P78" i="36" s="1"/>
  <c r="P77" i="36" a="1"/>
  <c r="P77" i="36" s="1"/>
  <c r="P76" i="36" a="1"/>
  <c r="P76" i="36" s="1"/>
  <c r="P75" i="36" a="1"/>
  <c r="P75" i="36" s="1"/>
  <c r="P74" i="36" a="1"/>
  <c r="P74" i="36" s="1"/>
  <c r="P73" i="36" a="1"/>
  <c r="P73" i="36" s="1"/>
  <c r="P72" i="36" a="1"/>
  <c r="P72" i="36" s="1"/>
  <c r="P71" i="36" a="1"/>
  <c r="P71" i="36" s="1"/>
  <c r="P69" i="36" a="1"/>
  <c r="P69" i="36" s="1"/>
  <c r="P67" i="36" a="1"/>
  <c r="P67" i="36" s="1"/>
  <c r="P70" i="36" a="1"/>
  <c r="P70" i="36" s="1"/>
  <c r="P68" i="36" a="1"/>
  <c r="P68" i="36" s="1"/>
  <c r="P66" i="36" a="1"/>
  <c r="P66" i="36" s="1"/>
  <c r="P65" i="36" a="1"/>
  <c r="P65" i="36" s="1"/>
  <c r="P64" i="36" a="1"/>
  <c r="P64" i="36" s="1"/>
  <c r="P63" i="36" a="1"/>
  <c r="P63" i="36" s="1"/>
  <c r="P62" i="36" a="1"/>
  <c r="P62" i="36" s="1"/>
  <c r="P61" i="36" a="1"/>
  <c r="P61" i="36" s="1"/>
  <c r="P60" i="36" a="1"/>
  <c r="P60" i="36" s="1"/>
  <c r="P59" i="36" a="1"/>
  <c r="P59" i="36" s="1"/>
  <c r="P58" i="36" a="1"/>
  <c r="P58" i="36" s="1"/>
  <c r="P57" i="36" a="1"/>
  <c r="P57" i="36" s="1"/>
  <c r="P56" i="36" a="1"/>
  <c r="P56" i="36" s="1"/>
  <c r="P48" i="36" a="1"/>
  <c r="P48" i="36" s="1"/>
  <c r="P55" i="36" a="1"/>
  <c r="P55" i="36" s="1"/>
  <c r="P54" i="36" a="1"/>
  <c r="P54" i="36" s="1"/>
  <c r="P53" i="36" a="1"/>
  <c r="P53" i="36" s="1"/>
  <c r="P52" i="36" a="1"/>
  <c r="P52" i="36" s="1"/>
  <c r="P51" i="36" a="1"/>
  <c r="P51" i="36" s="1"/>
  <c r="P50" i="36" a="1"/>
  <c r="P50" i="36" s="1"/>
  <c r="P49" i="36" a="1"/>
  <c r="P49" i="36" s="1"/>
  <c r="P44" i="36" a="1"/>
  <c r="P44" i="36" s="1"/>
  <c r="P36" i="36" a="1"/>
  <c r="P36" i="36" s="1"/>
  <c r="P43" i="36" a="1"/>
  <c r="P43" i="36" s="1"/>
  <c r="P35" i="36" a="1"/>
  <c r="P35" i="36" s="1"/>
  <c r="P42" i="36" a="1"/>
  <c r="P42" i="36" s="1"/>
  <c r="P41" i="36" a="1"/>
  <c r="P41" i="36" s="1"/>
  <c r="P40" i="36" a="1"/>
  <c r="P40" i="36" s="1"/>
  <c r="P47" i="36" a="1"/>
  <c r="P47" i="36" s="1"/>
  <c r="P39" i="36" a="1"/>
  <c r="P39" i="36" s="1"/>
  <c r="P46" i="36" a="1"/>
  <c r="P46" i="36" s="1"/>
  <c r="P38" i="36" a="1"/>
  <c r="P38" i="36" s="1"/>
  <c r="P45" i="36" a="1"/>
  <c r="P45" i="36" s="1"/>
  <c r="P37" i="36" a="1"/>
  <c r="P37" i="36" s="1"/>
  <c r="P34" i="36" a="1"/>
  <c r="P34" i="36" s="1"/>
  <c r="P33" i="36" a="1"/>
  <c r="P33" i="36" s="1"/>
  <c r="P32" i="36" a="1"/>
  <c r="P32" i="36" s="1"/>
  <c r="P26" i="36" a="1"/>
  <c r="P26" i="36" s="1"/>
  <c r="P25" i="36" a="1"/>
  <c r="P25" i="36" s="1"/>
  <c r="P31" i="36" a="1"/>
  <c r="P31" i="36" s="1"/>
  <c r="P24" i="36" a="1"/>
  <c r="P24" i="36" s="1"/>
  <c r="P30" i="36" a="1"/>
  <c r="P30" i="36" s="1"/>
  <c r="P29" i="36" a="1"/>
  <c r="P29" i="36" s="1"/>
  <c r="P28" i="36" a="1"/>
  <c r="P28" i="36" s="1"/>
  <c r="P20" i="36" a="1"/>
  <c r="P20" i="36" s="1"/>
  <c r="P27" i="36" a="1"/>
  <c r="P27" i="36" s="1"/>
  <c r="P19" i="36" a="1"/>
  <c r="P19" i="36" s="1"/>
  <c r="P18" i="36" a="1"/>
  <c r="P18" i="36" s="1"/>
  <c r="P17" i="36" a="1"/>
  <c r="P17" i="36" s="1"/>
  <c r="P16" i="36" a="1"/>
  <c r="P16" i="36" s="1"/>
  <c r="P23" i="36" a="1"/>
  <c r="P23" i="36" s="1"/>
  <c r="P15" i="36" a="1"/>
  <c r="P15" i="36" s="1"/>
  <c r="P22" i="36" a="1"/>
  <c r="P22" i="36" s="1"/>
  <c r="AC83" i="36" a="1"/>
  <c r="AC83" i="36" s="1"/>
  <c r="AC81" i="36" a="1"/>
  <c r="AC81" i="36" s="1"/>
  <c r="AC79" i="36" a="1"/>
  <c r="AC79" i="36" s="1"/>
  <c r="AC84" i="36" a="1"/>
  <c r="AC84" i="36" s="1"/>
  <c r="AC82" i="36" a="1"/>
  <c r="AC82" i="36" s="1"/>
  <c r="AC80" i="36" a="1"/>
  <c r="AC80" i="36" s="1"/>
  <c r="AC77" i="36" a="1"/>
  <c r="AC77" i="36" s="1"/>
  <c r="AC78" i="36" a="1"/>
  <c r="AC78" i="36" s="1"/>
  <c r="AC76" i="36" a="1"/>
  <c r="AC76" i="36" s="1"/>
  <c r="AC75" i="36" a="1"/>
  <c r="AC75" i="36" s="1"/>
  <c r="AC74" i="36" a="1"/>
  <c r="AC74" i="36" s="1"/>
  <c r="AC73" i="36" a="1"/>
  <c r="AC73" i="36" s="1"/>
  <c r="AC72" i="36" a="1"/>
  <c r="AC72" i="36" s="1"/>
  <c r="AC71" i="36" a="1"/>
  <c r="AC71" i="36" s="1"/>
  <c r="AC67" i="36" a="1"/>
  <c r="AC67" i="36" s="1"/>
  <c r="AC65" i="36" a="1"/>
  <c r="AC65" i="36" s="1"/>
  <c r="AC70" i="36" a="1"/>
  <c r="AC70" i="36" s="1"/>
  <c r="AC68" i="36" a="1"/>
  <c r="AC68" i="36" s="1"/>
  <c r="AC66" i="36" a="1"/>
  <c r="AC66" i="36" s="1"/>
  <c r="AC69" i="36" a="1"/>
  <c r="AC69" i="36" s="1"/>
  <c r="AC59" i="36" a="1"/>
  <c r="AC59" i="36" s="1"/>
  <c r="AC63" i="36" a="1"/>
  <c r="AC63" i="36" s="1"/>
  <c r="AC62" i="36" a="1"/>
  <c r="AC62" i="36" s="1"/>
  <c r="AC64" i="36" a="1"/>
  <c r="AC64" i="36" s="1"/>
  <c r="AC61" i="36" a="1"/>
  <c r="AC61" i="36" s="1"/>
  <c r="AC60" i="36" a="1"/>
  <c r="AC60" i="36" s="1"/>
  <c r="AC58" i="36" a="1"/>
  <c r="AC58" i="36" s="1"/>
  <c r="AC57" i="36" a="1"/>
  <c r="AC57" i="36" s="1"/>
  <c r="AC56" i="36" a="1"/>
  <c r="AC56" i="36" s="1"/>
  <c r="AC49" i="36" a="1"/>
  <c r="AC49" i="36" s="1"/>
  <c r="AC48" i="36" a="1"/>
  <c r="AC48" i="36" s="1"/>
  <c r="AC55" i="36" a="1"/>
  <c r="AC55" i="36" s="1"/>
  <c r="AC47" i="36" a="1"/>
  <c r="AC47" i="36" s="1"/>
  <c r="AC54" i="36" a="1"/>
  <c r="AC54" i="36" s="1"/>
  <c r="AC53" i="36" a="1"/>
  <c r="AC53" i="36" s="1"/>
  <c r="AC52" i="36" a="1"/>
  <c r="AC52" i="36" s="1"/>
  <c r="AC51" i="36" a="1"/>
  <c r="AC51" i="36" s="1"/>
  <c r="AC50" i="36" a="1"/>
  <c r="AC50" i="36" s="1"/>
  <c r="AC46" i="36" a="1"/>
  <c r="AC46" i="36" s="1"/>
  <c r="AC38" i="36" a="1"/>
  <c r="AC38" i="36" s="1"/>
  <c r="AC45" i="36" a="1"/>
  <c r="AC45" i="36" s="1"/>
  <c r="AC37" i="36" a="1"/>
  <c r="AC37" i="36" s="1"/>
  <c r="AC44" i="36" a="1"/>
  <c r="AC44" i="36" s="1"/>
  <c r="AC36" i="36" a="1"/>
  <c r="AC36" i="36" s="1"/>
  <c r="AC43" i="36" a="1"/>
  <c r="AC43" i="36" s="1"/>
  <c r="AC35" i="36" a="1"/>
  <c r="AC35" i="36" s="1"/>
  <c r="AC42" i="36" a="1"/>
  <c r="AC42" i="36" s="1"/>
  <c r="AC41" i="36" a="1"/>
  <c r="AC41" i="36" s="1"/>
  <c r="AC40" i="36" a="1"/>
  <c r="AC40" i="36" s="1"/>
  <c r="AC32" i="36" a="1"/>
  <c r="AC32" i="36" s="1"/>
  <c r="AC34" i="36" a="1"/>
  <c r="AC34" i="36" s="1"/>
  <c r="AC39" i="36" a="1"/>
  <c r="AC39" i="36" s="1"/>
  <c r="AC33" i="36" a="1"/>
  <c r="AC33" i="36" s="1"/>
  <c r="AC28" i="36" a="1"/>
  <c r="AC28" i="36" s="1"/>
  <c r="AC27" i="36" a="1"/>
  <c r="AC27" i="36" s="1"/>
  <c r="AC26" i="36" a="1"/>
  <c r="AC26" i="36" s="1"/>
  <c r="AC25" i="36" a="1"/>
  <c r="AC25" i="36" s="1"/>
  <c r="AC24" i="36" a="1"/>
  <c r="AC24" i="36" s="1"/>
  <c r="AC31" i="36" a="1"/>
  <c r="AC31" i="36" s="1"/>
  <c r="AC30" i="36" a="1"/>
  <c r="AC30" i="36" s="1"/>
  <c r="AC21" i="36" a="1"/>
  <c r="AC21" i="36" s="1"/>
  <c r="AC13" i="36" a="1"/>
  <c r="AC13" i="36" s="1"/>
  <c r="AC20" i="36" a="1"/>
  <c r="AC20" i="36" s="1"/>
  <c r="AC12" i="36" a="1"/>
  <c r="AC12" i="36" s="1"/>
  <c r="AC19" i="36" a="1"/>
  <c r="AC19" i="36" s="1"/>
  <c r="AC18" i="36" a="1"/>
  <c r="AC18" i="36" s="1"/>
  <c r="AC29" i="36" a="1"/>
  <c r="AC29" i="36" s="1"/>
  <c r="AC17" i="36" a="1"/>
  <c r="AC17" i="36" s="1"/>
  <c r="AC16" i="36" a="1"/>
  <c r="AC16" i="36" s="1"/>
  <c r="AC23" i="36" a="1"/>
  <c r="AC23" i="36" s="1"/>
  <c r="AO84" i="36" a="1"/>
  <c r="AO84" i="36" s="1"/>
  <c r="AO82" i="36" a="1"/>
  <c r="AO82" i="36" s="1"/>
  <c r="AO80" i="36" a="1"/>
  <c r="AO80" i="36" s="1"/>
  <c r="AO83" i="36" a="1"/>
  <c r="AO83" i="36" s="1"/>
  <c r="AO81" i="36" a="1"/>
  <c r="AO81" i="36" s="1"/>
  <c r="AO79" i="36" a="1"/>
  <c r="AO79" i="36" s="1"/>
  <c r="AO78" i="36" a="1"/>
  <c r="AO78" i="36" s="1"/>
  <c r="AO77" i="36" a="1"/>
  <c r="AO77" i="36" s="1"/>
  <c r="AO76" i="36" a="1"/>
  <c r="AO76" i="36" s="1"/>
  <c r="AO75" i="36" a="1"/>
  <c r="AO75" i="36" s="1"/>
  <c r="AO74" i="36" a="1"/>
  <c r="AO74" i="36" s="1"/>
  <c r="AO73" i="36" a="1"/>
  <c r="AO73" i="36" s="1"/>
  <c r="AO71" i="36" a="1"/>
  <c r="AO71" i="36" s="1"/>
  <c r="AO72" i="36" a="1"/>
  <c r="AO72" i="36" s="1"/>
  <c r="AO70" i="36" a="1"/>
  <c r="AO70" i="36" s="1"/>
  <c r="AO68" i="36" a="1"/>
  <c r="AO68" i="36" s="1"/>
  <c r="AO66" i="36" a="1"/>
  <c r="AO66" i="36" s="1"/>
  <c r="AO69" i="36" a="1"/>
  <c r="AO69" i="36" s="1"/>
  <c r="AO67" i="36" a="1"/>
  <c r="AO67" i="36" s="1"/>
  <c r="AO65" i="36" a="1"/>
  <c r="AO65" i="36" s="1"/>
  <c r="AO62" i="36" a="1"/>
  <c r="AO62" i="36" s="1"/>
  <c r="AO60" i="36" a="1"/>
  <c r="AO60" i="36" s="1"/>
  <c r="AO59" i="36" a="1"/>
  <c r="AO59" i="36" s="1"/>
  <c r="AO64" i="36" a="1"/>
  <c r="AO64" i="36" s="1"/>
  <c r="AO58" i="36" a="1"/>
  <c r="AO58" i="36" s="1"/>
  <c r="AO63" i="36" a="1"/>
  <c r="AO63" i="36" s="1"/>
  <c r="AO57" i="36" a="1"/>
  <c r="AO57" i="36" s="1"/>
  <c r="AO56" i="36" a="1"/>
  <c r="AO56" i="36" s="1"/>
  <c r="AO61" i="36" a="1"/>
  <c r="AO61" i="36" s="1"/>
  <c r="AO52" i="36" a="1"/>
  <c r="AO52" i="36" s="1"/>
  <c r="AO51" i="36" a="1"/>
  <c r="AO51" i="36" s="1"/>
  <c r="AO50" i="36" a="1"/>
  <c r="AO50" i="36" s="1"/>
  <c r="AO49" i="36" a="1"/>
  <c r="AO49" i="36" s="1"/>
  <c r="AO48" i="36" a="1"/>
  <c r="AO48" i="36" s="1"/>
  <c r="AO55" i="36" a="1"/>
  <c r="AO55" i="36" s="1"/>
  <c r="AO47" i="36" a="1"/>
  <c r="AO47" i="36" s="1"/>
  <c r="AO54" i="36" a="1"/>
  <c r="AO54" i="36" s="1"/>
  <c r="AO53" i="36" a="1"/>
  <c r="AO53" i="36" s="1"/>
  <c r="AO41" i="36" a="1"/>
  <c r="AO41" i="36" s="1"/>
  <c r="AO40" i="36" a="1"/>
  <c r="AO40" i="36" s="1"/>
  <c r="AO39" i="36" a="1"/>
  <c r="AO39" i="36" s="1"/>
  <c r="AO46" i="36" a="1"/>
  <c r="AO46" i="36" s="1"/>
  <c r="AO38" i="36" a="1"/>
  <c r="AO38" i="36" s="1"/>
  <c r="AO45" i="36" a="1"/>
  <c r="AO45" i="36" s="1"/>
  <c r="AO37" i="36" a="1"/>
  <c r="AO37" i="36" s="1"/>
  <c r="AO44" i="36" a="1"/>
  <c r="AO44" i="36" s="1"/>
  <c r="AO36" i="36" a="1"/>
  <c r="AO36" i="36" s="1"/>
  <c r="AO43" i="36" a="1"/>
  <c r="AO43" i="36" s="1"/>
  <c r="AO35" i="36" a="1"/>
  <c r="AO35" i="36" s="1"/>
  <c r="AO33" i="36" a="1"/>
  <c r="AO33" i="36" s="1"/>
  <c r="AO32" i="36" a="1"/>
  <c r="AO32" i="36" s="1"/>
  <c r="AO42" i="36" a="1"/>
  <c r="AO42" i="36" s="1"/>
  <c r="AO34" i="36" a="1"/>
  <c r="AO34" i="36" s="1"/>
  <c r="AO31" i="36" a="1"/>
  <c r="AO31" i="36" s="1"/>
  <c r="AO30" i="36" a="1"/>
  <c r="AO30" i="36" s="1"/>
  <c r="AO29" i="36" a="1"/>
  <c r="AO29" i="36" s="1"/>
  <c r="AO28" i="36" a="1"/>
  <c r="AO28" i="36" s="1"/>
  <c r="AO27" i="36" a="1"/>
  <c r="AO27" i="36" s="1"/>
  <c r="AO26" i="36" a="1"/>
  <c r="AO26" i="36" s="1"/>
  <c r="AO25" i="36" a="1"/>
  <c r="AO25" i="36" s="1"/>
  <c r="AO16" i="36" a="1"/>
  <c r="AO16" i="36" s="1"/>
  <c r="AO23" i="36" a="1"/>
  <c r="AO23" i="36" s="1"/>
  <c r="AO15" i="36" a="1"/>
  <c r="AO15" i="36" s="1"/>
  <c r="AO22" i="36" a="1"/>
  <c r="AO22" i="36" s="1"/>
  <c r="AO14" i="36" a="1"/>
  <c r="AO14" i="36" s="1"/>
  <c r="AO24" i="36" a="1"/>
  <c r="AO24" i="36" s="1"/>
  <c r="AO21" i="36" a="1"/>
  <c r="AO21" i="36" s="1"/>
  <c r="AO13" i="36" a="1"/>
  <c r="AO13" i="36" s="1"/>
  <c r="AO20" i="36" a="1"/>
  <c r="AO20" i="36" s="1"/>
  <c r="AO12" i="36" a="1"/>
  <c r="AO12" i="36" s="1"/>
  <c r="AO19" i="36" a="1"/>
  <c r="AO19" i="36" s="1"/>
  <c r="AO18" i="36" a="1"/>
  <c r="AO18" i="36" s="1"/>
  <c r="BC84" i="36" a="1"/>
  <c r="BC84" i="36" s="1"/>
  <c r="BC82" i="36" a="1"/>
  <c r="BC82" i="36" s="1"/>
  <c r="BC80" i="36" a="1"/>
  <c r="BC80" i="36" s="1"/>
  <c r="BC83" i="36" a="1"/>
  <c r="BC83" i="36" s="1"/>
  <c r="BC81" i="36" a="1"/>
  <c r="BC81" i="36" s="1"/>
  <c r="BC78" i="36" a="1"/>
  <c r="BC78" i="36" s="1"/>
  <c r="BC77" i="36" a="1"/>
  <c r="BC77" i="36" s="1"/>
  <c r="BC79" i="36" a="1"/>
  <c r="BC79" i="36" s="1"/>
  <c r="BC76" i="36" a="1"/>
  <c r="BC76" i="36" s="1"/>
  <c r="BC75" i="36" a="1"/>
  <c r="BC75" i="36" s="1"/>
  <c r="BC74" i="36" a="1"/>
  <c r="BC74" i="36" s="1"/>
  <c r="BC73" i="36" a="1"/>
  <c r="BC73" i="36" s="1"/>
  <c r="BC72" i="36" a="1"/>
  <c r="BC72" i="36" s="1"/>
  <c r="BC71" i="36" a="1"/>
  <c r="BC71" i="36" s="1"/>
  <c r="BC70" i="36" a="1"/>
  <c r="BC70" i="36" s="1"/>
  <c r="BC68" i="36" a="1"/>
  <c r="BC68" i="36" s="1"/>
  <c r="BC65" i="36" a="1"/>
  <c r="BC65" i="36" s="1"/>
  <c r="BC66" i="36" a="1"/>
  <c r="BC66" i="36" s="1"/>
  <c r="BC69" i="36" a="1"/>
  <c r="BC69" i="36" s="1"/>
  <c r="BC67" i="36" a="1"/>
  <c r="BC67" i="36" s="1"/>
  <c r="BC61" i="36" a="1"/>
  <c r="BC61" i="36" s="1"/>
  <c r="BC63" i="36" a="1"/>
  <c r="BC63" i="36" s="1"/>
  <c r="BC59" i="36" a="1"/>
  <c r="BC59" i="36" s="1"/>
  <c r="BC58" i="36" a="1"/>
  <c r="BC58" i="36" s="1"/>
  <c r="BC64" i="36" a="1"/>
  <c r="BC64" i="36" s="1"/>
  <c r="BC62" i="36" a="1"/>
  <c r="BC62" i="36" s="1"/>
  <c r="BC57" i="36" a="1"/>
  <c r="BC57" i="36" s="1"/>
  <c r="BC56" i="36" a="1"/>
  <c r="BC56" i="36" s="1"/>
  <c r="BC60" i="36" a="1"/>
  <c r="BC60" i="36" s="1"/>
  <c r="BC52" i="36" a="1"/>
  <c r="BC52" i="36" s="1"/>
  <c r="BC51" i="36" a="1"/>
  <c r="BC51" i="36" s="1"/>
  <c r="BC50" i="36" a="1"/>
  <c r="BC50" i="36" s="1"/>
  <c r="BC49" i="36" a="1"/>
  <c r="BC49" i="36" s="1"/>
  <c r="BC48" i="36" a="1"/>
  <c r="BC48" i="36" s="1"/>
  <c r="BC47" i="36" a="1"/>
  <c r="BC47" i="36" s="1"/>
  <c r="BC54" i="36" a="1"/>
  <c r="BC54" i="36" s="1"/>
  <c r="BC55" i="36" a="1"/>
  <c r="BC55" i="36" s="1"/>
  <c r="BC53" i="36" a="1"/>
  <c r="BC53" i="36" s="1"/>
  <c r="BC40" i="36" a="1"/>
  <c r="BC40" i="36" s="1"/>
  <c r="BC39" i="36" a="1"/>
  <c r="BC39" i="36" s="1"/>
  <c r="BC46" i="36" a="1"/>
  <c r="BC46" i="36" s="1"/>
  <c r="BC38" i="36" a="1"/>
  <c r="BC38" i="36" s="1"/>
  <c r="BC45" i="36" a="1"/>
  <c r="BC45" i="36" s="1"/>
  <c r="BC37" i="36" a="1"/>
  <c r="BC37" i="36" s="1"/>
  <c r="BC44" i="36" a="1"/>
  <c r="BC44" i="36" s="1"/>
  <c r="BC36" i="36" a="1"/>
  <c r="BC36" i="36" s="1"/>
  <c r="BC43" i="36" a="1"/>
  <c r="BC43" i="36" s="1"/>
  <c r="BC35" i="36" a="1"/>
  <c r="BC35" i="36" s="1"/>
  <c r="BC42" i="36" a="1"/>
  <c r="BC42" i="36" s="1"/>
  <c r="BC34" i="36" a="1"/>
  <c r="BC34" i="36" s="1"/>
  <c r="BC33" i="36" a="1"/>
  <c r="BC33" i="36" s="1"/>
  <c r="BC32" i="36" a="1"/>
  <c r="BC32" i="36" s="1"/>
  <c r="BC41" i="36" a="1"/>
  <c r="BC41" i="36" s="1"/>
  <c r="BC30" i="36" a="1"/>
  <c r="BC30" i="36" s="1"/>
  <c r="BC29" i="36" a="1"/>
  <c r="BC29" i="36" s="1"/>
  <c r="BC28" i="36" a="1"/>
  <c r="BC28" i="36" s="1"/>
  <c r="BC27" i="36" a="1"/>
  <c r="BC27" i="36" s="1"/>
  <c r="BC26" i="36" a="1"/>
  <c r="BC26" i="36" s="1"/>
  <c r="BC25" i="36" a="1"/>
  <c r="BC25" i="36" s="1"/>
  <c r="BC24" i="36" a="1"/>
  <c r="BC24" i="36" s="1"/>
  <c r="BC16" i="36" a="1"/>
  <c r="BC16" i="36" s="1"/>
  <c r="BC23" i="36" a="1"/>
  <c r="BC23" i="36" s="1"/>
  <c r="BC15" i="36" a="1"/>
  <c r="BC15" i="36" s="1"/>
  <c r="BC22" i="36" a="1"/>
  <c r="BC22" i="36" s="1"/>
  <c r="BC14" i="36" a="1"/>
  <c r="BC14" i="36" s="1"/>
  <c r="BC21" i="36" a="1"/>
  <c r="BC21" i="36" s="1"/>
  <c r="BC13" i="36" a="1"/>
  <c r="BC13" i="36" s="1"/>
  <c r="BC31" i="36" a="1"/>
  <c r="BC31" i="36" s="1"/>
  <c r="BC20" i="36" a="1"/>
  <c r="BC20" i="36" s="1"/>
  <c r="BC12" i="36" a="1"/>
  <c r="BC12" i="36" s="1"/>
  <c r="BC19" i="36" a="1"/>
  <c r="BC19" i="36" s="1"/>
  <c r="BC11" i="36" a="1"/>
  <c r="BC11" i="36" s="1"/>
  <c r="BC18" i="36" a="1"/>
  <c r="BC18" i="36" s="1"/>
  <c r="E1" i="36"/>
  <c r="Q1" i="36"/>
  <c r="AE1" i="36"/>
  <c r="AQ1" i="36"/>
  <c r="BD1" i="36"/>
  <c r="AI8" i="36" a="1"/>
  <c r="AI8" i="36" s="1"/>
  <c r="BA8" i="36" a="1"/>
  <c r="BA8" i="36" s="1"/>
  <c r="B9" i="36" a="1"/>
  <c r="B9" i="36" s="1"/>
  <c r="G9" i="36" a="1"/>
  <c r="G9" i="36" s="1"/>
  <c r="P9" i="36" a="1"/>
  <c r="P9" i="36" s="1"/>
  <c r="Y9" i="36" a="1"/>
  <c r="Y9" i="36" s="1"/>
  <c r="AM9" i="36" a="1"/>
  <c r="AM9" i="36" s="1"/>
  <c r="AV9" i="36" a="1"/>
  <c r="AV9" i="36" s="1"/>
  <c r="BE9" i="36" a="1"/>
  <c r="BE9" i="36" s="1"/>
  <c r="AC10" i="36" a="1"/>
  <c r="AC10" i="36" s="1"/>
  <c r="BI10" i="36" a="1"/>
  <c r="BI10" i="36" s="1"/>
  <c r="O11" i="36" a="1"/>
  <c r="O11" i="36" s="1"/>
  <c r="B14" i="36" a="1"/>
  <c r="B14" i="36" s="1"/>
  <c r="AM14" i="36" a="1"/>
  <c r="AM14" i="36" s="1"/>
  <c r="BE14" i="36" a="1"/>
  <c r="BE14" i="36" s="1"/>
  <c r="AF17" i="36" a="1"/>
  <c r="AF17" i="36" s="1"/>
  <c r="AS18" i="36" a="1"/>
  <c r="AS18" i="36" s="1"/>
  <c r="AI20" i="36" a="1"/>
  <c r="AI20" i="36" s="1"/>
  <c r="AV21" i="36" a="1"/>
  <c r="AV21" i="36" s="1"/>
  <c r="BI22" i="36" a="1"/>
  <c r="BI22" i="36" s="1"/>
  <c r="O24" i="36" a="1"/>
  <c r="O24" i="36" s="1"/>
  <c r="AI6" i="36" a="1"/>
  <c r="AI6" i="36" s="1"/>
  <c r="AY6" i="36" a="1"/>
  <c r="AY6" i="36" s="1"/>
  <c r="G7" i="36" a="1"/>
  <c r="G7" i="36" s="1"/>
  <c r="AI7" i="36" a="1"/>
  <c r="AI7" i="36" s="1"/>
  <c r="AY7" i="36" a="1"/>
  <c r="AY7" i="36" s="1"/>
  <c r="G8" i="36" a="1"/>
  <c r="G8" i="36" s="1"/>
  <c r="W8" i="36" a="1"/>
  <c r="W8" i="36" s="1"/>
  <c r="C9" i="36" a="1"/>
  <c r="C9" i="36" s="1"/>
  <c r="AI9" i="36" a="1"/>
  <c r="AI9" i="36" s="1"/>
  <c r="BA9" i="36" a="1"/>
  <c r="BA9" i="36" s="1"/>
  <c r="B10" i="36" a="1"/>
  <c r="B10" i="36" s="1"/>
  <c r="G10" i="36" a="1"/>
  <c r="G10" i="36" s="1"/>
  <c r="P10" i="36" a="1"/>
  <c r="P10" i="36" s="1"/>
  <c r="Y10" i="36" a="1"/>
  <c r="Y10" i="36" s="1"/>
  <c r="AM10" i="36" a="1"/>
  <c r="AM10" i="36" s="1"/>
  <c r="AV10" i="36" a="1"/>
  <c r="AV10" i="36" s="1"/>
  <c r="BE10" i="36" a="1"/>
  <c r="BE10" i="36" s="1"/>
  <c r="AC11" i="36" a="1"/>
  <c r="AC11" i="36" s="1"/>
  <c r="BE11" i="36" a="1"/>
  <c r="BE11" i="36" s="1"/>
  <c r="B12" i="36" a="1"/>
  <c r="B12" i="36" s="1"/>
  <c r="I12" i="36" a="1"/>
  <c r="I12" i="36" s="1"/>
  <c r="AI12" i="36" a="1"/>
  <c r="AI12" i="36" s="1"/>
  <c r="BA12" i="36" a="1"/>
  <c r="BA12" i="36" s="1"/>
  <c r="AV13" i="36" a="1"/>
  <c r="AV13" i="36" s="1"/>
  <c r="BI14" i="36" a="1"/>
  <c r="BI14" i="36" s="1"/>
  <c r="M18" i="36" a="1"/>
  <c r="M18" i="36" s="1"/>
  <c r="C20" i="36" a="1"/>
  <c r="C20" i="36" s="1"/>
  <c r="P21" i="36" a="1"/>
  <c r="P21" i="36" s="1"/>
  <c r="AC22" i="36" a="1"/>
  <c r="AC22" i="36" s="1"/>
  <c r="O29" i="36" a="1"/>
  <c r="O29" i="36" s="1"/>
  <c r="S6" i="36" a="1"/>
  <c r="S6" i="36" s="1"/>
  <c r="W6" i="36" a="1"/>
  <c r="W6" i="36" s="1"/>
  <c r="AM6" i="36" a="1"/>
  <c r="AM6" i="36" s="1"/>
  <c r="BC6" i="36" a="1"/>
  <c r="BC6" i="36" s="1"/>
  <c r="C7" i="36" a="1"/>
  <c r="C7" i="36" s="1"/>
  <c r="S7" i="36" a="1"/>
  <c r="S7" i="36" s="1"/>
  <c r="W7" i="36" a="1"/>
  <c r="W7" i="36" s="1"/>
  <c r="AM7" i="36" a="1"/>
  <c r="AM7" i="36" s="1"/>
  <c r="BC7" i="36" a="1"/>
  <c r="BC7" i="36" s="1"/>
  <c r="C8" i="36" a="1"/>
  <c r="C8" i="36" s="1"/>
  <c r="S8" i="36" a="1"/>
  <c r="S8" i="36" s="1"/>
  <c r="H1" i="36"/>
  <c r="U1" i="36"/>
  <c r="AG1" i="36"/>
  <c r="AU1" i="36"/>
  <c r="BG1" i="36"/>
  <c r="AS8" i="36" a="1"/>
  <c r="AS8" i="36" s="1"/>
  <c r="AN9" i="36" a="1"/>
  <c r="AN9" i="36" s="1"/>
  <c r="C10" i="36" a="1"/>
  <c r="C10" i="36" s="1"/>
  <c r="AI10" i="36" a="1"/>
  <c r="AI10" i="36" s="1"/>
  <c r="BA10" i="36" a="1"/>
  <c r="BA10" i="36" s="1"/>
  <c r="B11" i="36" a="1"/>
  <c r="B11" i="36" s="1"/>
  <c r="G11" i="36" a="1"/>
  <c r="G11" i="36" s="1"/>
  <c r="P11" i="36" a="1"/>
  <c r="P11" i="36" s="1"/>
  <c r="Y11" i="36" a="1"/>
  <c r="Y11" i="36" s="1"/>
  <c r="AM11" i="36" a="1"/>
  <c r="AM11" i="36" s="1"/>
  <c r="AV11" i="36" a="1"/>
  <c r="AV11" i="36" s="1"/>
  <c r="C12" i="36" a="1"/>
  <c r="C12" i="36" s="1"/>
  <c r="Y14" i="36" a="1"/>
  <c r="Y14" i="36" s="1"/>
  <c r="O16" i="36" a="1"/>
  <c r="O16" i="36" s="1"/>
  <c r="AO17" i="36" a="1"/>
  <c r="AO17" i="36" s="1"/>
  <c r="AF6" i="36" a="1"/>
  <c r="AF6" i="36" s="1"/>
  <c r="P7" i="36" a="1"/>
  <c r="P7" i="36" s="1"/>
  <c r="AF7" i="36" a="1"/>
  <c r="AF7" i="36" s="1"/>
  <c r="AV7" i="36" a="1"/>
  <c r="AV7" i="36" s="1"/>
  <c r="AO8" i="36" a="1"/>
  <c r="AO8" i="36" s="1"/>
  <c r="BC8" i="36" a="1"/>
  <c r="BC8" i="36" s="1"/>
  <c r="M9" i="36" a="1"/>
  <c r="M9" i="36" s="1"/>
  <c r="AA9" i="36" a="1"/>
  <c r="AA9" i="36" s="1"/>
  <c r="AS9" i="36" a="1"/>
  <c r="AS9" i="36" s="1"/>
  <c r="AN10" i="36" a="1"/>
  <c r="AN10" i="36" s="1"/>
  <c r="C11" i="36" a="1"/>
  <c r="C11" i="36" s="1"/>
  <c r="AI11" i="36" a="1"/>
  <c r="AI11" i="36" s="1"/>
  <c r="BA11" i="36" a="1"/>
  <c r="BA11" i="36" s="1"/>
  <c r="P13" i="36" a="1"/>
  <c r="P13" i="36" s="1"/>
  <c r="AC14" i="36" a="1"/>
  <c r="AC14" i="36" s="1"/>
  <c r="I17" i="36" a="1"/>
  <c r="I17" i="36" s="1"/>
  <c r="Y21" i="36" a="1"/>
  <c r="Y21" i="36" s="1"/>
  <c r="O23" i="36" a="1"/>
  <c r="O23" i="36" s="1"/>
  <c r="P6" i="36" a="1"/>
  <c r="P6" i="36" s="1"/>
  <c r="AV6" i="36" a="1"/>
  <c r="AV6" i="36" s="1"/>
  <c r="P8" i="36" a="1"/>
  <c r="P8" i="36" s="1"/>
  <c r="AF8" i="36" a="1"/>
  <c r="AF8" i="36" s="1"/>
  <c r="K1" i="36"/>
  <c r="X1" i="36"/>
  <c r="AK1" i="36"/>
  <c r="AW1" i="36"/>
  <c r="AY8" i="36" a="1"/>
  <c r="AY8" i="36" s="1"/>
  <c r="I9" i="36" a="1"/>
  <c r="I9" i="36" s="1"/>
  <c r="W9" i="36" a="1"/>
  <c r="W9" i="36" s="1"/>
  <c r="AO9" i="36" a="1"/>
  <c r="AO9" i="36" s="1"/>
  <c r="BC9" i="36" a="1"/>
  <c r="BC9" i="36" s="1"/>
  <c r="M10" i="36" a="1"/>
  <c r="M10" i="36" s="1"/>
  <c r="AA10" i="36" a="1"/>
  <c r="AA10" i="36" s="1"/>
  <c r="AN11" i="36" a="1"/>
  <c r="AN11" i="36" s="1"/>
  <c r="AN12" i="36" a="1"/>
  <c r="AN12" i="36" s="1"/>
  <c r="AI13" i="36" a="1"/>
  <c r="AI13" i="36" s="1"/>
  <c r="BA13" i="36" a="1"/>
  <c r="BA13" i="36" s="1"/>
  <c r="AV14" i="36" a="1"/>
  <c r="AV14" i="36" s="1"/>
  <c r="BI15" i="36" a="1"/>
  <c r="BI15" i="36" s="1"/>
  <c r="AA18" i="36" a="1"/>
  <c r="AA18" i="36" s="1"/>
  <c r="AN19" i="36" a="1"/>
  <c r="AN19" i="36" s="1"/>
  <c r="BA20" i="36" a="1"/>
  <c r="BA20" i="36" s="1"/>
  <c r="G84" i="36" a="1"/>
  <c r="G84" i="36" s="1"/>
  <c r="G82" i="36" a="1"/>
  <c r="G82" i="36" s="1"/>
  <c r="G80" i="36" a="1"/>
  <c r="G80" i="36" s="1"/>
  <c r="G83" i="36" a="1"/>
  <c r="G83" i="36" s="1"/>
  <c r="G81" i="36" a="1"/>
  <c r="G81" i="36" s="1"/>
  <c r="G79" i="36" a="1"/>
  <c r="G79" i="36" s="1"/>
  <c r="G78" i="36" a="1"/>
  <c r="G78" i="36" s="1"/>
  <c r="G77" i="36" a="1"/>
  <c r="G77" i="36" s="1"/>
  <c r="G76" i="36" a="1"/>
  <c r="G76" i="36" s="1"/>
  <c r="G75" i="36" a="1"/>
  <c r="G75" i="36" s="1"/>
  <c r="G74" i="36" a="1"/>
  <c r="G74" i="36" s="1"/>
  <c r="G73" i="36" a="1"/>
  <c r="G73" i="36" s="1"/>
  <c r="G72" i="36" a="1"/>
  <c r="G72" i="36" s="1"/>
  <c r="G71" i="36" a="1"/>
  <c r="G71" i="36" s="1"/>
  <c r="G67" i="36" a="1"/>
  <c r="G67" i="36" s="1"/>
  <c r="G70" i="36" a="1"/>
  <c r="G70" i="36" s="1"/>
  <c r="G68" i="36" a="1"/>
  <c r="G68" i="36" s="1"/>
  <c r="G66" i="36" a="1"/>
  <c r="G66" i="36" s="1"/>
  <c r="G69" i="36" a="1"/>
  <c r="G69" i="36" s="1"/>
  <c r="G65" i="36" a="1"/>
  <c r="G65" i="36" s="1"/>
  <c r="G63" i="36" a="1"/>
  <c r="G63" i="36" s="1"/>
  <c r="G62" i="36" a="1"/>
  <c r="G62" i="36" s="1"/>
  <c r="G61" i="36" a="1"/>
  <c r="G61" i="36" s="1"/>
  <c r="G60" i="36" a="1"/>
  <c r="G60" i="36" s="1"/>
  <c r="G59" i="36" a="1"/>
  <c r="G59" i="36" s="1"/>
  <c r="G64" i="36" a="1"/>
  <c r="G64" i="36" s="1"/>
  <c r="G57" i="36" a="1"/>
  <c r="G57" i="36" s="1"/>
  <c r="G58" i="36" a="1"/>
  <c r="G58" i="36" s="1"/>
  <c r="G56" i="36" a="1"/>
  <c r="G56" i="36" s="1"/>
  <c r="G48" i="36" a="1"/>
  <c r="G48" i="36" s="1"/>
  <c r="G55" i="36" a="1"/>
  <c r="G55" i="36" s="1"/>
  <c r="G54" i="36" a="1"/>
  <c r="G54" i="36" s="1"/>
  <c r="G53" i="36" a="1"/>
  <c r="G53" i="36" s="1"/>
  <c r="G52" i="36" a="1"/>
  <c r="G52" i="36" s="1"/>
  <c r="G51" i="36" a="1"/>
  <c r="G51" i="36" s="1"/>
  <c r="G50" i="36" a="1"/>
  <c r="G50" i="36" s="1"/>
  <c r="G49" i="36" a="1"/>
  <c r="G49" i="36" s="1"/>
  <c r="G44" i="36" a="1"/>
  <c r="G44" i="36" s="1"/>
  <c r="G36" i="36" a="1"/>
  <c r="G36" i="36" s="1"/>
  <c r="G43" i="36" a="1"/>
  <c r="G43" i="36" s="1"/>
  <c r="G35" i="36" a="1"/>
  <c r="G35" i="36" s="1"/>
  <c r="G42" i="36" a="1"/>
  <c r="G42" i="36" s="1"/>
  <c r="G41" i="36" a="1"/>
  <c r="G41" i="36" s="1"/>
  <c r="G40" i="36" a="1"/>
  <c r="G40" i="36" s="1"/>
  <c r="G47" i="36" a="1"/>
  <c r="G47" i="36" s="1"/>
  <c r="G39" i="36" a="1"/>
  <c r="G39" i="36" s="1"/>
  <c r="G46" i="36" a="1"/>
  <c r="G46" i="36" s="1"/>
  <c r="G38" i="36" a="1"/>
  <c r="G38" i="36" s="1"/>
  <c r="G45" i="36" a="1"/>
  <c r="G45" i="36" s="1"/>
  <c r="G34" i="36" a="1"/>
  <c r="G34" i="36" s="1"/>
  <c r="G37" i="36" a="1"/>
  <c r="G37" i="36" s="1"/>
  <c r="G33" i="36" a="1"/>
  <c r="G33" i="36" s="1"/>
  <c r="G26" i="36" a="1"/>
  <c r="G26" i="36" s="1"/>
  <c r="G25" i="36" a="1"/>
  <c r="G25" i="36" s="1"/>
  <c r="G32" i="36" a="1"/>
  <c r="G32" i="36" s="1"/>
  <c r="G31" i="36" a="1"/>
  <c r="G31" i="36" s="1"/>
  <c r="G30" i="36" a="1"/>
  <c r="G30" i="36" s="1"/>
  <c r="G29" i="36" a="1"/>
  <c r="G29" i="36" s="1"/>
  <c r="G28" i="36" a="1"/>
  <c r="G28" i="36" s="1"/>
  <c r="G20" i="36" a="1"/>
  <c r="G20" i="36" s="1"/>
  <c r="G19" i="36" a="1"/>
  <c r="G19" i="36" s="1"/>
  <c r="G18" i="36" a="1"/>
  <c r="G18" i="36" s="1"/>
  <c r="G27" i="36" a="1"/>
  <c r="G27" i="36" s="1"/>
  <c r="G17" i="36" a="1"/>
  <c r="G17" i="36" s="1"/>
  <c r="G24" i="36" a="1"/>
  <c r="G24" i="36" s="1"/>
  <c r="G16" i="36" a="1"/>
  <c r="G16" i="36" s="1"/>
  <c r="G23" i="36" a="1"/>
  <c r="G23" i="36" s="1"/>
  <c r="G15" i="36" a="1"/>
  <c r="G15" i="36" s="1"/>
  <c r="G22" i="36" a="1"/>
  <c r="G22" i="36" s="1"/>
  <c r="S83" i="36" a="1"/>
  <c r="S83" i="36" s="1"/>
  <c r="S81" i="36" a="1"/>
  <c r="S81" i="36" s="1"/>
  <c r="S84" i="36" a="1"/>
  <c r="S84" i="36" s="1"/>
  <c r="S82" i="36" a="1"/>
  <c r="S82" i="36" s="1"/>
  <c r="S79" i="36" a="1"/>
  <c r="S79" i="36" s="1"/>
  <c r="S78" i="36" a="1"/>
  <c r="S78" i="36" s="1"/>
  <c r="S80" i="36" a="1"/>
  <c r="S80" i="36" s="1"/>
  <c r="S77" i="36" a="1"/>
  <c r="S77" i="36" s="1"/>
  <c r="S76" i="36" a="1"/>
  <c r="S76" i="36" s="1"/>
  <c r="S75" i="36" a="1"/>
  <c r="S75" i="36" s="1"/>
  <c r="S74" i="36" a="1"/>
  <c r="S74" i="36" s="1"/>
  <c r="S73" i="36" a="1"/>
  <c r="S73" i="36" s="1"/>
  <c r="S72" i="36" a="1"/>
  <c r="S72" i="36" s="1"/>
  <c r="S71" i="36" a="1"/>
  <c r="S71" i="36" s="1"/>
  <c r="S67" i="36" a="1"/>
  <c r="S67" i="36" s="1"/>
  <c r="S70" i="36" a="1"/>
  <c r="S70" i="36" s="1"/>
  <c r="S68" i="36" a="1"/>
  <c r="S68" i="36" s="1"/>
  <c r="S66" i="36" a="1"/>
  <c r="S66" i="36" s="1"/>
  <c r="S69" i="36" a="1"/>
  <c r="S69" i="36" s="1"/>
  <c r="S60" i="36" a="1"/>
  <c r="S60" i="36" s="1"/>
  <c r="S58" i="36" a="1"/>
  <c r="S58" i="36" s="1"/>
  <c r="S64" i="36" a="1"/>
  <c r="S64" i="36" s="1"/>
  <c r="S63" i="36" a="1"/>
  <c r="S63" i="36" s="1"/>
  <c r="S65" i="36" a="1"/>
  <c r="S65" i="36" s="1"/>
  <c r="S62" i="36" a="1"/>
  <c r="S62" i="36" s="1"/>
  <c r="S61" i="36" a="1"/>
  <c r="S61" i="36" s="1"/>
  <c r="S56" i="36" a="1"/>
  <c r="S56" i="36" s="1"/>
  <c r="S59" i="36" a="1"/>
  <c r="S59" i="36" s="1"/>
  <c r="S57" i="36" a="1"/>
  <c r="S57" i="36" s="1"/>
  <c r="S51" i="36" a="1"/>
  <c r="S51" i="36" s="1"/>
  <c r="S50" i="36" a="1"/>
  <c r="S50" i="36" s="1"/>
  <c r="S49" i="36" a="1"/>
  <c r="S49" i="36" s="1"/>
  <c r="S48" i="36" a="1"/>
  <c r="S48" i="36" s="1"/>
  <c r="S55" i="36" a="1"/>
  <c r="S55" i="36" s="1"/>
  <c r="S47" i="36" a="1"/>
  <c r="S47" i="36" s="1"/>
  <c r="S54" i="36" a="1"/>
  <c r="S54" i="36" s="1"/>
  <c r="S53" i="36" a="1"/>
  <c r="S53" i="36" s="1"/>
  <c r="S52" i="36" a="1"/>
  <c r="S52" i="36" s="1"/>
  <c r="S39" i="36" a="1"/>
  <c r="S39" i="36" s="1"/>
  <c r="S46" i="36" a="1"/>
  <c r="S46" i="36" s="1"/>
  <c r="S38" i="36" a="1"/>
  <c r="S38" i="36" s="1"/>
  <c r="S45" i="36" a="1"/>
  <c r="S45" i="36" s="1"/>
  <c r="S37" i="36" a="1"/>
  <c r="S37" i="36" s="1"/>
  <c r="S44" i="36" a="1"/>
  <c r="S44" i="36" s="1"/>
  <c r="S36" i="36" a="1"/>
  <c r="S36" i="36" s="1"/>
  <c r="S43" i="36" a="1"/>
  <c r="S43" i="36" s="1"/>
  <c r="S35" i="36" a="1"/>
  <c r="S35" i="36" s="1"/>
  <c r="S42" i="36" a="1"/>
  <c r="S42" i="36" s="1"/>
  <c r="S41" i="36" a="1"/>
  <c r="S41" i="36" s="1"/>
  <c r="S33" i="36" a="1"/>
  <c r="S33" i="36" s="1"/>
  <c r="S40" i="36" a="1"/>
  <c r="S40" i="36" s="1"/>
  <c r="S34" i="36" a="1"/>
  <c r="S34" i="36" s="1"/>
  <c r="S29" i="36" a="1"/>
  <c r="S29" i="36" s="1"/>
  <c r="S28" i="36" a="1"/>
  <c r="S28" i="36" s="1"/>
  <c r="S27" i="36" a="1"/>
  <c r="S27" i="36" s="1"/>
  <c r="S26" i="36" a="1"/>
  <c r="S26" i="36" s="1"/>
  <c r="S32" i="36" a="1"/>
  <c r="S32" i="36" s="1"/>
  <c r="S25" i="36" a="1"/>
  <c r="S25" i="36" s="1"/>
  <c r="S24" i="36" a="1"/>
  <c r="S24" i="36" s="1"/>
  <c r="S31" i="36" a="1"/>
  <c r="S31" i="36" s="1"/>
  <c r="S23" i="36" a="1"/>
  <c r="S23" i="36" s="1"/>
  <c r="S15" i="36" a="1"/>
  <c r="S15" i="36" s="1"/>
  <c r="S30" i="36" a="1"/>
  <c r="S30" i="36" s="1"/>
  <c r="S22" i="36" a="1"/>
  <c r="S22" i="36" s="1"/>
  <c r="S14" i="36" a="1"/>
  <c r="S14" i="36" s="1"/>
  <c r="S21" i="36" a="1"/>
  <c r="S21" i="36" s="1"/>
  <c r="S13" i="36" a="1"/>
  <c r="S13" i="36" s="1"/>
  <c r="S20" i="36" a="1"/>
  <c r="S20" i="36" s="1"/>
  <c r="S12" i="36" a="1"/>
  <c r="S12" i="36" s="1"/>
  <c r="CB12" i="36" s="1"/>
  <c r="S19" i="36" a="1"/>
  <c r="S19" i="36" s="1"/>
  <c r="S18" i="36" a="1"/>
  <c r="S18" i="36" s="1"/>
  <c r="S17" i="36" a="1"/>
  <c r="S17" i="36" s="1"/>
  <c r="AF84" i="36" a="1"/>
  <c r="AF84" i="36" s="1"/>
  <c r="AF82" i="36" a="1"/>
  <c r="AF82" i="36" s="1"/>
  <c r="AF80" i="36" a="1"/>
  <c r="AF80" i="36" s="1"/>
  <c r="AF83" i="36" a="1"/>
  <c r="AF83" i="36" s="1"/>
  <c r="AF81" i="36" a="1"/>
  <c r="AF81" i="36" s="1"/>
  <c r="AF79" i="36" a="1"/>
  <c r="AF79" i="36" s="1"/>
  <c r="AF78" i="36" a="1"/>
  <c r="AF78" i="36" s="1"/>
  <c r="AF77" i="36" a="1"/>
  <c r="AF77" i="36" s="1"/>
  <c r="AF76" i="36" a="1"/>
  <c r="AF76" i="36" s="1"/>
  <c r="AF75" i="36" a="1"/>
  <c r="AF75" i="36" s="1"/>
  <c r="AF74" i="36" a="1"/>
  <c r="AF74" i="36" s="1"/>
  <c r="AF73" i="36" a="1"/>
  <c r="AF73" i="36" s="1"/>
  <c r="AF72" i="36" a="1"/>
  <c r="AF72" i="36" s="1"/>
  <c r="AF71" i="36" a="1"/>
  <c r="AF71" i="36" s="1"/>
  <c r="AF68" i="36" a="1"/>
  <c r="AF68" i="36" s="1"/>
  <c r="AF66" i="36" a="1"/>
  <c r="AF66" i="36" s="1"/>
  <c r="AF69" i="36" a="1"/>
  <c r="AF69" i="36" s="1"/>
  <c r="AF65" i="36" a="1"/>
  <c r="AF65" i="36" s="1"/>
  <c r="AF67" i="36" a="1"/>
  <c r="AF67" i="36" s="1"/>
  <c r="AF70" i="36" a="1"/>
  <c r="AF70" i="36" s="1"/>
  <c r="AF62" i="36" a="1"/>
  <c r="AF62" i="36" s="1"/>
  <c r="AF64" i="36" a="1"/>
  <c r="AF64" i="36" s="1"/>
  <c r="AF60" i="36" a="1"/>
  <c r="AF60" i="36" s="1"/>
  <c r="AF59" i="36" a="1"/>
  <c r="AF59" i="36" s="1"/>
  <c r="AF58" i="36" a="1"/>
  <c r="AF58" i="36" s="1"/>
  <c r="AF63" i="36" a="1"/>
  <c r="AF63" i="36" s="1"/>
  <c r="AF57" i="36" a="1"/>
  <c r="AF57" i="36" s="1"/>
  <c r="AF56" i="36" a="1"/>
  <c r="AF56" i="36" s="1"/>
  <c r="AF61" i="36" a="1"/>
  <c r="AF61" i="36" s="1"/>
  <c r="AF52" i="36" a="1"/>
  <c r="AF52" i="36" s="1"/>
  <c r="AF51" i="36" a="1"/>
  <c r="AF51" i="36" s="1"/>
  <c r="AF50" i="36" a="1"/>
  <c r="AF50" i="36" s="1"/>
  <c r="AF49" i="36" a="1"/>
  <c r="AF49" i="36" s="1"/>
  <c r="AF48" i="36" a="1"/>
  <c r="AF48" i="36" s="1"/>
  <c r="AF55" i="36" a="1"/>
  <c r="AF55" i="36" s="1"/>
  <c r="AF47" i="36" a="1"/>
  <c r="AF47" i="36" s="1"/>
  <c r="AF54" i="36" a="1"/>
  <c r="AF54" i="36" s="1"/>
  <c r="AF53" i="36" a="1"/>
  <c r="AF53" i="36" s="1"/>
  <c r="AF40" i="36" a="1"/>
  <c r="AF40" i="36" s="1"/>
  <c r="AF39" i="36" a="1"/>
  <c r="AF39" i="36" s="1"/>
  <c r="AF46" i="36" a="1"/>
  <c r="AF46" i="36" s="1"/>
  <c r="AF38" i="36" a="1"/>
  <c r="AF38" i="36" s="1"/>
  <c r="AF45" i="36" a="1"/>
  <c r="AF45" i="36" s="1"/>
  <c r="AF37" i="36" a="1"/>
  <c r="AF37" i="36" s="1"/>
  <c r="AF44" i="36" a="1"/>
  <c r="AF44" i="36" s="1"/>
  <c r="AF36" i="36" a="1"/>
  <c r="AF36" i="36" s="1"/>
  <c r="AF43" i="36" a="1"/>
  <c r="AF43" i="36" s="1"/>
  <c r="AF35" i="36" a="1"/>
  <c r="AF35" i="36" s="1"/>
  <c r="AF42" i="36" a="1"/>
  <c r="AF42" i="36" s="1"/>
  <c r="AF33" i="36" a="1"/>
  <c r="AF33" i="36" s="1"/>
  <c r="AF32" i="36" a="1"/>
  <c r="AF32" i="36" s="1"/>
  <c r="AF41" i="36" a="1"/>
  <c r="AF41" i="36" s="1"/>
  <c r="AF34" i="36" a="1"/>
  <c r="AF34" i="36" s="1"/>
  <c r="AF30" i="36" a="1"/>
  <c r="AF30" i="36" s="1"/>
  <c r="AF29" i="36" a="1"/>
  <c r="AF29" i="36" s="1"/>
  <c r="AF28" i="36" a="1"/>
  <c r="AF28" i="36" s="1"/>
  <c r="AF27" i="36" a="1"/>
  <c r="AF27" i="36" s="1"/>
  <c r="AF26" i="36" a="1"/>
  <c r="AF26" i="36" s="1"/>
  <c r="AF25" i="36" a="1"/>
  <c r="AF25" i="36" s="1"/>
  <c r="AF24" i="36" a="1"/>
  <c r="AF24" i="36" s="1"/>
  <c r="AF16" i="36" a="1"/>
  <c r="AF16" i="36" s="1"/>
  <c r="AF31" i="36" a="1"/>
  <c r="AF31" i="36" s="1"/>
  <c r="AF23" i="36" a="1"/>
  <c r="AF23" i="36" s="1"/>
  <c r="AF15" i="36" a="1"/>
  <c r="AF15" i="36" s="1"/>
  <c r="AF22" i="36" a="1"/>
  <c r="AF22" i="36" s="1"/>
  <c r="AF14" i="36" a="1"/>
  <c r="AF14" i="36" s="1"/>
  <c r="AF21" i="36" a="1"/>
  <c r="AF21" i="36" s="1"/>
  <c r="AF13" i="36" a="1"/>
  <c r="AF13" i="36" s="1"/>
  <c r="AF20" i="36" a="1"/>
  <c r="AF20" i="36" s="1"/>
  <c r="AF12" i="36" a="1"/>
  <c r="AF12" i="36" s="1"/>
  <c r="AF19" i="36" a="1"/>
  <c r="AF19" i="36" s="1"/>
  <c r="AF18" i="36" a="1"/>
  <c r="AF18" i="36" s="1"/>
  <c r="AS83" i="36" a="1"/>
  <c r="AS83" i="36" s="1"/>
  <c r="AS81" i="36" a="1"/>
  <c r="AS81" i="36" s="1"/>
  <c r="AS79" i="36" a="1"/>
  <c r="AS79" i="36" s="1"/>
  <c r="AS84" i="36" a="1"/>
  <c r="AS84" i="36" s="1"/>
  <c r="AS82" i="36" a="1"/>
  <c r="AS82" i="36" s="1"/>
  <c r="AS80" i="36" a="1"/>
  <c r="AS80" i="36" s="1"/>
  <c r="AS78" i="36" a="1"/>
  <c r="AS78" i="36" s="1"/>
  <c r="AS77" i="36" a="1"/>
  <c r="AS77" i="36" s="1"/>
  <c r="AS76" i="36" a="1"/>
  <c r="AS76" i="36" s="1"/>
  <c r="AS73" i="36" a="1"/>
  <c r="AS73" i="36" s="1"/>
  <c r="AS75" i="36" a="1"/>
  <c r="AS75" i="36" s="1"/>
  <c r="AS74" i="36" a="1"/>
  <c r="AS74" i="36" s="1"/>
  <c r="AS72" i="36" a="1"/>
  <c r="AS72" i="36" s="1"/>
  <c r="AS71" i="36" a="1"/>
  <c r="AS71" i="36" s="1"/>
  <c r="AS70" i="36" a="1"/>
  <c r="AS70" i="36" s="1"/>
  <c r="AS66" i="36" a="1"/>
  <c r="AS66" i="36" s="1"/>
  <c r="AS69" i="36" a="1"/>
  <c r="AS69" i="36" s="1"/>
  <c r="AS65" i="36" a="1"/>
  <c r="AS65" i="36" s="1"/>
  <c r="AS67" i="36" a="1"/>
  <c r="AS67" i="36" s="1"/>
  <c r="AS68" i="36" a="1"/>
  <c r="AS68" i="36" s="1"/>
  <c r="AS63" i="36" a="1"/>
  <c r="AS63" i="36" s="1"/>
  <c r="AS62" i="36" a="1"/>
  <c r="AS62" i="36" s="1"/>
  <c r="AS61" i="36" a="1"/>
  <c r="AS61" i="36" s="1"/>
  <c r="AS60" i="36" a="1"/>
  <c r="AS60" i="36" s="1"/>
  <c r="AS59" i="36" a="1"/>
  <c r="AS59" i="36" s="1"/>
  <c r="AS58" i="36" a="1"/>
  <c r="AS58" i="36" s="1"/>
  <c r="AS64" i="36" a="1"/>
  <c r="AS64" i="36" s="1"/>
  <c r="AS57" i="36" a="1"/>
  <c r="AS57" i="36" s="1"/>
  <c r="AS56" i="36" a="1"/>
  <c r="AS56" i="36" s="1"/>
  <c r="AS53" i="36" a="1"/>
  <c r="AS53" i="36" s="1"/>
  <c r="AS52" i="36" a="1"/>
  <c r="AS52" i="36" s="1"/>
  <c r="AS51" i="36" a="1"/>
  <c r="AS51" i="36" s="1"/>
  <c r="AS50" i="36" a="1"/>
  <c r="AS50" i="36" s="1"/>
  <c r="AS49" i="36" a="1"/>
  <c r="AS49" i="36" s="1"/>
  <c r="AS48" i="36" a="1"/>
  <c r="AS48" i="36" s="1"/>
  <c r="AS55" i="36" a="1"/>
  <c r="AS55" i="36" s="1"/>
  <c r="AS47" i="36" a="1"/>
  <c r="AS47" i="36" s="1"/>
  <c r="AS54" i="36" a="1"/>
  <c r="AS54" i="36" s="1"/>
  <c r="AS42" i="36" a="1"/>
  <c r="AS42" i="36" s="1"/>
  <c r="AS34" i="36" a="1"/>
  <c r="AS34" i="36" s="1"/>
  <c r="AS41" i="36" a="1"/>
  <c r="AS41" i="36" s="1"/>
  <c r="AS40" i="36" a="1"/>
  <c r="AS40" i="36" s="1"/>
  <c r="AS39" i="36" a="1"/>
  <c r="AS39" i="36" s="1"/>
  <c r="AS46" i="36" a="1"/>
  <c r="AS46" i="36" s="1"/>
  <c r="AS38" i="36" a="1"/>
  <c r="AS38" i="36" s="1"/>
  <c r="AS45" i="36" a="1"/>
  <c r="AS45" i="36" s="1"/>
  <c r="AS37" i="36" a="1"/>
  <c r="AS37" i="36" s="1"/>
  <c r="AS44" i="36" a="1"/>
  <c r="AS44" i="36" s="1"/>
  <c r="AS36" i="36" a="1"/>
  <c r="AS36" i="36" s="1"/>
  <c r="AS33" i="36" a="1"/>
  <c r="AS33" i="36" s="1"/>
  <c r="AS32" i="36" a="1"/>
  <c r="AS32" i="36" s="1"/>
  <c r="AS43" i="36" a="1"/>
  <c r="AS43" i="36" s="1"/>
  <c r="AS35" i="36" a="1"/>
  <c r="AS35" i="36" s="1"/>
  <c r="AS24" i="36" a="1"/>
  <c r="AS24" i="36" s="1"/>
  <c r="AS31" i="36" a="1"/>
  <c r="AS31" i="36" s="1"/>
  <c r="AS30" i="36" a="1"/>
  <c r="AS30" i="36" s="1"/>
  <c r="AS29" i="36" a="1"/>
  <c r="AS29" i="36" s="1"/>
  <c r="AS28" i="36" a="1"/>
  <c r="AS28" i="36" s="1"/>
  <c r="AS27" i="36" a="1"/>
  <c r="AS27" i="36" s="1"/>
  <c r="AS26" i="36" a="1"/>
  <c r="AS26" i="36" s="1"/>
  <c r="AS17" i="36" a="1"/>
  <c r="AS17" i="36" s="1"/>
  <c r="AS16" i="36" a="1"/>
  <c r="AS16" i="36" s="1"/>
  <c r="AS23" i="36" a="1"/>
  <c r="AS23" i="36" s="1"/>
  <c r="AS15" i="36" a="1"/>
  <c r="AS15" i="36" s="1"/>
  <c r="AS22" i="36" a="1"/>
  <c r="AS22" i="36" s="1"/>
  <c r="AS14" i="36" a="1"/>
  <c r="AS14" i="36" s="1"/>
  <c r="AS21" i="36" a="1"/>
  <c r="AS21" i="36" s="1"/>
  <c r="AS13" i="36" a="1"/>
  <c r="AS13" i="36" s="1"/>
  <c r="AS25" i="36" a="1"/>
  <c r="AS25" i="36" s="1"/>
  <c r="AS20" i="36" a="1"/>
  <c r="AS20" i="36" s="1"/>
  <c r="AS12" i="36" a="1"/>
  <c r="AS12" i="36" s="1"/>
  <c r="AS19" i="36" a="1"/>
  <c r="AS19" i="36" s="1"/>
  <c r="BE84" i="36" a="1"/>
  <c r="BE84" i="36" s="1"/>
  <c r="BE82" i="36" a="1"/>
  <c r="BE82" i="36" s="1"/>
  <c r="BE80" i="36" a="1"/>
  <c r="BE80" i="36" s="1"/>
  <c r="BE83" i="36" a="1"/>
  <c r="BE83" i="36" s="1"/>
  <c r="BE81" i="36" a="1"/>
  <c r="BE81" i="36" s="1"/>
  <c r="BE79" i="36" a="1"/>
  <c r="BE79" i="36" s="1"/>
  <c r="BE76" i="36" a="1"/>
  <c r="BE76" i="36" s="1"/>
  <c r="BE78" i="36" a="1"/>
  <c r="BE78" i="36" s="1"/>
  <c r="BE77" i="36" a="1"/>
  <c r="BE77" i="36" s="1"/>
  <c r="BE75" i="36" a="1"/>
  <c r="BE75" i="36" s="1"/>
  <c r="BE74" i="36" a="1"/>
  <c r="BE74" i="36" s="1"/>
  <c r="BE73" i="36" a="1"/>
  <c r="BE73" i="36" s="1"/>
  <c r="BE71" i="36" a="1"/>
  <c r="BE71" i="36" s="1"/>
  <c r="BE70" i="36" a="1"/>
  <c r="BE70" i="36" s="1"/>
  <c r="BE72" i="36" a="1"/>
  <c r="BE72" i="36" s="1"/>
  <c r="BE66" i="36" a="1"/>
  <c r="BE66" i="36" s="1"/>
  <c r="BE69" i="36" a="1"/>
  <c r="BE69" i="36" s="1"/>
  <c r="BE67" i="36" a="1"/>
  <c r="BE67" i="36" s="1"/>
  <c r="BE65" i="36" a="1"/>
  <c r="BE65" i="36" s="1"/>
  <c r="BE68" i="36" a="1"/>
  <c r="BE68" i="36" s="1"/>
  <c r="BE58" i="36" a="1"/>
  <c r="BE58" i="36" s="1"/>
  <c r="BE64" i="36" a="1"/>
  <c r="BE64" i="36" s="1"/>
  <c r="BE62" i="36" a="1"/>
  <c r="BE62" i="36" s="1"/>
  <c r="BE61" i="36" a="1"/>
  <c r="BE61" i="36" s="1"/>
  <c r="BE63" i="36" a="1"/>
  <c r="BE63" i="36" s="1"/>
  <c r="BE60" i="36" a="1"/>
  <c r="BE60" i="36" s="1"/>
  <c r="BE59" i="36" a="1"/>
  <c r="BE59" i="36" s="1"/>
  <c r="BE55" i="36" a="1"/>
  <c r="BE55" i="36" s="1"/>
  <c r="BE57" i="36" a="1"/>
  <c r="BE57" i="36" s="1"/>
  <c r="BE56" i="36" a="1"/>
  <c r="BE56" i="36" s="1"/>
  <c r="BE48" i="36" a="1"/>
  <c r="BE48" i="36" s="1"/>
  <c r="BE47" i="36" a="1"/>
  <c r="BE47" i="36" s="1"/>
  <c r="BE54" i="36" a="1"/>
  <c r="BE54" i="36" s="1"/>
  <c r="BE53" i="36" a="1"/>
  <c r="BE53" i="36" s="1"/>
  <c r="BE52" i="36" a="1"/>
  <c r="BE52" i="36" s="1"/>
  <c r="BE51" i="36" a="1"/>
  <c r="BE51" i="36" s="1"/>
  <c r="BE50" i="36" a="1"/>
  <c r="BE50" i="36" s="1"/>
  <c r="BE49" i="36" a="1"/>
  <c r="BE49" i="36" s="1"/>
  <c r="BE45" i="36" a="1"/>
  <c r="BE45" i="36" s="1"/>
  <c r="BE37" i="36" a="1"/>
  <c r="BE37" i="36" s="1"/>
  <c r="BE44" i="36" a="1"/>
  <c r="BE44" i="36" s="1"/>
  <c r="BE36" i="36" a="1"/>
  <c r="BE36" i="36" s="1"/>
  <c r="BE43" i="36" a="1"/>
  <c r="BE43" i="36" s="1"/>
  <c r="BE35" i="36" a="1"/>
  <c r="BE35" i="36" s="1"/>
  <c r="BE42" i="36" a="1"/>
  <c r="BE42" i="36" s="1"/>
  <c r="BE34" i="36" a="1"/>
  <c r="BE34" i="36" s="1"/>
  <c r="BE41" i="36" a="1"/>
  <c r="BE41" i="36" s="1"/>
  <c r="BE40" i="36" a="1"/>
  <c r="BE40" i="36" s="1"/>
  <c r="BE39" i="36" a="1"/>
  <c r="BE39" i="36" s="1"/>
  <c r="BE46" i="36" a="1"/>
  <c r="BE46" i="36" s="1"/>
  <c r="BE38" i="36" a="1"/>
  <c r="BE38" i="36" s="1"/>
  <c r="BE33" i="36" a="1"/>
  <c r="BE33" i="36" s="1"/>
  <c r="BE32" i="36" a="1"/>
  <c r="BE32" i="36" s="1"/>
  <c r="BE27" i="36" a="1"/>
  <c r="BE27" i="36" s="1"/>
  <c r="BE26" i="36" a="1"/>
  <c r="BE26" i="36" s="1"/>
  <c r="BE25" i="36" a="1"/>
  <c r="BE25" i="36" s="1"/>
  <c r="BE24" i="36" a="1"/>
  <c r="BE24" i="36" s="1"/>
  <c r="BE31" i="36" a="1"/>
  <c r="BE31" i="36" s="1"/>
  <c r="BE30" i="36" a="1"/>
  <c r="BE30" i="36" s="1"/>
  <c r="BE29" i="36" a="1"/>
  <c r="BE29" i="36" s="1"/>
  <c r="BE20" i="36" a="1"/>
  <c r="BE20" i="36" s="1"/>
  <c r="BE12" i="36" a="1"/>
  <c r="BE12" i="36" s="1"/>
  <c r="BE19" i="36" a="1"/>
  <c r="BE19" i="36" s="1"/>
  <c r="BE18" i="36" a="1"/>
  <c r="BE18" i="36" s="1"/>
  <c r="BE28" i="36" a="1"/>
  <c r="BE28" i="36" s="1"/>
  <c r="BE17" i="36" a="1"/>
  <c r="BE17" i="36" s="1"/>
  <c r="BE16" i="36" a="1"/>
  <c r="BE16" i="36" s="1"/>
  <c r="BE23" i="36" a="1"/>
  <c r="BE23" i="36" s="1"/>
  <c r="BE15" i="36" a="1"/>
  <c r="BE15" i="36" s="1"/>
  <c r="BE22" i="36" a="1"/>
  <c r="BE22" i="36" s="1"/>
  <c r="M6" i="36" a="1"/>
  <c r="M6" i="36" s="1"/>
  <c r="AC6" i="36" a="1"/>
  <c r="AC6" i="36" s="1"/>
  <c r="BI6" i="36" a="1"/>
  <c r="BI6" i="36" s="1"/>
  <c r="I7" i="36" a="1"/>
  <c r="I7" i="36" s="1"/>
  <c r="Y7" i="36" a="1"/>
  <c r="Y7" i="36" s="1"/>
  <c r="AO7" i="36" a="1"/>
  <c r="AO7" i="36" s="1"/>
  <c r="BI7" i="36" a="1"/>
  <c r="BI7" i="36" s="1"/>
  <c r="I8" i="36" a="1"/>
  <c r="I8" i="36" s="1"/>
  <c r="Y8" i="36" a="1"/>
  <c r="Y8" i="36" s="1"/>
  <c r="AC8" i="36" a="1"/>
  <c r="AC8" i="36" s="1"/>
  <c r="S9" i="36" a="1"/>
  <c r="S9" i="36" s="1"/>
  <c r="AY9" i="36" a="1"/>
  <c r="AY9" i="36" s="1"/>
  <c r="I10" i="36" a="1"/>
  <c r="I10" i="36" s="1"/>
  <c r="W10" i="36" a="1"/>
  <c r="W10" i="36" s="1"/>
  <c r="BL10" i="36" s="1"/>
  <c r="AF10" i="36" a="1"/>
  <c r="AF10" i="36" s="1"/>
  <c r="AO10" i="36" a="1"/>
  <c r="AO10" i="36" s="1"/>
  <c r="BC10" i="36" a="1"/>
  <c r="BC10" i="36" s="1"/>
  <c r="M11" i="36" a="1"/>
  <c r="M11" i="36" s="1"/>
  <c r="AA11" i="36" a="1"/>
  <c r="AA11" i="36" s="1"/>
  <c r="AS11" i="36" a="1"/>
  <c r="AS11" i="36" s="1"/>
  <c r="B13" i="36" a="1"/>
  <c r="B13" i="36" s="1"/>
  <c r="AM13" i="36" a="1"/>
  <c r="AM13" i="36" s="1"/>
  <c r="BE13" i="36" a="1"/>
  <c r="BE13" i="36" s="1"/>
  <c r="BC17" i="36" a="1"/>
  <c r="BC17" i="36" s="1"/>
  <c r="A19" i="36"/>
  <c r="A20" i="36" s="1"/>
  <c r="BX18" i="36"/>
  <c r="BP10" i="36"/>
  <c r="BR7" i="36"/>
  <c r="BX10" i="36"/>
  <c r="CB10" i="36"/>
  <c r="BL7" i="36"/>
  <c r="CB7" i="36"/>
  <c r="BR11" i="36"/>
  <c r="BL15" i="36"/>
  <c r="CB15" i="36"/>
  <c r="BR19" i="36"/>
  <c r="J1" i="36"/>
  <c r="R1" i="36"/>
  <c r="Z1" i="36"/>
  <c r="AH1" i="36"/>
  <c r="AP1" i="36"/>
  <c r="AX1" i="36"/>
  <c r="BF1" i="36"/>
  <c r="BR8" i="36"/>
  <c r="BL12" i="36"/>
  <c r="BR16" i="36"/>
  <c r="BL9" i="36"/>
  <c r="D1" i="36"/>
  <c r="L1" i="36"/>
  <c r="T1" i="36"/>
  <c r="AB1" i="36"/>
  <c r="AJ1" i="36"/>
  <c r="AR1" i="36"/>
  <c r="AZ1" i="36"/>
  <c r="BH1" i="36"/>
  <c r="BR10" i="36"/>
  <c r="BL14" i="36"/>
  <c r="CB14" i="36"/>
  <c r="BR18" i="36"/>
  <c r="BL11" i="36"/>
  <c r="CB11" i="36"/>
  <c r="BR15" i="36"/>
  <c r="BL19" i="36"/>
  <c r="CB19" i="36"/>
  <c r="F1" i="36"/>
  <c r="N1" i="36"/>
  <c r="V1" i="36"/>
  <c r="AD1" i="36"/>
  <c r="AL1" i="36"/>
  <c r="AT1" i="36"/>
  <c r="BB1" i="36"/>
  <c r="BL8" i="36"/>
  <c r="CB8" i="36"/>
  <c r="BR12" i="36"/>
  <c r="BL16" i="36"/>
  <c r="CB16" i="36"/>
  <c r="BR20" i="36"/>
  <c r="CB13" i="36"/>
  <c r="BR17" i="36"/>
  <c r="AE84" i="36" l="1" a="1"/>
  <c r="AE84" i="36" s="1"/>
  <c r="AE82" i="36" a="1"/>
  <c r="AE82" i="36" s="1"/>
  <c r="AE80" i="36" a="1"/>
  <c r="AE80" i="36" s="1"/>
  <c r="AE83" i="36" a="1"/>
  <c r="AE83" i="36" s="1"/>
  <c r="AE81" i="36" a="1"/>
  <c r="AE81" i="36" s="1"/>
  <c r="AE79" i="36" a="1"/>
  <c r="AE79" i="36" s="1"/>
  <c r="AE78" i="36" a="1"/>
  <c r="AE78" i="36" s="1"/>
  <c r="AE77" i="36" a="1"/>
  <c r="AE77" i="36" s="1"/>
  <c r="AE74" i="36" a="1"/>
  <c r="AE74" i="36" s="1"/>
  <c r="AE73" i="36" a="1"/>
  <c r="AE73" i="36" s="1"/>
  <c r="AE76" i="36" a="1"/>
  <c r="AE76" i="36" s="1"/>
  <c r="AE75" i="36" a="1"/>
  <c r="AE75" i="36" s="1"/>
  <c r="AE71" i="36" a="1"/>
  <c r="AE71" i="36" s="1"/>
  <c r="AE72" i="36" a="1"/>
  <c r="AE72" i="36" s="1"/>
  <c r="AE70" i="36" a="1"/>
  <c r="AE70" i="36" s="1"/>
  <c r="AE68" i="36" a="1"/>
  <c r="AE68" i="36" s="1"/>
  <c r="AE66" i="36" a="1"/>
  <c r="AE66" i="36" s="1"/>
  <c r="AE69" i="36" a="1"/>
  <c r="AE69" i="36" s="1"/>
  <c r="AE65" i="36" a="1"/>
  <c r="AE65" i="36" s="1"/>
  <c r="AE67" i="36" a="1"/>
  <c r="AE67" i="36" s="1"/>
  <c r="AE63" i="36" a="1"/>
  <c r="AE63" i="36" s="1"/>
  <c r="AE61" i="36" a="1"/>
  <c r="AE61" i="36" s="1"/>
  <c r="AE64" i="36" a="1"/>
  <c r="AE64" i="36" s="1"/>
  <c r="AE60" i="36" a="1"/>
  <c r="AE60" i="36" s="1"/>
  <c r="AE59" i="36" a="1"/>
  <c r="AE59" i="36" s="1"/>
  <c r="AE62" i="36" a="1"/>
  <c r="AE62" i="36" s="1"/>
  <c r="AE58" i="36" a="1"/>
  <c r="AE58" i="36" s="1"/>
  <c r="AE57" i="36" a="1"/>
  <c r="AE57" i="36" s="1"/>
  <c r="AE56" i="36" a="1"/>
  <c r="AE56" i="36" s="1"/>
  <c r="AE54" i="36" a="1"/>
  <c r="AE54" i="36" s="1"/>
  <c r="AE53" i="36" a="1"/>
  <c r="AE53" i="36" s="1"/>
  <c r="AE52" i="36" a="1"/>
  <c r="AE52" i="36" s="1"/>
  <c r="AE51" i="36" a="1"/>
  <c r="AE51" i="36" s="1"/>
  <c r="AE50" i="36" a="1"/>
  <c r="AE50" i="36" s="1"/>
  <c r="AE49" i="36" a="1"/>
  <c r="AE49" i="36" s="1"/>
  <c r="AE48" i="36" a="1"/>
  <c r="AE48" i="36" s="1"/>
  <c r="AE55" i="36" a="1"/>
  <c r="AE55" i="36" s="1"/>
  <c r="AE47" i="36" a="1"/>
  <c r="AE47" i="36" s="1"/>
  <c r="AE42" i="36" a="1"/>
  <c r="AE42" i="36" s="1"/>
  <c r="AE41" i="36" a="1"/>
  <c r="AE41" i="36" s="1"/>
  <c r="AE40" i="36" a="1"/>
  <c r="AE40" i="36" s="1"/>
  <c r="AE39" i="36" a="1"/>
  <c r="AE39" i="36" s="1"/>
  <c r="AE46" i="36" a="1"/>
  <c r="AE46" i="36" s="1"/>
  <c r="AE38" i="36" a="1"/>
  <c r="AE38" i="36" s="1"/>
  <c r="AE45" i="36" a="1"/>
  <c r="AE45" i="36" s="1"/>
  <c r="AE37" i="36" a="1"/>
  <c r="AE37" i="36" s="1"/>
  <c r="AE44" i="36" a="1"/>
  <c r="AE44" i="36" s="1"/>
  <c r="AE36" i="36" a="1"/>
  <c r="AE36" i="36" s="1"/>
  <c r="AE43" i="36" a="1"/>
  <c r="AE43" i="36" s="1"/>
  <c r="AE35" i="36" a="1"/>
  <c r="AE35" i="36" s="1"/>
  <c r="AE33" i="36" a="1"/>
  <c r="AE33" i="36" s="1"/>
  <c r="AE32" i="36" a="1"/>
  <c r="AE32" i="36" s="1"/>
  <c r="AE34" i="36" a="1"/>
  <c r="AE34" i="36" s="1"/>
  <c r="AE24" i="36" a="1"/>
  <c r="AE24" i="36" s="1"/>
  <c r="AE31" i="36" a="1"/>
  <c r="AE31" i="36" s="1"/>
  <c r="AE30" i="36" a="1"/>
  <c r="AE30" i="36" s="1"/>
  <c r="AE29" i="36" a="1"/>
  <c r="AE29" i="36" s="1"/>
  <c r="AE28" i="36" a="1"/>
  <c r="AE28" i="36" s="1"/>
  <c r="AE27" i="36" a="1"/>
  <c r="AE27" i="36" s="1"/>
  <c r="AE26" i="36" a="1"/>
  <c r="AE26" i="36" s="1"/>
  <c r="AE25" i="36" a="1"/>
  <c r="AE25" i="36" s="1"/>
  <c r="AE18" i="36" a="1"/>
  <c r="AE18" i="36" s="1"/>
  <c r="AE17" i="36" a="1"/>
  <c r="AE17" i="36" s="1"/>
  <c r="AE16" i="36" a="1"/>
  <c r="AE16" i="36" s="1"/>
  <c r="AE23" i="36" a="1"/>
  <c r="AE23" i="36" s="1"/>
  <c r="AE15" i="36" a="1"/>
  <c r="AE15" i="36" s="1"/>
  <c r="AE22" i="36" a="1"/>
  <c r="AE22" i="36" s="1"/>
  <c r="AE14" i="36" a="1"/>
  <c r="AE14" i="36" s="1"/>
  <c r="AE21" i="36" a="1"/>
  <c r="AE21" i="36" s="1"/>
  <c r="AE13" i="36" a="1"/>
  <c r="AE13" i="36" s="1"/>
  <c r="AE20" i="36" a="1"/>
  <c r="AE20" i="36" s="1"/>
  <c r="AE11" i="36" a="1"/>
  <c r="AE11" i="36" s="1"/>
  <c r="AE10" i="36" a="1"/>
  <c r="AE10" i="36" s="1"/>
  <c r="AE19" i="36" a="1"/>
  <c r="AE19" i="36" s="1"/>
  <c r="AE9" i="36" a="1"/>
  <c r="AE9" i="36" s="1"/>
  <c r="AE8" i="36" a="1"/>
  <c r="AE8" i="36" s="1"/>
  <c r="AE7" i="36" a="1"/>
  <c r="AE7" i="36" s="1"/>
  <c r="AE6" i="36" a="1"/>
  <c r="AE6" i="36" s="1"/>
  <c r="AE12" i="36" a="1"/>
  <c r="AE12" i="36" s="1"/>
  <c r="Q84" i="36" a="1"/>
  <c r="Q84" i="36" s="1"/>
  <c r="Q82" i="36" a="1"/>
  <c r="Q82" i="36" s="1"/>
  <c r="Q80" i="36" a="1"/>
  <c r="Q80" i="36" s="1"/>
  <c r="Q83" i="36" a="1"/>
  <c r="Q83" i="36" s="1"/>
  <c r="Q81" i="36" a="1"/>
  <c r="Q81" i="36" s="1"/>
  <c r="Q79" i="36" a="1"/>
  <c r="Q79" i="36" s="1"/>
  <c r="Q78" i="36" a="1"/>
  <c r="Q78" i="36" s="1"/>
  <c r="Q77" i="36" a="1"/>
  <c r="Q77" i="36" s="1"/>
  <c r="Q74" i="36" a="1"/>
  <c r="Q74" i="36" s="1"/>
  <c r="Q76" i="36" a="1"/>
  <c r="Q76" i="36" s="1"/>
  <c r="Q75" i="36" a="1"/>
  <c r="Q75" i="36" s="1"/>
  <c r="Q73" i="36" a="1"/>
  <c r="Q73" i="36" s="1"/>
  <c r="Q72" i="36" a="1"/>
  <c r="Q72" i="36" s="1"/>
  <c r="Q71" i="36" a="1"/>
  <c r="Q71" i="36" s="1"/>
  <c r="Q67" i="36" a="1"/>
  <c r="Q67" i="36" s="1"/>
  <c r="Q70" i="36" a="1"/>
  <c r="Q70" i="36" s="1"/>
  <c r="Q68" i="36" a="1"/>
  <c r="Q68" i="36" s="1"/>
  <c r="Q66" i="36" a="1"/>
  <c r="Q66" i="36" s="1"/>
  <c r="Q69" i="36" a="1"/>
  <c r="Q69" i="36" s="1"/>
  <c r="Q65" i="36" a="1"/>
  <c r="Q65" i="36" s="1"/>
  <c r="Q64" i="36" a="1"/>
  <c r="Q64" i="36" s="1"/>
  <c r="Q63" i="36" a="1"/>
  <c r="Q63" i="36" s="1"/>
  <c r="Q62" i="36" a="1"/>
  <c r="Q62" i="36" s="1"/>
  <c r="Q61" i="36" a="1"/>
  <c r="Q61" i="36" s="1"/>
  <c r="Q60" i="36" a="1"/>
  <c r="Q60" i="36" s="1"/>
  <c r="Q59" i="36" a="1"/>
  <c r="Q59" i="36" s="1"/>
  <c r="Q57" i="36" a="1"/>
  <c r="Q57" i="36" s="1"/>
  <c r="Q56" i="36" a="1"/>
  <c r="Q56" i="36" s="1"/>
  <c r="Q58" i="36" a="1"/>
  <c r="Q58" i="36" s="1"/>
  <c r="Q54" i="36" a="1"/>
  <c r="Q54" i="36" s="1"/>
  <c r="Q53" i="36" a="1"/>
  <c r="Q53" i="36" s="1"/>
  <c r="Q52" i="36" a="1"/>
  <c r="Q52" i="36" s="1"/>
  <c r="Q51" i="36" a="1"/>
  <c r="Q51" i="36" s="1"/>
  <c r="Q50" i="36" a="1"/>
  <c r="Q50" i="36" s="1"/>
  <c r="Q49" i="36" a="1"/>
  <c r="Q49" i="36" s="1"/>
  <c r="Q48" i="36" a="1"/>
  <c r="Q48" i="36" s="1"/>
  <c r="Q55" i="36" a="1"/>
  <c r="Q55" i="36" s="1"/>
  <c r="Q43" i="36" a="1"/>
  <c r="Q43" i="36" s="1"/>
  <c r="Q35" i="36" a="1"/>
  <c r="Q35" i="36" s="1"/>
  <c r="Q42" i="36" a="1"/>
  <c r="Q42" i="36" s="1"/>
  <c r="Q41" i="36" a="1"/>
  <c r="Q41" i="36" s="1"/>
  <c r="Q40" i="36" a="1"/>
  <c r="Q40" i="36" s="1"/>
  <c r="Q47" i="36" a="1"/>
  <c r="Q47" i="36" s="1"/>
  <c r="Q39" i="36" a="1"/>
  <c r="Q39" i="36" s="1"/>
  <c r="Q46" i="36" a="1"/>
  <c r="Q46" i="36" s="1"/>
  <c r="Q38" i="36" a="1"/>
  <c r="Q38" i="36" s="1"/>
  <c r="Q45" i="36" a="1"/>
  <c r="Q45" i="36" s="1"/>
  <c r="Q37" i="36" a="1"/>
  <c r="Q37" i="36" s="1"/>
  <c r="Q36" i="36" a="1"/>
  <c r="Q36" i="36" s="1"/>
  <c r="Q34" i="36" a="1"/>
  <c r="Q34" i="36" s="1"/>
  <c r="Q33" i="36" a="1"/>
  <c r="Q33" i="36" s="1"/>
  <c r="Q32" i="36" a="1"/>
  <c r="Q32" i="36" s="1"/>
  <c r="Q44" i="36" a="1"/>
  <c r="Q44" i="36" s="1"/>
  <c r="Q25" i="36" a="1"/>
  <c r="Q25" i="36" s="1"/>
  <c r="Q24" i="36" a="1"/>
  <c r="Q24" i="36" s="1"/>
  <c r="Q31" i="36" a="1"/>
  <c r="Q31" i="36" s="1"/>
  <c r="Q30" i="36" a="1"/>
  <c r="Q30" i="36" s="1"/>
  <c r="Q29" i="36" a="1"/>
  <c r="Q29" i="36" s="1"/>
  <c r="Q28" i="36" a="1"/>
  <c r="Q28" i="36" s="1"/>
  <c r="Q27" i="36" a="1"/>
  <c r="Q27" i="36" s="1"/>
  <c r="Q18" i="36" a="1"/>
  <c r="Q18" i="36" s="1"/>
  <c r="Q17" i="36" a="1"/>
  <c r="Q17" i="36" s="1"/>
  <c r="Q16" i="36" a="1"/>
  <c r="Q16" i="36" s="1"/>
  <c r="Q23" i="36" a="1"/>
  <c r="Q23" i="36" s="1"/>
  <c r="Q15" i="36" a="1"/>
  <c r="Q15" i="36" s="1"/>
  <c r="Q22" i="36" a="1"/>
  <c r="Q22" i="36" s="1"/>
  <c r="Q14" i="36" a="1"/>
  <c r="Q14" i="36" s="1"/>
  <c r="Q21" i="36" a="1"/>
  <c r="Q21" i="36" s="1"/>
  <c r="Q13" i="36" a="1"/>
  <c r="Q13" i="36" s="1"/>
  <c r="Q26" i="36" a="1"/>
  <c r="Q26" i="36" s="1"/>
  <c r="Q20" i="36" a="1"/>
  <c r="Q20" i="36" s="1"/>
  <c r="Q8" i="36" a="1"/>
  <c r="Q8" i="36" s="1"/>
  <c r="Q7" i="36" a="1"/>
  <c r="Q7" i="36" s="1"/>
  <c r="BZ7" i="36" s="1"/>
  <c r="Q11" i="36" a="1"/>
  <c r="Q11" i="36" s="1"/>
  <c r="Q10" i="36" a="1"/>
  <c r="Q10" i="36" s="1"/>
  <c r="Q9" i="36" a="1"/>
  <c r="Q9" i="36" s="1"/>
  <c r="Q12" i="36" a="1"/>
  <c r="Q12" i="36" s="1"/>
  <c r="Q19" i="36" a="1"/>
  <c r="Q19" i="36" s="1"/>
  <c r="Q6" i="36" a="1"/>
  <c r="Q6" i="36" s="1"/>
  <c r="AW84" i="36" a="1"/>
  <c r="AW84" i="36" s="1"/>
  <c r="AW82" i="36" a="1"/>
  <c r="AW82" i="36" s="1"/>
  <c r="AW80" i="36" a="1"/>
  <c r="AW80" i="36" s="1"/>
  <c r="AW83" i="36" a="1"/>
  <c r="AW83" i="36" s="1"/>
  <c r="AW81" i="36" a="1"/>
  <c r="AW81" i="36" s="1"/>
  <c r="AW79" i="36" a="1"/>
  <c r="AW79" i="36" s="1"/>
  <c r="AW78" i="36" a="1"/>
  <c r="AW78" i="36" s="1"/>
  <c r="AW77" i="36" a="1"/>
  <c r="AW77" i="36" s="1"/>
  <c r="AW76" i="36" a="1"/>
  <c r="AW76" i="36" s="1"/>
  <c r="AW74" i="36" a="1"/>
  <c r="AW74" i="36" s="1"/>
  <c r="AW73" i="36" a="1"/>
  <c r="AW73" i="36" s="1"/>
  <c r="AW75" i="36" a="1"/>
  <c r="AW75" i="36" s="1"/>
  <c r="AW72" i="36" a="1"/>
  <c r="AW72" i="36" s="1"/>
  <c r="AW71" i="36" a="1"/>
  <c r="AW71" i="36" s="1"/>
  <c r="AW70" i="36" a="1"/>
  <c r="AW70" i="36" s="1"/>
  <c r="AW67" i="36" a="1"/>
  <c r="AW67" i="36" s="1"/>
  <c r="AW68" i="36" a="1"/>
  <c r="AW68" i="36" s="1"/>
  <c r="AW65" i="36" a="1"/>
  <c r="AW65" i="36" s="1"/>
  <c r="AW66" i="36" a="1"/>
  <c r="AW66" i="36" s="1"/>
  <c r="AW69" i="36" a="1"/>
  <c r="AW69" i="36" s="1"/>
  <c r="AW64" i="36" a="1"/>
  <c r="AW64" i="36" s="1"/>
  <c r="AW63" i="36" a="1"/>
  <c r="AW63" i="36" s="1"/>
  <c r="AW62" i="36" a="1"/>
  <c r="AW62" i="36" s="1"/>
  <c r="AW61" i="36" a="1"/>
  <c r="AW61" i="36" s="1"/>
  <c r="AW60" i="36" a="1"/>
  <c r="AW60" i="36" s="1"/>
  <c r="AW59" i="36" a="1"/>
  <c r="AW59" i="36" s="1"/>
  <c r="AW58" i="36" a="1"/>
  <c r="AW58" i="36" s="1"/>
  <c r="AW57" i="36" a="1"/>
  <c r="AW57" i="36" s="1"/>
  <c r="AW56" i="36" a="1"/>
  <c r="AW56" i="36" s="1"/>
  <c r="AW54" i="36" a="1"/>
  <c r="AW54" i="36" s="1"/>
  <c r="AW53" i="36" a="1"/>
  <c r="AW53" i="36" s="1"/>
  <c r="AW52" i="36" a="1"/>
  <c r="AW52" i="36" s="1"/>
  <c r="AW51" i="36" a="1"/>
  <c r="AW51" i="36" s="1"/>
  <c r="AW50" i="36" a="1"/>
  <c r="AW50" i="36" s="1"/>
  <c r="AW49" i="36" a="1"/>
  <c r="AW49" i="36" s="1"/>
  <c r="AW48" i="36" a="1"/>
  <c r="AW48" i="36" s="1"/>
  <c r="AW55" i="36" a="1"/>
  <c r="AW55" i="36" s="1"/>
  <c r="AW47" i="36" a="1"/>
  <c r="AW47" i="36" s="1"/>
  <c r="AW43" i="36" a="1"/>
  <c r="AW43" i="36" s="1"/>
  <c r="AW35" i="36" a="1"/>
  <c r="AW35" i="36" s="1"/>
  <c r="AW42" i="36" a="1"/>
  <c r="AW42" i="36" s="1"/>
  <c r="AW34" i="36" a="1"/>
  <c r="AW34" i="36" s="1"/>
  <c r="AW41" i="36" a="1"/>
  <c r="AW41" i="36" s="1"/>
  <c r="AW40" i="36" a="1"/>
  <c r="AW40" i="36" s="1"/>
  <c r="AW39" i="36" a="1"/>
  <c r="AW39" i="36" s="1"/>
  <c r="AW46" i="36" a="1"/>
  <c r="AW46" i="36" s="1"/>
  <c r="AW38" i="36" a="1"/>
  <c r="AW38" i="36" s="1"/>
  <c r="AW45" i="36" a="1"/>
  <c r="AW45" i="36" s="1"/>
  <c r="AW37" i="36" a="1"/>
  <c r="AW37" i="36" s="1"/>
  <c r="AW44" i="36" a="1"/>
  <c r="AW44" i="36" s="1"/>
  <c r="AW36" i="36" a="1"/>
  <c r="AW36" i="36" s="1"/>
  <c r="AW33" i="36" a="1"/>
  <c r="AW33" i="36" s="1"/>
  <c r="AW32" i="36" a="1"/>
  <c r="AW32" i="36" s="1"/>
  <c r="AW25" i="36" a="1"/>
  <c r="AW25" i="36" s="1"/>
  <c r="AW24" i="36" a="1"/>
  <c r="AW24" i="36" s="1"/>
  <c r="AW31" i="36" a="1"/>
  <c r="AW31" i="36" s="1"/>
  <c r="AW30" i="36" a="1"/>
  <c r="AW30" i="36" s="1"/>
  <c r="AW29" i="36" a="1"/>
  <c r="AW29" i="36" s="1"/>
  <c r="AW28" i="36" a="1"/>
  <c r="AW28" i="36" s="1"/>
  <c r="AW27" i="36" a="1"/>
  <c r="AW27" i="36" s="1"/>
  <c r="AW18" i="36" a="1"/>
  <c r="AW18" i="36" s="1"/>
  <c r="AW17" i="36" a="1"/>
  <c r="AW17" i="36" s="1"/>
  <c r="AW16" i="36" a="1"/>
  <c r="AW16" i="36" s="1"/>
  <c r="AW23" i="36" a="1"/>
  <c r="AW23" i="36" s="1"/>
  <c r="AW15" i="36" a="1"/>
  <c r="AW15" i="36" s="1"/>
  <c r="AW22" i="36" a="1"/>
  <c r="AW22" i="36" s="1"/>
  <c r="AW14" i="36" a="1"/>
  <c r="AW14" i="36" s="1"/>
  <c r="AW21" i="36" a="1"/>
  <c r="AW21" i="36" s="1"/>
  <c r="AW13" i="36" a="1"/>
  <c r="AW13" i="36" s="1"/>
  <c r="AW20" i="36" a="1"/>
  <c r="AW20" i="36" s="1"/>
  <c r="AW26" i="36" a="1"/>
  <c r="AW26" i="36" s="1"/>
  <c r="AW11" i="36" a="1"/>
  <c r="AW11" i="36" s="1"/>
  <c r="AW10" i="36" a="1"/>
  <c r="AW10" i="36" s="1"/>
  <c r="AW9" i="36" a="1"/>
  <c r="AW9" i="36" s="1"/>
  <c r="AW8" i="36" a="1"/>
  <c r="AW8" i="36" s="1"/>
  <c r="AW12" i="36" a="1"/>
  <c r="AW12" i="36" s="1"/>
  <c r="AW19" i="36" a="1"/>
  <c r="AW19" i="36" s="1"/>
  <c r="AW7" i="36" a="1"/>
  <c r="AW7" i="36" s="1"/>
  <c r="AW6" i="36" a="1"/>
  <c r="AW6" i="36" s="1"/>
  <c r="E83" i="36" a="1"/>
  <c r="E83" i="36" s="1"/>
  <c r="E81" i="36" a="1"/>
  <c r="E81" i="36" s="1"/>
  <c r="E84" i="36" a="1"/>
  <c r="E84" i="36" s="1"/>
  <c r="E82" i="36" a="1"/>
  <c r="E82" i="36" s="1"/>
  <c r="E80" i="36" a="1"/>
  <c r="E80" i="36" s="1"/>
  <c r="E79" i="36" a="1"/>
  <c r="E79" i="36" s="1"/>
  <c r="E78" i="36" a="1"/>
  <c r="E78" i="36" s="1"/>
  <c r="E77" i="36" a="1"/>
  <c r="E77" i="36" s="1"/>
  <c r="E76" i="36" a="1"/>
  <c r="E76" i="36" s="1"/>
  <c r="E75" i="36" a="1"/>
  <c r="E75" i="36" s="1"/>
  <c r="E74" i="36" a="1"/>
  <c r="E74" i="36" s="1"/>
  <c r="E73" i="36" a="1"/>
  <c r="E73" i="36" s="1"/>
  <c r="E72" i="36" a="1"/>
  <c r="E72" i="36" s="1"/>
  <c r="E71" i="36" a="1"/>
  <c r="E71" i="36" s="1"/>
  <c r="E69" i="36" a="1"/>
  <c r="E69" i="36" s="1"/>
  <c r="E67" i="36" a="1"/>
  <c r="E67" i="36" s="1"/>
  <c r="E70" i="36" a="1"/>
  <c r="E70" i="36" s="1"/>
  <c r="E68" i="36" a="1"/>
  <c r="E68" i="36" s="1"/>
  <c r="E66" i="36" a="1"/>
  <c r="E66" i="36" s="1"/>
  <c r="E61" i="36" a="1"/>
  <c r="E61" i="36" s="1"/>
  <c r="E64" i="36" a="1"/>
  <c r="E64" i="36" s="1"/>
  <c r="E59" i="36" a="1"/>
  <c r="E59" i="36" s="1"/>
  <c r="E65" i="36" a="1"/>
  <c r="E65" i="36" s="1"/>
  <c r="E63" i="36" a="1"/>
  <c r="E63" i="36" s="1"/>
  <c r="E62" i="36" a="1"/>
  <c r="E62" i="36" s="1"/>
  <c r="E60" i="36" a="1"/>
  <c r="E60" i="36" s="1"/>
  <c r="E58" i="36" a="1"/>
  <c r="E58" i="36" s="1"/>
  <c r="E57" i="36" a="1"/>
  <c r="E57" i="36" s="1"/>
  <c r="E56" i="36" a="1"/>
  <c r="E56" i="36" s="1"/>
  <c r="E51" i="36" a="1"/>
  <c r="E51" i="36" s="1"/>
  <c r="E50" i="36" a="1"/>
  <c r="E50" i="36" s="1"/>
  <c r="E49" i="36" a="1"/>
  <c r="E49" i="36" s="1"/>
  <c r="E48" i="36" a="1"/>
  <c r="E48" i="36" s="1"/>
  <c r="E55" i="36" a="1"/>
  <c r="E55" i="36" s="1"/>
  <c r="E54" i="36" a="1"/>
  <c r="E54" i="36" s="1"/>
  <c r="E53" i="36" a="1"/>
  <c r="E53" i="36" s="1"/>
  <c r="E52" i="36" a="1"/>
  <c r="E52" i="36" s="1"/>
  <c r="E40" i="36" a="1"/>
  <c r="E40" i="36" s="1"/>
  <c r="E47" i="36" a="1"/>
  <c r="E47" i="36" s="1"/>
  <c r="E39" i="36" a="1"/>
  <c r="E39" i="36" s="1"/>
  <c r="E46" i="36" a="1"/>
  <c r="E46" i="36" s="1"/>
  <c r="E38" i="36" a="1"/>
  <c r="E38" i="36" s="1"/>
  <c r="E45" i="36" a="1"/>
  <c r="E45" i="36" s="1"/>
  <c r="E37" i="36" a="1"/>
  <c r="E37" i="36" s="1"/>
  <c r="E44" i="36" a="1"/>
  <c r="E44" i="36" s="1"/>
  <c r="E36" i="36" a="1"/>
  <c r="E36" i="36" s="1"/>
  <c r="E43" i="36" a="1"/>
  <c r="E43" i="36" s="1"/>
  <c r="E35" i="36" a="1"/>
  <c r="E35" i="36" s="1"/>
  <c r="E42" i="36" a="1"/>
  <c r="E42" i="36" s="1"/>
  <c r="E34" i="36" a="1"/>
  <c r="E34" i="36" s="1"/>
  <c r="E41" i="36" a="1"/>
  <c r="E41" i="36" s="1"/>
  <c r="E33" i="36" a="1"/>
  <c r="E33" i="36" s="1"/>
  <c r="E30" i="36" a="1"/>
  <c r="E30" i="36" s="1"/>
  <c r="E29" i="36" a="1"/>
  <c r="E29" i="36" s="1"/>
  <c r="E28" i="36" a="1"/>
  <c r="E28" i="36" s="1"/>
  <c r="E27" i="36" a="1"/>
  <c r="E27" i="36" s="1"/>
  <c r="E26" i="36" a="1"/>
  <c r="E26" i="36" s="1"/>
  <c r="E25" i="36" a="1"/>
  <c r="E25" i="36" s="1"/>
  <c r="E32" i="36" a="1"/>
  <c r="E32" i="36" s="1"/>
  <c r="E23" i="36" a="1"/>
  <c r="E23" i="36" s="1"/>
  <c r="E15" i="36" a="1"/>
  <c r="E15" i="36" s="1"/>
  <c r="E22" i="36" a="1"/>
  <c r="E22" i="36" s="1"/>
  <c r="E14" i="36" a="1"/>
  <c r="E14" i="36" s="1"/>
  <c r="E21" i="36" a="1"/>
  <c r="E21" i="36" s="1"/>
  <c r="E13" i="36" a="1"/>
  <c r="E13" i="36" s="1"/>
  <c r="E20" i="36" a="1"/>
  <c r="E20" i="36" s="1"/>
  <c r="E12" i="36" a="1"/>
  <c r="E12" i="36" s="1"/>
  <c r="E19" i="36" a="1"/>
  <c r="E19" i="36" s="1"/>
  <c r="E18" i="36" a="1"/>
  <c r="E18" i="36" s="1"/>
  <c r="E17" i="36" a="1"/>
  <c r="E17" i="36" s="1"/>
  <c r="E16" i="36" a="1"/>
  <c r="E16" i="36" s="1"/>
  <c r="E9" i="36" a="1"/>
  <c r="E9" i="36" s="1"/>
  <c r="E6" i="36" a="1"/>
  <c r="E6" i="36" s="1"/>
  <c r="E31" i="36" a="1"/>
  <c r="E31" i="36" s="1"/>
  <c r="E11" i="36" a="1"/>
  <c r="E11" i="36" s="1"/>
  <c r="E24" i="36" a="1"/>
  <c r="E24" i="36" s="1"/>
  <c r="E10" i="36" a="1"/>
  <c r="E10" i="36" s="1"/>
  <c r="E8" i="36" a="1"/>
  <c r="E8" i="36" s="1"/>
  <c r="E7" i="36" a="1"/>
  <c r="E7" i="36" s="1"/>
  <c r="BN7" i="36" s="1"/>
  <c r="V83" i="36" a="1"/>
  <c r="V83" i="36" s="1"/>
  <c r="V81" i="36" a="1"/>
  <c r="V81" i="36" s="1"/>
  <c r="V84" i="36" a="1"/>
  <c r="V84" i="36" s="1"/>
  <c r="V82" i="36" a="1"/>
  <c r="V82" i="36" s="1"/>
  <c r="V80" i="36" a="1"/>
  <c r="V80" i="36" s="1"/>
  <c r="V79" i="36" a="1"/>
  <c r="V79" i="36" s="1"/>
  <c r="V78" i="36" a="1"/>
  <c r="V78" i="36" s="1"/>
  <c r="V77" i="36" a="1"/>
  <c r="V77" i="36" s="1"/>
  <c r="V76" i="36" a="1"/>
  <c r="V76" i="36" s="1"/>
  <c r="V75" i="36" a="1"/>
  <c r="V75" i="36" s="1"/>
  <c r="V74" i="36" a="1"/>
  <c r="V74" i="36" s="1"/>
  <c r="V69" i="36" a="1"/>
  <c r="V69" i="36" s="1"/>
  <c r="V73" i="36" a="1"/>
  <c r="V73" i="36" s="1"/>
  <c r="V72" i="36" a="1"/>
  <c r="V72" i="36" s="1"/>
  <c r="V68" i="36" a="1"/>
  <c r="V68" i="36" s="1"/>
  <c r="V71" i="36" a="1"/>
  <c r="V71" i="36" s="1"/>
  <c r="V67" i="36" a="1"/>
  <c r="V67" i="36" s="1"/>
  <c r="V70" i="36" a="1"/>
  <c r="V70" i="36" s="1"/>
  <c r="V66" i="36" a="1"/>
  <c r="V66" i="36" s="1"/>
  <c r="V65" i="36" a="1"/>
  <c r="V65" i="36" s="1"/>
  <c r="V63" i="36" a="1"/>
  <c r="V63" i="36" s="1"/>
  <c r="V64" i="36" a="1"/>
  <c r="V64" i="36" s="1"/>
  <c r="V61" i="36" a="1"/>
  <c r="V61" i="36" s="1"/>
  <c r="V60" i="36" a="1"/>
  <c r="V60" i="36" s="1"/>
  <c r="V59" i="36" a="1"/>
  <c r="V59" i="36" s="1"/>
  <c r="V62" i="36" a="1"/>
  <c r="V62" i="36" s="1"/>
  <c r="V57" i="36" a="1"/>
  <c r="V57" i="36" s="1"/>
  <c r="V56" i="36" a="1"/>
  <c r="V56" i="36" s="1"/>
  <c r="V58" i="36" a="1"/>
  <c r="V58" i="36" s="1"/>
  <c r="V53" i="36" a="1"/>
  <c r="V53" i="36" s="1"/>
  <c r="V52" i="36" a="1"/>
  <c r="V52" i="36" s="1"/>
  <c r="V51" i="36" a="1"/>
  <c r="V51" i="36" s="1"/>
  <c r="V50" i="36" a="1"/>
  <c r="V50" i="36" s="1"/>
  <c r="V49" i="36" a="1"/>
  <c r="V49" i="36" s="1"/>
  <c r="V48" i="36" a="1"/>
  <c r="V48" i="36" s="1"/>
  <c r="V55" i="36" a="1"/>
  <c r="V55" i="36" s="1"/>
  <c r="V47" i="36" a="1"/>
  <c r="V47" i="36" s="1"/>
  <c r="V54" i="36" a="1"/>
  <c r="V54" i="36" s="1"/>
  <c r="V42" i="36" a="1"/>
  <c r="V42" i="36" s="1"/>
  <c r="V41" i="36" a="1"/>
  <c r="V41" i="36" s="1"/>
  <c r="V40" i="36" a="1"/>
  <c r="V40" i="36" s="1"/>
  <c r="V39" i="36" a="1"/>
  <c r="V39" i="36" s="1"/>
  <c r="V46" i="36" a="1"/>
  <c r="V46" i="36" s="1"/>
  <c r="V38" i="36" a="1"/>
  <c r="V38" i="36" s="1"/>
  <c r="V45" i="36" a="1"/>
  <c r="V45" i="36" s="1"/>
  <c r="V37" i="36" a="1"/>
  <c r="V37" i="36" s="1"/>
  <c r="V44" i="36" a="1"/>
  <c r="V44" i="36" s="1"/>
  <c r="V36" i="36" a="1"/>
  <c r="V36" i="36" s="1"/>
  <c r="V34" i="36" a="1"/>
  <c r="V34" i="36" s="1"/>
  <c r="V43" i="36" a="1"/>
  <c r="V43" i="36" s="1"/>
  <c r="V33" i="36" a="1"/>
  <c r="V33" i="36" s="1"/>
  <c r="V35" i="36" a="1"/>
  <c r="V35" i="36" s="1"/>
  <c r="V32" i="36" a="1"/>
  <c r="V32" i="36" s="1"/>
  <c r="V31" i="36" a="1"/>
  <c r="V31" i="36" s="1"/>
  <c r="V30" i="36" a="1"/>
  <c r="V30" i="36" s="1"/>
  <c r="V29" i="36" a="1"/>
  <c r="V29" i="36" s="1"/>
  <c r="V28" i="36" a="1"/>
  <c r="V28" i="36" s="1"/>
  <c r="V27" i="36" a="1"/>
  <c r="V27" i="36" s="1"/>
  <c r="V26" i="36" a="1"/>
  <c r="V26" i="36" s="1"/>
  <c r="V17" i="36" a="1"/>
  <c r="V17" i="36" s="1"/>
  <c r="V24" i="36" a="1"/>
  <c r="V24" i="36" s="1"/>
  <c r="V16" i="36" a="1"/>
  <c r="V16" i="36" s="1"/>
  <c r="V25" i="36" a="1"/>
  <c r="V25" i="36" s="1"/>
  <c r="V23" i="36" a="1"/>
  <c r="V23" i="36" s="1"/>
  <c r="V15" i="36" a="1"/>
  <c r="V15" i="36" s="1"/>
  <c r="V22" i="36" a="1"/>
  <c r="V22" i="36" s="1"/>
  <c r="V14" i="36" a="1"/>
  <c r="V14" i="36" s="1"/>
  <c r="V21" i="36" a="1"/>
  <c r="V21" i="36" s="1"/>
  <c r="V13" i="36" a="1"/>
  <c r="V13" i="36" s="1"/>
  <c r="V20" i="36" a="1"/>
  <c r="V20" i="36" s="1"/>
  <c r="V12" i="36" a="1"/>
  <c r="V12" i="36" s="1"/>
  <c r="V19" i="36" a="1"/>
  <c r="V19" i="36" s="1"/>
  <c r="V11" i="36" a="1"/>
  <c r="V11" i="36" s="1"/>
  <c r="V10" i="36" a="1"/>
  <c r="V10" i="36" s="1"/>
  <c r="V18" i="36" a="1"/>
  <c r="V18" i="36" s="1"/>
  <c r="V9" i="36" a="1"/>
  <c r="V9" i="36" s="1"/>
  <c r="V6" i="36" a="1"/>
  <c r="V6" i="36" s="1"/>
  <c r="V8" i="36" a="1"/>
  <c r="V8" i="36" s="1"/>
  <c r="V7" i="36" a="1"/>
  <c r="V7" i="36" s="1"/>
  <c r="D83" i="36" a="1"/>
  <c r="D83" i="36" s="1"/>
  <c r="D81" i="36" a="1"/>
  <c r="D81" i="36" s="1"/>
  <c r="D84" i="36" a="1"/>
  <c r="D84" i="36" s="1"/>
  <c r="D82" i="36" a="1"/>
  <c r="D82" i="36" s="1"/>
  <c r="D80" i="36" a="1"/>
  <c r="D80" i="36" s="1"/>
  <c r="D79" i="36" a="1"/>
  <c r="D79" i="36" s="1"/>
  <c r="D78" i="36" a="1"/>
  <c r="D78" i="36" s="1"/>
  <c r="D77" i="36" a="1"/>
  <c r="D77" i="36" s="1"/>
  <c r="D76" i="36" a="1"/>
  <c r="D76" i="36" s="1"/>
  <c r="D75" i="36" a="1"/>
  <c r="D75" i="36" s="1"/>
  <c r="D74" i="36" a="1"/>
  <c r="D74" i="36" s="1"/>
  <c r="D71" i="36" a="1"/>
  <c r="D71" i="36" s="1"/>
  <c r="D73" i="36" a="1"/>
  <c r="D73" i="36" s="1"/>
  <c r="D72" i="36" a="1"/>
  <c r="D72" i="36" s="1"/>
  <c r="D66" i="36" a="1"/>
  <c r="D66" i="36" s="1"/>
  <c r="D69" i="36" a="1"/>
  <c r="D69" i="36" s="1"/>
  <c r="D67" i="36" a="1"/>
  <c r="D67" i="36" s="1"/>
  <c r="D70" i="36" a="1"/>
  <c r="D70" i="36" s="1"/>
  <c r="D68" i="36" a="1"/>
  <c r="D68" i="36" s="1"/>
  <c r="D63" i="36" a="1"/>
  <c r="D63" i="36" s="1"/>
  <c r="D61" i="36" a="1"/>
  <c r="D61" i="36" s="1"/>
  <c r="D60" i="36" a="1"/>
  <c r="D60" i="36" s="1"/>
  <c r="D64" i="36" a="1"/>
  <c r="D64" i="36" s="1"/>
  <c r="D59" i="36" a="1"/>
  <c r="D59" i="36" s="1"/>
  <c r="D65" i="36" a="1"/>
  <c r="D65" i="36" s="1"/>
  <c r="D58" i="36" a="1"/>
  <c r="D58" i="36" s="1"/>
  <c r="D57" i="36" a="1"/>
  <c r="D57" i="36" s="1"/>
  <c r="D56" i="36" a="1"/>
  <c r="D56" i="36" s="1"/>
  <c r="D62" i="36" a="1"/>
  <c r="D62" i="36" s="1"/>
  <c r="D53" i="36" a="1"/>
  <c r="D53" i="36" s="1"/>
  <c r="D52" i="36" a="1"/>
  <c r="D52" i="36" s="1"/>
  <c r="D51" i="36" a="1"/>
  <c r="D51" i="36" s="1"/>
  <c r="D50" i="36" a="1"/>
  <c r="D50" i="36" s="1"/>
  <c r="D49" i="36" a="1"/>
  <c r="D49" i="36" s="1"/>
  <c r="D48" i="36" a="1"/>
  <c r="D48" i="36" s="1"/>
  <c r="D55" i="36" a="1"/>
  <c r="D55" i="36" s="1"/>
  <c r="D54" i="36" a="1"/>
  <c r="D54" i="36" s="1"/>
  <c r="D41" i="36" a="1"/>
  <c r="D41" i="36" s="1"/>
  <c r="D40" i="36" a="1"/>
  <c r="D40" i="36" s="1"/>
  <c r="D47" i="36" a="1"/>
  <c r="D47" i="36" s="1"/>
  <c r="D39" i="36" a="1"/>
  <c r="D39" i="36" s="1"/>
  <c r="D46" i="36" a="1"/>
  <c r="D46" i="36" s="1"/>
  <c r="D38" i="36" a="1"/>
  <c r="D38" i="36" s="1"/>
  <c r="D45" i="36" a="1"/>
  <c r="D45" i="36" s="1"/>
  <c r="D37" i="36" a="1"/>
  <c r="D37" i="36" s="1"/>
  <c r="D44" i="36" a="1"/>
  <c r="D44" i="36" s="1"/>
  <c r="D36" i="36" a="1"/>
  <c r="D36" i="36" s="1"/>
  <c r="D43" i="36" a="1"/>
  <c r="D43" i="36" s="1"/>
  <c r="D35" i="36" a="1"/>
  <c r="D35" i="36" s="1"/>
  <c r="D34" i="36" a="1"/>
  <c r="D34" i="36" s="1"/>
  <c r="D33" i="36" a="1"/>
  <c r="D33" i="36" s="1"/>
  <c r="D42" i="36" a="1"/>
  <c r="D42" i="36" s="1"/>
  <c r="D31" i="36" a="1"/>
  <c r="D31" i="36" s="1"/>
  <c r="D30" i="36" a="1"/>
  <c r="D30" i="36" s="1"/>
  <c r="D29" i="36" a="1"/>
  <c r="D29" i="36" s="1"/>
  <c r="D28" i="36" a="1"/>
  <c r="D28" i="36" s="1"/>
  <c r="D27" i="36" a="1"/>
  <c r="D27" i="36" s="1"/>
  <c r="D26" i="36" a="1"/>
  <c r="D26" i="36" s="1"/>
  <c r="D25" i="36" a="1"/>
  <c r="D25" i="36" s="1"/>
  <c r="D17" i="36" a="1"/>
  <c r="D17" i="36" s="1"/>
  <c r="D24" i="36" a="1"/>
  <c r="D24" i="36" s="1"/>
  <c r="D16" i="36" a="1"/>
  <c r="D16" i="36" s="1"/>
  <c r="D32" i="36" a="1"/>
  <c r="D32" i="36" s="1"/>
  <c r="D23" i="36" a="1"/>
  <c r="D23" i="36" s="1"/>
  <c r="D15" i="36" a="1"/>
  <c r="D15" i="36" s="1"/>
  <c r="D22" i="36" a="1"/>
  <c r="D22" i="36" s="1"/>
  <c r="D14" i="36" a="1"/>
  <c r="D14" i="36" s="1"/>
  <c r="D21" i="36" a="1"/>
  <c r="D21" i="36" s="1"/>
  <c r="D13" i="36" a="1"/>
  <c r="D13" i="36" s="1"/>
  <c r="D20" i="36" a="1"/>
  <c r="D20" i="36" s="1"/>
  <c r="D12" i="36" a="1"/>
  <c r="D12" i="36" s="1"/>
  <c r="D19" i="36" a="1"/>
  <c r="D19" i="36" s="1"/>
  <c r="D11" i="36" a="1"/>
  <c r="D11" i="36" s="1"/>
  <c r="D10" i="36" a="1"/>
  <c r="D10" i="36" s="1"/>
  <c r="D7" i="36" a="1"/>
  <c r="D7" i="36" s="1"/>
  <c r="D9" i="36" a="1"/>
  <c r="D9" i="36" s="1"/>
  <c r="D8" i="36" a="1"/>
  <c r="D8" i="36" s="1"/>
  <c r="D18" i="36" a="1"/>
  <c r="D18" i="36" s="1"/>
  <c r="D6" i="36" a="1"/>
  <c r="D6" i="36" s="1"/>
  <c r="N83" i="36" a="1"/>
  <c r="N83" i="36" s="1"/>
  <c r="N81" i="36" a="1"/>
  <c r="N81" i="36" s="1"/>
  <c r="N84" i="36" a="1"/>
  <c r="N84" i="36" s="1"/>
  <c r="N82" i="36" a="1"/>
  <c r="N82" i="36" s="1"/>
  <c r="N80" i="36" a="1"/>
  <c r="N80" i="36" s="1"/>
  <c r="N79" i="36" a="1"/>
  <c r="N79" i="36" s="1"/>
  <c r="N78" i="36" a="1"/>
  <c r="N78" i="36" s="1"/>
  <c r="N77" i="36" a="1"/>
  <c r="N77" i="36" s="1"/>
  <c r="N76" i="36" a="1"/>
  <c r="N76" i="36" s="1"/>
  <c r="N75" i="36" a="1"/>
  <c r="N75" i="36" s="1"/>
  <c r="N74" i="36" a="1"/>
  <c r="N74" i="36" s="1"/>
  <c r="N71" i="36" a="1"/>
  <c r="N71" i="36" s="1"/>
  <c r="N67" i="36" a="1"/>
  <c r="N67" i="36" s="1"/>
  <c r="N70" i="36" a="1"/>
  <c r="N70" i="36" s="1"/>
  <c r="N66" i="36" a="1"/>
  <c r="N66" i="36" s="1"/>
  <c r="N73" i="36" a="1"/>
  <c r="N73" i="36" s="1"/>
  <c r="N69" i="36" a="1"/>
  <c r="N69" i="36" s="1"/>
  <c r="N72" i="36" a="1"/>
  <c r="N72" i="36" s="1"/>
  <c r="N68" i="36" a="1"/>
  <c r="N68" i="36" s="1"/>
  <c r="N65" i="36" a="1"/>
  <c r="N65" i="36" s="1"/>
  <c r="N61" i="36" a="1"/>
  <c r="N61" i="36" s="1"/>
  <c r="N59" i="36" a="1"/>
  <c r="N59" i="36" s="1"/>
  <c r="N64" i="36" a="1"/>
  <c r="N64" i="36" s="1"/>
  <c r="N63" i="36" a="1"/>
  <c r="N63" i="36" s="1"/>
  <c r="N62" i="36" a="1"/>
  <c r="N62" i="36" s="1"/>
  <c r="N57" i="36" a="1"/>
  <c r="N57" i="36" s="1"/>
  <c r="N56" i="36" a="1"/>
  <c r="N56" i="36" s="1"/>
  <c r="N58" i="36" a="1"/>
  <c r="N58" i="36" s="1"/>
  <c r="N60" i="36" a="1"/>
  <c r="N60" i="36" s="1"/>
  <c r="N51" i="36" a="1"/>
  <c r="N51" i="36" s="1"/>
  <c r="N50" i="36" a="1"/>
  <c r="N50" i="36" s="1"/>
  <c r="N49" i="36" a="1"/>
  <c r="N49" i="36" s="1"/>
  <c r="N48" i="36" a="1"/>
  <c r="N48" i="36" s="1"/>
  <c r="N55" i="36" a="1"/>
  <c r="N55" i="36" s="1"/>
  <c r="N54" i="36" a="1"/>
  <c r="N54" i="36" s="1"/>
  <c r="N53" i="36" a="1"/>
  <c r="N53" i="36" s="1"/>
  <c r="N52" i="36" a="1"/>
  <c r="N52" i="36" s="1"/>
  <c r="N40" i="36" a="1"/>
  <c r="N40" i="36" s="1"/>
  <c r="N47" i="36" a="1"/>
  <c r="N47" i="36" s="1"/>
  <c r="N39" i="36" a="1"/>
  <c r="N39" i="36" s="1"/>
  <c r="N46" i="36" a="1"/>
  <c r="N46" i="36" s="1"/>
  <c r="N38" i="36" a="1"/>
  <c r="N38" i="36" s="1"/>
  <c r="N45" i="36" a="1"/>
  <c r="N45" i="36" s="1"/>
  <c r="N37" i="36" a="1"/>
  <c r="N37" i="36" s="1"/>
  <c r="N44" i="36" a="1"/>
  <c r="N44" i="36" s="1"/>
  <c r="N36" i="36" a="1"/>
  <c r="N36" i="36" s="1"/>
  <c r="N43" i="36" a="1"/>
  <c r="N43" i="36" s="1"/>
  <c r="N35" i="36" a="1"/>
  <c r="N35" i="36" s="1"/>
  <c r="N42" i="36" a="1"/>
  <c r="N42" i="36" s="1"/>
  <c r="N34" i="36" a="1"/>
  <c r="N34" i="36" s="1"/>
  <c r="N33" i="36" a="1"/>
  <c r="N33" i="36" s="1"/>
  <c r="N32" i="36" a="1"/>
  <c r="N32" i="36" s="1"/>
  <c r="N41" i="36" a="1"/>
  <c r="N41" i="36" s="1"/>
  <c r="N30" i="36" a="1"/>
  <c r="N30" i="36" s="1"/>
  <c r="N29" i="36" a="1"/>
  <c r="N29" i="36" s="1"/>
  <c r="N28" i="36" a="1"/>
  <c r="N28" i="36" s="1"/>
  <c r="N27" i="36" a="1"/>
  <c r="N27" i="36" s="1"/>
  <c r="N26" i="36" a="1"/>
  <c r="N26" i="36" s="1"/>
  <c r="N25" i="36" a="1"/>
  <c r="N25" i="36" s="1"/>
  <c r="N24" i="36" a="1"/>
  <c r="N24" i="36" s="1"/>
  <c r="N23" i="36" a="1"/>
  <c r="N23" i="36" s="1"/>
  <c r="N15" i="36" a="1"/>
  <c r="N15" i="36" s="1"/>
  <c r="N22" i="36" a="1"/>
  <c r="N22" i="36" s="1"/>
  <c r="N14" i="36" a="1"/>
  <c r="N14" i="36" s="1"/>
  <c r="N21" i="36" a="1"/>
  <c r="N21" i="36" s="1"/>
  <c r="N13" i="36" a="1"/>
  <c r="N13" i="36" s="1"/>
  <c r="N20" i="36" a="1"/>
  <c r="N20" i="36" s="1"/>
  <c r="N12" i="36" a="1"/>
  <c r="N12" i="36" s="1"/>
  <c r="N19" i="36" a="1"/>
  <c r="N19" i="36" s="1"/>
  <c r="N31" i="36" a="1"/>
  <c r="N31" i="36" s="1"/>
  <c r="N18" i="36" a="1"/>
  <c r="N18" i="36" s="1"/>
  <c r="N17" i="36" a="1"/>
  <c r="N17" i="36" s="1"/>
  <c r="N9" i="36" a="1"/>
  <c r="N9" i="36" s="1"/>
  <c r="N16" i="36" a="1"/>
  <c r="N16" i="36" s="1"/>
  <c r="N6" i="36" a="1"/>
  <c r="N6" i="36" s="1"/>
  <c r="N11" i="36" a="1"/>
  <c r="N11" i="36" s="1"/>
  <c r="N8" i="36" a="1"/>
  <c r="N8" i="36" s="1"/>
  <c r="N7" i="36" a="1"/>
  <c r="N7" i="36" s="1"/>
  <c r="N10" i="36" a="1"/>
  <c r="N10" i="36" s="1"/>
  <c r="BH84" i="36" a="1"/>
  <c r="BH84" i="36" s="1"/>
  <c r="BH83" i="36" a="1"/>
  <c r="BH83" i="36" s="1"/>
  <c r="BH81" i="36" a="1"/>
  <c r="BH81" i="36" s="1"/>
  <c r="BH79" i="36" a="1"/>
  <c r="BH79" i="36" s="1"/>
  <c r="BH82" i="36" a="1"/>
  <c r="BH82" i="36" s="1"/>
  <c r="BH80" i="36" a="1"/>
  <c r="BH80" i="36" s="1"/>
  <c r="BH78" i="36" a="1"/>
  <c r="BH78" i="36" s="1"/>
  <c r="BH77" i="36" a="1"/>
  <c r="BH77" i="36" s="1"/>
  <c r="BH76" i="36" a="1"/>
  <c r="BH76" i="36" s="1"/>
  <c r="BH75" i="36" a="1"/>
  <c r="BH75" i="36" s="1"/>
  <c r="BH74" i="36" a="1"/>
  <c r="BH74" i="36" s="1"/>
  <c r="BH73" i="36" a="1"/>
  <c r="BH73" i="36" s="1"/>
  <c r="BH72" i="36" a="1"/>
  <c r="BH72" i="36" s="1"/>
  <c r="BH71" i="36" a="1"/>
  <c r="BH71" i="36" s="1"/>
  <c r="BH70" i="36" a="1"/>
  <c r="BH70" i="36" s="1"/>
  <c r="BH67" i="36" a="1"/>
  <c r="BH67" i="36" s="1"/>
  <c r="BH65" i="36" a="1"/>
  <c r="BH65" i="36" s="1"/>
  <c r="BH68" i="36" a="1"/>
  <c r="BH68" i="36" s="1"/>
  <c r="BH66" i="36" a="1"/>
  <c r="BH66" i="36" s="1"/>
  <c r="BH69" i="36" a="1"/>
  <c r="BH69" i="36" s="1"/>
  <c r="BH61" i="36" a="1"/>
  <c r="BH61" i="36" s="1"/>
  <c r="BH64" i="36" a="1"/>
  <c r="BH64" i="36" s="1"/>
  <c r="BH63" i="36" a="1"/>
  <c r="BH63" i="36" s="1"/>
  <c r="BH59" i="36" a="1"/>
  <c r="BH59" i="36" s="1"/>
  <c r="BH58" i="36" a="1"/>
  <c r="BH58" i="36" s="1"/>
  <c r="BH62" i="36" a="1"/>
  <c r="BH62" i="36" s="1"/>
  <c r="BH57" i="36" a="1"/>
  <c r="BH57" i="36" s="1"/>
  <c r="BH56" i="36" a="1"/>
  <c r="BH56" i="36" s="1"/>
  <c r="BH55" i="36" a="1"/>
  <c r="BH55" i="36" s="1"/>
  <c r="BH60" i="36" a="1"/>
  <c r="BH60" i="36" s="1"/>
  <c r="BH51" i="36" a="1"/>
  <c r="BH51" i="36" s="1"/>
  <c r="BH50" i="36" a="1"/>
  <c r="BH50" i="36" s="1"/>
  <c r="BH49" i="36" a="1"/>
  <c r="BH49" i="36" s="1"/>
  <c r="BH48" i="36" a="1"/>
  <c r="BH48" i="36" s="1"/>
  <c r="BH47" i="36" a="1"/>
  <c r="BH47" i="36" s="1"/>
  <c r="BH54" i="36" a="1"/>
  <c r="BH54" i="36" s="1"/>
  <c r="BH53" i="36" a="1"/>
  <c r="BH53" i="36" s="1"/>
  <c r="BH52" i="36" a="1"/>
  <c r="BH52" i="36" s="1"/>
  <c r="BH39" i="36" a="1"/>
  <c r="BH39" i="36" s="1"/>
  <c r="BH46" i="36" a="1"/>
  <c r="BH46" i="36" s="1"/>
  <c r="BH38" i="36" a="1"/>
  <c r="BH38" i="36" s="1"/>
  <c r="BH45" i="36" a="1"/>
  <c r="BH45" i="36" s="1"/>
  <c r="BH37" i="36" a="1"/>
  <c r="BH37" i="36" s="1"/>
  <c r="BH44" i="36" a="1"/>
  <c r="BH44" i="36" s="1"/>
  <c r="BH36" i="36" a="1"/>
  <c r="BH36" i="36" s="1"/>
  <c r="BH43" i="36" a="1"/>
  <c r="BH43" i="36" s="1"/>
  <c r="BH35" i="36" a="1"/>
  <c r="BH35" i="36" s="1"/>
  <c r="BH42" i="36" a="1"/>
  <c r="BH42" i="36" s="1"/>
  <c r="BH34" i="36" a="1"/>
  <c r="BH34" i="36" s="1"/>
  <c r="BH41" i="36" a="1"/>
  <c r="BH41" i="36" s="1"/>
  <c r="BH33" i="36" a="1"/>
  <c r="BH33" i="36" s="1"/>
  <c r="BH32" i="36" a="1"/>
  <c r="BH32" i="36" s="1"/>
  <c r="BH40" i="36" a="1"/>
  <c r="BH40" i="36" s="1"/>
  <c r="BH29" i="36" a="1"/>
  <c r="BH29" i="36" s="1"/>
  <c r="BH28" i="36" a="1"/>
  <c r="BH28" i="36" s="1"/>
  <c r="BH27" i="36" a="1"/>
  <c r="BH27" i="36" s="1"/>
  <c r="BH26" i="36" a="1"/>
  <c r="BH26" i="36" s="1"/>
  <c r="BH25" i="36" a="1"/>
  <c r="BH25" i="36" s="1"/>
  <c r="BH24" i="36" a="1"/>
  <c r="BH24" i="36" s="1"/>
  <c r="BH31" i="36" a="1"/>
  <c r="BH31" i="36" s="1"/>
  <c r="BH30" i="36" a="1"/>
  <c r="BH30" i="36" s="1"/>
  <c r="BH23" i="36" a="1"/>
  <c r="BH23" i="36" s="1"/>
  <c r="BH15" i="36" a="1"/>
  <c r="BH15" i="36" s="1"/>
  <c r="BH22" i="36" a="1"/>
  <c r="BH22" i="36" s="1"/>
  <c r="BH14" i="36" a="1"/>
  <c r="BH14" i="36" s="1"/>
  <c r="BH21" i="36" a="1"/>
  <c r="BH21" i="36" s="1"/>
  <c r="BH13" i="36" a="1"/>
  <c r="BH13" i="36" s="1"/>
  <c r="BH20" i="36" a="1"/>
  <c r="BH20" i="36" s="1"/>
  <c r="BH12" i="36" a="1"/>
  <c r="BH12" i="36" s="1"/>
  <c r="BH19" i="36" a="1"/>
  <c r="BH19" i="36" s="1"/>
  <c r="BH18" i="36" a="1"/>
  <c r="BH18" i="36" s="1"/>
  <c r="BH17" i="36" a="1"/>
  <c r="BH17" i="36" s="1"/>
  <c r="BH11" i="36" a="1"/>
  <c r="BH11" i="36" s="1"/>
  <c r="BH9" i="36" a="1"/>
  <c r="BH9" i="36" s="1"/>
  <c r="BH8" i="36" a="1"/>
  <c r="BH8" i="36" s="1"/>
  <c r="BH7" i="36" a="1"/>
  <c r="BH7" i="36" s="1"/>
  <c r="BH6" i="36" a="1"/>
  <c r="BH6" i="36" s="1"/>
  <c r="BH16" i="36" a="1"/>
  <c r="BH16" i="36" s="1"/>
  <c r="BH10" i="36" a="1"/>
  <c r="BH10" i="36" s="1"/>
  <c r="BF84" i="36" a="1"/>
  <c r="BF84" i="36" s="1"/>
  <c r="BF82" i="36" a="1"/>
  <c r="BF82" i="36" s="1"/>
  <c r="BF80" i="36" a="1"/>
  <c r="BF80" i="36" s="1"/>
  <c r="BF83" i="36" a="1"/>
  <c r="BF83" i="36" s="1"/>
  <c r="BF81" i="36" a="1"/>
  <c r="BF81" i="36" s="1"/>
  <c r="BF79" i="36" a="1"/>
  <c r="BF79" i="36" s="1"/>
  <c r="BF78" i="36" a="1"/>
  <c r="BF78" i="36" s="1"/>
  <c r="BF77" i="36" a="1"/>
  <c r="BF77" i="36" s="1"/>
  <c r="BF76" i="36" a="1"/>
  <c r="BF76" i="36" s="1"/>
  <c r="BF74" i="36" a="1"/>
  <c r="BF74" i="36" s="1"/>
  <c r="BF73" i="36" a="1"/>
  <c r="BF73" i="36" s="1"/>
  <c r="BF75" i="36" a="1"/>
  <c r="BF75" i="36" s="1"/>
  <c r="BF70" i="36" a="1"/>
  <c r="BF70" i="36" s="1"/>
  <c r="BF66" i="36" a="1"/>
  <c r="BF66" i="36" s="1"/>
  <c r="BF69" i="36" a="1"/>
  <c r="BF69" i="36" s="1"/>
  <c r="BF65" i="36" a="1"/>
  <c r="BF65" i="36" s="1"/>
  <c r="BF72" i="36" a="1"/>
  <c r="BF72" i="36" s="1"/>
  <c r="BF68" i="36" a="1"/>
  <c r="BF68" i="36" s="1"/>
  <c r="BF71" i="36" a="1"/>
  <c r="BF71" i="36" s="1"/>
  <c r="BF67" i="36" a="1"/>
  <c r="BF67" i="36" s="1"/>
  <c r="BF64" i="36" a="1"/>
  <c r="BF64" i="36" s="1"/>
  <c r="BF62" i="36" a="1"/>
  <c r="BF62" i="36" s="1"/>
  <c r="BF61" i="36" a="1"/>
  <c r="BF61" i="36" s="1"/>
  <c r="BF60" i="36" a="1"/>
  <c r="BF60" i="36" s="1"/>
  <c r="BF63" i="36" a="1"/>
  <c r="BF63" i="36" s="1"/>
  <c r="BF59" i="36" a="1"/>
  <c r="BF59" i="36" s="1"/>
  <c r="BF58" i="36" a="1"/>
  <c r="BF58" i="36" s="1"/>
  <c r="BF57" i="36" a="1"/>
  <c r="BF57" i="36" s="1"/>
  <c r="BF56" i="36" a="1"/>
  <c r="BF56" i="36" s="1"/>
  <c r="BF54" i="36" a="1"/>
  <c r="BF54" i="36" s="1"/>
  <c r="BF53" i="36" a="1"/>
  <c r="BF53" i="36" s="1"/>
  <c r="BF52" i="36" a="1"/>
  <c r="BF52" i="36" s="1"/>
  <c r="BF55" i="36" a="1"/>
  <c r="BF55" i="36" s="1"/>
  <c r="BF51" i="36" a="1"/>
  <c r="BF51" i="36" s="1"/>
  <c r="BF50" i="36" a="1"/>
  <c r="BF50" i="36" s="1"/>
  <c r="BF49" i="36" a="1"/>
  <c r="BF49" i="36" s="1"/>
  <c r="BF48" i="36" a="1"/>
  <c r="BF48" i="36" s="1"/>
  <c r="BF47" i="36" a="1"/>
  <c r="BF47" i="36" s="1"/>
  <c r="BF43" i="36" a="1"/>
  <c r="BF43" i="36" s="1"/>
  <c r="BF35" i="36" a="1"/>
  <c r="BF35" i="36" s="1"/>
  <c r="BF42" i="36" a="1"/>
  <c r="BF42" i="36" s="1"/>
  <c r="BF34" i="36" a="1"/>
  <c r="BF34" i="36" s="1"/>
  <c r="BF41" i="36" a="1"/>
  <c r="BF41" i="36" s="1"/>
  <c r="BF40" i="36" a="1"/>
  <c r="BF40" i="36" s="1"/>
  <c r="BF39" i="36" a="1"/>
  <c r="BF39" i="36" s="1"/>
  <c r="BF46" i="36" a="1"/>
  <c r="BF46" i="36" s="1"/>
  <c r="BF38" i="36" a="1"/>
  <c r="BF38" i="36" s="1"/>
  <c r="BF45" i="36" a="1"/>
  <c r="BF45" i="36" s="1"/>
  <c r="BF37" i="36" a="1"/>
  <c r="BF37" i="36" s="1"/>
  <c r="BF33" i="36" a="1"/>
  <c r="BF33" i="36" s="1"/>
  <c r="BF32" i="36" a="1"/>
  <c r="BF32" i="36" s="1"/>
  <c r="BF44" i="36" a="1"/>
  <c r="BF44" i="36" s="1"/>
  <c r="BF36" i="36" a="1"/>
  <c r="BF36" i="36" s="1"/>
  <c r="BF25" i="36" a="1"/>
  <c r="BF25" i="36" s="1"/>
  <c r="BF24" i="36" a="1"/>
  <c r="BF24" i="36" s="1"/>
  <c r="BF31" i="36" a="1"/>
  <c r="BF31" i="36" s="1"/>
  <c r="BF30" i="36" a="1"/>
  <c r="BF30" i="36" s="1"/>
  <c r="BF29" i="36" a="1"/>
  <c r="BF29" i="36" s="1"/>
  <c r="BF28" i="36" a="1"/>
  <c r="BF28" i="36" s="1"/>
  <c r="BF27" i="36" a="1"/>
  <c r="BF27" i="36" s="1"/>
  <c r="BF18" i="36" a="1"/>
  <c r="BF18" i="36" s="1"/>
  <c r="BF17" i="36" a="1"/>
  <c r="BF17" i="36" s="1"/>
  <c r="BF16" i="36" a="1"/>
  <c r="BF16" i="36" s="1"/>
  <c r="BF23" i="36" a="1"/>
  <c r="BF23" i="36" s="1"/>
  <c r="BF15" i="36" a="1"/>
  <c r="BF15" i="36" s="1"/>
  <c r="BF22" i="36" a="1"/>
  <c r="BF22" i="36" s="1"/>
  <c r="BF14" i="36" a="1"/>
  <c r="BF14" i="36" s="1"/>
  <c r="BF26" i="36" a="1"/>
  <c r="BF26" i="36" s="1"/>
  <c r="BF21" i="36" a="1"/>
  <c r="BF21" i="36" s="1"/>
  <c r="BF13" i="36" a="1"/>
  <c r="BF13" i="36" s="1"/>
  <c r="BF20" i="36" a="1"/>
  <c r="BF20" i="36" s="1"/>
  <c r="BF12" i="36" a="1"/>
  <c r="BF12" i="36" s="1"/>
  <c r="BF11" i="36" a="1"/>
  <c r="BF11" i="36" s="1"/>
  <c r="BF10" i="36" a="1"/>
  <c r="BF10" i="36" s="1"/>
  <c r="BF9" i="36" a="1"/>
  <c r="BF9" i="36" s="1"/>
  <c r="BF8" i="36" a="1"/>
  <c r="BF8" i="36" s="1"/>
  <c r="BF19" i="36" a="1"/>
  <c r="BF19" i="36" s="1"/>
  <c r="BF7" i="36" a="1"/>
  <c r="BF7" i="36" s="1"/>
  <c r="BF6" i="36" a="1"/>
  <c r="BF6" i="36" s="1"/>
  <c r="AR83" i="36" a="1"/>
  <c r="AR83" i="36" s="1"/>
  <c r="AR81" i="36" a="1"/>
  <c r="AR81" i="36" s="1"/>
  <c r="AR79" i="36" a="1"/>
  <c r="AR79" i="36" s="1"/>
  <c r="AR84" i="36" a="1"/>
  <c r="AR84" i="36" s="1"/>
  <c r="AR82" i="36" a="1"/>
  <c r="AR82" i="36" s="1"/>
  <c r="AR80" i="36" a="1"/>
  <c r="AR80" i="36" s="1"/>
  <c r="AR78" i="36" a="1"/>
  <c r="AR78" i="36" s="1"/>
  <c r="AR77" i="36" a="1"/>
  <c r="AR77" i="36" s="1"/>
  <c r="AR76" i="36" a="1"/>
  <c r="AR76" i="36" s="1"/>
  <c r="AR75" i="36" a="1"/>
  <c r="AR75" i="36" s="1"/>
  <c r="AR74" i="36" a="1"/>
  <c r="AR74" i="36" s="1"/>
  <c r="AR73" i="36" a="1"/>
  <c r="AR73" i="36" s="1"/>
  <c r="AR72" i="36" a="1"/>
  <c r="AR72" i="36" s="1"/>
  <c r="AR71" i="36" a="1"/>
  <c r="AR71" i="36" s="1"/>
  <c r="AR70" i="36" a="1"/>
  <c r="AR70" i="36" s="1"/>
  <c r="AR68" i="36" a="1"/>
  <c r="AR68" i="36" s="1"/>
  <c r="AR66" i="36" a="1"/>
  <c r="AR66" i="36" s="1"/>
  <c r="AR69" i="36" a="1"/>
  <c r="AR69" i="36" s="1"/>
  <c r="AR65" i="36" a="1"/>
  <c r="AR65" i="36" s="1"/>
  <c r="AR67" i="36" a="1"/>
  <c r="AR67" i="36" s="1"/>
  <c r="AR64" i="36" a="1"/>
  <c r="AR64" i="36" s="1"/>
  <c r="AR63" i="36" a="1"/>
  <c r="AR63" i="36" s="1"/>
  <c r="AR62" i="36" a="1"/>
  <c r="AR62" i="36" s="1"/>
  <c r="AR61" i="36" a="1"/>
  <c r="AR61" i="36" s="1"/>
  <c r="AR60" i="36" a="1"/>
  <c r="AR60" i="36" s="1"/>
  <c r="AR59" i="36" a="1"/>
  <c r="AR59" i="36" s="1"/>
  <c r="AR58" i="36" a="1"/>
  <c r="AR58" i="36" s="1"/>
  <c r="AR57" i="36" a="1"/>
  <c r="AR57" i="36" s="1"/>
  <c r="AR56" i="36" a="1"/>
  <c r="AR56" i="36" s="1"/>
  <c r="AR55" i="36" a="1"/>
  <c r="AR55" i="36" s="1"/>
  <c r="AR47" i="36" a="1"/>
  <c r="AR47" i="36" s="1"/>
  <c r="AR54" i="36" a="1"/>
  <c r="AR54" i="36" s="1"/>
  <c r="AR53" i="36" a="1"/>
  <c r="AR53" i="36" s="1"/>
  <c r="AR52" i="36" a="1"/>
  <c r="AR52" i="36" s="1"/>
  <c r="AR51" i="36" a="1"/>
  <c r="AR51" i="36" s="1"/>
  <c r="AR50" i="36" a="1"/>
  <c r="AR50" i="36" s="1"/>
  <c r="AR49" i="36" a="1"/>
  <c r="AR49" i="36" s="1"/>
  <c r="AR48" i="36" a="1"/>
  <c r="AR48" i="36" s="1"/>
  <c r="AR43" i="36" a="1"/>
  <c r="AR43" i="36" s="1"/>
  <c r="AR35" i="36" a="1"/>
  <c r="AR35" i="36" s="1"/>
  <c r="AR42" i="36" a="1"/>
  <c r="AR42" i="36" s="1"/>
  <c r="AR34" i="36" a="1"/>
  <c r="AR34" i="36" s="1"/>
  <c r="AR41" i="36" a="1"/>
  <c r="AR41" i="36" s="1"/>
  <c r="AR40" i="36" a="1"/>
  <c r="AR40" i="36" s="1"/>
  <c r="AR39" i="36" a="1"/>
  <c r="AR39" i="36" s="1"/>
  <c r="AR46" i="36" a="1"/>
  <c r="AR46" i="36" s="1"/>
  <c r="AR38" i="36" a="1"/>
  <c r="AR38" i="36" s="1"/>
  <c r="AR45" i="36" a="1"/>
  <c r="AR45" i="36" s="1"/>
  <c r="AR37" i="36" a="1"/>
  <c r="AR37" i="36" s="1"/>
  <c r="AR44" i="36" a="1"/>
  <c r="AR44" i="36" s="1"/>
  <c r="AR36" i="36" a="1"/>
  <c r="AR36" i="36" s="1"/>
  <c r="AR33" i="36" a="1"/>
  <c r="AR33" i="36" s="1"/>
  <c r="AR32" i="36" a="1"/>
  <c r="AR32" i="36" s="1"/>
  <c r="AR25" i="36" a="1"/>
  <c r="AR25" i="36" s="1"/>
  <c r="AR24" i="36" a="1"/>
  <c r="AR24" i="36" s="1"/>
  <c r="AR31" i="36" a="1"/>
  <c r="AR31" i="36" s="1"/>
  <c r="AR30" i="36" a="1"/>
  <c r="AR30" i="36" s="1"/>
  <c r="AR29" i="36" a="1"/>
  <c r="AR29" i="36" s="1"/>
  <c r="AR28" i="36" a="1"/>
  <c r="AR28" i="36" s="1"/>
  <c r="AR27" i="36" a="1"/>
  <c r="AR27" i="36" s="1"/>
  <c r="AR26" i="36" a="1"/>
  <c r="AR26" i="36" s="1"/>
  <c r="AR19" i="36" a="1"/>
  <c r="AR19" i="36" s="1"/>
  <c r="AR18" i="36" a="1"/>
  <c r="AR18" i="36" s="1"/>
  <c r="AR17" i="36" a="1"/>
  <c r="AR17" i="36" s="1"/>
  <c r="AR16" i="36" a="1"/>
  <c r="AR16" i="36" s="1"/>
  <c r="AR23" i="36" a="1"/>
  <c r="AR23" i="36" s="1"/>
  <c r="AR15" i="36" a="1"/>
  <c r="AR15" i="36" s="1"/>
  <c r="AR22" i="36" a="1"/>
  <c r="AR22" i="36" s="1"/>
  <c r="AR14" i="36" a="1"/>
  <c r="AR14" i="36" s="1"/>
  <c r="AR21" i="36" a="1"/>
  <c r="AR21" i="36" s="1"/>
  <c r="AR12" i="36" a="1"/>
  <c r="AR12" i="36" s="1"/>
  <c r="AR7" i="36" a="1"/>
  <c r="AR7" i="36" s="1"/>
  <c r="AR11" i="36" a="1"/>
  <c r="AR11" i="36" s="1"/>
  <c r="AR6" i="36" a="1"/>
  <c r="AR6" i="36" s="1"/>
  <c r="AR20" i="36" a="1"/>
  <c r="AR20" i="36" s="1"/>
  <c r="AR10" i="36" a="1"/>
  <c r="AR10" i="36" s="1"/>
  <c r="AR9" i="36" a="1"/>
  <c r="AR9" i="36" s="1"/>
  <c r="AR13" i="36" a="1"/>
  <c r="AR13" i="36" s="1"/>
  <c r="AR8" i="36" a="1"/>
  <c r="AR8" i="36" s="1"/>
  <c r="AP84" i="36" a="1"/>
  <c r="AP84" i="36" s="1"/>
  <c r="AP82" i="36" a="1"/>
  <c r="AP82" i="36" s="1"/>
  <c r="AP80" i="36" a="1"/>
  <c r="AP80" i="36" s="1"/>
  <c r="AP83" i="36" a="1"/>
  <c r="AP83" i="36" s="1"/>
  <c r="AP81" i="36" a="1"/>
  <c r="AP81" i="36" s="1"/>
  <c r="AP79" i="36" a="1"/>
  <c r="AP79" i="36" s="1"/>
  <c r="AP78" i="36" a="1"/>
  <c r="AP78" i="36" s="1"/>
  <c r="AP77" i="36" a="1"/>
  <c r="AP77" i="36" s="1"/>
  <c r="AP76" i="36" a="1"/>
  <c r="AP76" i="36" s="1"/>
  <c r="AP75" i="36" a="1"/>
  <c r="AP75" i="36" s="1"/>
  <c r="AP74" i="36" a="1"/>
  <c r="AP74" i="36" s="1"/>
  <c r="AP73" i="36" a="1"/>
  <c r="AP73" i="36" s="1"/>
  <c r="AP70" i="36" a="1"/>
  <c r="AP70" i="36" s="1"/>
  <c r="AP66" i="36" a="1"/>
  <c r="AP66" i="36" s="1"/>
  <c r="AP69" i="36" a="1"/>
  <c r="AP69" i="36" s="1"/>
  <c r="AP72" i="36" a="1"/>
  <c r="AP72" i="36" s="1"/>
  <c r="AP68" i="36" a="1"/>
  <c r="AP68" i="36" s="1"/>
  <c r="AP71" i="36" a="1"/>
  <c r="AP71" i="36" s="1"/>
  <c r="AP67" i="36" a="1"/>
  <c r="AP67" i="36" s="1"/>
  <c r="AP65" i="36" a="1"/>
  <c r="AP65" i="36" s="1"/>
  <c r="AP60" i="36" a="1"/>
  <c r="AP60" i="36" s="1"/>
  <c r="AP58" i="36" a="1"/>
  <c r="AP58" i="36" s="1"/>
  <c r="AP64" i="36" a="1"/>
  <c r="AP64" i="36" s="1"/>
  <c r="AP63" i="36" a="1"/>
  <c r="AP63" i="36" s="1"/>
  <c r="AP62" i="36" a="1"/>
  <c r="AP62" i="36" s="1"/>
  <c r="AP61" i="36" a="1"/>
  <c r="AP61" i="36" s="1"/>
  <c r="AP56" i="36" a="1"/>
  <c r="AP56" i="36" s="1"/>
  <c r="AP59" i="36" a="1"/>
  <c r="AP59" i="36" s="1"/>
  <c r="AP57" i="36" a="1"/>
  <c r="AP57" i="36" s="1"/>
  <c r="AP50" i="36" a="1"/>
  <c r="AP50" i="36" s="1"/>
  <c r="AP49" i="36" a="1"/>
  <c r="AP49" i="36" s="1"/>
  <c r="AP48" i="36" a="1"/>
  <c r="AP48" i="36" s="1"/>
  <c r="AP55" i="36" a="1"/>
  <c r="AP55" i="36" s="1"/>
  <c r="AP47" i="36" a="1"/>
  <c r="AP47" i="36" s="1"/>
  <c r="AP54" i="36" a="1"/>
  <c r="AP54" i="36" s="1"/>
  <c r="AP53" i="36" a="1"/>
  <c r="AP53" i="36" s="1"/>
  <c r="AP52" i="36" a="1"/>
  <c r="AP52" i="36" s="1"/>
  <c r="AP51" i="36" a="1"/>
  <c r="AP51" i="36" s="1"/>
  <c r="AP39" i="36" a="1"/>
  <c r="AP39" i="36" s="1"/>
  <c r="AP46" i="36" a="1"/>
  <c r="AP46" i="36" s="1"/>
  <c r="AP38" i="36" a="1"/>
  <c r="AP38" i="36" s="1"/>
  <c r="AP45" i="36" a="1"/>
  <c r="AP45" i="36" s="1"/>
  <c r="AP37" i="36" a="1"/>
  <c r="AP37" i="36" s="1"/>
  <c r="AP44" i="36" a="1"/>
  <c r="AP44" i="36" s="1"/>
  <c r="AP36" i="36" a="1"/>
  <c r="AP36" i="36" s="1"/>
  <c r="AP43" i="36" a="1"/>
  <c r="AP43" i="36" s="1"/>
  <c r="AP35" i="36" a="1"/>
  <c r="AP35" i="36" s="1"/>
  <c r="AP42" i="36" a="1"/>
  <c r="AP42" i="36" s="1"/>
  <c r="AP34" i="36" a="1"/>
  <c r="AP34" i="36" s="1"/>
  <c r="AP41" i="36" a="1"/>
  <c r="AP41" i="36" s="1"/>
  <c r="AP33" i="36" a="1"/>
  <c r="AP33" i="36" s="1"/>
  <c r="AP32" i="36" a="1"/>
  <c r="AP32" i="36" s="1"/>
  <c r="AP40" i="36" a="1"/>
  <c r="AP40" i="36" s="1"/>
  <c r="AP29" i="36" a="1"/>
  <c r="AP29" i="36" s="1"/>
  <c r="AP28" i="36" a="1"/>
  <c r="AP28" i="36" s="1"/>
  <c r="AP27" i="36" a="1"/>
  <c r="AP27" i="36" s="1"/>
  <c r="AP26" i="36" a="1"/>
  <c r="AP26" i="36" s="1"/>
  <c r="AP25" i="36" a="1"/>
  <c r="AP25" i="36" s="1"/>
  <c r="AP24" i="36" a="1"/>
  <c r="AP24" i="36" s="1"/>
  <c r="AP31" i="36" a="1"/>
  <c r="AP31" i="36" s="1"/>
  <c r="AP22" i="36" a="1"/>
  <c r="AP22" i="36" s="1"/>
  <c r="AP14" i="36" a="1"/>
  <c r="AP14" i="36" s="1"/>
  <c r="AP21" i="36" a="1"/>
  <c r="AP21" i="36" s="1"/>
  <c r="AP13" i="36" a="1"/>
  <c r="AP13" i="36" s="1"/>
  <c r="AP20" i="36" a="1"/>
  <c r="AP20" i="36" s="1"/>
  <c r="AP12" i="36" a="1"/>
  <c r="AP12" i="36" s="1"/>
  <c r="AP19" i="36" a="1"/>
  <c r="AP19" i="36" s="1"/>
  <c r="AP30" i="36" a="1"/>
  <c r="AP30" i="36" s="1"/>
  <c r="AP18" i="36" a="1"/>
  <c r="AP18" i="36" s="1"/>
  <c r="AP17" i="36" a="1"/>
  <c r="AP17" i="36" s="1"/>
  <c r="AP16" i="36" a="1"/>
  <c r="AP16" i="36" s="1"/>
  <c r="AP8" i="36" a="1"/>
  <c r="AP8" i="36" s="1"/>
  <c r="AP15" i="36" a="1"/>
  <c r="AP15" i="36" s="1"/>
  <c r="AP23" i="36" a="1"/>
  <c r="AP23" i="36" s="1"/>
  <c r="AP11" i="36" a="1"/>
  <c r="AP11" i="36" s="1"/>
  <c r="AP7" i="36" a="1"/>
  <c r="AP7" i="36" s="1"/>
  <c r="AP10" i="36" a="1"/>
  <c r="AP10" i="36" s="1"/>
  <c r="AP6" i="36" a="1"/>
  <c r="AP6" i="36" s="1"/>
  <c r="AP9" i="36" a="1"/>
  <c r="AP9" i="36" s="1"/>
  <c r="AK83" i="36" a="1"/>
  <c r="AK83" i="36" s="1"/>
  <c r="AK81" i="36" a="1"/>
  <c r="AK81" i="36" s="1"/>
  <c r="AK79" i="36" a="1"/>
  <c r="AK79" i="36" s="1"/>
  <c r="AK84" i="36" a="1"/>
  <c r="AK84" i="36" s="1"/>
  <c r="AK82" i="36" a="1"/>
  <c r="AK82" i="36" s="1"/>
  <c r="AK80" i="36" a="1"/>
  <c r="AK80" i="36" s="1"/>
  <c r="AK78" i="36" a="1"/>
  <c r="AK78" i="36" s="1"/>
  <c r="AK77" i="36" a="1"/>
  <c r="AK77" i="36" s="1"/>
  <c r="AK76" i="36" a="1"/>
  <c r="AK76" i="36" s="1"/>
  <c r="AK75" i="36" a="1"/>
  <c r="AK75" i="36" s="1"/>
  <c r="AK74" i="36" a="1"/>
  <c r="AK74" i="36" s="1"/>
  <c r="AK73" i="36" a="1"/>
  <c r="AK73" i="36" s="1"/>
  <c r="AK72" i="36" a="1"/>
  <c r="AK72" i="36" s="1"/>
  <c r="AK71" i="36" a="1"/>
  <c r="AK71" i="36" s="1"/>
  <c r="AK69" i="36" a="1"/>
  <c r="AK69" i="36" s="1"/>
  <c r="AK67" i="36" a="1"/>
  <c r="AK67" i="36" s="1"/>
  <c r="AK70" i="36" a="1"/>
  <c r="AK70" i="36" s="1"/>
  <c r="AK65" i="36" a="1"/>
  <c r="AK65" i="36" s="1"/>
  <c r="AK68" i="36" a="1"/>
  <c r="AK68" i="36" s="1"/>
  <c r="AK66" i="36" a="1"/>
  <c r="AK66" i="36" s="1"/>
  <c r="AK61" i="36" a="1"/>
  <c r="AK61" i="36" s="1"/>
  <c r="AK64" i="36" a="1"/>
  <c r="AK64" i="36" s="1"/>
  <c r="AK59" i="36" a="1"/>
  <c r="AK59" i="36" s="1"/>
  <c r="AK58" i="36" a="1"/>
  <c r="AK58" i="36" s="1"/>
  <c r="AK63" i="36" a="1"/>
  <c r="AK63" i="36" s="1"/>
  <c r="AK62" i="36" a="1"/>
  <c r="AK62" i="36" s="1"/>
  <c r="AK57" i="36" a="1"/>
  <c r="AK57" i="36" s="1"/>
  <c r="AK60" i="36" a="1"/>
  <c r="AK60" i="36" s="1"/>
  <c r="AK56" i="36" a="1"/>
  <c r="AK56" i="36" s="1"/>
  <c r="AK51" i="36" a="1"/>
  <c r="AK51" i="36" s="1"/>
  <c r="AK50" i="36" a="1"/>
  <c r="AK50" i="36" s="1"/>
  <c r="AK49" i="36" a="1"/>
  <c r="AK49" i="36" s="1"/>
  <c r="AK48" i="36" a="1"/>
  <c r="AK48" i="36" s="1"/>
  <c r="AK55" i="36" a="1"/>
  <c r="AK55" i="36" s="1"/>
  <c r="AK47" i="36" a="1"/>
  <c r="AK47" i="36" s="1"/>
  <c r="AK54" i="36" a="1"/>
  <c r="AK54" i="36" s="1"/>
  <c r="AK53" i="36" a="1"/>
  <c r="AK53" i="36" s="1"/>
  <c r="AK52" i="36" a="1"/>
  <c r="AK52" i="36" s="1"/>
  <c r="AK40" i="36" a="1"/>
  <c r="AK40" i="36" s="1"/>
  <c r="AK39" i="36" a="1"/>
  <c r="AK39" i="36" s="1"/>
  <c r="AK46" i="36" a="1"/>
  <c r="AK46" i="36" s="1"/>
  <c r="AK38" i="36" a="1"/>
  <c r="AK38" i="36" s="1"/>
  <c r="AK45" i="36" a="1"/>
  <c r="AK45" i="36" s="1"/>
  <c r="AK37" i="36" a="1"/>
  <c r="AK37" i="36" s="1"/>
  <c r="AK44" i="36" a="1"/>
  <c r="AK44" i="36" s="1"/>
  <c r="AK36" i="36" a="1"/>
  <c r="AK36" i="36" s="1"/>
  <c r="AK43" i="36" a="1"/>
  <c r="AK43" i="36" s="1"/>
  <c r="AK35" i="36" a="1"/>
  <c r="AK35" i="36" s="1"/>
  <c r="AK42" i="36" a="1"/>
  <c r="AK42" i="36" s="1"/>
  <c r="AK34" i="36" a="1"/>
  <c r="AK34" i="36" s="1"/>
  <c r="AK33" i="36" a="1"/>
  <c r="AK33" i="36" s="1"/>
  <c r="AK41" i="36" a="1"/>
  <c r="AK41" i="36" s="1"/>
  <c r="AK32" i="36" a="1"/>
  <c r="AK32" i="36" s="1"/>
  <c r="AK30" i="36" a="1"/>
  <c r="AK30" i="36" s="1"/>
  <c r="AK29" i="36" a="1"/>
  <c r="AK29" i="36" s="1"/>
  <c r="AK28" i="36" a="1"/>
  <c r="AK28" i="36" s="1"/>
  <c r="AK27" i="36" a="1"/>
  <c r="AK27" i="36" s="1"/>
  <c r="AK26" i="36" a="1"/>
  <c r="AK26" i="36" s="1"/>
  <c r="AK25" i="36" a="1"/>
  <c r="AK25" i="36" s="1"/>
  <c r="AK24" i="36" a="1"/>
  <c r="AK24" i="36" s="1"/>
  <c r="AK31" i="36" a="1"/>
  <c r="AK31" i="36" s="1"/>
  <c r="AK23" i="36" a="1"/>
  <c r="AK23" i="36" s="1"/>
  <c r="AK15" i="36" a="1"/>
  <c r="AK15" i="36" s="1"/>
  <c r="AK22" i="36" a="1"/>
  <c r="AK22" i="36" s="1"/>
  <c r="AK14" i="36" a="1"/>
  <c r="AK14" i="36" s="1"/>
  <c r="AK21" i="36" a="1"/>
  <c r="AK21" i="36" s="1"/>
  <c r="AK13" i="36" a="1"/>
  <c r="AK13" i="36" s="1"/>
  <c r="AK20" i="36" a="1"/>
  <c r="AK20" i="36" s="1"/>
  <c r="AK12" i="36" a="1"/>
  <c r="AK12" i="36" s="1"/>
  <c r="AK19" i="36" a="1"/>
  <c r="AK19" i="36" s="1"/>
  <c r="AK18" i="36" a="1"/>
  <c r="AK18" i="36" s="1"/>
  <c r="AK17" i="36" a="1"/>
  <c r="AK17" i="36" s="1"/>
  <c r="AK9" i="36" a="1"/>
  <c r="AK9" i="36" s="1"/>
  <c r="AK6" i="36" a="1"/>
  <c r="AK6" i="36" s="1"/>
  <c r="AK8" i="36" a="1"/>
  <c r="AK8" i="36" s="1"/>
  <c r="AK16" i="36" a="1"/>
  <c r="AK16" i="36" s="1"/>
  <c r="AK11" i="36" a="1"/>
  <c r="AK11" i="36" s="1"/>
  <c r="AK10" i="36" a="1"/>
  <c r="AK10" i="36" s="1"/>
  <c r="AK7" i="36" a="1"/>
  <c r="AK7" i="36" s="1"/>
  <c r="BG84" i="36" a="1"/>
  <c r="BG84" i="36" s="1"/>
  <c r="BG83" i="36" a="1"/>
  <c r="BG83" i="36" s="1"/>
  <c r="BG81" i="36" a="1"/>
  <c r="BG81" i="36" s="1"/>
  <c r="BG79" i="36" a="1"/>
  <c r="BG79" i="36" s="1"/>
  <c r="BG82" i="36" a="1"/>
  <c r="BG82" i="36" s="1"/>
  <c r="BG80" i="36" a="1"/>
  <c r="BG80" i="36" s="1"/>
  <c r="BG78" i="36" a="1"/>
  <c r="BG78" i="36" s="1"/>
  <c r="BG77" i="36" a="1"/>
  <c r="BG77" i="36" s="1"/>
  <c r="BG76" i="36" a="1"/>
  <c r="BG76" i="36" s="1"/>
  <c r="BG73" i="36" a="1"/>
  <c r="BG73" i="36" s="1"/>
  <c r="BG75" i="36" a="1"/>
  <c r="BG75" i="36" s="1"/>
  <c r="BG74" i="36" a="1"/>
  <c r="BG74" i="36" s="1"/>
  <c r="BG70" i="36" a="1"/>
  <c r="BG70" i="36" s="1"/>
  <c r="BG72" i="36" a="1"/>
  <c r="BG72" i="36" s="1"/>
  <c r="BG71" i="36" a="1"/>
  <c r="BG71" i="36" s="1"/>
  <c r="BG69" i="36" a="1"/>
  <c r="BG69" i="36" s="1"/>
  <c r="BG67" i="36" a="1"/>
  <c r="BG67" i="36" s="1"/>
  <c r="BG65" i="36" a="1"/>
  <c r="BG65" i="36" s="1"/>
  <c r="BG68" i="36" a="1"/>
  <c r="BG68" i="36" s="1"/>
  <c r="BG66" i="36" a="1"/>
  <c r="BG66" i="36" s="1"/>
  <c r="BG62" i="36" a="1"/>
  <c r="BG62" i="36" s="1"/>
  <c r="BG60" i="36" a="1"/>
  <c r="BG60" i="36" s="1"/>
  <c r="BG64" i="36" a="1"/>
  <c r="BG64" i="36" s="1"/>
  <c r="BG63" i="36" a="1"/>
  <c r="BG63" i="36" s="1"/>
  <c r="BG59" i="36" a="1"/>
  <c r="BG59" i="36" s="1"/>
  <c r="BG58" i="36" a="1"/>
  <c r="BG58" i="36" s="1"/>
  <c r="BG57" i="36" a="1"/>
  <c r="BG57" i="36" s="1"/>
  <c r="BG56" i="36" a="1"/>
  <c r="BG56" i="36" s="1"/>
  <c r="BG61" i="36" a="1"/>
  <c r="BG61" i="36" s="1"/>
  <c r="BG53" i="36" a="1"/>
  <c r="BG53" i="36" s="1"/>
  <c r="BG52" i="36" a="1"/>
  <c r="BG52" i="36" s="1"/>
  <c r="BG55" i="36" a="1"/>
  <c r="BG55" i="36" s="1"/>
  <c r="BG51" i="36" a="1"/>
  <c r="BG51" i="36" s="1"/>
  <c r="BG50" i="36" a="1"/>
  <c r="BG50" i="36" s="1"/>
  <c r="BG49" i="36" a="1"/>
  <c r="BG49" i="36" s="1"/>
  <c r="BG48" i="36" a="1"/>
  <c r="BG48" i="36" s="1"/>
  <c r="BG47" i="36" a="1"/>
  <c r="BG47" i="36" s="1"/>
  <c r="BG54" i="36" a="1"/>
  <c r="BG54" i="36" s="1"/>
  <c r="BG41" i="36" a="1"/>
  <c r="BG41" i="36" s="1"/>
  <c r="BG40" i="36" a="1"/>
  <c r="BG40" i="36" s="1"/>
  <c r="BG39" i="36" a="1"/>
  <c r="BG39" i="36" s="1"/>
  <c r="BG46" i="36" a="1"/>
  <c r="BG46" i="36" s="1"/>
  <c r="BG38" i="36" a="1"/>
  <c r="BG38" i="36" s="1"/>
  <c r="BG45" i="36" a="1"/>
  <c r="BG45" i="36" s="1"/>
  <c r="BG37" i="36" a="1"/>
  <c r="BG37" i="36" s="1"/>
  <c r="BG44" i="36" a="1"/>
  <c r="BG44" i="36" s="1"/>
  <c r="BG36" i="36" a="1"/>
  <c r="BG36" i="36" s="1"/>
  <c r="BG43" i="36" a="1"/>
  <c r="BG43" i="36" s="1"/>
  <c r="BG35" i="36" a="1"/>
  <c r="BG35" i="36" s="1"/>
  <c r="BG42" i="36" a="1"/>
  <c r="BG42" i="36" s="1"/>
  <c r="BG34" i="36" a="1"/>
  <c r="BG34" i="36" s="1"/>
  <c r="BG33" i="36" a="1"/>
  <c r="BG33" i="36" s="1"/>
  <c r="BG32" i="36" a="1"/>
  <c r="BG32" i="36" s="1"/>
  <c r="BG31" i="36" a="1"/>
  <c r="BG31" i="36" s="1"/>
  <c r="BG30" i="36" a="1"/>
  <c r="BG30" i="36" s="1"/>
  <c r="BG29" i="36" a="1"/>
  <c r="BG29" i="36" s="1"/>
  <c r="BG28" i="36" a="1"/>
  <c r="BG28" i="36" s="1"/>
  <c r="BG27" i="36" a="1"/>
  <c r="BG27" i="36" s="1"/>
  <c r="BG26" i="36" a="1"/>
  <c r="BG26" i="36" s="1"/>
  <c r="BG25" i="36" a="1"/>
  <c r="BG25" i="36" s="1"/>
  <c r="BG17" i="36" a="1"/>
  <c r="BG17" i="36" s="1"/>
  <c r="BG16" i="36" a="1"/>
  <c r="BG16" i="36" s="1"/>
  <c r="BG23" i="36" a="1"/>
  <c r="BG23" i="36" s="1"/>
  <c r="BG15" i="36" a="1"/>
  <c r="BG15" i="36" s="1"/>
  <c r="BG22" i="36" a="1"/>
  <c r="BG22" i="36" s="1"/>
  <c r="BG14" i="36" a="1"/>
  <c r="BG14" i="36" s="1"/>
  <c r="BG21" i="36" a="1"/>
  <c r="BG21" i="36" s="1"/>
  <c r="BG13" i="36" a="1"/>
  <c r="BG13" i="36" s="1"/>
  <c r="BG20" i="36" a="1"/>
  <c r="BG20" i="36" s="1"/>
  <c r="BG12" i="36" a="1"/>
  <c r="BG12" i="36" s="1"/>
  <c r="BG19" i="36" a="1"/>
  <c r="BG19" i="36" s="1"/>
  <c r="BG11" i="36" a="1"/>
  <c r="BG11" i="36" s="1"/>
  <c r="BG10" i="36" a="1"/>
  <c r="BG10" i="36" s="1"/>
  <c r="BG18" i="36" a="1"/>
  <c r="BG18" i="36" s="1"/>
  <c r="BG9" i="36" a="1"/>
  <c r="BG9" i="36" s="1"/>
  <c r="BG24" i="36" a="1"/>
  <c r="BG24" i="36" s="1"/>
  <c r="BG8" i="36" a="1"/>
  <c r="BG8" i="36" s="1"/>
  <c r="BG7" i="36" a="1"/>
  <c r="BG7" i="36" s="1"/>
  <c r="BG6" i="36" a="1"/>
  <c r="BG6" i="36" s="1"/>
  <c r="F83" i="36" a="1"/>
  <c r="F83" i="36" s="1"/>
  <c r="F81" i="36" a="1"/>
  <c r="F81" i="36" s="1"/>
  <c r="F84" i="36" a="1"/>
  <c r="F84" i="36" s="1"/>
  <c r="F82" i="36" a="1"/>
  <c r="F82" i="36" s="1"/>
  <c r="F80" i="36" a="1"/>
  <c r="F80" i="36" s="1"/>
  <c r="F78" i="36" a="1"/>
  <c r="F78" i="36" s="1"/>
  <c r="F77" i="36" a="1"/>
  <c r="F77" i="36" s="1"/>
  <c r="F79" i="36" a="1"/>
  <c r="F79" i="36" s="1"/>
  <c r="F76" i="36" a="1"/>
  <c r="F76" i="36" s="1"/>
  <c r="F75" i="36" a="1"/>
  <c r="F75" i="36" s="1"/>
  <c r="F74" i="36" a="1"/>
  <c r="F74" i="36" s="1"/>
  <c r="F73" i="36" a="1"/>
  <c r="F73" i="36" s="1"/>
  <c r="F69" i="36" a="1"/>
  <c r="F69" i="36" s="1"/>
  <c r="F72" i="36" a="1"/>
  <c r="F72" i="36" s="1"/>
  <c r="F68" i="36" a="1"/>
  <c r="F68" i="36" s="1"/>
  <c r="F71" i="36" a="1"/>
  <c r="F71" i="36" s="1"/>
  <c r="F67" i="36" a="1"/>
  <c r="F67" i="36" s="1"/>
  <c r="F70" i="36" a="1"/>
  <c r="F70" i="36" s="1"/>
  <c r="F66" i="36" a="1"/>
  <c r="F66" i="36" s="1"/>
  <c r="F65" i="36" a="1"/>
  <c r="F65" i="36" s="1"/>
  <c r="F59" i="36" a="1"/>
  <c r="F59" i="36" s="1"/>
  <c r="F64" i="36" a="1"/>
  <c r="F64" i="36" s="1"/>
  <c r="F63" i="36" a="1"/>
  <c r="F63" i="36" s="1"/>
  <c r="F62" i="36" a="1"/>
  <c r="F62" i="36" s="1"/>
  <c r="F61" i="36" a="1"/>
  <c r="F61" i="36" s="1"/>
  <c r="F60" i="36" a="1"/>
  <c r="F60" i="36" s="1"/>
  <c r="F57" i="36" a="1"/>
  <c r="F57" i="36" s="1"/>
  <c r="F58" i="36" a="1"/>
  <c r="F58" i="36" s="1"/>
  <c r="F56" i="36" a="1"/>
  <c r="F56" i="36" s="1"/>
  <c r="F49" i="36" a="1"/>
  <c r="F49" i="36" s="1"/>
  <c r="F48" i="36" a="1"/>
  <c r="F48" i="36" s="1"/>
  <c r="F55" i="36" a="1"/>
  <c r="F55" i="36" s="1"/>
  <c r="F54" i="36" a="1"/>
  <c r="F54" i="36" s="1"/>
  <c r="F53" i="36" a="1"/>
  <c r="F53" i="36" s="1"/>
  <c r="F52" i="36" a="1"/>
  <c r="F52" i="36" s="1"/>
  <c r="F51" i="36" a="1"/>
  <c r="F51" i="36" s="1"/>
  <c r="F50" i="36" a="1"/>
  <c r="F50" i="36" s="1"/>
  <c r="F46" i="36" a="1"/>
  <c r="F46" i="36" s="1"/>
  <c r="F38" i="36" a="1"/>
  <c r="F38" i="36" s="1"/>
  <c r="F45" i="36" a="1"/>
  <c r="F45" i="36" s="1"/>
  <c r="F37" i="36" a="1"/>
  <c r="F37" i="36" s="1"/>
  <c r="F44" i="36" a="1"/>
  <c r="F44" i="36" s="1"/>
  <c r="F36" i="36" a="1"/>
  <c r="F36" i="36" s="1"/>
  <c r="F43" i="36" a="1"/>
  <c r="F43" i="36" s="1"/>
  <c r="F35" i="36" a="1"/>
  <c r="F35" i="36" s="1"/>
  <c r="F42" i="36" a="1"/>
  <c r="F42" i="36" s="1"/>
  <c r="F41" i="36" a="1"/>
  <c r="F41" i="36" s="1"/>
  <c r="F40" i="36" a="1"/>
  <c r="F40" i="36" s="1"/>
  <c r="F47" i="36" a="1"/>
  <c r="F47" i="36" s="1"/>
  <c r="F39" i="36" a="1"/>
  <c r="F39" i="36" s="1"/>
  <c r="F34" i="36" a="1"/>
  <c r="F34" i="36" s="1"/>
  <c r="F33" i="36" a="1"/>
  <c r="F33" i="36" s="1"/>
  <c r="F28" i="36" a="1"/>
  <c r="F28" i="36" s="1"/>
  <c r="F27" i="36" a="1"/>
  <c r="F27" i="36" s="1"/>
  <c r="F26" i="36" a="1"/>
  <c r="F26" i="36" s="1"/>
  <c r="F25" i="36" a="1"/>
  <c r="F25" i="36" s="1"/>
  <c r="F32" i="36" a="1"/>
  <c r="F32" i="36" s="1"/>
  <c r="F31" i="36" a="1"/>
  <c r="F31" i="36" s="1"/>
  <c r="F30" i="36" a="1"/>
  <c r="F30" i="36" s="1"/>
  <c r="F21" i="36" a="1"/>
  <c r="F21" i="36" s="1"/>
  <c r="F13" i="36" a="1"/>
  <c r="F13" i="36" s="1"/>
  <c r="F29" i="36" a="1"/>
  <c r="F29" i="36" s="1"/>
  <c r="F20" i="36" a="1"/>
  <c r="F20" i="36" s="1"/>
  <c r="F12" i="36" a="1"/>
  <c r="F12" i="36" s="1"/>
  <c r="F19" i="36" a="1"/>
  <c r="F19" i="36" s="1"/>
  <c r="F18" i="36" a="1"/>
  <c r="F18" i="36" s="1"/>
  <c r="F17" i="36" a="1"/>
  <c r="F17" i="36" s="1"/>
  <c r="F24" i="36" a="1"/>
  <c r="F24" i="36" s="1"/>
  <c r="F16" i="36" a="1"/>
  <c r="F16" i="36" s="1"/>
  <c r="F23" i="36" a="1"/>
  <c r="F23" i="36" s="1"/>
  <c r="F22" i="36" a="1"/>
  <c r="F22" i="36" s="1"/>
  <c r="F15" i="36" a="1"/>
  <c r="F15" i="36" s="1"/>
  <c r="F14" i="36" a="1"/>
  <c r="F14" i="36" s="1"/>
  <c r="F11" i="36" a="1"/>
  <c r="F11" i="36" s="1"/>
  <c r="F10" i="36" a="1"/>
  <c r="F10" i="36" s="1"/>
  <c r="F6" i="36" a="1"/>
  <c r="F6" i="36" s="1"/>
  <c r="F9" i="36" a="1"/>
  <c r="F9" i="36" s="1"/>
  <c r="F8" i="36" a="1"/>
  <c r="F8" i="36" s="1"/>
  <c r="F7" i="36" a="1"/>
  <c r="F7" i="36" s="1"/>
  <c r="AZ83" i="36" a="1"/>
  <c r="AZ83" i="36" s="1"/>
  <c r="AZ81" i="36" a="1"/>
  <c r="AZ81" i="36" s="1"/>
  <c r="AZ79" i="36" a="1"/>
  <c r="AZ79" i="36" s="1"/>
  <c r="AZ84" i="36" a="1"/>
  <c r="AZ84" i="36" s="1"/>
  <c r="AZ82" i="36" a="1"/>
  <c r="AZ82" i="36" s="1"/>
  <c r="AZ80" i="36" a="1"/>
  <c r="AZ80" i="36" s="1"/>
  <c r="AZ77" i="36" a="1"/>
  <c r="AZ77" i="36" s="1"/>
  <c r="AZ76" i="36" a="1"/>
  <c r="AZ76" i="36" s="1"/>
  <c r="AZ78" i="36" a="1"/>
  <c r="AZ78" i="36" s="1"/>
  <c r="AZ75" i="36" a="1"/>
  <c r="AZ75" i="36" s="1"/>
  <c r="AZ74" i="36" a="1"/>
  <c r="AZ74" i="36" s="1"/>
  <c r="AZ73" i="36" a="1"/>
  <c r="AZ73" i="36" s="1"/>
  <c r="AZ71" i="36" a="1"/>
  <c r="AZ71" i="36" s="1"/>
  <c r="AZ70" i="36" a="1"/>
  <c r="AZ70" i="36" s="1"/>
  <c r="AZ72" i="36" a="1"/>
  <c r="AZ72" i="36" s="1"/>
  <c r="AZ68" i="36" a="1"/>
  <c r="AZ68" i="36" s="1"/>
  <c r="AZ65" i="36" a="1"/>
  <c r="AZ65" i="36" s="1"/>
  <c r="AZ66" i="36" a="1"/>
  <c r="AZ66" i="36" s="1"/>
  <c r="AZ69" i="36" a="1"/>
  <c r="AZ69" i="36" s="1"/>
  <c r="AZ67" i="36" a="1"/>
  <c r="AZ67" i="36" s="1"/>
  <c r="AZ59" i="36" a="1"/>
  <c r="AZ59" i="36" s="1"/>
  <c r="AZ64" i="36" a="1"/>
  <c r="AZ64" i="36" s="1"/>
  <c r="AZ62" i="36" a="1"/>
  <c r="AZ62" i="36" s="1"/>
  <c r="AZ63" i="36" a="1"/>
  <c r="AZ63" i="36" s="1"/>
  <c r="AZ61" i="36" a="1"/>
  <c r="AZ61" i="36" s="1"/>
  <c r="AZ60" i="36" a="1"/>
  <c r="AZ60" i="36" s="1"/>
  <c r="AZ58" i="36" a="1"/>
  <c r="AZ58" i="36" s="1"/>
  <c r="AZ55" i="36" a="1"/>
  <c r="AZ55" i="36" s="1"/>
  <c r="AZ57" i="36" a="1"/>
  <c r="AZ57" i="36" s="1"/>
  <c r="AZ56" i="36" a="1"/>
  <c r="AZ56" i="36" s="1"/>
  <c r="AZ49" i="36" a="1"/>
  <c r="AZ49" i="36" s="1"/>
  <c r="AZ48" i="36" a="1"/>
  <c r="AZ48" i="36" s="1"/>
  <c r="AZ47" i="36" a="1"/>
  <c r="AZ47" i="36" s="1"/>
  <c r="AZ54" i="36" a="1"/>
  <c r="AZ54" i="36" s="1"/>
  <c r="AZ53" i="36" a="1"/>
  <c r="AZ53" i="36" s="1"/>
  <c r="AZ52" i="36" a="1"/>
  <c r="AZ52" i="36" s="1"/>
  <c r="AZ51" i="36" a="1"/>
  <c r="AZ51" i="36" s="1"/>
  <c r="AZ50" i="36" a="1"/>
  <c r="AZ50" i="36" s="1"/>
  <c r="AZ45" i="36" a="1"/>
  <c r="AZ45" i="36" s="1"/>
  <c r="AZ37" i="36" a="1"/>
  <c r="AZ37" i="36" s="1"/>
  <c r="AZ44" i="36" a="1"/>
  <c r="AZ44" i="36" s="1"/>
  <c r="AZ36" i="36" a="1"/>
  <c r="AZ36" i="36" s="1"/>
  <c r="AZ43" i="36" a="1"/>
  <c r="AZ43" i="36" s="1"/>
  <c r="AZ35" i="36" a="1"/>
  <c r="AZ35" i="36" s="1"/>
  <c r="AZ42" i="36" a="1"/>
  <c r="AZ42" i="36" s="1"/>
  <c r="AZ34" i="36" a="1"/>
  <c r="AZ34" i="36" s="1"/>
  <c r="AZ41" i="36" a="1"/>
  <c r="AZ41" i="36" s="1"/>
  <c r="AZ40" i="36" a="1"/>
  <c r="AZ40" i="36" s="1"/>
  <c r="AZ39" i="36" a="1"/>
  <c r="AZ39" i="36" s="1"/>
  <c r="AZ46" i="36" a="1"/>
  <c r="AZ46" i="36" s="1"/>
  <c r="AZ38" i="36" a="1"/>
  <c r="AZ38" i="36" s="1"/>
  <c r="AZ33" i="36" a="1"/>
  <c r="AZ33" i="36" s="1"/>
  <c r="AZ32" i="36" a="1"/>
  <c r="AZ32" i="36" s="1"/>
  <c r="AZ27" i="36" a="1"/>
  <c r="AZ27" i="36" s="1"/>
  <c r="AZ26" i="36" a="1"/>
  <c r="AZ26" i="36" s="1"/>
  <c r="AZ25" i="36" a="1"/>
  <c r="AZ25" i="36" s="1"/>
  <c r="AZ24" i="36" a="1"/>
  <c r="AZ24" i="36" s="1"/>
  <c r="AZ31" i="36" a="1"/>
  <c r="AZ31" i="36" s="1"/>
  <c r="AZ30" i="36" a="1"/>
  <c r="AZ30" i="36" s="1"/>
  <c r="AZ29" i="36" a="1"/>
  <c r="AZ29" i="36" s="1"/>
  <c r="AZ21" i="36" a="1"/>
  <c r="AZ21" i="36" s="1"/>
  <c r="AZ13" i="36" a="1"/>
  <c r="AZ13" i="36" s="1"/>
  <c r="AZ20" i="36" a="1"/>
  <c r="AZ20" i="36" s="1"/>
  <c r="AZ12" i="36" a="1"/>
  <c r="AZ12" i="36" s="1"/>
  <c r="AZ19" i="36" a="1"/>
  <c r="AZ19" i="36" s="1"/>
  <c r="AZ18" i="36" a="1"/>
  <c r="AZ18" i="36" s="1"/>
  <c r="AZ28" i="36" a="1"/>
  <c r="AZ28" i="36" s="1"/>
  <c r="AZ17" i="36" a="1"/>
  <c r="AZ17" i="36" s="1"/>
  <c r="AZ16" i="36" a="1"/>
  <c r="AZ16" i="36" s="1"/>
  <c r="AZ23" i="36" a="1"/>
  <c r="AZ23" i="36" s="1"/>
  <c r="AZ14" i="36" a="1"/>
  <c r="AZ14" i="36" s="1"/>
  <c r="AZ7" i="36" a="1"/>
  <c r="AZ7" i="36" s="1"/>
  <c r="AZ6" i="36" a="1"/>
  <c r="AZ6" i="36" s="1"/>
  <c r="AZ11" i="36" a="1"/>
  <c r="AZ11" i="36" s="1"/>
  <c r="AZ15" i="36" a="1"/>
  <c r="AZ15" i="36" s="1"/>
  <c r="AZ10" i="36" a="1"/>
  <c r="AZ10" i="36" s="1"/>
  <c r="AZ9" i="36" a="1"/>
  <c r="AZ9" i="36" s="1"/>
  <c r="AZ22" i="36" a="1"/>
  <c r="AZ22" i="36" s="1"/>
  <c r="AZ8" i="36" a="1"/>
  <c r="AZ8" i="36" s="1"/>
  <c r="AX84" i="36" a="1"/>
  <c r="AX84" i="36" s="1"/>
  <c r="AX82" i="36" a="1"/>
  <c r="AX82" i="36" s="1"/>
  <c r="AX80" i="36" a="1"/>
  <c r="AX80" i="36" s="1"/>
  <c r="AX83" i="36" a="1"/>
  <c r="AX83" i="36" s="1"/>
  <c r="AX81" i="36" a="1"/>
  <c r="AX81" i="36" s="1"/>
  <c r="AX79" i="36" a="1"/>
  <c r="AX79" i="36" s="1"/>
  <c r="AX78" i="36" a="1"/>
  <c r="AX78" i="36" s="1"/>
  <c r="AX77" i="36" a="1"/>
  <c r="AX77" i="36" s="1"/>
  <c r="AX76" i="36" a="1"/>
  <c r="AX76" i="36" s="1"/>
  <c r="AX75" i="36" a="1"/>
  <c r="AX75" i="36" s="1"/>
  <c r="AX74" i="36" a="1"/>
  <c r="AX74" i="36" s="1"/>
  <c r="AX73" i="36" a="1"/>
  <c r="AX73" i="36" s="1"/>
  <c r="AX72" i="36" a="1"/>
  <c r="AX72" i="36" s="1"/>
  <c r="AX68" i="36" a="1"/>
  <c r="AX68" i="36" s="1"/>
  <c r="AX71" i="36" a="1"/>
  <c r="AX71" i="36" s="1"/>
  <c r="AX67" i="36" a="1"/>
  <c r="AX67" i="36" s="1"/>
  <c r="AX70" i="36" a="1"/>
  <c r="AX70" i="36" s="1"/>
  <c r="AX66" i="36" a="1"/>
  <c r="AX66" i="36" s="1"/>
  <c r="AX69" i="36" a="1"/>
  <c r="AX69" i="36" s="1"/>
  <c r="AX65" i="36" a="1"/>
  <c r="AX65" i="36" s="1"/>
  <c r="AX62" i="36" a="1"/>
  <c r="AX62" i="36" s="1"/>
  <c r="AX63" i="36" a="1"/>
  <c r="AX63" i="36" s="1"/>
  <c r="AX60" i="36" a="1"/>
  <c r="AX60" i="36" s="1"/>
  <c r="AX59" i="36" a="1"/>
  <c r="AX59" i="36" s="1"/>
  <c r="AX58" i="36" a="1"/>
  <c r="AX58" i="36" s="1"/>
  <c r="AX64" i="36" a="1"/>
  <c r="AX64" i="36" s="1"/>
  <c r="AX61" i="36" a="1"/>
  <c r="AX61" i="36" s="1"/>
  <c r="AX57" i="36" a="1"/>
  <c r="AX57" i="36" s="1"/>
  <c r="AX56" i="36" a="1"/>
  <c r="AX56" i="36" s="1"/>
  <c r="AX52" i="36" a="1"/>
  <c r="AX52" i="36" s="1"/>
  <c r="AX51" i="36" a="1"/>
  <c r="AX51" i="36" s="1"/>
  <c r="AX50" i="36" a="1"/>
  <c r="AX50" i="36" s="1"/>
  <c r="AX49" i="36" a="1"/>
  <c r="AX49" i="36" s="1"/>
  <c r="AX48" i="36" a="1"/>
  <c r="AX48" i="36" s="1"/>
  <c r="AX55" i="36" a="1"/>
  <c r="AX55" i="36" s="1"/>
  <c r="AX47" i="36" a="1"/>
  <c r="AX47" i="36" s="1"/>
  <c r="AX54" i="36" a="1"/>
  <c r="AX54" i="36" s="1"/>
  <c r="AX53" i="36" a="1"/>
  <c r="AX53" i="36" s="1"/>
  <c r="AX41" i="36" a="1"/>
  <c r="AX41" i="36" s="1"/>
  <c r="AX40" i="36" a="1"/>
  <c r="AX40" i="36" s="1"/>
  <c r="AX39" i="36" a="1"/>
  <c r="AX39" i="36" s="1"/>
  <c r="AX46" i="36" a="1"/>
  <c r="AX46" i="36" s="1"/>
  <c r="AX38" i="36" a="1"/>
  <c r="AX38" i="36" s="1"/>
  <c r="AX45" i="36" a="1"/>
  <c r="AX45" i="36" s="1"/>
  <c r="AX37" i="36" a="1"/>
  <c r="AX37" i="36" s="1"/>
  <c r="AX44" i="36" a="1"/>
  <c r="AX44" i="36" s="1"/>
  <c r="AX36" i="36" a="1"/>
  <c r="AX36" i="36" s="1"/>
  <c r="AX43" i="36" a="1"/>
  <c r="AX43" i="36" s="1"/>
  <c r="AX35" i="36" a="1"/>
  <c r="AX35" i="36" s="1"/>
  <c r="AX42" i="36" a="1"/>
  <c r="AX42" i="36" s="1"/>
  <c r="AX33" i="36" a="1"/>
  <c r="AX33" i="36" s="1"/>
  <c r="AX34" i="36" a="1"/>
  <c r="AX34" i="36" s="1"/>
  <c r="AX32" i="36" a="1"/>
  <c r="AX32" i="36" s="1"/>
  <c r="AX31" i="36" a="1"/>
  <c r="AX31" i="36" s="1"/>
  <c r="AX30" i="36" a="1"/>
  <c r="AX30" i="36" s="1"/>
  <c r="AX29" i="36" a="1"/>
  <c r="AX29" i="36" s="1"/>
  <c r="AX28" i="36" a="1"/>
  <c r="AX28" i="36" s="1"/>
  <c r="AX27" i="36" a="1"/>
  <c r="AX27" i="36" s="1"/>
  <c r="AX26" i="36" a="1"/>
  <c r="AX26" i="36" s="1"/>
  <c r="AX25" i="36" a="1"/>
  <c r="AX25" i="36" s="1"/>
  <c r="AX16" i="36" a="1"/>
  <c r="AX16" i="36" s="1"/>
  <c r="AX24" i="36" a="1"/>
  <c r="AX24" i="36" s="1"/>
  <c r="AX23" i="36" a="1"/>
  <c r="AX23" i="36" s="1"/>
  <c r="AX15" i="36" a="1"/>
  <c r="AX15" i="36" s="1"/>
  <c r="AX22" i="36" a="1"/>
  <c r="AX22" i="36" s="1"/>
  <c r="AX14" i="36" a="1"/>
  <c r="AX14" i="36" s="1"/>
  <c r="AX21" i="36" a="1"/>
  <c r="AX21" i="36" s="1"/>
  <c r="AX13" i="36" a="1"/>
  <c r="AX13" i="36" s="1"/>
  <c r="AX20" i="36" a="1"/>
  <c r="AX20" i="36" s="1"/>
  <c r="AX12" i="36" a="1"/>
  <c r="AX12" i="36" s="1"/>
  <c r="AX19" i="36" a="1"/>
  <c r="AX19" i="36" s="1"/>
  <c r="AX18" i="36" a="1"/>
  <c r="AX18" i="36" s="1"/>
  <c r="AX10" i="36" a="1"/>
  <c r="AX10" i="36" s="1"/>
  <c r="AX17" i="36" a="1"/>
  <c r="AX17" i="36" s="1"/>
  <c r="AX9" i="36" a="1"/>
  <c r="AX9" i="36" s="1"/>
  <c r="AX8" i="36" a="1"/>
  <c r="AX8" i="36" s="1"/>
  <c r="AX7" i="36" a="1"/>
  <c r="AX7" i="36" s="1"/>
  <c r="AX6" i="36" a="1"/>
  <c r="AX6" i="36" s="1"/>
  <c r="AX11" i="36" a="1"/>
  <c r="AX11" i="36" s="1"/>
  <c r="BB83" i="36" a="1"/>
  <c r="BB83" i="36" s="1"/>
  <c r="BB81" i="36" a="1"/>
  <c r="BB81" i="36" s="1"/>
  <c r="BB79" i="36" a="1"/>
  <c r="BB79" i="36" s="1"/>
  <c r="BB84" i="36" a="1"/>
  <c r="BB84" i="36" s="1"/>
  <c r="BB82" i="36" a="1"/>
  <c r="BB82" i="36" s="1"/>
  <c r="BB80" i="36" a="1"/>
  <c r="BB80" i="36" s="1"/>
  <c r="BB78" i="36" a="1"/>
  <c r="BB78" i="36" s="1"/>
  <c r="BB77" i="36" a="1"/>
  <c r="BB77" i="36" s="1"/>
  <c r="BB76" i="36" a="1"/>
  <c r="BB76" i="36" s="1"/>
  <c r="BB73" i="36" a="1"/>
  <c r="BB73" i="36" s="1"/>
  <c r="BB75" i="36" a="1"/>
  <c r="BB75" i="36" s="1"/>
  <c r="BB74" i="36" a="1"/>
  <c r="BB74" i="36" s="1"/>
  <c r="BB69" i="36" a="1"/>
  <c r="BB69" i="36" s="1"/>
  <c r="BB65" i="36" a="1"/>
  <c r="BB65" i="36" s="1"/>
  <c r="BB72" i="36" a="1"/>
  <c r="BB72" i="36" s="1"/>
  <c r="BB68" i="36" a="1"/>
  <c r="BB68" i="36" s="1"/>
  <c r="BB71" i="36" a="1"/>
  <c r="BB71" i="36" s="1"/>
  <c r="BB67" i="36" a="1"/>
  <c r="BB67" i="36" s="1"/>
  <c r="BB70" i="36" a="1"/>
  <c r="BB70" i="36" s="1"/>
  <c r="BB66" i="36" a="1"/>
  <c r="BB66" i="36" s="1"/>
  <c r="BB64" i="36" a="1"/>
  <c r="BB64" i="36" s="1"/>
  <c r="BB62" i="36" a="1"/>
  <c r="BB62" i="36" s="1"/>
  <c r="BB61" i="36" a="1"/>
  <c r="BB61" i="36" s="1"/>
  <c r="BB63" i="36" a="1"/>
  <c r="BB63" i="36" s="1"/>
  <c r="BB60" i="36" a="1"/>
  <c r="BB60" i="36" s="1"/>
  <c r="BB59" i="36" a="1"/>
  <c r="BB59" i="36" s="1"/>
  <c r="BB58" i="36" a="1"/>
  <c r="BB58" i="36" s="1"/>
  <c r="BB57" i="36" a="1"/>
  <c r="BB57" i="36" s="1"/>
  <c r="BB56" i="36" a="1"/>
  <c r="BB56" i="36" s="1"/>
  <c r="BB55" i="36" a="1"/>
  <c r="BB55" i="36" s="1"/>
  <c r="BB53" i="36" a="1"/>
  <c r="BB53" i="36" s="1"/>
  <c r="BB52" i="36" a="1"/>
  <c r="BB52" i="36" s="1"/>
  <c r="BB51" i="36" a="1"/>
  <c r="BB51" i="36" s="1"/>
  <c r="BB50" i="36" a="1"/>
  <c r="BB50" i="36" s="1"/>
  <c r="BB49" i="36" a="1"/>
  <c r="BB49" i="36" s="1"/>
  <c r="BB48" i="36" a="1"/>
  <c r="BB48" i="36" s="1"/>
  <c r="BB47" i="36" a="1"/>
  <c r="BB47" i="36" s="1"/>
  <c r="BB54" i="36" a="1"/>
  <c r="BB54" i="36" s="1"/>
  <c r="BB42" i="36" a="1"/>
  <c r="BB42" i="36" s="1"/>
  <c r="BB34" i="36" a="1"/>
  <c r="BB34" i="36" s="1"/>
  <c r="BB41" i="36" a="1"/>
  <c r="BB41" i="36" s="1"/>
  <c r="BB40" i="36" a="1"/>
  <c r="BB40" i="36" s="1"/>
  <c r="BB39" i="36" a="1"/>
  <c r="BB39" i="36" s="1"/>
  <c r="BB46" i="36" a="1"/>
  <c r="BB46" i="36" s="1"/>
  <c r="BB38" i="36" a="1"/>
  <c r="BB38" i="36" s="1"/>
  <c r="BB45" i="36" a="1"/>
  <c r="BB45" i="36" s="1"/>
  <c r="BB37" i="36" a="1"/>
  <c r="BB37" i="36" s="1"/>
  <c r="BB44" i="36" a="1"/>
  <c r="BB44" i="36" s="1"/>
  <c r="BB36" i="36" a="1"/>
  <c r="BB36" i="36" s="1"/>
  <c r="BB33" i="36" a="1"/>
  <c r="BB33" i="36" s="1"/>
  <c r="BB43" i="36" a="1"/>
  <c r="BB43" i="36" s="1"/>
  <c r="BB32" i="36" a="1"/>
  <c r="BB32" i="36" s="1"/>
  <c r="BB35" i="36" a="1"/>
  <c r="BB35" i="36" s="1"/>
  <c r="BB24" i="36" a="1"/>
  <c r="BB24" i="36" s="1"/>
  <c r="BB31" i="36" a="1"/>
  <c r="BB31" i="36" s="1"/>
  <c r="BB30" i="36" a="1"/>
  <c r="BB30" i="36" s="1"/>
  <c r="BB29" i="36" a="1"/>
  <c r="BB29" i="36" s="1"/>
  <c r="BB28" i="36" a="1"/>
  <c r="BB28" i="36" s="1"/>
  <c r="BB27" i="36" a="1"/>
  <c r="BB27" i="36" s="1"/>
  <c r="BB26" i="36" a="1"/>
  <c r="BB26" i="36" s="1"/>
  <c r="BB17" i="36" a="1"/>
  <c r="BB17" i="36" s="1"/>
  <c r="BB16" i="36" a="1"/>
  <c r="BB16" i="36" s="1"/>
  <c r="BB23" i="36" a="1"/>
  <c r="BB23" i="36" s="1"/>
  <c r="BB15" i="36" a="1"/>
  <c r="BB15" i="36" s="1"/>
  <c r="BB25" i="36" a="1"/>
  <c r="BB25" i="36" s="1"/>
  <c r="BB22" i="36" a="1"/>
  <c r="BB22" i="36" s="1"/>
  <c r="BB14" i="36" a="1"/>
  <c r="BB14" i="36" s="1"/>
  <c r="BB21" i="36" a="1"/>
  <c r="BB21" i="36" s="1"/>
  <c r="BB13" i="36" a="1"/>
  <c r="BB13" i="36" s="1"/>
  <c r="BB20" i="36" a="1"/>
  <c r="BB20" i="36" s="1"/>
  <c r="BB12" i="36" a="1"/>
  <c r="BB12" i="36" s="1"/>
  <c r="BB19" i="36" a="1"/>
  <c r="BB19" i="36" s="1"/>
  <c r="BB11" i="36" a="1"/>
  <c r="BB11" i="36" s="1"/>
  <c r="BB10" i="36" a="1"/>
  <c r="BB10" i="36" s="1"/>
  <c r="BB9" i="36" a="1"/>
  <c r="BB9" i="36" s="1"/>
  <c r="BB18" i="36" a="1"/>
  <c r="BB18" i="36" s="1"/>
  <c r="BB8" i="36" a="1"/>
  <c r="BB8" i="36" s="1"/>
  <c r="BB6" i="36" a="1"/>
  <c r="BB6" i="36" s="1"/>
  <c r="BB7" i="36" a="1"/>
  <c r="BB7" i="36" s="1"/>
  <c r="AJ83" i="36" a="1"/>
  <c r="AJ83" i="36" s="1"/>
  <c r="AJ81" i="36" a="1"/>
  <c r="AJ81" i="36" s="1"/>
  <c r="AJ79" i="36" a="1"/>
  <c r="AJ79" i="36" s="1"/>
  <c r="AJ84" i="36" a="1"/>
  <c r="AJ84" i="36" s="1"/>
  <c r="AJ82" i="36" a="1"/>
  <c r="AJ82" i="36" s="1"/>
  <c r="AJ80" i="36" a="1"/>
  <c r="AJ80" i="36" s="1"/>
  <c r="AJ78" i="36" a="1"/>
  <c r="AJ78" i="36" s="1"/>
  <c r="AJ77" i="36" a="1"/>
  <c r="AJ77" i="36" s="1"/>
  <c r="AJ76" i="36" a="1"/>
  <c r="AJ76" i="36" s="1"/>
  <c r="AJ73" i="36" a="1"/>
  <c r="AJ73" i="36" s="1"/>
  <c r="AJ75" i="36" a="1"/>
  <c r="AJ75" i="36" s="1"/>
  <c r="AJ74" i="36" a="1"/>
  <c r="AJ74" i="36" s="1"/>
  <c r="AJ71" i="36" a="1"/>
  <c r="AJ71" i="36" s="1"/>
  <c r="AJ72" i="36" a="1"/>
  <c r="AJ72" i="36" s="1"/>
  <c r="AJ66" i="36" a="1"/>
  <c r="AJ66" i="36" s="1"/>
  <c r="AJ69" i="36" a="1"/>
  <c r="AJ69" i="36" s="1"/>
  <c r="AJ67" i="36" a="1"/>
  <c r="AJ67" i="36" s="1"/>
  <c r="AJ70" i="36" a="1"/>
  <c r="AJ70" i="36" s="1"/>
  <c r="AJ68" i="36" a="1"/>
  <c r="AJ68" i="36" s="1"/>
  <c r="AJ65" i="36" a="1"/>
  <c r="AJ65" i="36" s="1"/>
  <c r="AJ63" i="36" a="1"/>
  <c r="AJ63" i="36" s="1"/>
  <c r="AJ62" i="36" a="1"/>
  <c r="AJ62" i="36" s="1"/>
  <c r="AJ61" i="36" a="1"/>
  <c r="AJ61" i="36" s="1"/>
  <c r="AJ60" i="36" a="1"/>
  <c r="AJ60" i="36" s="1"/>
  <c r="AJ64" i="36" a="1"/>
  <c r="AJ64" i="36" s="1"/>
  <c r="AJ59" i="36" a="1"/>
  <c r="AJ59" i="36" s="1"/>
  <c r="AJ58" i="36" a="1"/>
  <c r="AJ58" i="36" s="1"/>
  <c r="AJ57" i="36" a="1"/>
  <c r="AJ57" i="36" s="1"/>
  <c r="AJ56" i="36" a="1"/>
  <c r="AJ56" i="36" s="1"/>
  <c r="AJ53" i="36" a="1"/>
  <c r="AJ53" i="36" s="1"/>
  <c r="AJ52" i="36" a="1"/>
  <c r="AJ52" i="36" s="1"/>
  <c r="AJ51" i="36" a="1"/>
  <c r="AJ51" i="36" s="1"/>
  <c r="AJ50" i="36" a="1"/>
  <c r="AJ50" i="36" s="1"/>
  <c r="AJ49" i="36" a="1"/>
  <c r="AJ49" i="36" s="1"/>
  <c r="AJ48" i="36" a="1"/>
  <c r="AJ48" i="36" s="1"/>
  <c r="AJ55" i="36" a="1"/>
  <c r="AJ55" i="36" s="1"/>
  <c r="AJ47" i="36" a="1"/>
  <c r="AJ47" i="36" s="1"/>
  <c r="AJ54" i="36" a="1"/>
  <c r="AJ54" i="36" s="1"/>
  <c r="AJ41" i="36" a="1"/>
  <c r="AJ41" i="36" s="1"/>
  <c r="AJ40" i="36" a="1"/>
  <c r="AJ40" i="36" s="1"/>
  <c r="AJ39" i="36" a="1"/>
  <c r="AJ39" i="36" s="1"/>
  <c r="AJ46" i="36" a="1"/>
  <c r="AJ46" i="36" s="1"/>
  <c r="AJ38" i="36" a="1"/>
  <c r="AJ38" i="36" s="1"/>
  <c r="AJ45" i="36" a="1"/>
  <c r="AJ45" i="36" s="1"/>
  <c r="AJ37" i="36" a="1"/>
  <c r="AJ37" i="36" s="1"/>
  <c r="AJ44" i="36" a="1"/>
  <c r="AJ44" i="36" s="1"/>
  <c r="AJ36" i="36" a="1"/>
  <c r="AJ36" i="36" s="1"/>
  <c r="AJ43" i="36" a="1"/>
  <c r="AJ43" i="36" s="1"/>
  <c r="AJ35" i="36" a="1"/>
  <c r="AJ35" i="36" s="1"/>
  <c r="AJ34" i="36" a="1"/>
  <c r="AJ34" i="36" s="1"/>
  <c r="AJ33" i="36" a="1"/>
  <c r="AJ33" i="36" s="1"/>
  <c r="AJ32" i="36" a="1"/>
  <c r="AJ32" i="36" s="1"/>
  <c r="AJ42" i="36" a="1"/>
  <c r="AJ42" i="36" s="1"/>
  <c r="AJ31" i="36" a="1"/>
  <c r="AJ31" i="36" s="1"/>
  <c r="AJ30" i="36" a="1"/>
  <c r="AJ30" i="36" s="1"/>
  <c r="AJ29" i="36" a="1"/>
  <c r="AJ29" i="36" s="1"/>
  <c r="AJ28" i="36" a="1"/>
  <c r="AJ28" i="36" s="1"/>
  <c r="AJ27" i="36" a="1"/>
  <c r="AJ27" i="36" s="1"/>
  <c r="AJ26" i="36" a="1"/>
  <c r="AJ26" i="36" s="1"/>
  <c r="AJ25" i="36" a="1"/>
  <c r="AJ25" i="36" s="1"/>
  <c r="AJ17" i="36" a="1"/>
  <c r="AJ17" i="36" s="1"/>
  <c r="AJ16" i="36" a="1"/>
  <c r="AJ16" i="36" s="1"/>
  <c r="AJ23" i="36" a="1"/>
  <c r="AJ23" i="36" s="1"/>
  <c r="AJ15" i="36" a="1"/>
  <c r="AJ15" i="36" s="1"/>
  <c r="AJ22" i="36" a="1"/>
  <c r="AJ22" i="36" s="1"/>
  <c r="AJ14" i="36" a="1"/>
  <c r="AJ14" i="36" s="1"/>
  <c r="AJ24" i="36" a="1"/>
  <c r="AJ24" i="36" s="1"/>
  <c r="AJ21" i="36" a="1"/>
  <c r="AJ21" i="36" s="1"/>
  <c r="AJ13" i="36" a="1"/>
  <c r="AJ13" i="36" s="1"/>
  <c r="AJ20" i="36" a="1"/>
  <c r="AJ20" i="36" s="1"/>
  <c r="AJ12" i="36" a="1"/>
  <c r="AJ12" i="36" s="1"/>
  <c r="AJ19" i="36" a="1"/>
  <c r="AJ19" i="36" s="1"/>
  <c r="AJ11" i="36" a="1"/>
  <c r="AJ11" i="36" s="1"/>
  <c r="AJ10" i="36" a="1"/>
  <c r="AJ10" i="36" s="1"/>
  <c r="AJ7" i="36" a="1"/>
  <c r="AJ7" i="36" s="1"/>
  <c r="AJ9" i="36" a="1"/>
  <c r="AJ9" i="36" s="1"/>
  <c r="AJ6" i="36" a="1"/>
  <c r="AJ6" i="36" s="1"/>
  <c r="AJ8" i="36" a="1"/>
  <c r="AJ8" i="36" s="1"/>
  <c r="AJ18" i="36" a="1"/>
  <c r="AJ18" i="36" s="1"/>
  <c r="AH84" i="36" a="1"/>
  <c r="AH84" i="36" s="1"/>
  <c r="AH82" i="36" a="1"/>
  <c r="AH82" i="36" s="1"/>
  <c r="AH80" i="36" a="1"/>
  <c r="AH80" i="36" s="1"/>
  <c r="AH83" i="36" a="1"/>
  <c r="AH83" i="36" s="1"/>
  <c r="AH81" i="36" a="1"/>
  <c r="AH81" i="36" s="1"/>
  <c r="AH79" i="36" a="1"/>
  <c r="AH79" i="36" s="1"/>
  <c r="AH77" i="36" a="1"/>
  <c r="AH77" i="36" s="1"/>
  <c r="AH76" i="36" a="1"/>
  <c r="AH76" i="36" s="1"/>
  <c r="AH78" i="36" a="1"/>
  <c r="AH78" i="36" s="1"/>
  <c r="AH75" i="36" a="1"/>
  <c r="AH75" i="36" s="1"/>
  <c r="AH74" i="36" a="1"/>
  <c r="AH74" i="36" s="1"/>
  <c r="AH73" i="36" a="1"/>
  <c r="AH73" i="36" s="1"/>
  <c r="AH72" i="36" a="1"/>
  <c r="AH72" i="36" s="1"/>
  <c r="AH68" i="36" a="1"/>
  <c r="AH68" i="36" s="1"/>
  <c r="AH71" i="36" a="1"/>
  <c r="AH71" i="36" s="1"/>
  <c r="AH67" i="36" a="1"/>
  <c r="AH67" i="36" s="1"/>
  <c r="AH70" i="36" a="1"/>
  <c r="AH70" i="36" s="1"/>
  <c r="AH66" i="36" a="1"/>
  <c r="AH66" i="36" s="1"/>
  <c r="AH69" i="36" a="1"/>
  <c r="AH69" i="36" s="1"/>
  <c r="AH65" i="36" a="1"/>
  <c r="AH65" i="36" s="1"/>
  <c r="AH58" i="36" a="1"/>
  <c r="AH58" i="36" s="1"/>
  <c r="AH63" i="36" a="1"/>
  <c r="AH63" i="36" s="1"/>
  <c r="AH62" i="36" a="1"/>
  <c r="AH62" i="36" s="1"/>
  <c r="AH61" i="36" a="1"/>
  <c r="AH61" i="36" s="1"/>
  <c r="AH60" i="36" a="1"/>
  <c r="AH60" i="36" s="1"/>
  <c r="AH64" i="36" a="1"/>
  <c r="AH64" i="36" s="1"/>
  <c r="AH59" i="36" a="1"/>
  <c r="AH59" i="36" s="1"/>
  <c r="AH57" i="36" a="1"/>
  <c r="AH57" i="36" s="1"/>
  <c r="AH56" i="36" a="1"/>
  <c r="AH56" i="36" s="1"/>
  <c r="AH48" i="36" a="1"/>
  <c r="AH48" i="36" s="1"/>
  <c r="AH55" i="36" a="1"/>
  <c r="AH55" i="36" s="1"/>
  <c r="AH47" i="36" a="1"/>
  <c r="AH47" i="36" s="1"/>
  <c r="AH54" i="36" a="1"/>
  <c r="AH54" i="36" s="1"/>
  <c r="AH53" i="36" a="1"/>
  <c r="AH53" i="36" s="1"/>
  <c r="AH52" i="36" a="1"/>
  <c r="AH52" i="36" s="1"/>
  <c r="AH51" i="36" a="1"/>
  <c r="AH51" i="36" s="1"/>
  <c r="AH50" i="36" a="1"/>
  <c r="AH50" i="36" s="1"/>
  <c r="AH49" i="36" a="1"/>
  <c r="AH49" i="36" s="1"/>
  <c r="AH45" i="36" a="1"/>
  <c r="AH45" i="36" s="1"/>
  <c r="AH37" i="36" a="1"/>
  <c r="AH37" i="36" s="1"/>
  <c r="AH44" i="36" a="1"/>
  <c r="AH44" i="36" s="1"/>
  <c r="AH36" i="36" a="1"/>
  <c r="AH36" i="36" s="1"/>
  <c r="AH43" i="36" a="1"/>
  <c r="AH43" i="36" s="1"/>
  <c r="AH35" i="36" a="1"/>
  <c r="AH35" i="36" s="1"/>
  <c r="AH42" i="36" a="1"/>
  <c r="AH42" i="36" s="1"/>
  <c r="AH34" i="36" a="1"/>
  <c r="AH34" i="36" s="1"/>
  <c r="AH41" i="36" a="1"/>
  <c r="AH41" i="36" s="1"/>
  <c r="AH40" i="36" a="1"/>
  <c r="AH40" i="36" s="1"/>
  <c r="AH39" i="36" a="1"/>
  <c r="AH39" i="36" s="1"/>
  <c r="AH46" i="36" a="1"/>
  <c r="AH46" i="36" s="1"/>
  <c r="AH38" i="36" a="1"/>
  <c r="AH38" i="36" s="1"/>
  <c r="AH33" i="36" a="1"/>
  <c r="AH33" i="36" s="1"/>
  <c r="AH32" i="36" a="1"/>
  <c r="AH32" i="36" s="1"/>
  <c r="AH27" i="36" a="1"/>
  <c r="AH27" i="36" s="1"/>
  <c r="AH26" i="36" a="1"/>
  <c r="AH26" i="36" s="1"/>
  <c r="AH25" i="36" a="1"/>
  <c r="AH25" i="36" s="1"/>
  <c r="AH24" i="36" a="1"/>
  <c r="AH24" i="36" s="1"/>
  <c r="AH31" i="36" a="1"/>
  <c r="AH31" i="36" s="1"/>
  <c r="AH30" i="36" a="1"/>
  <c r="AH30" i="36" s="1"/>
  <c r="AH29" i="36" a="1"/>
  <c r="AH29" i="36" s="1"/>
  <c r="AH28" i="36" a="1"/>
  <c r="AH28" i="36" s="1"/>
  <c r="AH20" i="36" a="1"/>
  <c r="AH20" i="36" s="1"/>
  <c r="AH12" i="36" a="1"/>
  <c r="AH12" i="36" s="1"/>
  <c r="AH19" i="36" a="1"/>
  <c r="AH19" i="36" s="1"/>
  <c r="AH18" i="36" a="1"/>
  <c r="AH18" i="36" s="1"/>
  <c r="AH17" i="36" a="1"/>
  <c r="AH17" i="36" s="1"/>
  <c r="AH16" i="36" a="1"/>
  <c r="AH16" i="36" s="1"/>
  <c r="AH23" i="36" a="1"/>
  <c r="AH23" i="36" s="1"/>
  <c r="AH15" i="36" a="1"/>
  <c r="AH15" i="36" s="1"/>
  <c r="AH22" i="36" a="1"/>
  <c r="AH22" i="36" s="1"/>
  <c r="AH21" i="36" a="1"/>
  <c r="AH21" i="36" s="1"/>
  <c r="AH13" i="36" a="1"/>
  <c r="AH13" i="36" s="1"/>
  <c r="AH11" i="36" a="1"/>
  <c r="AH11" i="36" s="1"/>
  <c r="AH10" i="36" a="1"/>
  <c r="AH10" i="36" s="1"/>
  <c r="BW10" i="36" s="1"/>
  <c r="AH9" i="36" a="1"/>
  <c r="AH9" i="36" s="1"/>
  <c r="AH8" i="36" a="1"/>
  <c r="AH8" i="36" s="1"/>
  <c r="AH7" i="36" a="1"/>
  <c r="AH7" i="36" s="1"/>
  <c r="AH6" i="36" a="1"/>
  <c r="AH6" i="36" s="1"/>
  <c r="AH14" i="36" a="1"/>
  <c r="AH14" i="36" s="1"/>
  <c r="X84" i="36" a="1"/>
  <c r="X84" i="36" s="1"/>
  <c r="X82" i="36" a="1"/>
  <c r="X82" i="36" s="1"/>
  <c r="X80" i="36" a="1"/>
  <c r="X80" i="36" s="1"/>
  <c r="X83" i="36" a="1"/>
  <c r="X83" i="36" s="1"/>
  <c r="X81" i="36" a="1"/>
  <c r="X81" i="36" s="1"/>
  <c r="X78" i="36" a="1"/>
  <c r="X78" i="36" s="1"/>
  <c r="X77" i="36" a="1"/>
  <c r="X77" i="36" s="1"/>
  <c r="X79" i="36" a="1"/>
  <c r="X79" i="36" s="1"/>
  <c r="X76" i="36" a="1"/>
  <c r="X76" i="36" s="1"/>
  <c r="X75" i="36" a="1"/>
  <c r="X75" i="36" s="1"/>
  <c r="X74" i="36" a="1"/>
  <c r="X74" i="36" s="1"/>
  <c r="X73" i="36" a="1"/>
  <c r="X73" i="36" s="1"/>
  <c r="X72" i="36" a="1"/>
  <c r="X72" i="36" s="1"/>
  <c r="X71" i="36" a="1"/>
  <c r="X71" i="36" s="1"/>
  <c r="X66" i="36" a="1"/>
  <c r="X66" i="36" s="1"/>
  <c r="X69" i="36" a="1"/>
  <c r="X69" i="36" s="1"/>
  <c r="X67" i="36" a="1"/>
  <c r="X67" i="36" s="1"/>
  <c r="X70" i="36" a="1"/>
  <c r="X70" i="36" s="1"/>
  <c r="X68" i="36" a="1"/>
  <c r="X68" i="36" s="1"/>
  <c r="X60" i="36" a="1"/>
  <c r="X60" i="36" s="1"/>
  <c r="X65" i="36" a="1"/>
  <c r="X65" i="36" s="1"/>
  <c r="X58" i="36" a="1"/>
  <c r="X58" i="36" s="1"/>
  <c r="X63" i="36" a="1"/>
  <c r="X63" i="36" s="1"/>
  <c r="X64" i="36" a="1"/>
  <c r="X64" i="36" s="1"/>
  <c r="X62" i="36" a="1"/>
  <c r="X62" i="36" s="1"/>
  <c r="X61" i="36" a="1"/>
  <c r="X61" i="36" s="1"/>
  <c r="X56" i="36" a="1"/>
  <c r="X56" i="36" s="1"/>
  <c r="X59" i="36" a="1"/>
  <c r="X59" i="36" s="1"/>
  <c r="X57" i="36" a="1"/>
  <c r="X57" i="36" s="1"/>
  <c r="X50" i="36" a="1"/>
  <c r="X50" i="36" s="1"/>
  <c r="X49" i="36" a="1"/>
  <c r="X49" i="36" s="1"/>
  <c r="X48" i="36" a="1"/>
  <c r="X48" i="36" s="1"/>
  <c r="X55" i="36" a="1"/>
  <c r="X55" i="36" s="1"/>
  <c r="X47" i="36" a="1"/>
  <c r="X47" i="36" s="1"/>
  <c r="X54" i="36" a="1"/>
  <c r="X54" i="36" s="1"/>
  <c r="X53" i="36" a="1"/>
  <c r="X53" i="36" s="1"/>
  <c r="X52" i="36" a="1"/>
  <c r="X52" i="36" s="1"/>
  <c r="X51" i="36" a="1"/>
  <c r="X51" i="36" s="1"/>
  <c r="X46" i="36" a="1"/>
  <c r="X46" i="36" s="1"/>
  <c r="X38" i="36" a="1"/>
  <c r="X38" i="36" s="1"/>
  <c r="X45" i="36" a="1"/>
  <c r="X45" i="36" s="1"/>
  <c r="X37" i="36" a="1"/>
  <c r="X37" i="36" s="1"/>
  <c r="X44" i="36" a="1"/>
  <c r="X44" i="36" s="1"/>
  <c r="X36" i="36" a="1"/>
  <c r="X36" i="36" s="1"/>
  <c r="X43" i="36" a="1"/>
  <c r="X43" i="36" s="1"/>
  <c r="X35" i="36" a="1"/>
  <c r="X35" i="36" s="1"/>
  <c r="X42" i="36" a="1"/>
  <c r="X42" i="36" s="1"/>
  <c r="X41" i="36" a="1"/>
  <c r="X41" i="36" s="1"/>
  <c r="X40" i="36" a="1"/>
  <c r="X40" i="36" s="1"/>
  <c r="X34" i="36" a="1"/>
  <c r="X34" i="36" s="1"/>
  <c r="X39" i="36" a="1"/>
  <c r="X39" i="36" s="1"/>
  <c r="X33" i="36" a="1"/>
  <c r="X33" i="36" s="1"/>
  <c r="X32" i="36" a="1"/>
  <c r="X32" i="36" s="1"/>
  <c r="X28" i="36" a="1"/>
  <c r="X28" i="36" s="1"/>
  <c r="X27" i="36" a="1"/>
  <c r="X27" i="36" s="1"/>
  <c r="X26" i="36" a="1"/>
  <c r="X26" i="36" s="1"/>
  <c r="X25" i="36" a="1"/>
  <c r="X25" i="36" s="1"/>
  <c r="X24" i="36" a="1"/>
  <c r="X24" i="36" s="1"/>
  <c r="X31" i="36" a="1"/>
  <c r="X31" i="36" s="1"/>
  <c r="X30" i="36" a="1"/>
  <c r="X30" i="36" s="1"/>
  <c r="X22" i="36" a="1"/>
  <c r="X22" i="36" s="1"/>
  <c r="X14" i="36" a="1"/>
  <c r="X14" i="36" s="1"/>
  <c r="X21" i="36" a="1"/>
  <c r="X21" i="36" s="1"/>
  <c r="X13" i="36" a="1"/>
  <c r="X13" i="36" s="1"/>
  <c r="X20" i="36" a="1"/>
  <c r="X20" i="36" s="1"/>
  <c r="X12" i="36" a="1"/>
  <c r="X12" i="36" s="1"/>
  <c r="X19" i="36" a="1"/>
  <c r="X19" i="36" s="1"/>
  <c r="BM19" i="36" s="1"/>
  <c r="X18" i="36" a="1"/>
  <c r="X18" i="36" s="1"/>
  <c r="X29" i="36" a="1"/>
  <c r="X29" i="36" s="1"/>
  <c r="X17" i="36" a="1"/>
  <c r="X17" i="36" s="1"/>
  <c r="X23" i="36" a="1"/>
  <c r="X23" i="36" s="1"/>
  <c r="X8" i="36" a="1"/>
  <c r="X8" i="36" s="1"/>
  <c r="X6" i="36" a="1"/>
  <c r="X6" i="36" s="1"/>
  <c r="X15" i="36" a="1"/>
  <c r="X15" i="36" s="1"/>
  <c r="X7" i="36" a="1"/>
  <c r="X7" i="36" s="1"/>
  <c r="BM7" i="36" s="1"/>
  <c r="X11" i="36" a="1"/>
  <c r="X11" i="36" s="1"/>
  <c r="X10" i="36" a="1"/>
  <c r="X10" i="36" s="1"/>
  <c r="X16" i="36" a="1"/>
  <c r="X16" i="36" s="1"/>
  <c r="X9" i="36" a="1"/>
  <c r="X9" i="36" s="1"/>
  <c r="AU84" i="36" a="1"/>
  <c r="AU84" i="36" s="1"/>
  <c r="AU82" i="36" a="1"/>
  <c r="AU82" i="36" s="1"/>
  <c r="AU80" i="36" a="1"/>
  <c r="AU80" i="36" s="1"/>
  <c r="AU83" i="36" a="1"/>
  <c r="AU83" i="36" s="1"/>
  <c r="AU81" i="36" a="1"/>
  <c r="AU81" i="36" s="1"/>
  <c r="AU78" i="36" a="1"/>
  <c r="AU78" i="36" s="1"/>
  <c r="AU77" i="36" a="1"/>
  <c r="AU77" i="36" s="1"/>
  <c r="AU76" i="36" a="1"/>
  <c r="AU76" i="36" s="1"/>
  <c r="AU79" i="36" a="1"/>
  <c r="AU79" i="36" s="1"/>
  <c r="AU75" i="36" a="1"/>
  <c r="AU75" i="36" s="1"/>
  <c r="AU74" i="36" a="1"/>
  <c r="AU74" i="36" s="1"/>
  <c r="AU73" i="36" a="1"/>
  <c r="AU73" i="36" s="1"/>
  <c r="AU71" i="36" a="1"/>
  <c r="AU71" i="36" s="1"/>
  <c r="AU70" i="36" a="1"/>
  <c r="AU70" i="36" s="1"/>
  <c r="AU72" i="36" a="1"/>
  <c r="AU72" i="36" s="1"/>
  <c r="AU66" i="36" a="1"/>
  <c r="AU66" i="36" s="1"/>
  <c r="AU65" i="36" a="1"/>
  <c r="AU65" i="36" s="1"/>
  <c r="AU69" i="36" a="1"/>
  <c r="AU69" i="36" s="1"/>
  <c r="AU67" i="36" a="1"/>
  <c r="AU67" i="36" s="1"/>
  <c r="AU68" i="36" a="1"/>
  <c r="AU68" i="36" s="1"/>
  <c r="AU59" i="36" a="1"/>
  <c r="AU59" i="36" s="1"/>
  <c r="AU64" i="36" a="1"/>
  <c r="AU64" i="36" s="1"/>
  <c r="AU63" i="36" a="1"/>
  <c r="AU63" i="36" s="1"/>
  <c r="AU62" i="36" a="1"/>
  <c r="AU62" i="36" s="1"/>
  <c r="AU61" i="36" a="1"/>
  <c r="AU61" i="36" s="1"/>
  <c r="AU60" i="36" a="1"/>
  <c r="AU60" i="36" s="1"/>
  <c r="AU58" i="36" a="1"/>
  <c r="AU58" i="36" s="1"/>
  <c r="AU57" i="36" a="1"/>
  <c r="AU57" i="36" s="1"/>
  <c r="AU56" i="36" a="1"/>
  <c r="AU56" i="36" s="1"/>
  <c r="AU50" i="36" a="1"/>
  <c r="AU50" i="36" s="1"/>
  <c r="AU49" i="36" a="1"/>
  <c r="AU49" i="36" s="1"/>
  <c r="AU48" i="36" a="1"/>
  <c r="AU48" i="36" s="1"/>
  <c r="AU55" i="36" a="1"/>
  <c r="AU55" i="36" s="1"/>
  <c r="AU47" i="36" a="1"/>
  <c r="AU47" i="36" s="1"/>
  <c r="AU54" i="36" a="1"/>
  <c r="AU54" i="36" s="1"/>
  <c r="AU53" i="36" a="1"/>
  <c r="AU53" i="36" s="1"/>
  <c r="AU52" i="36" a="1"/>
  <c r="AU52" i="36" s="1"/>
  <c r="AU51" i="36" a="1"/>
  <c r="AU51" i="36" s="1"/>
  <c r="AU46" i="36" a="1"/>
  <c r="AU46" i="36" s="1"/>
  <c r="AU38" i="36" a="1"/>
  <c r="AU38" i="36" s="1"/>
  <c r="AU45" i="36" a="1"/>
  <c r="AU45" i="36" s="1"/>
  <c r="AU37" i="36" a="1"/>
  <c r="AU37" i="36" s="1"/>
  <c r="AU44" i="36" a="1"/>
  <c r="AU44" i="36" s="1"/>
  <c r="AU36" i="36" a="1"/>
  <c r="AU36" i="36" s="1"/>
  <c r="AU43" i="36" a="1"/>
  <c r="AU43" i="36" s="1"/>
  <c r="AU35" i="36" a="1"/>
  <c r="AU35" i="36" s="1"/>
  <c r="AU42" i="36" a="1"/>
  <c r="AU42" i="36" s="1"/>
  <c r="AU34" i="36" a="1"/>
  <c r="AU34" i="36" s="1"/>
  <c r="AU41" i="36" a="1"/>
  <c r="AU41" i="36" s="1"/>
  <c r="AU40" i="36" a="1"/>
  <c r="AU40" i="36" s="1"/>
  <c r="AU32" i="36" a="1"/>
  <c r="AU32" i="36" s="1"/>
  <c r="AU39" i="36" a="1"/>
  <c r="AU39" i="36" s="1"/>
  <c r="AU33" i="36" a="1"/>
  <c r="AU33" i="36" s="1"/>
  <c r="AU28" i="36" a="1"/>
  <c r="AU28" i="36" s="1"/>
  <c r="AU27" i="36" a="1"/>
  <c r="AU27" i="36" s="1"/>
  <c r="AU26" i="36" a="1"/>
  <c r="AU26" i="36" s="1"/>
  <c r="AU25" i="36" a="1"/>
  <c r="AU25" i="36" s="1"/>
  <c r="AU24" i="36" a="1"/>
  <c r="AU24" i="36" s="1"/>
  <c r="AU31" i="36" a="1"/>
  <c r="AU31" i="36" s="1"/>
  <c r="AU30" i="36" a="1"/>
  <c r="AU30" i="36" s="1"/>
  <c r="AU29" i="36" a="1"/>
  <c r="AU29" i="36" s="1"/>
  <c r="AU22" i="36" a="1"/>
  <c r="AU22" i="36" s="1"/>
  <c r="AU14" i="36" a="1"/>
  <c r="AU14" i="36" s="1"/>
  <c r="AU21" i="36" a="1"/>
  <c r="AU21" i="36" s="1"/>
  <c r="AU13" i="36" a="1"/>
  <c r="AU13" i="36" s="1"/>
  <c r="AU20" i="36" a="1"/>
  <c r="AU20" i="36" s="1"/>
  <c r="AU12" i="36" a="1"/>
  <c r="AU12" i="36" s="1"/>
  <c r="AU19" i="36" a="1"/>
  <c r="AU19" i="36" s="1"/>
  <c r="AU18" i="36" a="1"/>
  <c r="AU18" i="36" s="1"/>
  <c r="AU17" i="36" a="1"/>
  <c r="AU17" i="36" s="1"/>
  <c r="AU16" i="36" a="1"/>
  <c r="AU16" i="36" s="1"/>
  <c r="AU15" i="36" a="1"/>
  <c r="AU15" i="36" s="1"/>
  <c r="AU8" i="36" a="1"/>
  <c r="AU8" i="36" s="1"/>
  <c r="AU23" i="36" a="1"/>
  <c r="AU23" i="36" s="1"/>
  <c r="AU7" i="36" a="1"/>
  <c r="AU7" i="36" s="1"/>
  <c r="AU6" i="36" a="1"/>
  <c r="AU6" i="36" s="1"/>
  <c r="AU11" i="36" a="1"/>
  <c r="AU11" i="36" s="1"/>
  <c r="AU10" i="36" a="1"/>
  <c r="AU10" i="36" s="1"/>
  <c r="AU9" i="36" a="1"/>
  <c r="AU9" i="36" s="1"/>
  <c r="AT83" i="36" a="1"/>
  <c r="AT83" i="36" s="1"/>
  <c r="AT81" i="36" a="1"/>
  <c r="AT81" i="36" s="1"/>
  <c r="AT79" i="36" a="1"/>
  <c r="AT79" i="36" s="1"/>
  <c r="AT84" i="36" a="1"/>
  <c r="AT84" i="36" s="1"/>
  <c r="AT82" i="36" a="1"/>
  <c r="AT82" i="36" s="1"/>
  <c r="AT80" i="36" a="1"/>
  <c r="AT80" i="36" s="1"/>
  <c r="AT78" i="36" a="1"/>
  <c r="AT78" i="36" s="1"/>
  <c r="AT77" i="36" a="1"/>
  <c r="AT77" i="36" s="1"/>
  <c r="AT76" i="36" a="1"/>
  <c r="AT76" i="36" s="1"/>
  <c r="AT75" i="36" a="1"/>
  <c r="AT75" i="36" s="1"/>
  <c r="AT74" i="36" a="1"/>
  <c r="AT74" i="36" s="1"/>
  <c r="AT73" i="36" a="1"/>
  <c r="AT73" i="36" s="1"/>
  <c r="AT71" i="36" a="1"/>
  <c r="AT71" i="36" s="1"/>
  <c r="AT67" i="36" a="1"/>
  <c r="AT67" i="36" s="1"/>
  <c r="AT70" i="36" a="1"/>
  <c r="AT70" i="36" s="1"/>
  <c r="AT66" i="36" a="1"/>
  <c r="AT66" i="36" s="1"/>
  <c r="AT69" i="36" a="1"/>
  <c r="AT69" i="36" s="1"/>
  <c r="AT72" i="36" a="1"/>
  <c r="AT72" i="36" s="1"/>
  <c r="AT68" i="36" a="1"/>
  <c r="AT68" i="36" s="1"/>
  <c r="AT65" i="36" a="1"/>
  <c r="AT65" i="36" s="1"/>
  <c r="AT61" i="36" a="1"/>
  <c r="AT61" i="36" s="1"/>
  <c r="AT59" i="36" a="1"/>
  <c r="AT59" i="36" s="1"/>
  <c r="AT58" i="36" a="1"/>
  <c r="AT58" i="36" s="1"/>
  <c r="AT64" i="36" a="1"/>
  <c r="AT64" i="36" s="1"/>
  <c r="AT63" i="36" a="1"/>
  <c r="AT63" i="36" s="1"/>
  <c r="AT62" i="36" a="1"/>
  <c r="AT62" i="36" s="1"/>
  <c r="AT57" i="36" a="1"/>
  <c r="AT57" i="36" s="1"/>
  <c r="AT56" i="36" a="1"/>
  <c r="AT56" i="36" s="1"/>
  <c r="AT60" i="36" a="1"/>
  <c r="AT60" i="36" s="1"/>
  <c r="AT51" i="36" a="1"/>
  <c r="AT51" i="36" s="1"/>
  <c r="AT50" i="36" a="1"/>
  <c r="AT50" i="36" s="1"/>
  <c r="AT49" i="36" a="1"/>
  <c r="AT49" i="36" s="1"/>
  <c r="AT48" i="36" a="1"/>
  <c r="AT48" i="36" s="1"/>
  <c r="AT55" i="36" a="1"/>
  <c r="AT55" i="36" s="1"/>
  <c r="AT47" i="36" a="1"/>
  <c r="AT47" i="36" s="1"/>
  <c r="AT54" i="36" a="1"/>
  <c r="AT54" i="36" s="1"/>
  <c r="AT53" i="36" a="1"/>
  <c r="AT53" i="36" s="1"/>
  <c r="AT52" i="36" a="1"/>
  <c r="AT52" i="36" s="1"/>
  <c r="AT40" i="36" a="1"/>
  <c r="AT40" i="36" s="1"/>
  <c r="AT39" i="36" a="1"/>
  <c r="AT39" i="36" s="1"/>
  <c r="AT46" i="36" a="1"/>
  <c r="AT46" i="36" s="1"/>
  <c r="AT38" i="36" a="1"/>
  <c r="AT38" i="36" s="1"/>
  <c r="AT45" i="36" a="1"/>
  <c r="AT45" i="36" s="1"/>
  <c r="AT37" i="36" a="1"/>
  <c r="AT37" i="36" s="1"/>
  <c r="AT44" i="36" a="1"/>
  <c r="AT44" i="36" s="1"/>
  <c r="AT36" i="36" a="1"/>
  <c r="AT36" i="36" s="1"/>
  <c r="AT43" i="36" a="1"/>
  <c r="AT43" i="36" s="1"/>
  <c r="AT35" i="36" a="1"/>
  <c r="AT35" i="36" s="1"/>
  <c r="AT42" i="36" a="1"/>
  <c r="AT42" i="36" s="1"/>
  <c r="AT34" i="36" a="1"/>
  <c r="AT34" i="36" s="1"/>
  <c r="AT41" i="36" a="1"/>
  <c r="AT41" i="36" s="1"/>
  <c r="AT33" i="36" a="1"/>
  <c r="AT33" i="36" s="1"/>
  <c r="AT32" i="36" a="1"/>
  <c r="AT32" i="36" s="1"/>
  <c r="AT30" i="36" a="1"/>
  <c r="AT30" i="36" s="1"/>
  <c r="AT29" i="36" a="1"/>
  <c r="AT29" i="36" s="1"/>
  <c r="AT28" i="36" a="1"/>
  <c r="AT28" i="36" s="1"/>
  <c r="AT27" i="36" a="1"/>
  <c r="AT27" i="36" s="1"/>
  <c r="AT26" i="36" a="1"/>
  <c r="AT26" i="36" s="1"/>
  <c r="AT25" i="36" a="1"/>
  <c r="AT25" i="36" s="1"/>
  <c r="AT24" i="36" a="1"/>
  <c r="AT24" i="36" s="1"/>
  <c r="AT23" i="36" a="1"/>
  <c r="AT23" i="36" s="1"/>
  <c r="AT15" i="36" a="1"/>
  <c r="AT15" i="36" s="1"/>
  <c r="AT22" i="36" a="1"/>
  <c r="AT22" i="36" s="1"/>
  <c r="AT14" i="36" a="1"/>
  <c r="AT14" i="36" s="1"/>
  <c r="AT21" i="36" a="1"/>
  <c r="AT21" i="36" s="1"/>
  <c r="AT13" i="36" a="1"/>
  <c r="AT13" i="36" s="1"/>
  <c r="AT20" i="36" a="1"/>
  <c r="AT20" i="36" s="1"/>
  <c r="AT12" i="36" a="1"/>
  <c r="AT12" i="36" s="1"/>
  <c r="AT19" i="36" a="1"/>
  <c r="AT19" i="36" s="1"/>
  <c r="AT18" i="36" a="1"/>
  <c r="AT18" i="36" s="1"/>
  <c r="AT31" i="36" a="1"/>
  <c r="AT31" i="36" s="1"/>
  <c r="AT17" i="36" a="1"/>
  <c r="AT17" i="36" s="1"/>
  <c r="AT9" i="36" a="1"/>
  <c r="AT9" i="36" s="1"/>
  <c r="AT8" i="36" a="1"/>
  <c r="AT8" i="36" s="1"/>
  <c r="AT6" i="36" a="1"/>
  <c r="AT6" i="36" s="1"/>
  <c r="AT11" i="36" a="1"/>
  <c r="AT11" i="36" s="1"/>
  <c r="AT7" i="36" a="1"/>
  <c r="AT7" i="36" s="1"/>
  <c r="AT16" i="36" a="1"/>
  <c r="AT16" i="36" s="1"/>
  <c r="AT10" i="36" a="1"/>
  <c r="AT10" i="36" s="1"/>
  <c r="AB83" i="36" a="1"/>
  <c r="AB83" i="36" s="1"/>
  <c r="AB81" i="36" a="1"/>
  <c r="AB81" i="36" s="1"/>
  <c r="AB79" i="36" a="1"/>
  <c r="AB79" i="36" s="1"/>
  <c r="AB84" i="36" a="1"/>
  <c r="AB84" i="36" s="1"/>
  <c r="AB82" i="36" a="1"/>
  <c r="AB82" i="36" s="1"/>
  <c r="AB80" i="36" a="1"/>
  <c r="AB80" i="36" s="1"/>
  <c r="AB78" i="36" a="1"/>
  <c r="AB78" i="36" s="1"/>
  <c r="AB77" i="36" a="1"/>
  <c r="AB77" i="36" s="1"/>
  <c r="AB76" i="36" a="1"/>
  <c r="AB76" i="36" s="1"/>
  <c r="AB75" i="36" a="1"/>
  <c r="AB75" i="36" s="1"/>
  <c r="AB74" i="36" a="1"/>
  <c r="AB74" i="36" s="1"/>
  <c r="AB73" i="36" a="1"/>
  <c r="AB73" i="36" s="1"/>
  <c r="AB72" i="36" a="1"/>
  <c r="AB72" i="36" s="1"/>
  <c r="AB71" i="36" a="1"/>
  <c r="AB71" i="36" s="1"/>
  <c r="AB67" i="36" a="1"/>
  <c r="AB67" i="36" s="1"/>
  <c r="AB70" i="36" a="1"/>
  <c r="AB70" i="36" s="1"/>
  <c r="AB65" i="36" a="1"/>
  <c r="AB65" i="36" s="1"/>
  <c r="AB68" i="36" a="1"/>
  <c r="AB68" i="36" s="1"/>
  <c r="AB66" i="36" a="1"/>
  <c r="AB66" i="36" s="1"/>
  <c r="AB69" i="36" a="1"/>
  <c r="AB69" i="36" s="1"/>
  <c r="AB64" i="36" a="1"/>
  <c r="AB64" i="36" s="1"/>
  <c r="AB61" i="36" a="1"/>
  <c r="AB61" i="36" s="1"/>
  <c r="AB59" i="36" a="1"/>
  <c r="AB59" i="36" s="1"/>
  <c r="AB63" i="36" a="1"/>
  <c r="AB63" i="36" s="1"/>
  <c r="AB62" i="36" a="1"/>
  <c r="AB62" i="36" s="1"/>
  <c r="AB57" i="36" a="1"/>
  <c r="AB57" i="36" s="1"/>
  <c r="AB56" i="36" a="1"/>
  <c r="AB56" i="36" s="1"/>
  <c r="AB60" i="36" a="1"/>
  <c r="AB60" i="36" s="1"/>
  <c r="AB58" i="36" a="1"/>
  <c r="AB58" i="36" s="1"/>
  <c r="AB51" i="36" a="1"/>
  <c r="AB51" i="36" s="1"/>
  <c r="AB50" i="36" a="1"/>
  <c r="AB50" i="36" s="1"/>
  <c r="AB49" i="36" a="1"/>
  <c r="AB49" i="36" s="1"/>
  <c r="AB48" i="36" a="1"/>
  <c r="AB48" i="36" s="1"/>
  <c r="AB55" i="36" a="1"/>
  <c r="AB55" i="36" s="1"/>
  <c r="AB47" i="36" a="1"/>
  <c r="AB47" i="36" s="1"/>
  <c r="AB54" i="36" a="1"/>
  <c r="AB54" i="36" s="1"/>
  <c r="AB53" i="36" a="1"/>
  <c r="AB53" i="36" s="1"/>
  <c r="AB52" i="36" a="1"/>
  <c r="AB52" i="36" s="1"/>
  <c r="AB39" i="36" a="1"/>
  <c r="AB39" i="36" s="1"/>
  <c r="AB46" i="36" a="1"/>
  <c r="AB46" i="36" s="1"/>
  <c r="AB38" i="36" a="1"/>
  <c r="AB38" i="36" s="1"/>
  <c r="AB45" i="36" a="1"/>
  <c r="AB45" i="36" s="1"/>
  <c r="AB37" i="36" a="1"/>
  <c r="AB37" i="36" s="1"/>
  <c r="AB44" i="36" a="1"/>
  <c r="AB44" i="36" s="1"/>
  <c r="AB36" i="36" a="1"/>
  <c r="AB36" i="36" s="1"/>
  <c r="AB43" i="36" a="1"/>
  <c r="AB43" i="36" s="1"/>
  <c r="AB35" i="36" a="1"/>
  <c r="AB35" i="36" s="1"/>
  <c r="AB42" i="36" a="1"/>
  <c r="AB42" i="36" s="1"/>
  <c r="AB34" i="36" a="1"/>
  <c r="AB34" i="36" s="1"/>
  <c r="AB41" i="36" a="1"/>
  <c r="AB41" i="36" s="1"/>
  <c r="AB33" i="36" a="1"/>
  <c r="AB33" i="36" s="1"/>
  <c r="AB40" i="36" a="1"/>
  <c r="AB40" i="36" s="1"/>
  <c r="AB32" i="36" a="1"/>
  <c r="AB32" i="36" s="1"/>
  <c r="AB29" i="36" a="1"/>
  <c r="AB29" i="36" s="1"/>
  <c r="AB28" i="36" a="1"/>
  <c r="AB28" i="36" s="1"/>
  <c r="AB27" i="36" a="1"/>
  <c r="AB27" i="36" s="1"/>
  <c r="AB26" i="36" a="1"/>
  <c r="AB26" i="36" s="1"/>
  <c r="AB25" i="36" a="1"/>
  <c r="AB25" i="36" s="1"/>
  <c r="AB24" i="36" a="1"/>
  <c r="AB24" i="36" s="1"/>
  <c r="AB31" i="36" a="1"/>
  <c r="AB31" i="36" s="1"/>
  <c r="AB23" i="36" a="1"/>
  <c r="AB23" i="36" s="1"/>
  <c r="AB15" i="36" a="1"/>
  <c r="AB15" i="36" s="1"/>
  <c r="BQ15" i="36" s="1"/>
  <c r="AB22" i="36" a="1"/>
  <c r="AB22" i="36" s="1"/>
  <c r="AB14" i="36" a="1"/>
  <c r="AB14" i="36" s="1"/>
  <c r="AB21" i="36" a="1"/>
  <c r="AB21" i="36" s="1"/>
  <c r="AB13" i="36" a="1"/>
  <c r="AB13" i="36" s="1"/>
  <c r="AB20" i="36" a="1"/>
  <c r="AB20" i="36" s="1"/>
  <c r="AB12" i="36" a="1"/>
  <c r="AB12" i="36" s="1"/>
  <c r="AB19" i="36" a="1"/>
  <c r="AB19" i="36" s="1"/>
  <c r="AB18" i="36" a="1"/>
  <c r="AB18" i="36" s="1"/>
  <c r="BQ18" i="36" s="1"/>
  <c r="AB17" i="36" a="1"/>
  <c r="AB17" i="36" s="1"/>
  <c r="AB9" i="36" a="1"/>
  <c r="AB9" i="36" s="1"/>
  <c r="AB7" i="36" a="1"/>
  <c r="AB7" i="36" s="1"/>
  <c r="AB30" i="36" a="1"/>
  <c r="AB30" i="36" s="1"/>
  <c r="AB8" i="36" a="1"/>
  <c r="AB8" i="36" s="1"/>
  <c r="AB6" i="36" a="1"/>
  <c r="AB6" i="36" s="1"/>
  <c r="AB16" i="36" a="1"/>
  <c r="AB16" i="36" s="1"/>
  <c r="AB11" i="36" a="1"/>
  <c r="AB11" i="36" s="1"/>
  <c r="AB10" i="36" a="1"/>
  <c r="AB10" i="36" s="1"/>
  <c r="Z84" i="36" a="1"/>
  <c r="Z84" i="36" s="1"/>
  <c r="Z82" i="36" a="1"/>
  <c r="Z82" i="36" s="1"/>
  <c r="Z80" i="36" a="1"/>
  <c r="Z80" i="36" s="1"/>
  <c r="Z83" i="36" a="1"/>
  <c r="Z83" i="36" s="1"/>
  <c r="Z81" i="36" a="1"/>
  <c r="Z81" i="36" s="1"/>
  <c r="Z79" i="36" a="1"/>
  <c r="Z79" i="36" s="1"/>
  <c r="Z78" i="36" a="1"/>
  <c r="Z78" i="36" s="1"/>
  <c r="Z77" i="36" a="1"/>
  <c r="Z77" i="36" s="1"/>
  <c r="Z74" i="36" a="1"/>
  <c r="Z74" i="36" s="1"/>
  <c r="Z73" i="36" a="1"/>
  <c r="Z73" i="36" s="1"/>
  <c r="Z76" i="36" a="1"/>
  <c r="Z76" i="36" s="1"/>
  <c r="Z75" i="36" a="1"/>
  <c r="Z75" i="36" s="1"/>
  <c r="Z70" i="36" a="1"/>
  <c r="Z70" i="36" s="1"/>
  <c r="Z66" i="36" a="1"/>
  <c r="Z66" i="36" s="1"/>
  <c r="Z69" i="36" a="1"/>
  <c r="Z69" i="36" s="1"/>
  <c r="Z72" i="36" a="1"/>
  <c r="Z72" i="36" s="1"/>
  <c r="Z68" i="36" a="1"/>
  <c r="Z68" i="36" s="1"/>
  <c r="Z71" i="36" a="1"/>
  <c r="Z71" i="36" s="1"/>
  <c r="Z67" i="36" a="1"/>
  <c r="Z67" i="36" s="1"/>
  <c r="Z65" i="36" a="1"/>
  <c r="Z65" i="36" s="1"/>
  <c r="Z63" i="36" a="1"/>
  <c r="Z63" i="36" s="1"/>
  <c r="Z62" i="36" a="1"/>
  <c r="Z62" i="36" s="1"/>
  <c r="Z64" i="36" a="1"/>
  <c r="Z64" i="36" s="1"/>
  <c r="Z61" i="36" a="1"/>
  <c r="Z61" i="36" s="1"/>
  <c r="Z60" i="36" a="1"/>
  <c r="Z60" i="36" s="1"/>
  <c r="Z59" i="36" a="1"/>
  <c r="Z59" i="36" s="1"/>
  <c r="Z58" i="36" a="1"/>
  <c r="Z58" i="36" s="1"/>
  <c r="Z57" i="36" a="1"/>
  <c r="Z57" i="36" s="1"/>
  <c r="Z56" i="36" a="1"/>
  <c r="Z56" i="36" s="1"/>
  <c r="Z54" i="36" a="1"/>
  <c r="Z54" i="36" s="1"/>
  <c r="Z53" i="36" a="1"/>
  <c r="Z53" i="36" s="1"/>
  <c r="Z52" i="36" a="1"/>
  <c r="Z52" i="36" s="1"/>
  <c r="Z51" i="36" a="1"/>
  <c r="Z51" i="36" s="1"/>
  <c r="Z50" i="36" a="1"/>
  <c r="Z50" i="36" s="1"/>
  <c r="Z49" i="36" a="1"/>
  <c r="Z49" i="36" s="1"/>
  <c r="Z48" i="36" a="1"/>
  <c r="Z48" i="36" s="1"/>
  <c r="Z55" i="36" a="1"/>
  <c r="Z55" i="36" s="1"/>
  <c r="Z47" i="36" a="1"/>
  <c r="Z47" i="36" s="1"/>
  <c r="Z43" i="36" a="1"/>
  <c r="Z43" i="36" s="1"/>
  <c r="Z35" i="36" a="1"/>
  <c r="Z35" i="36" s="1"/>
  <c r="Z42" i="36" a="1"/>
  <c r="Z42" i="36" s="1"/>
  <c r="Z34" i="36" a="1"/>
  <c r="Z34" i="36" s="1"/>
  <c r="Z41" i="36" a="1"/>
  <c r="Z41" i="36" s="1"/>
  <c r="Z40" i="36" a="1"/>
  <c r="Z40" i="36" s="1"/>
  <c r="Z39" i="36" a="1"/>
  <c r="Z39" i="36" s="1"/>
  <c r="Z46" i="36" a="1"/>
  <c r="Z46" i="36" s="1"/>
  <c r="Z38" i="36" a="1"/>
  <c r="Z38" i="36" s="1"/>
  <c r="Z45" i="36" a="1"/>
  <c r="Z45" i="36" s="1"/>
  <c r="Z37" i="36" a="1"/>
  <c r="Z37" i="36" s="1"/>
  <c r="Z33" i="36" a="1"/>
  <c r="Z33" i="36" s="1"/>
  <c r="Z44" i="36" a="1"/>
  <c r="Z44" i="36" s="1"/>
  <c r="Z32" i="36" a="1"/>
  <c r="Z32" i="36" s="1"/>
  <c r="Z36" i="36" a="1"/>
  <c r="Z36" i="36" s="1"/>
  <c r="Z25" i="36" a="1"/>
  <c r="Z25" i="36" s="1"/>
  <c r="Z24" i="36" a="1"/>
  <c r="Z24" i="36" s="1"/>
  <c r="Z31" i="36" a="1"/>
  <c r="Z31" i="36" s="1"/>
  <c r="Z30" i="36" a="1"/>
  <c r="Z30" i="36" s="1"/>
  <c r="Z29" i="36" a="1"/>
  <c r="Z29" i="36" s="1"/>
  <c r="Z28" i="36" a="1"/>
  <c r="Z28" i="36" s="1"/>
  <c r="Z27" i="36" a="1"/>
  <c r="Z27" i="36" s="1"/>
  <c r="Z18" i="36" a="1"/>
  <c r="Z18" i="36" s="1"/>
  <c r="Z17" i="36" a="1"/>
  <c r="Z17" i="36" s="1"/>
  <c r="Z16" i="36" a="1"/>
  <c r="Z16" i="36" s="1"/>
  <c r="Z23" i="36" a="1"/>
  <c r="Z23" i="36" s="1"/>
  <c r="Z15" i="36" a="1"/>
  <c r="Z15" i="36" s="1"/>
  <c r="Z26" i="36" a="1"/>
  <c r="Z26" i="36" s="1"/>
  <c r="Z22" i="36" a="1"/>
  <c r="Z22" i="36" s="1"/>
  <c r="Z14" i="36" a="1"/>
  <c r="Z14" i="36" s="1"/>
  <c r="Z21" i="36" a="1"/>
  <c r="Z21" i="36" s="1"/>
  <c r="Z13" i="36" a="1"/>
  <c r="Z13" i="36" s="1"/>
  <c r="Z20" i="36" a="1"/>
  <c r="Z20" i="36" s="1"/>
  <c r="Z11" i="36" a="1"/>
  <c r="Z11" i="36" s="1"/>
  <c r="Z10" i="36" a="1"/>
  <c r="Z10" i="36" s="1"/>
  <c r="Z9" i="36" a="1"/>
  <c r="Z9" i="36" s="1"/>
  <c r="Z19" i="36" a="1"/>
  <c r="Z19" i="36" s="1"/>
  <c r="Z8" i="36" a="1"/>
  <c r="Z8" i="36" s="1"/>
  <c r="Z7" i="36" a="1"/>
  <c r="Z7" i="36" s="1"/>
  <c r="Z6" i="36" a="1"/>
  <c r="Z6" i="36" s="1"/>
  <c r="Z12" i="36" a="1"/>
  <c r="Z12" i="36" s="1"/>
  <c r="AL83" i="36" a="1"/>
  <c r="AL83" i="36" s="1"/>
  <c r="AL81" i="36" a="1"/>
  <c r="AL81" i="36" s="1"/>
  <c r="AL79" i="36" a="1"/>
  <c r="AL79" i="36" s="1"/>
  <c r="AL84" i="36" a="1"/>
  <c r="AL84" i="36" s="1"/>
  <c r="AL82" i="36" a="1"/>
  <c r="AL82" i="36" s="1"/>
  <c r="AL80" i="36" a="1"/>
  <c r="AL80" i="36" s="1"/>
  <c r="AL78" i="36" a="1"/>
  <c r="AL78" i="36" s="1"/>
  <c r="AL77" i="36" a="1"/>
  <c r="AL77" i="36" s="1"/>
  <c r="AL76" i="36" a="1"/>
  <c r="AL76" i="36" s="1"/>
  <c r="AL75" i="36" a="1"/>
  <c r="AL75" i="36" s="1"/>
  <c r="AL74" i="36" a="1"/>
  <c r="AL74" i="36" s="1"/>
  <c r="AL73" i="36" a="1"/>
  <c r="AL73" i="36" s="1"/>
  <c r="AL69" i="36" a="1"/>
  <c r="AL69" i="36" s="1"/>
  <c r="AL65" i="36" a="1"/>
  <c r="AL65" i="36" s="1"/>
  <c r="AL72" i="36" a="1"/>
  <c r="AL72" i="36" s="1"/>
  <c r="AL68" i="36" a="1"/>
  <c r="AL68" i="36" s="1"/>
  <c r="AL71" i="36" a="1"/>
  <c r="AL71" i="36" s="1"/>
  <c r="AL67" i="36" a="1"/>
  <c r="AL67" i="36" s="1"/>
  <c r="AL70" i="36" a="1"/>
  <c r="AL70" i="36" s="1"/>
  <c r="AL66" i="36" a="1"/>
  <c r="AL66" i="36" s="1"/>
  <c r="AL59" i="36" a="1"/>
  <c r="AL59" i="36" s="1"/>
  <c r="AL64" i="36" a="1"/>
  <c r="AL64" i="36" s="1"/>
  <c r="AL63" i="36" a="1"/>
  <c r="AL63" i="36" s="1"/>
  <c r="AL62" i="36" a="1"/>
  <c r="AL62" i="36" s="1"/>
  <c r="AL61" i="36" a="1"/>
  <c r="AL61" i="36" s="1"/>
  <c r="AL60" i="36" a="1"/>
  <c r="AL60" i="36" s="1"/>
  <c r="AL58" i="36" a="1"/>
  <c r="AL58" i="36" s="1"/>
  <c r="AL57" i="36" a="1"/>
  <c r="AL57" i="36" s="1"/>
  <c r="AL56" i="36" a="1"/>
  <c r="AL56" i="36" s="1"/>
  <c r="AL49" i="36" a="1"/>
  <c r="AL49" i="36" s="1"/>
  <c r="AL48" i="36" a="1"/>
  <c r="AL48" i="36" s="1"/>
  <c r="AL55" i="36" a="1"/>
  <c r="AL55" i="36" s="1"/>
  <c r="AL47" i="36" a="1"/>
  <c r="AL47" i="36" s="1"/>
  <c r="AL54" i="36" a="1"/>
  <c r="AL54" i="36" s="1"/>
  <c r="AL53" i="36" a="1"/>
  <c r="AL53" i="36" s="1"/>
  <c r="AL52" i="36" a="1"/>
  <c r="AL52" i="36" s="1"/>
  <c r="AL51" i="36" a="1"/>
  <c r="AL51" i="36" s="1"/>
  <c r="AL50" i="36" a="1"/>
  <c r="AL50" i="36" s="1"/>
  <c r="AL46" i="36" a="1"/>
  <c r="AL46" i="36" s="1"/>
  <c r="AL38" i="36" a="1"/>
  <c r="AL38" i="36" s="1"/>
  <c r="AL45" i="36" a="1"/>
  <c r="AL45" i="36" s="1"/>
  <c r="AL37" i="36" a="1"/>
  <c r="AL37" i="36" s="1"/>
  <c r="AL44" i="36" a="1"/>
  <c r="AL44" i="36" s="1"/>
  <c r="AL36" i="36" a="1"/>
  <c r="AL36" i="36" s="1"/>
  <c r="AL43" i="36" a="1"/>
  <c r="AL43" i="36" s="1"/>
  <c r="AL35" i="36" a="1"/>
  <c r="AL35" i="36" s="1"/>
  <c r="AL42" i="36" a="1"/>
  <c r="AL42" i="36" s="1"/>
  <c r="AL41" i="36" a="1"/>
  <c r="AL41" i="36" s="1"/>
  <c r="AL40" i="36" a="1"/>
  <c r="AL40" i="36" s="1"/>
  <c r="AL34" i="36" a="1"/>
  <c r="AL34" i="36" s="1"/>
  <c r="AL32" i="36" a="1"/>
  <c r="AL32" i="36" s="1"/>
  <c r="AL39" i="36" a="1"/>
  <c r="AL39" i="36" s="1"/>
  <c r="AL33" i="36" a="1"/>
  <c r="AL33" i="36" s="1"/>
  <c r="AL28" i="36" a="1"/>
  <c r="AL28" i="36" s="1"/>
  <c r="AL27" i="36" a="1"/>
  <c r="AL27" i="36" s="1"/>
  <c r="AL26" i="36" a="1"/>
  <c r="AL26" i="36" s="1"/>
  <c r="AL25" i="36" a="1"/>
  <c r="AL25" i="36" s="1"/>
  <c r="AL24" i="36" a="1"/>
  <c r="AL24" i="36" s="1"/>
  <c r="AL31" i="36" a="1"/>
  <c r="AL31" i="36" s="1"/>
  <c r="AL30" i="36" a="1"/>
  <c r="AL30" i="36" s="1"/>
  <c r="AL21" i="36" a="1"/>
  <c r="AL21" i="36" s="1"/>
  <c r="AL13" i="36" a="1"/>
  <c r="AL13" i="36" s="1"/>
  <c r="AL20" i="36" a="1"/>
  <c r="AL20" i="36" s="1"/>
  <c r="AL12" i="36" a="1"/>
  <c r="AL12" i="36" s="1"/>
  <c r="AL29" i="36" a="1"/>
  <c r="AL29" i="36" s="1"/>
  <c r="AL19" i="36" a="1"/>
  <c r="AL19" i="36" s="1"/>
  <c r="AL18" i="36" a="1"/>
  <c r="AL18" i="36" s="1"/>
  <c r="AL17" i="36" a="1"/>
  <c r="AL17" i="36" s="1"/>
  <c r="AL16" i="36" a="1"/>
  <c r="AL16" i="36" s="1"/>
  <c r="AL23" i="36" a="1"/>
  <c r="AL23" i="36" s="1"/>
  <c r="AL22" i="36" a="1"/>
  <c r="AL22" i="36" s="1"/>
  <c r="AL15" i="36" a="1"/>
  <c r="AL15" i="36" s="1"/>
  <c r="AL11" i="36" a="1"/>
  <c r="AL11" i="36" s="1"/>
  <c r="AL10" i="36" a="1"/>
  <c r="AL10" i="36" s="1"/>
  <c r="AL6" i="36" a="1"/>
  <c r="AL6" i="36" s="1"/>
  <c r="AL14" i="36" a="1"/>
  <c r="AL14" i="36" s="1"/>
  <c r="AL9" i="36" a="1"/>
  <c r="AL9" i="36" s="1"/>
  <c r="AL7" i="36" a="1"/>
  <c r="AL7" i="36" s="1"/>
  <c r="AL8" i="36" a="1"/>
  <c r="AL8" i="36" s="1"/>
  <c r="T83" i="36" a="1"/>
  <c r="T83" i="36" s="1"/>
  <c r="T81" i="36" a="1"/>
  <c r="T81" i="36" s="1"/>
  <c r="T79" i="36" a="1"/>
  <c r="T79" i="36" s="1"/>
  <c r="T84" i="36" a="1"/>
  <c r="T84" i="36" s="1"/>
  <c r="T82" i="36" a="1"/>
  <c r="T82" i="36" s="1"/>
  <c r="T80" i="36" a="1"/>
  <c r="T80" i="36" s="1"/>
  <c r="T77" i="36" a="1"/>
  <c r="T77" i="36" s="1"/>
  <c r="T78" i="36" a="1"/>
  <c r="T78" i="36" s="1"/>
  <c r="T76" i="36" a="1"/>
  <c r="T76" i="36" s="1"/>
  <c r="T75" i="36" a="1"/>
  <c r="T75" i="36" s="1"/>
  <c r="T74" i="36" a="1"/>
  <c r="T74" i="36" s="1"/>
  <c r="T71" i="36" a="1"/>
  <c r="T71" i="36" s="1"/>
  <c r="T73" i="36" a="1"/>
  <c r="T73" i="36" s="1"/>
  <c r="T72" i="36" a="1"/>
  <c r="T72" i="36" s="1"/>
  <c r="T70" i="36" a="1"/>
  <c r="T70" i="36" s="1"/>
  <c r="T68" i="36" a="1"/>
  <c r="T68" i="36" s="1"/>
  <c r="T66" i="36" a="1"/>
  <c r="T66" i="36" s="1"/>
  <c r="T69" i="36" a="1"/>
  <c r="T69" i="36" s="1"/>
  <c r="T67" i="36" a="1"/>
  <c r="T67" i="36" s="1"/>
  <c r="T59" i="36" a="1"/>
  <c r="T59" i="36" s="1"/>
  <c r="T64" i="36" a="1"/>
  <c r="T64" i="36" s="1"/>
  <c r="T63" i="36" a="1"/>
  <c r="T63" i="36" s="1"/>
  <c r="T65" i="36" a="1"/>
  <c r="T65" i="36" s="1"/>
  <c r="T62" i="36" a="1"/>
  <c r="T62" i="36" s="1"/>
  <c r="T61" i="36" a="1"/>
  <c r="T61" i="36" s="1"/>
  <c r="T60" i="36" a="1"/>
  <c r="T60" i="36" s="1"/>
  <c r="T58" i="36" a="1"/>
  <c r="T58" i="36" s="1"/>
  <c r="T57" i="36" a="1"/>
  <c r="T57" i="36" s="1"/>
  <c r="T56" i="36" a="1"/>
  <c r="T56" i="36" s="1"/>
  <c r="T49" i="36" a="1"/>
  <c r="T49" i="36" s="1"/>
  <c r="T48" i="36" a="1"/>
  <c r="T48" i="36" s="1"/>
  <c r="T55" i="36" a="1"/>
  <c r="T55" i="36" s="1"/>
  <c r="T47" i="36" a="1"/>
  <c r="T47" i="36" s="1"/>
  <c r="T54" i="36" a="1"/>
  <c r="T54" i="36" s="1"/>
  <c r="T53" i="36" a="1"/>
  <c r="T53" i="36" s="1"/>
  <c r="T52" i="36" a="1"/>
  <c r="T52" i="36" s="1"/>
  <c r="T51" i="36" a="1"/>
  <c r="T51" i="36" s="1"/>
  <c r="T50" i="36" a="1"/>
  <c r="T50" i="36" s="1"/>
  <c r="T45" i="36" a="1"/>
  <c r="T45" i="36" s="1"/>
  <c r="T37" i="36" a="1"/>
  <c r="T37" i="36" s="1"/>
  <c r="T44" i="36" a="1"/>
  <c r="T44" i="36" s="1"/>
  <c r="T36" i="36" a="1"/>
  <c r="T36" i="36" s="1"/>
  <c r="T43" i="36" a="1"/>
  <c r="T43" i="36" s="1"/>
  <c r="T35" i="36" a="1"/>
  <c r="T35" i="36" s="1"/>
  <c r="T42" i="36" a="1"/>
  <c r="T42" i="36" s="1"/>
  <c r="T41" i="36" a="1"/>
  <c r="T41" i="36" s="1"/>
  <c r="T40" i="36" a="1"/>
  <c r="T40" i="36" s="1"/>
  <c r="T39" i="36" a="1"/>
  <c r="T39" i="36" s="1"/>
  <c r="T46" i="36" a="1"/>
  <c r="T46" i="36" s="1"/>
  <c r="T38" i="36" a="1"/>
  <c r="T38" i="36" s="1"/>
  <c r="T34" i="36" a="1"/>
  <c r="T34" i="36" s="1"/>
  <c r="T33" i="36" a="1"/>
  <c r="T33" i="36" s="1"/>
  <c r="T27" i="36" a="1"/>
  <c r="T27" i="36" s="1"/>
  <c r="T26" i="36" a="1"/>
  <c r="T26" i="36" s="1"/>
  <c r="T32" i="36" a="1"/>
  <c r="T32" i="36" s="1"/>
  <c r="T25" i="36" a="1"/>
  <c r="T25" i="36" s="1"/>
  <c r="T24" i="36" a="1"/>
  <c r="T24" i="36" s="1"/>
  <c r="T31" i="36" a="1"/>
  <c r="T31" i="36" s="1"/>
  <c r="T30" i="36" a="1"/>
  <c r="T30" i="36" s="1"/>
  <c r="T29" i="36" a="1"/>
  <c r="T29" i="36" s="1"/>
  <c r="T21" i="36" a="1"/>
  <c r="T21" i="36" s="1"/>
  <c r="T13" i="36" a="1"/>
  <c r="T13" i="36" s="1"/>
  <c r="T20" i="36" a="1"/>
  <c r="T20" i="36" s="1"/>
  <c r="T12" i="36" a="1"/>
  <c r="T12" i="36" s="1"/>
  <c r="T19" i="36" a="1"/>
  <c r="T19" i="36" s="1"/>
  <c r="CC19" i="36" s="1"/>
  <c r="T28" i="36" a="1"/>
  <c r="T28" i="36" s="1"/>
  <c r="T18" i="36" a="1"/>
  <c r="T18" i="36" s="1"/>
  <c r="T17" i="36" a="1"/>
  <c r="T17" i="36" s="1"/>
  <c r="T16" i="36" a="1"/>
  <c r="T16" i="36" s="1"/>
  <c r="T23" i="36" a="1"/>
  <c r="T23" i="36" s="1"/>
  <c r="T7" i="36" a="1"/>
  <c r="T7" i="36" s="1"/>
  <c r="T8" i="36" a="1"/>
  <c r="T8" i="36" s="1"/>
  <c r="T6" i="36" a="1"/>
  <c r="T6" i="36" s="1"/>
  <c r="T15" i="36" a="1"/>
  <c r="T15" i="36" s="1"/>
  <c r="T11" i="36" a="1"/>
  <c r="T11" i="36" s="1"/>
  <c r="T10" i="36" a="1"/>
  <c r="T10" i="36" s="1"/>
  <c r="T22" i="36" a="1"/>
  <c r="T22" i="36" s="1"/>
  <c r="T14" i="36" a="1"/>
  <c r="T14" i="36" s="1"/>
  <c r="T9" i="36" a="1"/>
  <c r="T9" i="36" s="1"/>
  <c r="R84" i="36" a="1"/>
  <c r="R84" i="36" s="1"/>
  <c r="R82" i="36" a="1"/>
  <c r="R82" i="36" s="1"/>
  <c r="R80" i="36" a="1"/>
  <c r="R80" i="36" s="1"/>
  <c r="R83" i="36" a="1"/>
  <c r="R83" i="36" s="1"/>
  <c r="R81" i="36" a="1"/>
  <c r="R81" i="36" s="1"/>
  <c r="R79" i="36" a="1"/>
  <c r="R79" i="36" s="1"/>
  <c r="R78" i="36" a="1"/>
  <c r="R78" i="36" s="1"/>
  <c r="R77" i="36" a="1"/>
  <c r="R77" i="36" s="1"/>
  <c r="R76" i="36" a="1"/>
  <c r="R76" i="36" s="1"/>
  <c r="R75" i="36" a="1"/>
  <c r="R75" i="36" s="1"/>
  <c r="R74" i="36" a="1"/>
  <c r="R74" i="36" s="1"/>
  <c r="R72" i="36" a="1"/>
  <c r="R72" i="36" s="1"/>
  <c r="R68" i="36" a="1"/>
  <c r="R68" i="36" s="1"/>
  <c r="R71" i="36" a="1"/>
  <c r="R71" i="36" s="1"/>
  <c r="R67" i="36" a="1"/>
  <c r="R67" i="36" s="1"/>
  <c r="R70" i="36" a="1"/>
  <c r="R70" i="36" s="1"/>
  <c r="R66" i="36" a="1"/>
  <c r="R66" i="36" s="1"/>
  <c r="R73" i="36" a="1"/>
  <c r="R73" i="36" s="1"/>
  <c r="R69" i="36" a="1"/>
  <c r="R69" i="36" s="1"/>
  <c r="R62" i="36" a="1"/>
  <c r="R62" i="36" s="1"/>
  <c r="R60" i="36" a="1"/>
  <c r="R60" i="36" s="1"/>
  <c r="R59" i="36" a="1"/>
  <c r="R59" i="36" s="1"/>
  <c r="R65" i="36" a="1"/>
  <c r="R65" i="36" s="1"/>
  <c r="R64" i="36" a="1"/>
  <c r="R64" i="36" s="1"/>
  <c r="R63" i="36" a="1"/>
  <c r="R63" i="36" s="1"/>
  <c r="R61" i="36" a="1"/>
  <c r="R61" i="36" s="1"/>
  <c r="R57" i="36" a="1"/>
  <c r="R57" i="36" s="1"/>
  <c r="R56" i="36" a="1"/>
  <c r="R56" i="36" s="1"/>
  <c r="R58" i="36" a="1"/>
  <c r="R58" i="36" s="1"/>
  <c r="R52" i="36" a="1"/>
  <c r="R52" i="36" s="1"/>
  <c r="R51" i="36" a="1"/>
  <c r="R51" i="36" s="1"/>
  <c r="R50" i="36" a="1"/>
  <c r="R50" i="36" s="1"/>
  <c r="R49" i="36" a="1"/>
  <c r="R49" i="36" s="1"/>
  <c r="R48" i="36" a="1"/>
  <c r="R48" i="36" s="1"/>
  <c r="R55" i="36" a="1"/>
  <c r="R55" i="36" s="1"/>
  <c r="R47" i="36" a="1"/>
  <c r="R47" i="36" s="1"/>
  <c r="R54" i="36" a="1"/>
  <c r="R54" i="36" s="1"/>
  <c r="R53" i="36" a="1"/>
  <c r="R53" i="36" s="1"/>
  <c r="R41" i="36" a="1"/>
  <c r="R41" i="36" s="1"/>
  <c r="R40" i="36" a="1"/>
  <c r="R40" i="36" s="1"/>
  <c r="R39" i="36" a="1"/>
  <c r="R39" i="36" s="1"/>
  <c r="R46" i="36" a="1"/>
  <c r="R46" i="36" s="1"/>
  <c r="R38" i="36" a="1"/>
  <c r="R38" i="36" s="1"/>
  <c r="R45" i="36" a="1"/>
  <c r="R45" i="36" s="1"/>
  <c r="R37" i="36" a="1"/>
  <c r="R37" i="36" s="1"/>
  <c r="R44" i="36" a="1"/>
  <c r="R44" i="36" s="1"/>
  <c r="R36" i="36" a="1"/>
  <c r="R36" i="36" s="1"/>
  <c r="R43" i="36" a="1"/>
  <c r="R43" i="36" s="1"/>
  <c r="R35" i="36" a="1"/>
  <c r="R35" i="36" s="1"/>
  <c r="R42" i="36" a="1"/>
  <c r="R42" i="36" s="1"/>
  <c r="R34" i="36" a="1"/>
  <c r="R34" i="36" s="1"/>
  <c r="R33" i="36" a="1"/>
  <c r="R33" i="36" s="1"/>
  <c r="R32" i="36" a="1"/>
  <c r="R32" i="36" s="1"/>
  <c r="R31" i="36" a="1"/>
  <c r="R31" i="36" s="1"/>
  <c r="R30" i="36" a="1"/>
  <c r="R30" i="36" s="1"/>
  <c r="R29" i="36" a="1"/>
  <c r="R29" i="36" s="1"/>
  <c r="R28" i="36" a="1"/>
  <c r="R28" i="36" s="1"/>
  <c r="R27" i="36" a="1"/>
  <c r="R27" i="36" s="1"/>
  <c r="R26" i="36" a="1"/>
  <c r="R26" i="36" s="1"/>
  <c r="R25" i="36" a="1"/>
  <c r="R25" i="36" s="1"/>
  <c r="R16" i="36" a="1"/>
  <c r="R16" i="36" s="1"/>
  <c r="R23" i="36" a="1"/>
  <c r="R23" i="36" s="1"/>
  <c r="R15" i="36" a="1"/>
  <c r="R15" i="36" s="1"/>
  <c r="R22" i="36" a="1"/>
  <c r="R22" i="36" s="1"/>
  <c r="R14" i="36" a="1"/>
  <c r="R14" i="36" s="1"/>
  <c r="R24" i="36" a="1"/>
  <c r="R24" i="36" s="1"/>
  <c r="R21" i="36" a="1"/>
  <c r="R21" i="36" s="1"/>
  <c r="R13" i="36" a="1"/>
  <c r="R13" i="36" s="1"/>
  <c r="R20" i="36" a="1"/>
  <c r="R20" i="36" s="1"/>
  <c r="R19" i="36" a="1"/>
  <c r="R19" i="36" s="1"/>
  <c r="R18" i="36" a="1"/>
  <c r="R18" i="36" s="1"/>
  <c r="R17" i="36" a="1"/>
  <c r="R17" i="36" s="1"/>
  <c r="R10" i="36" a="1"/>
  <c r="R10" i="36" s="1"/>
  <c r="R9" i="36" a="1"/>
  <c r="R9" i="36" s="1"/>
  <c r="R12" i="36" a="1"/>
  <c r="R12" i="36" s="1"/>
  <c r="R8" i="36" a="1"/>
  <c r="R8" i="36" s="1"/>
  <c r="R7" i="36" a="1"/>
  <c r="R7" i="36" s="1"/>
  <c r="R6" i="36" a="1"/>
  <c r="R6" i="36" s="1"/>
  <c r="R11" i="36" a="1"/>
  <c r="R11" i="36" s="1"/>
  <c r="K83" i="36" a="1"/>
  <c r="K83" i="36" s="1"/>
  <c r="K81" i="36" a="1"/>
  <c r="K81" i="36" s="1"/>
  <c r="K84" i="36" a="1"/>
  <c r="K84" i="36" s="1"/>
  <c r="K82" i="36" a="1"/>
  <c r="K82" i="36" s="1"/>
  <c r="K77" i="36" a="1"/>
  <c r="K77" i="36" s="1"/>
  <c r="K80" i="36" a="1"/>
  <c r="K80" i="36" s="1"/>
  <c r="K79" i="36" a="1"/>
  <c r="K79" i="36" s="1"/>
  <c r="K78" i="36" a="1"/>
  <c r="K78" i="36" s="1"/>
  <c r="K76" i="36" a="1"/>
  <c r="K76" i="36" s="1"/>
  <c r="K75" i="36" a="1"/>
  <c r="K75" i="36" s="1"/>
  <c r="K74" i="36" a="1"/>
  <c r="K74" i="36" s="1"/>
  <c r="K73" i="36" a="1"/>
  <c r="K73" i="36" s="1"/>
  <c r="K72" i="36" a="1"/>
  <c r="K72" i="36" s="1"/>
  <c r="K71" i="36" a="1"/>
  <c r="K71" i="36" s="1"/>
  <c r="K68" i="36" a="1"/>
  <c r="K68" i="36" s="1"/>
  <c r="K66" i="36" a="1"/>
  <c r="K66" i="36" s="1"/>
  <c r="K69" i="36" a="1"/>
  <c r="K69" i="36" s="1"/>
  <c r="K67" i="36" a="1"/>
  <c r="K67" i="36" s="1"/>
  <c r="K70" i="36" a="1"/>
  <c r="K70" i="36" s="1"/>
  <c r="K64" i="36" a="1"/>
  <c r="K64" i="36" s="1"/>
  <c r="K63" i="36" a="1"/>
  <c r="K63" i="36" s="1"/>
  <c r="K62" i="36" a="1"/>
  <c r="K62" i="36" s="1"/>
  <c r="K61" i="36" a="1"/>
  <c r="K61" i="36" s="1"/>
  <c r="K65" i="36" a="1"/>
  <c r="K65" i="36" s="1"/>
  <c r="K60" i="36" a="1"/>
  <c r="K60" i="36" s="1"/>
  <c r="K59" i="36" a="1"/>
  <c r="K59" i="36" s="1"/>
  <c r="K57" i="36" a="1"/>
  <c r="K57" i="36" s="1"/>
  <c r="K56" i="36" a="1"/>
  <c r="K56" i="36" s="1"/>
  <c r="K58" i="36" a="1"/>
  <c r="K58" i="36" s="1"/>
  <c r="K49" i="36" a="1"/>
  <c r="K49" i="36" s="1"/>
  <c r="K48" i="36" a="1"/>
  <c r="K48" i="36" s="1"/>
  <c r="K55" i="36" a="1"/>
  <c r="K55" i="36" s="1"/>
  <c r="K54" i="36" a="1"/>
  <c r="K54" i="36" s="1"/>
  <c r="K53" i="36" a="1"/>
  <c r="K53" i="36" s="1"/>
  <c r="K52" i="36" a="1"/>
  <c r="K52" i="36" s="1"/>
  <c r="K51" i="36" a="1"/>
  <c r="K51" i="36" s="1"/>
  <c r="K50" i="36" a="1"/>
  <c r="K50" i="36" s="1"/>
  <c r="K45" i="36" a="1"/>
  <c r="K45" i="36" s="1"/>
  <c r="K37" i="36" a="1"/>
  <c r="K37" i="36" s="1"/>
  <c r="K44" i="36" a="1"/>
  <c r="K44" i="36" s="1"/>
  <c r="K36" i="36" a="1"/>
  <c r="K36" i="36" s="1"/>
  <c r="K43" i="36" a="1"/>
  <c r="K43" i="36" s="1"/>
  <c r="K35" i="36" a="1"/>
  <c r="K35" i="36" s="1"/>
  <c r="K42" i="36" a="1"/>
  <c r="K42" i="36" s="1"/>
  <c r="K41" i="36" a="1"/>
  <c r="K41" i="36" s="1"/>
  <c r="K40" i="36" a="1"/>
  <c r="K40" i="36" s="1"/>
  <c r="K47" i="36" a="1"/>
  <c r="K47" i="36" s="1"/>
  <c r="K39" i="36" a="1"/>
  <c r="K39" i="36" s="1"/>
  <c r="K34" i="36" a="1"/>
  <c r="K34" i="36" s="1"/>
  <c r="K46" i="36" a="1"/>
  <c r="K46" i="36" s="1"/>
  <c r="K33" i="36" a="1"/>
  <c r="K33" i="36" s="1"/>
  <c r="K38" i="36" a="1"/>
  <c r="K38" i="36" s="1"/>
  <c r="K27" i="36" a="1"/>
  <c r="K27" i="36" s="1"/>
  <c r="K26" i="36" a="1"/>
  <c r="K26" i="36" s="1"/>
  <c r="K25" i="36" a="1"/>
  <c r="K25" i="36" s="1"/>
  <c r="K32" i="36" a="1"/>
  <c r="K32" i="36" s="1"/>
  <c r="K31" i="36" a="1"/>
  <c r="K31" i="36" s="1"/>
  <c r="K30" i="36" a="1"/>
  <c r="K30" i="36" s="1"/>
  <c r="K29" i="36" a="1"/>
  <c r="K29" i="36" s="1"/>
  <c r="K21" i="36" a="1"/>
  <c r="K21" i="36" s="1"/>
  <c r="K13" i="36" a="1"/>
  <c r="K13" i="36" s="1"/>
  <c r="BT13" i="36" s="1"/>
  <c r="K20" i="36" a="1"/>
  <c r="K20" i="36" s="1"/>
  <c r="BT20" i="36" s="1"/>
  <c r="K12" i="36" a="1"/>
  <c r="K12" i="36" s="1"/>
  <c r="BT12" i="36" s="1"/>
  <c r="K19" i="36" a="1"/>
  <c r="K19" i="36" s="1"/>
  <c r="BT19" i="36" s="1"/>
  <c r="K18" i="36" a="1"/>
  <c r="K18" i="36" s="1"/>
  <c r="K17" i="36" a="1"/>
  <c r="K17" i="36" s="1"/>
  <c r="BT17" i="36" s="1"/>
  <c r="K28" i="36" a="1"/>
  <c r="K28" i="36" s="1"/>
  <c r="K24" i="36" a="1"/>
  <c r="K24" i="36" s="1"/>
  <c r="K16" i="36" a="1"/>
  <c r="K16" i="36" s="1"/>
  <c r="K23" i="36" a="1"/>
  <c r="K23" i="36" s="1"/>
  <c r="K22" i="36" a="1"/>
  <c r="K22" i="36" s="1"/>
  <c r="K14" i="36" a="1"/>
  <c r="K14" i="36" s="1"/>
  <c r="BT14" i="36" s="1"/>
  <c r="K6" i="36" a="1"/>
  <c r="K6" i="36" s="1"/>
  <c r="K8" i="36" a="1"/>
  <c r="K8" i="36" s="1"/>
  <c r="BT8" i="36" s="1"/>
  <c r="K7" i="36" a="1"/>
  <c r="K7" i="36" s="1"/>
  <c r="BT7" i="36" s="1"/>
  <c r="K11" i="36" a="1"/>
  <c r="K11" i="36" s="1"/>
  <c r="BT11" i="36" s="1"/>
  <c r="K10" i="36" a="1"/>
  <c r="K10" i="36" s="1"/>
  <c r="K9" i="36" a="1"/>
  <c r="K9" i="36" s="1"/>
  <c r="K15" i="36" a="1"/>
  <c r="K15" i="36" s="1"/>
  <c r="BT15" i="36" s="1"/>
  <c r="AG84" i="36" a="1"/>
  <c r="AG84" i="36" s="1"/>
  <c r="AG82" i="36" a="1"/>
  <c r="AG82" i="36" s="1"/>
  <c r="AG80" i="36" a="1"/>
  <c r="AG80" i="36" s="1"/>
  <c r="AG83" i="36" a="1"/>
  <c r="AG83" i="36" s="1"/>
  <c r="AG81" i="36" a="1"/>
  <c r="AG81" i="36" s="1"/>
  <c r="AG79" i="36" a="1"/>
  <c r="AG79" i="36" s="1"/>
  <c r="AG78" i="36" a="1"/>
  <c r="AG78" i="36" s="1"/>
  <c r="AG77" i="36" a="1"/>
  <c r="AG77" i="36" s="1"/>
  <c r="AG76" i="36" a="1"/>
  <c r="AG76" i="36" s="1"/>
  <c r="AG75" i="36" a="1"/>
  <c r="AG75" i="36" s="1"/>
  <c r="AG74" i="36" a="1"/>
  <c r="AG74" i="36" s="1"/>
  <c r="AG73" i="36" a="1"/>
  <c r="AG73" i="36" s="1"/>
  <c r="AG72" i="36" a="1"/>
  <c r="AG72" i="36" s="1"/>
  <c r="AG71" i="36" a="1"/>
  <c r="AG71" i="36" s="1"/>
  <c r="AG68" i="36" a="1"/>
  <c r="AG68" i="36" s="1"/>
  <c r="AG66" i="36" a="1"/>
  <c r="AG66" i="36" s="1"/>
  <c r="AG65" i="36" a="1"/>
  <c r="AG65" i="36" s="1"/>
  <c r="AG69" i="36" a="1"/>
  <c r="AG69" i="36" s="1"/>
  <c r="AG67" i="36" a="1"/>
  <c r="AG67" i="36" s="1"/>
  <c r="AG70" i="36" a="1"/>
  <c r="AG70" i="36" s="1"/>
  <c r="AG64" i="36" a="1"/>
  <c r="AG64" i="36" s="1"/>
  <c r="AG60" i="36" a="1"/>
  <c r="AG60" i="36" s="1"/>
  <c r="AG58" i="36" a="1"/>
  <c r="AG58" i="36" s="1"/>
  <c r="AG63" i="36" a="1"/>
  <c r="AG63" i="36" s="1"/>
  <c r="AG62" i="36" a="1"/>
  <c r="AG62" i="36" s="1"/>
  <c r="AG61" i="36" a="1"/>
  <c r="AG61" i="36" s="1"/>
  <c r="AG56" i="36" a="1"/>
  <c r="AG56" i="36" s="1"/>
  <c r="AG59" i="36" a="1"/>
  <c r="AG59" i="36" s="1"/>
  <c r="AG57" i="36" a="1"/>
  <c r="AG57" i="36" s="1"/>
  <c r="AG50" i="36" a="1"/>
  <c r="AG50" i="36" s="1"/>
  <c r="AG49" i="36" a="1"/>
  <c r="AG49" i="36" s="1"/>
  <c r="AG48" i="36" a="1"/>
  <c r="AG48" i="36" s="1"/>
  <c r="AG55" i="36" a="1"/>
  <c r="AG55" i="36" s="1"/>
  <c r="AG47" i="36" a="1"/>
  <c r="AG47" i="36" s="1"/>
  <c r="AG54" i="36" a="1"/>
  <c r="AG54" i="36" s="1"/>
  <c r="AG53" i="36" a="1"/>
  <c r="AG53" i="36" s="1"/>
  <c r="AG52" i="36" a="1"/>
  <c r="AG52" i="36" s="1"/>
  <c r="AG51" i="36" a="1"/>
  <c r="AG51" i="36" s="1"/>
  <c r="AG39" i="36" a="1"/>
  <c r="AG39" i="36" s="1"/>
  <c r="AG46" i="36" a="1"/>
  <c r="AG46" i="36" s="1"/>
  <c r="AG38" i="36" a="1"/>
  <c r="AG38" i="36" s="1"/>
  <c r="AG45" i="36" a="1"/>
  <c r="AG45" i="36" s="1"/>
  <c r="AG37" i="36" a="1"/>
  <c r="AG37" i="36" s="1"/>
  <c r="AG44" i="36" a="1"/>
  <c r="AG44" i="36" s="1"/>
  <c r="AG36" i="36" a="1"/>
  <c r="AG36" i="36" s="1"/>
  <c r="AG43" i="36" a="1"/>
  <c r="AG43" i="36" s="1"/>
  <c r="AG35" i="36" a="1"/>
  <c r="AG35" i="36" s="1"/>
  <c r="AG42" i="36" a="1"/>
  <c r="AG42" i="36" s="1"/>
  <c r="AG34" i="36" a="1"/>
  <c r="AG34" i="36" s="1"/>
  <c r="AG41" i="36" a="1"/>
  <c r="AG41" i="36" s="1"/>
  <c r="AG40" i="36" a="1"/>
  <c r="AG40" i="36" s="1"/>
  <c r="AG33" i="36" a="1"/>
  <c r="AG33" i="36" s="1"/>
  <c r="AG32" i="36" a="1"/>
  <c r="AG32" i="36" s="1"/>
  <c r="AG29" i="36" a="1"/>
  <c r="AG29" i="36" s="1"/>
  <c r="AG28" i="36" a="1"/>
  <c r="AG28" i="36" s="1"/>
  <c r="AG27" i="36" a="1"/>
  <c r="AG27" i="36" s="1"/>
  <c r="AG26" i="36" a="1"/>
  <c r="AG26" i="36" s="1"/>
  <c r="AG25" i="36" a="1"/>
  <c r="AG25" i="36" s="1"/>
  <c r="AG24" i="36" a="1"/>
  <c r="AG24" i="36" s="1"/>
  <c r="AG31" i="36" a="1"/>
  <c r="AG31" i="36" s="1"/>
  <c r="AG22" i="36" a="1"/>
  <c r="AG22" i="36" s="1"/>
  <c r="AG14" i="36" a="1"/>
  <c r="AG14" i="36" s="1"/>
  <c r="BV14" i="36" s="1"/>
  <c r="AG21" i="36" a="1"/>
  <c r="AG21" i="36" s="1"/>
  <c r="AG13" i="36" a="1"/>
  <c r="AG13" i="36" s="1"/>
  <c r="AG20" i="36" a="1"/>
  <c r="AG20" i="36" s="1"/>
  <c r="AG12" i="36" a="1"/>
  <c r="AG12" i="36" s="1"/>
  <c r="AG19" i="36" a="1"/>
  <c r="AG19" i="36" s="1"/>
  <c r="AG18" i="36" a="1"/>
  <c r="AG18" i="36" s="1"/>
  <c r="BV18" i="36" s="1"/>
  <c r="AG17" i="36" a="1"/>
  <c r="AG17" i="36" s="1"/>
  <c r="AG30" i="36" a="1"/>
  <c r="AG30" i="36" s="1"/>
  <c r="AG8" i="36" a="1"/>
  <c r="AG8" i="36" s="1"/>
  <c r="AG7" i="36" a="1"/>
  <c r="AG7" i="36" s="1"/>
  <c r="BV7" i="36" s="1"/>
  <c r="AG16" i="36" a="1"/>
  <c r="AG16" i="36" s="1"/>
  <c r="AG11" i="36" a="1"/>
  <c r="AG11" i="36" s="1"/>
  <c r="AG23" i="36" a="1"/>
  <c r="AG23" i="36" s="1"/>
  <c r="AG15" i="36" a="1"/>
  <c r="AG15" i="36" s="1"/>
  <c r="AG10" i="36" a="1"/>
  <c r="AG10" i="36" s="1"/>
  <c r="AG9" i="36" a="1"/>
  <c r="AG9" i="36" s="1"/>
  <c r="AG6" i="36" a="1"/>
  <c r="AG6" i="36" s="1"/>
  <c r="AD83" i="36" a="1"/>
  <c r="AD83" i="36" s="1"/>
  <c r="AD81" i="36" a="1"/>
  <c r="AD81" i="36" s="1"/>
  <c r="AD84" i="36" a="1"/>
  <c r="AD84" i="36" s="1"/>
  <c r="AD82" i="36" a="1"/>
  <c r="AD82" i="36" s="1"/>
  <c r="AD80" i="36" a="1"/>
  <c r="AD80" i="36" s="1"/>
  <c r="AD79" i="36" a="1"/>
  <c r="AD79" i="36" s="1"/>
  <c r="AD78" i="36" a="1"/>
  <c r="AD78" i="36" s="1"/>
  <c r="AD77" i="36" a="1"/>
  <c r="AD77" i="36" s="1"/>
  <c r="AD75" i="36" a="1"/>
  <c r="AD75" i="36" s="1"/>
  <c r="AD74" i="36" a="1"/>
  <c r="AD74" i="36" s="1"/>
  <c r="AD73" i="36" a="1"/>
  <c r="AD73" i="36" s="1"/>
  <c r="AD76" i="36" a="1"/>
  <c r="AD76" i="36" s="1"/>
  <c r="AD71" i="36" a="1"/>
  <c r="AD71" i="36" s="1"/>
  <c r="AD67" i="36" a="1"/>
  <c r="AD67" i="36" s="1"/>
  <c r="AD70" i="36" a="1"/>
  <c r="AD70" i="36" s="1"/>
  <c r="AD66" i="36" a="1"/>
  <c r="AD66" i="36" s="1"/>
  <c r="AD69" i="36" a="1"/>
  <c r="AD69" i="36" s="1"/>
  <c r="AD72" i="36" a="1"/>
  <c r="AD72" i="36" s="1"/>
  <c r="AD68" i="36" a="1"/>
  <c r="AD68" i="36" s="1"/>
  <c r="AD65" i="36" a="1"/>
  <c r="AD65" i="36" s="1"/>
  <c r="AD63" i="36" a="1"/>
  <c r="AD63" i="36" s="1"/>
  <c r="AD62" i="36" a="1"/>
  <c r="AD62" i="36" s="1"/>
  <c r="AD61" i="36" a="1"/>
  <c r="AD61" i="36" s="1"/>
  <c r="AD64" i="36" a="1"/>
  <c r="AD64" i="36" s="1"/>
  <c r="AD60" i="36" a="1"/>
  <c r="AD60" i="36" s="1"/>
  <c r="AD59" i="36" a="1"/>
  <c r="AD59" i="36" s="1"/>
  <c r="AD58" i="36" a="1"/>
  <c r="AD58" i="36" s="1"/>
  <c r="AD57" i="36" a="1"/>
  <c r="AD57" i="36" s="1"/>
  <c r="AD56" i="36" a="1"/>
  <c r="AD56" i="36" s="1"/>
  <c r="AD55" i="36" a="1"/>
  <c r="AD55" i="36" s="1"/>
  <c r="AD47" i="36" a="1"/>
  <c r="AD47" i="36" s="1"/>
  <c r="AD54" i="36" a="1"/>
  <c r="AD54" i="36" s="1"/>
  <c r="AD53" i="36" a="1"/>
  <c r="AD53" i="36" s="1"/>
  <c r="AD52" i="36" a="1"/>
  <c r="AD52" i="36" s="1"/>
  <c r="AD51" i="36" a="1"/>
  <c r="AD51" i="36" s="1"/>
  <c r="AD50" i="36" a="1"/>
  <c r="AD50" i="36" s="1"/>
  <c r="AD49" i="36" a="1"/>
  <c r="AD49" i="36" s="1"/>
  <c r="AD48" i="36" a="1"/>
  <c r="AD48" i="36" s="1"/>
  <c r="AD44" i="36" a="1"/>
  <c r="AD44" i="36" s="1"/>
  <c r="AD36" i="36" a="1"/>
  <c r="AD36" i="36" s="1"/>
  <c r="AD43" i="36" a="1"/>
  <c r="AD43" i="36" s="1"/>
  <c r="AD35" i="36" a="1"/>
  <c r="AD35" i="36" s="1"/>
  <c r="AD42" i="36" a="1"/>
  <c r="AD42" i="36" s="1"/>
  <c r="AD41" i="36" a="1"/>
  <c r="AD41" i="36" s="1"/>
  <c r="AD40" i="36" a="1"/>
  <c r="AD40" i="36" s="1"/>
  <c r="AD39" i="36" a="1"/>
  <c r="AD39" i="36" s="1"/>
  <c r="AD46" i="36" a="1"/>
  <c r="AD46" i="36" s="1"/>
  <c r="AD38" i="36" a="1"/>
  <c r="AD38" i="36" s="1"/>
  <c r="AD37" i="36" a="1"/>
  <c r="AD37" i="36" s="1"/>
  <c r="AD34" i="36" a="1"/>
  <c r="AD34" i="36" s="1"/>
  <c r="AD33" i="36" a="1"/>
  <c r="AD33" i="36" s="1"/>
  <c r="AD32" i="36" a="1"/>
  <c r="AD32" i="36" s="1"/>
  <c r="AD45" i="36" a="1"/>
  <c r="AD45" i="36" s="1"/>
  <c r="AD26" i="36" a="1"/>
  <c r="AD26" i="36" s="1"/>
  <c r="AD25" i="36" a="1"/>
  <c r="AD25" i="36" s="1"/>
  <c r="AD24" i="36" a="1"/>
  <c r="AD24" i="36" s="1"/>
  <c r="AD31" i="36" a="1"/>
  <c r="AD31" i="36" s="1"/>
  <c r="AD30" i="36" a="1"/>
  <c r="AD30" i="36" s="1"/>
  <c r="AD29" i="36" a="1"/>
  <c r="AD29" i="36" s="1"/>
  <c r="AD28" i="36" a="1"/>
  <c r="AD28" i="36" s="1"/>
  <c r="AD19" i="36" a="1"/>
  <c r="AD19" i="36" s="1"/>
  <c r="AD18" i="36" a="1"/>
  <c r="AD18" i="36" s="1"/>
  <c r="AD17" i="36" a="1"/>
  <c r="AD17" i="36" s="1"/>
  <c r="AD16" i="36" a="1"/>
  <c r="AD16" i="36" s="1"/>
  <c r="AD23" i="36" a="1"/>
  <c r="AD23" i="36" s="1"/>
  <c r="AD15" i="36" a="1"/>
  <c r="AD15" i="36" s="1"/>
  <c r="AD22" i="36" a="1"/>
  <c r="AD22" i="36" s="1"/>
  <c r="AD14" i="36" a="1"/>
  <c r="AD14" i="36" s="1"/>
  <c r="AD27" i="36" a="1"/>
  <c r="AD27" i="36" s="1"/>
  <c r="AD21" i="36" a="1"/>
  <c r="AD21" i="36" s="1"/>
  <c r="AD11" i="36" a="1"/>
  <c r="AD11" i="36" s="1"/>
  <c r="AD13" i="36" a="1"/>
  <c r="AD13" i="36" s="1"/>
  <c r="AD10" i="36" a="1"/>
  <c r="AD10" i="36" s="1"/>
  <c r="AD9" i="36" a="1"/>
  <c r="AD9" i="36" s="1"/>
  <c r="AD6" i="36" a="1"/>
  <c r="AD6" i="36" s="1"/>
  <c r="AD20" i="36" a="1"/>
  <c r="AD20" i="36" s="1"/>
  <c r="AD12" i="36" a="1"/>
  <c r="AD12" i="36" s="1"/>
  <c r="AD8" i="36" a="1"/>
  <c r="AD8" i="36" s="1"/>
  <c r="AD7" i="36" a="1"/>
  <c r="AD7" i="36" s="1"/>
  <c r="L83" i="36" a="1"/>
  <c r="L83" i="36" s="1"/>
  <c r="L81" i="36" a="1"/>
  <c r="L81" i="36" s="1"/>
  <c r="L84" i="36" a="1"/>
  <c r="L84" i="36" s="1"/>
  <c r="L82" i="36" a="1"/>
  <c r="L82" i="36" s="1"/>
  <c r="L80" i="36" a="1"/>
  <c r="L80" i="36" s="1"/>
  <c r="L79" i="36" a="1"/>
  <c r="L79" i="36" s="1"/>
  <c r="L78" i="36" a="1"/>
  <c r="L78" i="36" s="1"/>
  <c r="L77" i="36" a="1"/>
  <c r="L77" i="36" s="1"/>
  <c r="L75" i="36" a="1"/>
  <c r="L75" i="36" s="1"/>
  <c r="L74" i="36" a="1"/>
  <c r="L74" i="36" s="1"/>
  <c r="L76" i="36" a="1"/>
  <c r="L76" i="36" s="1"/>
  <c r="L73" i="36" a="1"/>
  <c r="L73" i="36" s="1"/>
  <c r="L72" i="36" a="1"/>
  <c r="L72" i="36" s="1"/>
  <c r="L71" i="36" a="1"/>
  <c r="L71" i="36" s="1"/>
  <c r="L68" i="36" a="1"/>
  <c r="L68" i="36" s="1"/>
  <c r="L66" i="36" a="1"/>
  <c r="L66" i="36" s="1"/>
  <c r="L69" i="36" a="1"/>
  <c r="L69" i="36" s="1"/>
  <c r="L67" i="36" a="1"/>
  <c r="L67" i="36" s="1"/>
  <c r="L70" i="36" a="1"/>
  <c r="L70" i="36" s="1"/>
  <c r="L64" i="36" a="1"/>
  <c r="L64" i="36" s="1"/>
  <c r="L63" i="36" a="1"/>
  <c r="L63" i="36" s="1"/>
  <c r="L62" i="36" a="1"/>
  <c r="L62" i="36" s="1"/>
  <c r="L61" i="36" a="1"/>
  <c r="L61" i="36" s="1"/>
  <c r="L65" i="36" a="1"/>
  <c r="L65" i="36" s="1"/>
  <c r="L60" i="36" a="1"/>
  <c r="L60" i="36" s="1"/>
  <c r="L59" i="36" a="1"/>
  <c r="L59" i="36" s="1"/>
  <c r="L57" i="36" a="1"/>
  <c r="L57" i="36" s="1"/>
  <c r="L56" i="36" a="1"/>
  <c r="L56" i="36" s="1"/>
  <c r="L58" i="36" a="1"/>
  <c r="L58" i="36" s="1"/>
  <c r="L55" i="36" a="1"/>
  <c r="L55" i="36" s="1"/>
  <c r="L54" i="36" a="1"/>
  <c r="L54" i="36" s="1"/>
  <c r="L53" i="36" a="1"/>
  <c r="L53" i="36" s="1"/>
  <c r="L52" i="36" a="1"/>
  <c r="L52" i="36" s="1"/>
  <c r="L51" i="36" a="1"/>
  <c r="L51" i="36" s="1"/>
  <c r="L50" i="36" a="1"/>
  <c r="L50" i="36" s="1"/>
  <c r="L49" i="36" a="1"/>
  <c r="L49" i="36" s="1"/>
  <c r="L48" i="36" a="1"/>
  <c r="L48" i="36" s="1"/>
  <c r="L43" i="36" a="1"/>
  <c r="L43" i="36" s="1"/>
  <c r="L35" i="36" a="1"/>
  <c r="L35" i="36" s="1"/>
  <c r="L42" i="36" a="1"/>
  <c r="L42" i="36" s="1"/>
  <c r="L41" i="36" a="1"/>
  <c r="L41" i="36" s="1"/>
  <c r="L40" i="36" a="1"/>
  <c r="L40" i="36" s="1"/>
  <c r="L47" i="36" a="1"/>
  <c r="L47" i="36" s="1"/>
  <c r="L39" i="36" a="1"/>
  <c r="L39" i="36" s="1"/>
  <c r="L46" i="36" a="1"/>
  <c r="L46" i="36" s="1"/>
  <c r="L38" i="36" a="1"/>
  <c r="L38" i="36" s="1"/>
  <c r="L45" i="36" a="1"/>
  <c r="L45" i="36" s="1"/>
  <c r="L37" i="36" a="1"/>
  <c r="L37" i="36" s="1"/>
  <c r="L44" i="36" a="1"/>
  <c r="L44" i="36" s="1"/>
  <c r="L36" i="36" a="1"/>
  <c r="L36" i="36" s="1"/>
  <c r="L34" i="36" a="1"/>
  <c r="L34" i="36" s="1"/>
  <c r="L33" i="36" a="1"/>
  <c r="L33" i="36" s="1"/>
  <c r="L32" i="36" a="1"/>
  <c r="L32" i="36" s="1"/>
  <c r="L25" i="36" a="1"/>
  <c r="L25" i="36" s="1"/>
  <c r="L31" i="36" a="1"/>
  <c r="L31" i="36" s="1"/>
  <c r="L30" i="36" a="1"/>
  <c r="L30" i="36" s="1"/>
  <c r="L29" i="36" a="1"/>
  <c r="L29" i="36" s="1"/>
  <c r="L28" i="36" a="1"/>
  <c r="L28" i="36" s="1"/>
  <c r="L27" i="36" a="1"/>
  <c r="L27" i="36" s="1"/>
  <c r="L19" i="36" a="1"/>
  <c r="L19" i="36" s="1"/>
  <c r="L18" i="36" a="1"/>
  <c r="L18" i="36" s="1"/>
  <c r="L17" i="36" a="1"/>
  <c r="L17" i="36" s="1"/>
  <c r="BU17" i="36" s="1"/>
  <c r="L24" i="36" a="1"/>
  <c r="L24" i="36" s="1"/>
  <c r="L16" i="36" a="1"/>
  <c r="L16" i="36" s="1"/>
  <c r="L23" i="36" a="1"/>
  <c r="L23" i="36" s="1"/>
  <c r="L15" i="36" a="1"/>
  <c r="L15" i="36" s="1"/>
  <c r="L22" i="36" a="1"/>
  <c r="L22" i="36" s="1"/>
  <c r="L14" i="36" a="1"/>
  <c r="L14" i="36" s="1"/>
  <c r="L21" i="36" a="1"/>
  <c r="L21" i="36" s="1"/>
  <c r="L26" i="36" a="1"/>
  <c r="L26" i="36" s="1"/>
  <c r="L7" i="36" a="1"/>
  <c r="L7" i="36" s="1"/>
  <c r="L20" i="36" a="1"/>
  <c r="L20" i="36" s="1"/>
  <c r="L12" i="36" a="1"/>
  <c r="L12" i="36" s="1"/>
  <c r="BU12" i="36" s="1"/>
  <c r="L11" i="36" a="1"/>
  <c r="L11" i="36" s="1"/>
  <c r="L8" i="36" a="1"/>
  <c r="L8" i="36" s="1"/>
  <c r="L6" i="36" a="1"/>
  <c r="L6" i="36" s="1"/>
  <c r="L13" i="36" a="1"/>
  <c r="L13" i="36" s="1"/>
  <c r="L10" i="36" a="1"/>
  <c r="L10" i="36" s="1"/>
  <c r="BU10" i="36" s="1"/>
  <c r="L9" i="36" a="1"/>
  <c r="L9" i="36" s="1"/>
  <c r="J84" i="36" a="1"/>
  <c r="J84" i="36" s="1"/>
  <c r="J82" i="36" a="1"/>
  <c r="J82" i="36" s="1"/>
  <c r="J80" i="36" a="1"/>
  <c r="J80" i="36" s="1"/>
  <c r="J83" i="36" a="1"/>
  <c r="J83" i="36" s="1"/>
  <c r="J81" i="36" a="1"/>
  <c r="J81" i="36" s="1"/>
  <c r="J79" i="36" a="1"/>
  <c r="J79" i="36" s="1"/>
  <c r="J78" i="36" a="1"/>
  <c r="J78" i="36" s="1"/>
  <c r="J77" i="36" a="1"/>
  <c r="J77" i="36" s="1"/>
  <c r="J76" i="36" a="1"/>
  <c r="J76" i="36" s="1"/>
  <c r="J75" i="36" a="1"/>
  <c r="J75" i="36" s="1"/>
  <c r="J74" i="36" a="1"/>
  <c r="J74" i="36" s="1"/>
  <c r="J70" i="36" a="1"/>
  <c r="J70" i="36" s="1"/>
  <c r="J66" i="36" a="1"/>
  <c r="J66" i="36" s="1"/>
  <c r="J73" i="36" a="1"/>
  <c r="J73" i="36" s="1"/>
  <c r="J69" i="36" a="1"/>
  <c r="J69" i="36" s="1"/>
  <c r="J72" i="36" a="1"/>
  <c r="J72" i="36" s="1"/>
  <c r="J68" i="36" a="1"/>
  <c r="J68" i="36" s="1"/>
  <c r="J71" i="36" a="1"/>
  <c r="J71" i="36" s="1"/>
  <c r="J67" i="36" a="1"/>
  <c r="J67" i="36" s="1"/>
  <c r="J65" i="36" a="1"/>
  <c r="J65" i="36" s="1"/>
  <c r="J60" i="36" a="1"/>
  <c r="J60" i="36" s="1"/>
  <c r="J58" i="36" a="1"/>
  <c r="J58" i="36" s="1"/>
  <c r="J64" i="36" a="1"/>
  <c r="J64" i="36" s="1"/>
  <c r="J63" i="36" a="1"/>
  <c r="J63" i="36" s="1"/>
  <c r="J62" i="36" a="1"/>
  <c r="J62" i="36" s="1"/>
  <c r="J61" i="36" a="1"/>
  <c r="J61" i="36" s="1"/>
  <c r="J59" i="36" a="1"/>
  <c r="J59" i="36" s="1"/>
  <c r="J57" i="36" a="1"/>
  <c r="J57" i="36" s="1"/>
  <c r="J50" i="36" a="1"/>
  <c r="J50" i="36" s="1"/>
  <c r="J56" i="36" a="1"/>
  <c r="J56" i="36" s="1"/>
  <c r="J49" i="36" a="1"/>
  <c r="J49" i="36" s="1"/>
  <c r="J48" i="36" a="1"/>
  <c r="J48" i="36" s="1"/>
  <c r="J55" i="36" a="1"/>
  <c r="J55" i="36" s="1"/>
  <c r="J54" i="36" a="1"/>
  <c r="J54" i="36" s="1"/>
  <c r="J53" i="36" a="1"/>
  <c r="J53" i="36" s="1"/>
  <c r="J52" i="36" a="1"/>
  <c r="J52" i="36" s="1"/>
  <c r="J51" i="36" a="1"/>
  <c r="J51" i="36" s="1"/>
  <c r="J47" i="36" a="1"/>
  <c r="J47" i="36" s="1"/>
  <c r="J39" i="36" a="1"/>
  <c r="J39" i="36" s="1"/>
  <c r="J46" i="36" a="1"/>
  <c r="J46" i="36" s="1"/>
  <c r="J38" i="36" a="1"/>
  <c r="J38" i="36" s="1"/>
  <c r="J45" i="36" a="1"/>
  <c r="J45" i="36" s="1"/>
  <c r="J37" i="36" a="1"/>
  <c r="J37" i="36" s="1"/>
  <c r="J44" i="36" a="1"/>
  <c r="J44" i="36" s="1"/>
  <c r="J36" i="36" a="1"/>
  <c r="J36" i="36" s="1"/>
  <c r="J43" i="36" a="1"/>
  <c r="J43" i="36" s="1"/>
  <c r="J35" i="36" a="1"/>
  <c r="J35" i="36" s="1"/>
  <c r="J42" i="36" a="1"/>
  <c r="J42" i="36" s="1"/>
  <c r="J41" i="36" a="1"/>
  <c r="J41" i="36" s="1"/>
  <c r="J33" i="36" a="1"/>
  <c r="J33" i="36" s="1"/>
  <c r="J32" i="36" a="1"/>
  <c r="J32" i="36" s="1"/>
  <c r="J40" i="36" a="1"/>
  <c r="J40" i="36" s="1"/>
  <c r="J34" i="36" a="1"/>
  <c r="J34" i="36" s="1"/>
  <c r="J29" i="36" a="1"/>
  <c r="J29" i="36" s="1"/>
  <c r="J28" i="36" a="1"/>
  <c r="J28" i="36" s="1"/>
  <c r="J27" i="36" a="1"/>
  <c r="J27" i="36" s="1"/>
  <c r="J26" i="36" a="1"/>
  <c r="J26" i="36" s="1"/>
  <c r="J25" i="36" a="1"/>
  <c r="J25" i="36" s="1"/>
  <c r="J31" i="36" a="1"/>
  <c r="J31" i="36" s="1"/>
  <c r="J22" i="36" a="1"/>
  <c r="J22" i="36" s="1"/>
  <c r="J14" i="36" a="1"/>
  <c r="J14" i="36" s="1"/>
  <c r="J21" i="36" a="1"/>
  <c r="J21" i="36" s="1"/>
  <c r="J13" i="36" a="1"/>
  <c r="J13" i="36" s="1"/>
  <c r="J20" i="36" a="1"/>
  <c r="J20" i="36" s="1"/>
  <c r="J12" i="36" a="1"/>
  <c r="J12" i="36" s="1"/>
  <c r="J30" i="36" a="1"/>
  <c r="J30" i="36" s="1"/>
  <c r="J19" i="36" a="1"/>
  <c r="J19" i="36" s="1"/>
  <c r="J18" i="36" a="1"/>
  <c r="J18" i="36" s="1"/>
  <c r="J17" i="36" a="1"/>
  <c r="J17" i="36" s="1"/>
  <c r="J24" i="36" a="1"/>
  <c r="J24" i="36" s="1"/>
  <c r="J15" i="36" a="1"/>
  <c r="J15" i="36" s="1"/>
  <c r="J23" i="36" a="1"/>
  <c r="J23" i="36" s="1"/>
  <c r="J16" i="36" a="1"/>
  <c r="J16" i="36" s="1"/>
  <c r="J11" i="36" a="1"/>
  <c r="J11" i="36" s="1"/>
  <c r="J8" i="36" a="1"/>
  <c r="J8" i="36" s="1"/>
  <c r="J7" i="36" a="1"/>
  <c r="J7" i="36" s="1"/>
  <c r="J10" i="36" a="1"/>
  <c r="J10" i="36" s="1"/>
  <c r="J6" i="36" a="1"/>
  <c r="J6" i="36" s="1"/>
  <c r="J9" i="36" a="1"/>
  <c r="J9" i="36" s="1"/>
  <c r="U83" i="36" a="1"/>
  <c r="U83" i="36" s="1"/>
  <c r="U81" i="36" a="1"/>
  <c r="U81" i="36" s="1"/>
  <c r="U84" i="36" a="1"/>
  <c r="U84" i="36" s="1"/>
  <c r="U82" i="36" a="1"/>
  <c r="U82" i="36" s="1"/>
  <c r="U80" i="36" a="1"/>
  <c r="U80" i="36" s="1"/>
  <c r="U79" i="36" a="1"/>
  <c r="U79" i="36" s="1"/>
  <c r="U78" i="36" a="1"/>
  <c r="U78" i="36" s="1"/>
  <c r="U77" i="36" a="1"/>
  <c r="U77" i="36" s="1"/>
  <c r="U75" i="36" a="1"/>
  <c r="U75" i="36" s="1"/>
  <c r="U74" i="36" a="1"/>
  <c r="U74" i="36" s="1"/>
  <c r="U76" i="36" a="1"/>
  <c r="U76" i="36" s="1"/>
  <c r="U73" i="36" a="1"/>
  <c r="U73" i="36" s="1"/>
  <c r="U72" i="36" a="1"/>
  <c r="U72" i="36" s="1"/>
  <c r="U71" i="36" a="1"/>
  <c r="U71" i="36" s="1"/>
  <c r="U68" i="36" a="1"/>
  <c r="U68" i="36" s="1"/>
  <c r="U66" i="36" a="1"/>
  <c r="U66" i="36" s="1"/>
  <c r="U69" i="36" a="1"/>
  <c r="U69" i="36" s="1"/>
  <c r="U67" i="36" a="1"/>
  <c r="U67" i="36" s="1"/>
  <c r="U70" i="36" a="1"/>
  <c r="U70" i="36" s="1"/>
  <c r="U64" i="36" a="1"/>
  <c r="U64" i="36" s="1"/>
  <c r="U63" i="36" a="1"/>
  <c r="U63" i="36" s="1"/>
  <c r="U62" i="36" a="1"/>
  <c r="U62" i="36" s="1"/>
  <c r="U65" i="36" a="1"/>
  <c r="U65" i="36" s="1"/>
  <c r="U61" i="36" a="1"/>
  <c r="U61" i="36" s="1"/>
  <c r="U60" i="36" a="1"/>
  <c r="U60" i="36" s="1"/>
  <c r="U59" i="36" a="1"/>
  <c r="U59" i="36" s="1"/>
  <c r="U58" i="36" a="1"/>
  <c r="U58" i="36" s="1"/>
  <c r="U57" i="36" a="1"/>
  <c r="U57" i="36" s="1"/>
  <c r="U56" i="36" a="1"/>
  <c r="U56" i="36" s="1"/>
  <c r="U55" i="36" a="1"/>
  <c r="U55" i="36" s="1"/>
  <c r="U47" i="36" a="1"/>
  <c r="U47" i="36" s="1"/>
  <c r="U54" i="36" a="1"/>
  <c r="U54" i="36" s="1"/>
  <c r="U53" i="36" a="1"/>
  <c r="U53" i="36" s="1"/>
  <c r="U52" i="36" a="1"/>
  <c r="U52" i="36" s="1"/>
  <c r="U51" i="36" a="1"/>
  <c r="U51" i="36" s="1"/>
  <c r="U50" i="36" a="1"/>
  <c r="U50" i="36" s="1"/>
  <c r="U49" i="36" a="1"/>
  <c r="U49" i="36" s="1"/>
  <c r="U48" i="36" a="1"/>
  <c r="U48" i="36" s="1"/>
  <c r="U44" i="36" a="1"/>
  <c r="U44" i="36" s="1"/>
  <c r="U36" i="36" a="1"/>
  <c r="U36" i="36" s="1"/>
  <c r="U43" i="36" a="1"/>
  <c r="U43" i="36" s="1"/>
  <c r="U35" i="36" a="1"/>
  <c r="U35" i="36" s="1"/>
  <c r="U42" i="36" a="1"/>
  <c r="U42" i="36" s="1"/>
  <c r="U41" i="36" a="1"/>
  <c r="U41" i="36" s="1"/>
  <c r="U40" i="36" a="1"/>
  <c r="U40" i="36" s="1"/>
  <c r="U39" i="36" a="1"/>
  <c r="U39" i="36" s="1"/>
  <c r="U46" i="36" a="1"/>
  <c r="U46" i="36" s="1"/>
  <c r="U38" i="36" a="1"/>
  <c r="U38" i="36" s="1"/>
  <c r="U45" i="36" a="1"/>
  <c r="U45" i="36" s="1"/>
  <c r="U37" i="36" a="1"/>
  <c r="U37" i="36" s="1"/>
  <c r="U34" i="36" a="1"/>
  <c r="U34" i="36" s="1"/>
  <c r="U33" i="36" a="1"/>
  <c r="U33" i="36" s="1"/>
  <c r="U32" i="36" a="1"/>
  <c r="U32" i="36" s="1"/>
  <c r="U26" i="36" a="1"/>
  <c r="U26" i="36" s="1"/>
  <c r="U25" i="36" a="1"/>
  <c r="U25" i="36" s="1"/>
  <c r="U24" i="36" a="1"/>
  <c r="U24" i="36" s="1"/>
  <c r="U31" i="36" a="1"/>
  <c r="U31" i="36" s="1"/>
  <c r="U30" i="36" a="1"/>
  <c r="U30" i="36" s="1"/>
  <c r="U29" i="36" a="1"/>
  <c r="U29" i="36" s="1"/>
  <c r="U28" i="36" a="1"/>
  <c r="U28" i="36" s="1"/>
  <c r="U27" i="36" a="1"/>
  <c r="U27" i="36" s="1"/>
  <c r="U19" i="36" a="1"/>
  <c r="U19" i="36" s="1"/>
  <c r="U18" i="36" a="1"/>
  <c r="U18" i="36" s="1"/>
  <c r="U17" i="36" a="1"/>
  <c r="U17" i="36" s="1"/>
  <c r="CD17" i="36" s="1"/>
  <c r="U16" i="36" a="1"/>
  <c r="U16" i="36" s="1"/>
  <c r="U23" i="36" a="1"/>
  <c r="U23" i="36" s="1"/>
  <c r="U15" i="36" a="1"/>
  <c r="U15" i="36" s="1"/>
  <c r="CD15" i="36" s="1"/>
  <c r="U22" i="36" a="1"/>
  <c r="U22" i="36" s="1"/>
  <c r="U14" i="36" a="1"/>
  <c r="U14" i="36" s="1"/>
  <c r="CD14" i="36" s="1"/>
  <c r="U21" i="36" a="1"/>
  <c r="U21" i="36" s="1"/>
  <c r="U20" i="36" a="1"/>
  <c r="U20" i="36" s="1"/>
  <c r="U6" i="36" a="1"/>
  <c r="U6" i="36" s="1"/>
  <c r="U12" i="36" a="1"/>
  <c r="U12" i="36" s="1"/>
  <c r="U11" i="36" a="1"/>
  <c r="U11" i="36" s="1"/>
  <c r="U10" i="36" a="1"/>
  <c r="U10" i="36" s="1"/>
  <c r="U9" i="36" a="1"/>
  <c r="U9" i="36" s="1"/>
  <c r="CD9" i="36" s="1"/>
  <c r="U13" i="36" a="1"/>
  <c r="U13" i="36" s="1"/>
  <c r="U8" i="36" a="1"/>
  <c r="U8" i="36" s="1"/>
  <c r="U7" i="36" a="1"/>
  <c r="U7" i="36" s="1"/>
  <c r="CD7" i="36" s="1"/>
  <c r="BD84" i="36" a="1"/>
  <c r="BD84" i="36" s="1"/>
  <c r="BD82" i="36" a="1"/>
  <c r="BD82" i="36" s="1"/>
  <c r="BD80" i="36" a="1"/>
  <c r="BD80" i="36" s="1"/>
  <c r="BD83" i="36" a="1"/>
  <c r="BD83" i="36" s="1"/>
  <c r="BD81" i="36" a="1"/>
  <c r="BD81" i="36" s="1"/>
  <c r="BD79" i="36" a="1"/>
  <c r="BD79" i="36" s="1"/>
  <c r="BD78" i="36" a="1"/>
  <c r="BD78" i="36" s="1"/>
  <c r="BD77" i="36" a="1"/>
  <c r="BD77" i="36" s="1"/>
  <c r="BD76" i="36" a="1"/>
  <c r="BD76" i="36" s="1"/>
  <c r="BD75" i="36" a="1"/>
  <c r="BD75" i="36" s="1"/>
  <c r="BD74" i="36" a="1"/>
  <c r="BD74" i="36" s="1"/>
  <c r="BD73" i="36" a="1"/>
  <c r="BD73" i="36" s="1"/>
  <c r="BD72" i="36" a="1"/>
  <c r="BD72" i="36" s="1"/>
  <c r="BD71" i="36" a="1"/>
  <c r="BD71" i="36" s="1"/>
  <c r="BD70" i="36" a="1"/>
  <c r="BD70" i="36" s="1"/>
  <c r="BD66" i="36" a="1"/>
  <c r="BD66" i="36" s="1"/>
  <c r="BD69" i="36" a="1"/>
  <c r="BD69" i="36" s="1"/>
  <c r="BD67" i="36" a="1"/>
  <c r="BD67" i="36" s="1"/>
  <c r="BD68" i="36" a="1"/>
  <c r="BD68" i="36" s="1"/>
  <c r="BD65" i="36" a="1"/>
  <c r="BD65" i="36" s="1"/>
  <c r="BD63" i="36" a="1"/>
  <c r="BD63" i="36" s="1"/>
  <c r="BD60" i="36" a="1"/>
  <c r="BD60" i="36" s="1"/>
  <c r="BD58" i="36" a="1"/>
  <c r="BD58" i="36" s="1"/>
  <c r="BD64" i="36" a="1"/>
  <c r="BD64" i="36" s="1"/>
  <c r="BD62" i="36" a="1"/>
  <c r="BD62" i="36" s="1"/>
  <c r="BD61" i="36" a="1"/>
  <c r="BD61" i="36" s="1"/>
  <c r="BD56" i="36" a="1"/>
  <c r="BD56" i="36" s="1"/>
  <c r="BD59" i="36" a="1"/>
  <c r="BD59" i="36" s="1"/>
  <c r="BD55" i="36" a="1"/>
  <c r="BD55" i="36" s="1"/>
  <c r="BD57" i="36" a="1"/>
  <c r="BD57" i="36" s="1"/>
  <c r="BD50" i="36" a="1"/>
  <c r="BD50" i="36" s="1"/>
  <c r="BD49" i="36" a="1"/>
  <c r="BD49" i="36" s="1"/>
  <c r="BD48" i="36" a="1"/>
  <c r="BD48" i="36" s="1"/>
  <c r="BD47" i="36" a="1"/>
  <c r="BD47" i="36" s="1"/>
  <c r="BD54" i="36" a="1"/>
  <c r="BD54" i="36" s="1"/>
  <c r="BD53" i="36" a="1"/>
  <c r="BD53" i="36" s="1"/>
  <c r="BD52" i="36" a="1"/>
  <c r="BD52" i="36" s="1"/>
  <c r="BD51" i="36" a="1"/>
  <c r="BD51" i="36" s="1"/>
  <c r="BD46" i="36" a="1"/>
  <c r="BD46" i="36" s="1"/>
  <c r="BD38" i="36" a="1"/>
  <c r="BD38" i="36" s="1"/>
  <c r="BD45" i="36" a="1"/>
  <c r="BD45" i="36" s="1"/>
  <c r="BD37" i="36" a="1"/>
  <c r="BD37" i="36" s="1"/>
  <c r="BD44" i="36" a="1"/>
  <c r="BD44" i="36" s="1"/>
  <c r="BD36" i="36" a="1"/>
  <c r="BD36" i="36" s="1"/>
  <c r="BD43" i="36" a="1"/>
  <c r="BD43" i="36" s="1"/>
  <c r="BD35" i="36" a="1"/>
  <c r="BD35" i="36" s="1"/>
  <c r="BD42" i="36" a="1"/>
  <c r="BD42" i="36" s="1"/>
  <c r="BD34" i="36" a="1"/>
  <c r="BD34" i="36" s="1"/>
  <c r="BD41" i="36" a="1"/>
  <c r="BD41" i="36" s="1"/>
  <c r="BD40" i="36" a="1"/>
  <c r="BD40" i="36" s="1"/>
  <c r="BD39" i="36" a="1"/>
  <c r="BD39" i="36" s="1"/>
  <c r="BD32" i="36" a="1"/>
  <c r="BD32" i="36" s="1"/>
  <c r="BD33" i="36" a="1"/>
  <c r="BD33" i="36" s="1"/>
  <c r="BD28" i="36" a="1"/>
  <c r="BD28" i="36" s="1"/>
  <c r="BD27" i="36" a="1"/>
  <c r="BD27" i="36" s="1"/>
  <c r="BD26" i="36" a="1"/>
  <c r="BD26" i="36" s="1"/>
  <c r="BD25" i="36" a="1"/>
  <c r="BD25" i="36" s="1"/>
  <c r="BD24" i="36" a="1"/>
  <c r="BD24" i="36" s="1"/>
  <c r="BD31" i="36" a="1"/>
  <c r="BD31" i="36" s="1"/>
  <c r="BD30" i="36" a="1"/>
  <c r="BD30" i="36" s="1"/>
  <c r="BD22" i="36" a="1"/>
  <c r="BD22" i="36" s="1"/>
  <c r="BD14" i="36" a="1"/>
  <c r="BD14" i="36" s="1"/>
  <c r="BD21" i="36" a="1"/>
  <c r="BD21" i="36" s="1"/>
  <c r="BD13" i="36" a="1"/>
  <c r="BD13" i="36" s="1"/>
  <c r="BD20" i="36" a="1"/>
  <c r="BD20" i="36" s="1"/>
  <c r="BD12" i="36" a="1"/>
  <c r="BD12" i="36" s="1"/>
  <c r="BD19" i="36" a="1"/>
  <c r="BD19" i="36" s="1"/>
  <c r="BD18" i="36" a="1"/>
  <c r="BD18" i="36" s="1"/>
  <c r="BD17" i="36" a="1"/>
  <c r="BD17" i="36" s="1"/>
  <c r="BD29" i="36" a="1"/>
  <c r="BD29" i="36" s="1"/>
  <c r="BD16" i="36" a="1"/>
  <c r="BD16" i="36" s="1"/>
  <c r="BD8" i="36" a="1"/>
  <c r="BD8" i="36" s="1"/>
  <c r="BD23" i="36" a="1"/>
  <c r="BD23" i="36" s="1"/>
  <c r="BD6" i="36" a="1"/>
  <c r="BD6" i="36" s="1"/>
  <c r="BD7" i="36" a="1"/>
  <c r="BD7" i="36" s="1"/>
  <c r="BD15" i="36" a="1"/>
  <c r="BD15" i="36" s="1"/>
  <c r="BD11" i="36" a="1"/>
  <c r="BD11" i="36" s="1"/>
  <c r="BD10" i="36" a="1"/>
  <c r="BD10" i="36" s="1"/>
  <c r="BD9" i="36" a="1"/>
  <c r="BD9" i="36" s="1"/>
  <c r="H84" i="36" a="1"/>
  <c r="H84" i="36" s="1"/>
  <c r="H82" i="36" a="1"/>
  <c r="H82" i="36" s="1"/>
  <c r="H80" i="36" a="1"/>
  <c r="H80" i="36" s="1"/>
  <c r="H83" i="36" a="1"/>
  <c r="H83" i="36" s="1"/>
  <c r="H81" i="36" a="1"/>
  <c r="H81" i="36" s="1"/>
  <c r="H79" i="36" a="1"/>
  <c r="H79" i="36" s="1"/>
  <c r="H78" i="36" a="1"/>
  <c r="H78" i="36" s="1"/>
  <c r="H77" i="36" a="1"/>
  <c r="H77" i="36" s="1"/>
  <c r="H74" i="36" a="1"/>
  <c r="H74" i="36" s="1"/>
  <c r="H76" i="36" a="1"/>
  <c r="H76" i="36" s="1"/>
  <c r="H75" i="36" a="1"/>
  <c r="H75" i="36" s="1"/>
  <c r="H72" i="36" a="1"/>
  <c r="H72" i="36" s="1"/>
  <c r="H71" i="36" a="1"/>
  <c r="H71" i="36" s="1"/>
  <c r="H73" i="36" a="1"/>
  <c r="H73" i="36" s="1"/>
  <c r="H67" i="36" a="1"/>
  <c r="H67" i="36" s="1"/>
  <c r="H70" i="36" a="1"/>
  <c r="H70" i="36" s="1"/>
  <c r="H68" i="36" a="1"/>
  <c r="H68" i="36" s="1"/>
  <c r="H66" i="36" a="1"/>
  <c r="H66" i="36" s="1"/>
  <c r="H69" i="36" a="1"/>
  <c r="H69" i="36" s="1"/>
  <c r="H65" i="36" a="1"/>
  <c r="H65" i="36" s="1"/>
  <c r="H63" i="36" a="1"/>
  <c r="H63" i="36" s="1"/>
  <c r="H62" i="36" a="1"/>
  <c r="H62" i="36" s="1"/>
  <c r="H61" i="36" a="1"/>
  <c r="H61" i="36" s="1"/>
  <c r="H60" i="36" a="1"/>
  <c r="H60" i="36" s="1"/>
  <c r="H59" i="36" a="1"/>
  <c r="H59" i="36" s="1"/>
  <c r="H64" i="36" a="1"/>
  <c r="H64" i="36" s="1"/>
  <c r="H57" i="36" a="1"/>
  <c r="H57" i="36" s="1"/>
  <c r="H58" i="36" a="1"/>
  <c r="H58" i="36" s="1"/>
  <c r="H56" i="36" a="1"/>
  <c r="H56" i="36" s="1"/>
  <c r="H54" i="36" a="1"/>
  <c r="H54" i="36" s="1"/>
  <c r="H53" i="36" a="1"/>
  <c r="H53" i="36" s="1"/>
  <c r="H52" i="36" a="1"/>
  <c r="H52" i="36" s="1"/>
  <c r="H51" i="36" a="1"/>
  <c r="H51" i="36" s="1"/>
  <c r="H50" i="36" a="1"/>
  <c r="H50" i="36" s="1"/>
  <c r="H49" i="36" a="1"/>
  <c r="H49" i="36" s="1"/>
  <c r="H48" i="36" a="1"/>
  <c r="H48" i="36" s="1"/>
  <c r="H55" i="36" a="1"/>
  <c r="H55" i="36" s="1"/>
  <c r="H42" i="36" a="1"/>
  <c r="H42" i="36" s="1"/>
  <c r="H41" i="36" a="1"/>
  <c r="H41" i="36" s="1"/>
  <c r="H40" i="36" a="1"/>
  <c r="H40" i="36" s="1"/>
  <c r="H47" i="36" a="1"/>
  <c r="H47" i="36" s="1"/>
  <c r="H39" i="36" a="1"/>
  <c r="H39" i="36" s="1"/>
  <c r="H46" i="36" a="1"/>
  <c r="H46" i="36" s="1"/>
  <c r="H38" i="36" a="1"/>
  <c r="H38" i="36" s="1"/>
  <c r="H45" i="36" a="1"/>
  <c r="H45" i="36" s="1"/>
  <c r="H37" i="36" a="1"/>
  <c r="H37" i="36" s="1"/>
  <c r="H44" i="36" a="1"/>
  <c r="H44" i="36" s="1"/>
  <c r="H36" i="36" a="1"/>
  <c r="H36" i="36" s="1"/>
  <c r="H34" i="36" a="1"/>
  <c r="H34" i="36" s="1"/>
  <c r="H33" i="36" a="1"/>
  <c r="H33" i="36" s="1"/>
  <c r="H43" i="36" a="1"/>
  <c r="H43" i="36" s="1"/>
  <c r="H35" i="36" a="1"/>
  <c r="H35" i="36" s="1"/>
  <c r="H32" i="36" a="1"/>
  <c r="H32" i="36" s="1"/>
  <c r="H31" i="36" a="1"/>
  <c r="H31" i="36" s="1"/>
  <c r="H30" i="36" a="1"/>
  <c r="H30" i="36" s="1"/>
  <c r="H29" i="36" a="1"/>
  <c r="H29" i="36" s="1"/>
  <c r="H28" i="36" a="1"/>
  <c r="H28" i="36" s="1"/>
  <c r="H27" i="36" a="1"/>
  <c r="H27" i="36" s="1"/>
  <c r="H26" i="36" a="1"/>
  <c r="H26" i="36" s="1"/>
  <c r="H18" i="36" a="1"/>
  <c r="H18" i="36" s="1"/>
  <c r="H17" i="36" a="1"/>
  <c r="H17" i="36" s="1"/>
  <c r="H24" i="36" a="1"/>
  <c r="H24" i="36" s="1"/>
  <c r="H16" i="36" a="1"/>
  <c r="H16" i="36" s="1"/>
  <c r="H23" i="36" a="1"/>
  <c r="H23" i="36" s="1"/>
  <c r="H15" i="36" a="1"/>
  <c r="H15" i="36" s="1"/>
  <c r="H22" i="36" a="1"/>
  <c r="H22" i="36" s="1"/>
  <c r="H14" i="36" a="1"/>
  <c r="H14" i="36" s="1"/>
  <c r="H25" i="36" a="1"/>
  <c r="H25" i="36" s="1"/>
  <c r="H21" i="36" a="1"/>
  <c r="H21" i="36" s="1"/>
  <c r="H13" i="36" a="1"/>
  <c r="H13" i="36" s="1"/>
  <c r="BQ13" i="36" s="1"/>
  <c r="H20" i="36" a="1"/>
  <c r="H20" i="36" s="1"/>
  <c r="H19" i="36" a="1"/>
  <c r="H19" i="36" s="1"/>
  <c r="BQ19" i="36" s="1"/>
  <c r="H11" i="36" a="1"/>
  <c r="H11" i="36" s="1"/>
  <c r="H8" i="36" a="1"/>
  <c r="H8" i="36" s="1"/>
  <c r="H6" i="36" a="1"/>
  <c r="H6" i="36" s="1"/>
  <c r="H10" i="36" a="1"/>
  <c r="H10" i="36" s="1"/>
  <c r="H7" i="36" a="1"/>
  <c r="H7" i="36" s="1"/>
  <c r="BQ7" i="36" s="1"/>
  <c r="H9" i="36" a="1"/>
  <c r="H9" i="36" s="1"/>
  <c r="H12" i="36" a="1"/>
  <c r="H12" i="36" s="1"/>
  <c r="AQ83" i="36" a="1"/>
  <c r="AQ83" i="36" s="1"/>
  <c r="AQ81" i="36" a="1"/>
  <c r="AQ81" i="36" s="1"/>
  <c r="AQ79" i="36" a="1"/>
  <c r="AQ79" i="36" s="1"/>
  <c r="AQ84" i="36" a="1"/>
  <c r="AQ84" i="36" s="1"/>
  <c r="AQ82" i="36" a="1"/>
  <c r="AQ82" i="36" s="1"/>
  <c r="AQ80" i="36" a="1"/>
  <c r="AQ80" i="36" s="1"/>
  <c r="AQ77" i="36" a="1"/>
  <c r="AQ77" i="36" s="1"/>
  <c r="AQ76" i="36" a="1"/>
  <c r="AQ76" i="36" s="1"/>
  <c r="AQ78" i="36" a="1"/>
  <c r="AQ78" i="36" s="1"/>
  <c r="AQ75" i="36" a="1"/>
  <c r="AQ75" i="36" s="1"/>
  <c r="AQ74" i="36" a="1"/>
  <c r="AQ74" i="36" s="1"/>
  <c r="AQ73" i="36" a="1"/>
  <c r="AQ73" i="36" s="1"/>
  <c r="AQ72" i="36" a="1"/>
  <c r="AQ72" i="36" s="1"/>
  <c r="AQ71" i="36" a="1"/>
  <c r="AQ71" i="36" s="1"/>
  <c r="AQ70" i="36" a="1"/>
  <c r="AQ70" i="36" s="1"/>
  <c r="AQ68" i="36" a="1"/>
  <c r="AQ68" i="36" s="1"/>
  <c r="AQ66" i="36" a="1"/>
  <c r="AQ66" i="36" s="1"/>
  <c r="AQ69" i="36" a="1"/>
  <c r="AQ69" i="36" s="1"/>
  <c r="AQ65" i="36" a="1"/>
  <c r="AQ65" i="36" s="1"/>
  <c r="AQ67" i="36" a="1"/>
  <c r="AQ67" i="36" s="1"/>
  <c r="AQ58" i="36" a="1"/>
  <c r="AQ58" i="36" s="1"/>
  <c r="AQ64" i="36" a="1"/>
  <c r="AQ64" i="36" s="1"/>
  <c r="AQ63" i="36" a="1"/>
  <c r="AQ63" i="36" s="1"/>
  <c r="AQ62" i="36" a="1"/>
  <c r="AQ62" i="36" s="1"/>
  <c r="AQ61" i="36" a="1"/>
  <c r="AQ61" i="36" s="1"/>
  <c r="AQ60" i="36" a="1"/>
  <c r="AQ60" i="36" s="1"/>
  <c r="AQ59" i="36" a="1"/>
  <c r="AQ59" i="36" s="1"/>
  <c r="AQ57" i="36" a="1"/>
  <c r="AQ57" i="36" s="1"/>
  <c r="AQ56" i="36" a="1"/>
  <c r="AQ56" i="36" s="1"/>
  <c r="AQ49" i="36" a="1"/>
  <c r="AQ49" i="36" s="1"/>
  <c r="AQ48" i="36" a="1"/>
  <c r="AQ48" i="36" s="1"/>
  <c r="AQ55" i="36" a="1"/>
  <c r="AQ55" i="36" s="1"/>
  <c r="AQ47" i="36" a="1"/>
  <c r="AQ47" i="36" s="1"/>
  <c r="AQ54" i="36" a="1"/>
  <c r="AQ54" i="36" s="1"/>
  <c r="AQ53" i="36" a="1"/>
  <c r="AQ53" i="36" s="1"/>
  <c r="AQ52" i="36" a="1"/>
  <c r="AQ52" i="36" s="1"/>
  <c r="AQ51" i="36" a="1"/>
  <c r="AQ51" i="36" s="1"/>
  <c r="AQ50" i="36" a="1"/>
  <c r="AQ50" i="36" s="1"/>
  <c r="AQ45" i="36" a="1"/>
  <c r="AQ45" i="36" s="1"/>
  <c r="AQ37" i="36" a="1"/>
  <c r="AQ37" i="36" s="1"/>
  <c r="AQ44" i="36" a="1"/>
  <c r="AQ44" i="36" s="1"/>
  <c r="AQ36" i="36" a="1"/>
  <c r="AQ36" i="36" s="1"/>
  <c r="AQ43" i="36" a="1"/>
  <c r="AQ43" i="36" s="1"/>
  <c r="AQ35" i="36" a="1"/>
  <c r="AQ35" i="36" s="1"/>
  <c r="AQ42" i="36" a="1"/>
  <c r="AQ42" i="36" s="1"/>
  <c r="AQ34" i="36" a="1"/>
  <c r="AQ34" i="36" s="1"/>
  <c r="AQ41" i="36" a="1"/>
  <c r="AQ41" i="36" s="1"/>
  <c r="AQ40" i="36" a="1"/>
  <c r="AQ40" i="36" s="1"/>
  <c r="AQ39" i="36" a="1"/>
  <c r="AQ39" i="36" s="1"/>
  <c r="AQ38" i="36" a="1"/>
  <c r="AQ38" i="36" s="1"/>
  <c r="AQ33" i="36" a="1"/>
  <c r="AQ33" i="36" s="1"/>
  <c r="AQ46" i="36" a="1"/>
  <c r="AQ46" i="36" s="1"/>
  <c r="AQ32" i="36" a="1"/>
  <c r="AQ32" i="36" s="1"/>
  <c r="AQ27" i="36" a="1"/>
  <c r="AQ27" i="36" s="1"/>
  <c r="AQ26" i="36" a="1"/>
  <c r="AQ26" i="36" s="1"/>
  <c r="AQ25" i="36" a="1"/>
  <c r="AQ25" i="36" s="1"/>
  <c r="AQ24" i="36" a="1"/>
  <c r="AQ24" i="36" s="1"/>
  <c r="AQ31" i="36" a="1"/>
  <c r="AQ31" i="36" s="1"/>
  <c r="AQ30" i="36" a="1"/>
  <c r="AQ30" i="36" s="1"/>
  <c r="AQ29" i="36" a="1"/>
  <c r="AQ29" i="36" s="1"/>
  <c r="AQ21" i="36" a="1"/>
  <c r="AQ21" i="36" s="1"/>
  <c r="AQ13" i="36" a="1"/>
  <c r="AQ13" i="36" s="1"/>
  <c r="AQ20" i="36" a="1"/>
  <c r="AQ20" i="36" s="1"/>
  <c r="AQ12" i="36" a="1"/>
  <c r="AQ12" i="36" s="1"/>
  <c r="AQ19" i="36" a="1"/>
  <c r="AQ19" i="36" s="1"/>
  <c r="AQ18" i="36" a="1"/>
  <c r="AQ18" i="36" s="1"/>
  <c r="AQ17" i="36" a="1"/>
  <c r="AQ17" i="36" s="1"/>
  <c r="AQ16" i="36" a="1"/>
  <c r="AQ16" i="36" s="1"/>
  <c r="AQ28" i="36" a="1"/>
  <c r="AQ28" i="36" s="1"/>
  <c r="AQ23" i="36" a="1"/>
  <c r="AQ23" i="36" s="1"/>
  <c r="AQ22" i="36" a="1"/>
  <c r="AQ22" i="36" s="1"/>
  <c r="AQ15" i="36" a="1"/>
  <c r="AQ15" i="36" s="1"/>
  <c r="AQ14" i="36" a="1"/>
  <c r="AQ14" i="36" s="1"/>
  <c r="AQ11" i="36" a="1"/>
  <c r="AQ11" i="36" s="1"/>
  <c r="AQ7" i="36" a="1"/>
  <c r="AQ7" i="36" s="1"/>
  <c r="AQ6" i="36" a="1"/>
  <c r="AQ6" i="36" s="1"/>
  <c r="AQ10" i="36" a="1"/>
  <c r="AQ10" i="36" s="1"/>
  <c r="AQ9" i="36" a="1"/>
  <c r="AQ9" i="36" s="1"/>
  <c r="AQ8" i="36" a="1"/>
  <c r="AQ8" i="36" s="1"/>
  <c r="BZ12" i="36"/>
  <c r="BT10" i="36"/>
  <c r="BN15" i="36"/>
  <c r="CB20" i="36"/>
  <c r="BZ16" i="36"/>
  <c r="BZ8" i="36"/>
  <c r="BX19" i="36"/>
  <c r="BL20" i="36"/>
  <c r="BP13" i="36"/>
  <c r="BK7" i="36"/>
  <c r="BK8" i="36"/>
  <c r="BK17" i="36"/>
  <c r="BK9" i="36"/>
  <c r="BK13" i="36"/>
  <c r="BV11" i="36"/>
  <c r="BX7" i="36"/>
  <c r="BX11" i="36"/>
  <c r="CD10" i="36"/>
  <c r="BP15" i="36"/>
  <c r="BP14" i="36"/>
  <c r="BN11" i="36"/>
  <c r="BT16" i="36"/>
  <c r="BV19" i="36"/>
  <c r="BX12" i="36"/>
  <c r="BX8" i="36"/>
  <c r="CD18" i="36"/>
  <c r="BP18" i="36"/>
  <c r="BN19" i="36"/>
  <c r="BN12" i="36"/>
  <c r="A21" i="36"/>
  <c r="BK20" i="36"/>
  <c r="BW15" i="36"/>
  <c r="BW13" i="36"/>
  <c r="BW16" i="36"/>
  <c r="BW8" i="36"/>
  <c r="BW17" i="36"/>
  <c r="BW9" i="36"/>
  <c r="BW12" i="36"/>
  <c r="BK18" i="36"/>
  <c r="BK10" i="36"/>
  <c r="BY20" i="36"/>
  <c r="BY19" i="36"/>
  <c r="BY9" i="36"/>
  <c r="BY17" i="36"/>
  <c r="BY18" i="36"/>
  <c r="BY10" i="36"/>
  <c r="BY13" i="36"/>
  <c r="BY8" i="36"/>
  <c r="BV15" i="36"/>
  <c r="BX20" i="36"/>
  <c r="BX16" i="36"/>
  <c r="CD11" i="36"/>
  <c r="BN14" i="36"/>
  <c r="BP7" i="36"/>
  <c r="BP19" i="36"/>
  <c r="BN8" i="36"/>
  <c r="BN20" i="36"/>
  <c r="BL18" i="36"/>
  <c r="BQ11" i="36"/>
  <c r="BQ14" i="36"/>
  <c r="BQ8" i="36"/>
  <c r="BQ16" i="36"/>
  <c r="BK19" i="36"/>
  <c r="CB9" i="36"/>
  <c r="BV8" i="36"/>
  <c r="BV12" i="36"/>
  <c r="BQ12" i="36"/>
  <c r="BX13" i="36"/>
  <c r="CD19" i="36"/>
  <c r="BP12" i="36"/>
  <c r="BP11" i="36"/>
  <c r="BY7" i="36"/>
  <c r="BY14" i="36"/>
  <c r="BN16" i="36"/>
  <c r="BN9" i="36"/>
  <c r="BR9" i="36"/>
  <c r="CC11" i="36"/>
  <c r="CC14" i="36"/>
  <c r="CC9" i="36"/>
  <c r="CC17" i="36"/>
  <c r="CC20" i="36"/>
  <c r="CC12" i="36"/>
  <c r="CC7" i="36"/>
  <c r="CC15" i="36"/>
  <c r="CC18" i="36"/>
  <c r="CC10" i="36"/>
  <c r="CC13" i="36"/>
  <c r="CC8" i="36"/>
  <c r="CC16" i="36"/>
  <c r="BR13" i="36"/>
  <c r="BT9" i="36"/>
  <c r="BV16" i="36"/>
  <c r="BV20" i="36"/>
  <c r="BQ20" i="36"/>
  <c r="BX9" i="36"/>
  <c r="CD8" i="36"/>
  <c r="CD12" i="36"/>
  <c r="BP20" i="36"/>
  <c r="BP8" i="36"/>
  <c r="BY16" i="36"/>
  <c r="BY15" i="36"/>
  <c r="BY11" i="36"/>
  <c r="BN13" i="36"/>
  <c r="BN17" i="36"/>
  <c r="BK15" i="36"/>
  <c r="BU19" i="36"/>
  <c r="BU11" i="36"/>
  <c r="BU14" i="36"/>
  <c r="BU9" i="36"/>
  <c r="BU20" i="36"/>
  <c r="BU7" i="36"/>
  <c r="BU15" i="36"/>
  <c r="BU18" i="36"/>
  <c r="BU13" i="36"/>
  <c r="BU16" i="36"/>
  <c r="BU8" i="36"/>
  <c r="BK11" i="36"/>
  <c r="BZ19" i="36"/>
  <c r="BK12" i="36"/>
  <c r="BV13" i="36"/>
  <c r="BV9" i="36"/>
  <c r="BQ10" i="36"/>
  <c r="BQ9" i="36"/>
  <c r="BX17" i="36"/>
  <c r="BR14" i="36"/>
  <c r="CD16" i="36"/>
  <c r="CD20" i="36"/>
  <c r="BP9" i="36"/>
  <c r="BP16" i="36"/>
  <c r="BL17" i="36"/>
  <c r="BN10" i="36"/>
  <c r="BT18" i="36"/>
  <c r="CB18" i="36"/>
  <c r="BL13" i="36"/>
  <c r="BZ15" i="36"/>
  <c r="BK16" i="36"/>
  <c r="BM11" i="36"/>
  <c r="BM14" i="36"/>
  <c r="BM9" i="36"/>
  <c r="BM17" i="36"/>
  <c r="BM20" i="36"/>
  <c r="BM12" i="36"/>
  <c r="BM15" i="36"/>
  <c r="BM18" i="36"/>
  <c r="BM10" i="36"/>
  <c r="BM13" i="36"/>
  <c r="BM16" i="36"/>
  <c r="BM8" i="36"/>
  <c r="BK14" i="36"/>
  <c r="BV10" i="36"/>
  <c r="BV17" i="36"/>
  <c r="BQ17" i="36"/>
  <c r="BX15" i="36"/>
  <c r="BX14" i="36"/>
  <c r="CD13" i="36"/>
  <c r="CB17" i="36"/>
  <c r="BP17" i="36"/>
  <c r="BY12" i="36"/>
  <c r="BN18" i="36"/>
  <c r="BZ20" i="36" l="1"/>
  <c r="BZ17" i="36"/>
  <c r="BZ13" i="36"/>
  <c r="BZ18" i="36"/>
  <c r="BZ9" i="36"/>
  <c r="BZ10" i="36"/>
  <c r="BZ14" i="36"/>
  <c r="BZ11" i="36"/>
  <c r="BW7" i="36"/>
  <c r="BW19" i="36"/>
  <c r="CA9" i="36"/>
  <c r="CA13" i="36"/>
  <c r="BO18" i="36"/>
  <c r="BO20" i="36"/>
  <c r="BW20" i="36"/>
  <c r="BS18" i="36"/>
  <c r="BS14" i="36"/>
  <c r="BS11" i="36"/>
  <c r="BS7" i="36"/>
  <c r="CA17" i="36"/>
  <c r="CA10" i="36"/>
  <c r="BO11" i="36"/>
  <c r="BO7" i="36"/>
  <c r="BS19" i="36"/>
  <c r="BS15" i="36"/>
  <c r="CA14" i="36"/>
  <c r="CA18" i="36"/>
  <c r="A22" i="36"/>
  <c r="BR21" i="36"/>
  <c r="BU21" i="36"/>
  <c r="BY21" i="36"/>
  <c r="CC21" i="36"/>
  <c r="BT21" i="36"/>
  <c r="CB21" i="36"/>
  <c r="BQ21" i="36"/>
  <c r="BO19" i="36"/>
  <c r="BO15" i="36"/>
  <c r="BS12" i="36"/>
  <c r="BS8" i="36"/>
  <c r="CA20" i="36"/>
  <c r="BW21" i="36"/>
  <c r="BO21" i="36"/>
  <c r="BS16" i="36"/>
  <c r="CA11" i="36"/>
  <c r="CA7" i="36"/>
  <c r="BO12" i="36"/>
  <c r="BO8" i="36"/>
  <c r="BS9" i="36"/>
  <c r="BS13" i="36"/>
  <c r="CA19" i="36"/>
  <c r="CA15" i="36"/>
  <c r="BW18" i="36"/>
  <c r="BO9" i="36"/>
  <c r="BO16" i="36"/>
  <c r="BM21" i="36"/>
  <c r="BS17" i="36"/>
  <c r="BS21" i="36"/>
  <c r="CA8" i="36"/>
  <c r="CA21" i="36"/>
  <c r="BW14" i="36"/>
  <c r="BO17" i="36"/>
  <c r="BO13" i="36"/>
  <c r="BS20" i="36"/>
  <c r="BS10" i="36"/>
  <c r="CA12" i="36"/>
  <c r="CA16" i="36"/>
  <c r="BW11" i="36"/>
  <c r="BO14" i="36"/>
  <c r="BO10" i="36"/>
  <c r="BL21" i="36" l="1"/>
  <c r="CD21" i="36"/>
  <c r="BV21" i="36"/>
  <c r="A23" i="36"/>
  <c r="BX22" i="36"/>
  <c r="BZ22" i="36"/>
  <c r="BV22" i="36"/>
  <c r="BN22" i="36"/>
  <c r="BR22" i="36"/>
  <c r="CC22" i="36"/>
  <c r="BU22" i="36"/>
  <c r="BM22" i="36"/>
  <c r="BO22" i="36"/>
  <c r="BP21" i="36"/>
  <c r="BK21" i="36"/>
  <c r="BX21" i="36"/>
  <c r="BN21" i="36"/>
  <c r="BZ21" i="36"/>
  <c r="BL22" i="36" l="1"/>
  <c r="BP22" i="36"/>
  <c r="BS22" i="36"/>
  <c r="CB22" i="36"/>
  <c r="CA22" i="36"/>
  <c r="BW22" i="36"/>
  <c r="BQ22" i="36"/>
  <c r="BT22" i="36"/>
  <c r="BY22" i="36"/>
  <c r="CD22" i="36"/>
  <c r="BK22" i="36"/>
  <c r="A24" i="36"/>
  <c r="BV23" i="36"/>
  <c r="CB23" i="36"/>
  <c r="BZ23" i="36"/>
  <c r="BT23" i="36"/>
  <c r="BX23" i="36"/>
  <c r="CD23" i="36"/>
  <c r="BW23" i="36"/>
  <c r="CC23" i="36"/>
  <c r="BU23" i="36"/>
  <c r="BO23" i="36" l="1"/>
  <c r="BK23" i="36"/>
  <c r="CA23" i="36"/>
  <c r="BL23" i="36"/>
  <c r="BS23" i="36"/>
  <c r="BR23" i="36"/>
  <c r="BM23" i="36"/>
  <c r="BP23" i="36"/>
  <c r="BQ23" i="36"/>
  <c r="BY23" i="36"/>
  <c r="BN23" i="36"/>
  <c r="A25" i="36"/>
  <c r="BR24" i="36"/>
  <c r="BN24" i="36"/>
  <c r="BM24" i="36"/>
  <c r="BW24" i="36"/>
  <c r="BP24" i="36" l="1"/>
  <c r="BQ24" i="36"/>
  <c r="BX24" i="36"/>
  <c r="CB24" i="36"/>
  <c r="CA24" i="36"/>
  <c r="BY24" i="36"/>
  <c r="CD24" i="36"/>
  <c r="BK24" i="36"/>
  <c r="BS24" i="36"/>
  <c r="BO24" i="36"/>
  <c r="BV24" i="36"/>
  <c r="BT24" i="36"/>
  <c r="BU24" i="36"/>
  <c r="A26" i="36"/>
  <c r="BP25" i="36"/>
  <c r="BT25" i="36"/>
  <c r="BX25" i="36"/>
  <c r="CD25" i="36"/>
  <c r="BZ25" i="36"/>
  <c r="BV25" i="36"/>
  <c r="BR25" i="36"/>
  <c r="BU25" i="36"/>
  <c r="BM25" i="36"/>
  <c r="CA25" i="36"/>
  <c r="BO25" i="36"/>
  <c r="CC24" i="36"/>
  <c r="BL24" i="36"/>
  <c r="BZ24" i="36"/>
  <c r="BY25" i="36" l="1"/>
  <c r="CC25" i="36"/>
  <c r="BK25" i="36"/>
  <c r="BL25" i="36"/>
  <c r="A27" i="36"/>
  <c r="BT26" i="36"/>
  <c r="CB26" i="36"/>
  <c r="CD26" i="36"/>
  <c r="BZ26" i="36"/>
  <c r="BX26" i="36"/>
  <c r="BW26" i="36"/>
  <c r="BM26" i="36"/>
  <c r="CC26" i="36"/>
  <c r="BU26" i="36"/>
  <c r="BW25" i="36"/>
  <c r="BN25" i="36"/>
  <c r="BS25" i="36"/>
  <c r="BQ25" i="36"/>
  <c r="CB25" i="36"/>
  <c r="BS26" i="36" l="1"/>
  <c r="BL26" i="36"/>
  <c r="BY26" i="36"/>
  <c r="BN26" i="36"/>
  <c r="CA26" i="36"/>
  <c r="BK26" i="36"/>
  <c r="A28" i="36"/>
  <c r="BV27" i="36"/>
  <c r="BR27" i="36"/>
  <c r="BN27" i="36"/>
  <c r="BX27" i="36"/>
  <c r="CC27" i="36"/>
  <c r="BU27" i="36"/>
  <c r="BM27" i="36"/>
  <c r="BW27" i="36"/>
  <c r="BO26" i="36"/>
  <c r="BQ26" i="36"/>
  <c r="BR26" i="36"/>
  <c r="BP26" i="36"/>
  <c r="BV26" i="36"/>
  <c r="BL27" i="36" l="1"/>
  <c r="CD27" i="36"/>
  <c r="BP27" i="36"/>
  <c r="A29" i="36"/>
  <c r="CB28" i="36"/>
  <c r="BT28" i="36"/>
  <c r="BX28" i="36"/>
  <c r="CD28" i="36"/>
  <c r="BZ28" i="36"/>
  <c r="BV28" i="36"/>
  <c r="BS28" i="36"/>
  <c r="BU28" i="36"/>
  <c r="CC28" i="36"/>
  <c r="BM28" i="36"/>
  <c r="CA27" i="36"/>
  <c r="BZ27" i="36"/>
  <c r="BY27" i="36"/>
  <c r="BT27" i="36"/>
  <c r="BK27" i="36"/>
  <c r="CB27" i="36"/>
  <c r="BS27" i="36"/>
  <c r="BO27" i="36"/>
  <c r="BQ27" i="36"/>
  <c r="BW28" i="36" l="1"/>
  <c r="BY28" i="36"/>
  <c r="BL28" i="36"/>
  <c r="CA28" i="36"/>
  <c r="BQ28" i="36"/>
  <c r="BN28" i="36"/>
  <c r="BO28" i="36"/>
  <c r="A30" i="36"/>
  <c r="CD29" i="36"/>
  <c r="CB29" i="36"/>
  <c r="BP29" i="36"/>
  <c r="BR29" i="36"/>
  <c r="BL29" i="36"/>
  <c r="BT29" i="36"/>
  <c r="BX29" i="36"/>
  <c r="BU29" i="36"/>
  <c r="BW29" i="36"/>
  <c r="CC29" i="36"/>
  <c r="BM29" i="36"/>
  <c r="CA29" i="36"/>
  <c r="BK28" i="36"/>
  <c r="BP28" i="36"/>
  <c r="BR28" i="36"/>
  <c r="BZ29" i="36" l="1"/>
  <c r="BS29" i="36"/>
  <c r="BY29" i="36"/>
  <c r="A31" i="36"/>
  <c r="BR30" i="36"/>
  <c r="BN30" i="36"/>
  <c r="CC30" i="36"/>
  <c r="BM30" i="36"/>
  <c r="BW30" i="36"/>
  <c r="BU30" i="36"/>
  <c r="BQ29" i="36"/>
  <c r="BK29" i="36"/>
  <c r="BN29" i="36"/>
  <c r="BV29" i="36"/>
  <c r="BO29" i="36"/>
  <c r="BQ30" i="36" l="1"/>
  <c r="BP30" i="36"/>
  <c r="BT30" i="36"/>
  <c r="BZ30" i="36"/>
  <c r="BV30" i="36"/>
  <c r="BL30" i="36"/>
  <c r="BS30" i="36"/>
  <c r="CA30" i="36"/>
  <c r="CD30" i="36"/>
  <c r="A32" i="36"/>
  <c r="BL31" i="36"/>
  <c r="CD31" i="36"/>
  <c r="BZ31" i="36"/>
  <c r="BN31" i="36"/>
  <c r="BV31" i="36"/>
  <c r="BM31" i="36"/>
  <c r="CC31" i="36"/>
  <c r="BU31" i="36"/>
  <c r="BO31" i="36"/>
  <c r="BY30" i="36"/>
  <c r="BX30" i="36"/>
  <c r="CB30" i="36"/>
  <c r="BO30" i="36"/>
  <c r="BK30" i="36"/>
  <c r="BR31" i="36" l="1"/>
  <c r="BS31" i="36"/>
  <c r="BQ31" i="36"/>
  <c r="BP31" i="36"/>
  <c r="BX31" i="36"/>
  <c r="BY31" i="36"/>
  <c r="BK31" i="36"/>
  <c r="BW31" i="36"/>
  <c r="CB31" i="36"/>
  <c r="A33" i="36"/>
  <c r="CB32" i="36"/>
  <c r="BP32" i="36"/>
  <c r="CD32" i="36"/>
  <c r="BZ32" i="36"/>
  <c r="BL32" i="36"/>
  <c r="BT32" i="36"/>
  <c r="BW32" i="36"/>
  <c r="BU32" i="36"/>
  <c r="CC32" i="36"/>
  <c r="BM32" i="36"/>
  <c r="CA31" i="36"/>
  <c r="BT31" i="36"/>
  <c r="BS32" i="36" l="1"/>
  <c r="BQ32" i="36"/>
  <c r="BK32" i="36"/>
  <c r="BN32" i="36"/>
  <c r="BV32" i="36"/>
  <c r="BX32" i="36"/>
  <c r="BO32" i="36"/>
  <c r="CA32" i="36"/>
  <c r="BR32" i="36"/>
  <c r="BY32" i="36"/>
  <c r="A34" i="36"/>
  <c r="BR33" i="36"/>
  <c r="BL33" i="36"/>
  <c r="BN33" i="36"/>
  <c r="BV33" i="36"/>
  <c r="CB33" i="36"/>
  <c r="BP33" i="36"/>
  <c r="BU33" i="36"/>
  <c r="CC33" i="36"/>
  <c r="BM33" i="36"/>
  <c r="BO33" i="36"/>
  <c r="BW33" i="36"/>
  <c r="CD33" i="36" l="1"/>
  <c r="BY33" i="36"/>
  <c r="BK33" i="36"/>
  <c r="CA33" i="36"/>
  <c r="BT33" i="36"/>
  <c r="BZ33" i="36"/>
  <c r="BQ33" i="36"/>
  <c r="BX33" i="36"/>
  <c r="A35" i="36"/>
  <c r="CB34" i="36"/>
  <c r="BL34" i="36"/>
  <c r="BT34" i="36"/>
  <c r="BZ34" i="36"/>
  <c r="CD34" i="36"/>
  <c r="BR34" i="36"/>
  <c r="BV34" i="36"/>
  <c r="BS34" i="36"/>
  <c r="BU34" i="36"/>
  <c r="CC34" i="36"/>
  <c r="BM34" i="36"/>
  <c r="CA34" i="36"/>
  <c r="BS33" i="36"/>
  <c r="BP34" i="36" l="1"/>
  <c r="BW34" i="36"/>
  <c r="BK34" i="36"/>
  <c r="BQ34" i="36"/>
  <c r="BX34" i="36"/>
  <c r="BY34" i="36"/>
  <c r="BO34" i="36"/>
  <c r="BN34" i="36"/>
  <c r="A36" i="36"/>
  <c r="CD35" i="36"/>
  <c r="BZ35" i="36"/>
  <c r="CB35" i="36"/>
  <c r="BK35" i="36"/>
  <c r="CC35" i="36"/>
  <c r="CA35" i="36"/>
  <c r="BU35" i="36"/>
  <c r="BM35" i="36"/>
  <c r="BO35" i="36" l="1"/>
  <c r="A37" i="36"/>
  <c r="BZ36" i="36"/>
  <c r="BP36" i="36"/>
  <c r="BN36" i="36"/>
  <c r="BV36" i="36"/>
  <c r="BU36" i="36"/>
  <c r="CC36" i="36"/>
  <c r="BM36" i="36"/>
  <c r="BO36" i="36"/>
  <c r="BX35" i="36"/>
  <c r="BQ35" i="36"/>
  <c r="BP35" i="36"/>
  <c r="BY35" i="36"/>
  <c r="BT35" i="36"/>
  <c r="BL35" i="36"/>
  <c r="BS35" i="36"/>
  <c r="BV35" i="36"/>
  <c r="BR35" i="36"/>
  <c r="BW35" i="36"/>
  <c r="BN35" i="36"/>
  <c r="CD36" i="36" l="1"/>
  <c r="CA36" i="36"/>
  <c r="BK36" i="36"/>
  <c r="BL36" i="36"/>
  <c r="BS36" i="36"/>
  <c r="BX36" i="36"/>
  <c r="BY36" i="36"/>
  <c r="BR36" i="36"/>
  <c r="CB36" i="36"/>
  <c r="A38" i="36"/>
  <c r="BX37" i="36"/>
  <c r="BZ37" i="36"/>
  <c r="CC37" i="36"/>
  <c r="BU37" i="36"/>
  <c r="BM37" i="36"/>
  <c r="BW36" i="36"/>
  <c r="BQ36" i="36"/>
  <c r="BT36" i="36"/>
  <c r="CD37" i="36" l="1"/>
  <c r="BV37" i="36"/>
  <c r="BT37" i="36"/>
  <c r="BW37" i="36"/>
  <c r="BP37" i="36"/>
  <c r="BS37" i="36"/>
  <c r="BL37" i="36"/>
  <c r="BN37" i="36"/>
  <c r="BO37" i="36"/>
  <c r="BK37" i="36"/>
  <c r="BQ37" i="36"/>
  <c r="CB37" i="36"/>
  <c r="BR37" i="36"/>
  <c r="BY37" i="36"/>
  <c r="CA37" i="36"/>
  <c r="A39" i="36"/>
  <c r="BR38" i="36"/>
  <c r="BT38" i="36"/>
  <c r="CC38" i="36"/>
  <c r="CA38" i="36"/>
  <c r="BU38" i="36"/>
  <c r="BZ38" i="36" l="1"/>
  <c r="BW38" i="36"/>
  <c r="BN38" i="36"/>
  <c r="CD38" i="36"/>
  <c r="BS38" i="36"/>
  <c r="BX38" i="36"/>
  <c r="CB38" i="36"/>
  <c r="BK38" i="36"/>
  <c r="BP38" i="36"/>
  <c r="BM38" i="36"/>
  <c r="BY38" i="36"/>
  <c r="BV38" i="36"/>
  <c r="A40" i="36"/>
  <c r="BT39" i="36"/>
  <c r="BL39" i="36"/>
  <c r="BX39" i="36"/>
  <c r="BR39" i="36"/>
  <c r="BV39" i="36"/>
  <c r="BW39" i="36"/>
  <c r="BU39" i="36"/>
  <c r="CA39" i="36"/>
  <c r="CC39" i="36"/>
  <c r="BM39" i="36"/>
  <c r="BQ38" i="36"/>
  <c r="BO38" i="36"/>
  <c r="BL38" i="36"/>
  <c r="BZ39" i="36" l="1"/>
  <c r="BQ39" i="36"/>
  <c r="CD39" i="36"/>
  <c r="CB39" i="36"/>
  <c r="BS39" i="36"/>
  <c r="BY39" i="36"/>
  <c r="BK39" i="36"/>
  <c r="BN39" i="36"/>
  <c r="BO39" i="36"/>
  <c r="BP39" i="36"/>
  <c r="A41" i="36"/>
  <c r="CB40" i="36"/>
  <c r="BT40" i="36"/>
  <c r="CC40" i="36"/>
  <c r="BM40" i="36"/>
  <c r="BS40" i="36"/>
  <c r="CA40" i="36"/>
  <c r="BN40" i="36" l="1"/>
  <c r="BR40" i="36"/>
  <c r="BU40" i="36"/>
  <c r="BW40" i="36"/>
  <c r="BV40" i="36"/>
  <c r="A42" i="36"/>
  <c r="BU41" i="36"/>
  <c r="BM41" i="36"/>
  <c r="CA41" i="36"/>
  <c r="BO41" i="36"/>
  <c r="CC41" i="36"/>
  <c r="BY40" i="36"/>
  <c r="CD40" i="36"/>
  <c r="BQ40" i="36"/>
  <c r="BP40" i="36"/>
  <c r="BL40" i="36"/>
  <c r="BZ40" i="36"/>
  <c r="BK40" i="36"/>
  <c r="BX40" i="36"/>
  <c r="BO40" i="36"/>
  <c r="BK41" i="36" l="1"/>
  <c r="BV41" i="36"/>
  <c r="CD41" i="36"/>
  <c r="BZ41" i="36"/>
  <c r="CB41" i="36"/>
  <c r="BT41" i="36"/>
  <c r="BP41" i="36"/>
  <c r="BX41" i="36"/>
  <c r="BY41" i="36"/>
  <c r="BL41" i="36"/>
  <c r="BW41" i="36"/>
  <c r="BQ41" i="36"/>
  <c r="A43" i="36"/>
  <c r="CB42" i="36"/>
  <c r="BZ42" i="36"/>
  <c r="BL42" i="36"/>
  <c r="BT42" i="36"/>
  <c r="BV42" i="36"/>
  <c r="BX42" i="36"/>
  <c r="BM42" i="36"/>
  <c r="BU42" i="36"/>
  <c r="CC42" i="36"/>
  <c r="BS41" i="36"/>
  <c r="BN41" i="36"/>
  <c r="BR41" i="36"/>
  <c r="BW42" i="36" l="1"/>
  <c r="CD42" i="36"/>
  <c r="BS42" i="36"/>
  <c r="BP42" i="36"/>
  <c r="BR42" i="36"/>
  <c r="CA42" i="36"/>
  <c r="BK42" i="36"/>
  <c r="BQ42" i="36"/>
  <c r="BO42" i="36"/>
  <c r="BN42" i="36"/>
  <c r="BY42" i="36"/>
  <c r="A44" i="36"/>
  <c r="BV43" i="36"/>
  <c r="BR43" i="36"/>
  <c r="BN43" i="36"/>
  <c r="BM43" i="36"/>
  <c r="BU43" i="36"/>
  <c r="BS43" i="36"/>
  <c r="BW43" i="36"/>
  <c r="CC43" i="36" l="1"/>
  <c r="CD43" i="36"/>
  <c r="BX43" i="36"/>
  <c r="CB43" i="36"/>
  <c r="BT43" i="36"/>
  <c r="BO43" i="36"/>
  <c r="BY43" i="36"/>
  <c r="BK43" i="36"/>
  <c r="BZ43" i="36"/>
  <c r="CA43" i="36"/>
  <c r="BQ43" i="36"/>
  <c r="A45" i="36"/>
  <c r="BT44" i="36"/>
  <c r="BL44" i="36"/>
  <c r="BX44" i="36"/>
  <c r="BR44" i="36"/>
  <c r="BZ44" i="36"/>
  <c r="BW44" i="36"/>
  <c r="BU44" i="36"/>
  <c r="CC44" i="36"/>
  <c r="BS44" i="36"/>
  <c r="BL43" i="36"/>
  <c r="BP43" i="36"/>
  <c r="BV44" i="36" l="1"/>
  <c r="BM44" i="36"/>
  <c r="CA44" i="36"/>
  <c r="BO44" i="36"/>
  <c r="BQ44" i="36"/>
  <c r="BY44" i="36"/>
  <c r="BN44" i="36"/>
  <c r="CB44" i="36"/>
  <c r="BP44" i="36"/>
  <c r="BK44" i="36"/>
  <c r="CD44" i="36"/>
  <c r="A46" i="36"/>
  <c r="CB45" i="36"/>
  <c r="CD45" i="36"/>
  <c r="BR45" i="36"/>
  <c r="BT45" i="36"/>
  <c r="BL45" i="36"/>
  <c r="CA45" i="36"/>
  <c r="CC45" i="36"/>
  <c r="BO45" i="36"/>
  <c r="BN45" i="36" l="1"/>
  <c r="BU45" i="36"/>
  <c r="BS45" i="36"/>
  <c r="A47" i="36"/>
  <c r="BT46" i="36"/>
  <c r="CB46" i="36"/>
  <c r="BX46" i="36"/>
  <c r="CD46" i="36"/>
  <c r="BM46" i="36"/>
  <c r="BU46" i="36"/>
  <c r="CC46" i="36"/>
  <c r="BM45" i="36"/>
  <c r="BK45" i="36"/>
  <c r="BX45" i="36"/>
  <c r="BW45" i="36"/>
  <c r="BQ45" i="36"/>
  <c r="BV45" i="36"/>
  <c r="BY45" i="36"/>
  <c r="BZ45" i="36"/>
  <c r="BP45" i="36"/>
  <c r="BS46" i="36" l="1"/>
  <c r="BV46" i="36"/>
  <c r="CA46" i="36"/>
  <c r="BP46" i="36"/>
  <c r="BL46" i="36"/>
  <c r="BY46" i="36"/>
  <c r="BN46" i="36"/>
  <c r="BO46" i="36"/>
  <c r="BW46" i="36"/>
  <c r="BQ46" i="36"/>
  <c r="BK46" i="36"/>
  <c r="BZ46" i="36"/>
  <c r="BR46" i="36"/>
  <c r="A48" i="36"/>
  <c r="BX47" i="36"/>
  <c r="BN47" i="36"/>
  <c r="BV47" i="36"/>
  <c r="BP47" i="36"/>
  <c r="BR47" i="36"/>
  <c r="BU47" i="36"/>
  <c r="BM47" i="36"/>
  <c r="BS47" i="36"/>
  <c r="BZ47" i="36" l="1"/>
  <c r="CB47" i="36"/>
  <c r="BK47" i="36"/>
  <c r="BL47" i="36"/>
  <c r="BO47" i="36"/>
  <c r="CC47" i="36"/>
  <c r="BY47" i="36"/>
  <c r="CD47" i="36"/>
  <c r="BQ47" i="36"/>
  <c r="CA47" i="36"/>
  <c r="A49" i="36"/>
  <c r="BT48" i="36"/>
  <c r="CB48" i="36"/>
  <c r="BL48" i="36"/>
  <c r="BX48" i="36"/>
  <c r="CD48" i="36"/>
  <c r="BV48" i="36"/>
  <c r="BR48" i="36"/>
  <c r="BO48" i="36"/>
  <c r="BW48" i="36"/>
  <c r="BU48" i="36"/>
  <c r="CC48" i="36"/>
  <c r="CA48" i="36"/>
  <c r="BM48" i="36"/>
  <c r="BW47" i="36"/>
  <c r="BT47" i="36"/>
  <c r="BY48" i="36" l="1"/>
  <c r="BS48" i="36"/>
  <c r="BK48" i="36"/>
  <c r="BN48" i="36"/>
  <c r="BQ48" i="36"/>
  <c r="BZ48" i="36"/>
  <c r="A50" i="36"/>
  <c r="BN49" i="36"/>
  <c r="CB49" i="36"/>
  <c r="BT49" i="36"/>
  <c r="BL49" i="36"/>
  <c r="BO49" i="36"/>
  <c r="BM49" i="36"/>
  <c r="BW49" i="36"/>
  <c r="CC49" i="36"/>
  <c r="BS49" i="36"/>
  <c r="BP48" i="36"/>
  <c r="BU49" i="36" l="1"/>
  <c r="BR49" i="36"/>
  <c r="BP49" i="36"/>
  <c r="BZ49" i="36"/>
  <c r="A51" i="36"/>
  <c r="BX50" i="36"/>
  <c r="CD50" i="36"/>
  <c r="BV50" i="36"/>
  <c r="BZ50" i="36"/>
  <c r="BR50" i="36"/>
  <c r="BM50" i="36"/>
  <c r="BU50" i="36"/>
  <c r="CC50" i="36"/>
  <c r="BO50" i="36"/>
  <c r="CA49" i="36"/>
  <c r="BQ49" i="36"/>
  <c r="BV49" i="36"/>
  <c r="BY49" i="36"/>
  <c r="BX49" i="36"/>
  <c r="BK49" i="36"/>
  <c r="CD49" i="36"/>
  <c r="BW50" i="36" l="1"/>
  <c r="CB50" i="36"/>
  <c r="CA50" i="36"/>
  <c r="BT50" i="36"/>
  <c r="BQ50" i="36"/>
  <c r="BN50" i="36"/>
  <c r="BS50" i="36"/>
  <c r="BL50" i="36"/>
  <c r="BP50" i="36"/>
  <c r="BK50" i="36"/>
  <c r="A52" i="36"/>
  <c r="BZ51" i="36"/>
  <c r="BT51" i="36"/>
  <c r="CB51" i="36"/>
  <c r="BX51" i="36"/>
  <c r="BS51" i="36"/>
  <c r="BW51" i="36"/>
  <c r="BU51" i="36"/>
  <c r="CC51" i="36"/>
  <c r="CA51" i="36"/>
  <c r="BM51" i="36"/>
  <c r="BY50" i="36"/>
  <c r="BN51" i="36" l="1"/>
  <c r="BK51" i="36"/>
  <c r="A53" i="36"/>
  <c r="BP52" i="36"/>
  <c r="BN52" i="36"/>
  <c r="BR52" i="36"/>
  <c r="BM52" i="36"/>
  <c r="BU52" i="36"/>
  <c r="BW52" i="36"/>
  <c r="BO51" i="36"/>
  <c r="BP51" i="36"/>
  <c r="BQ51" i="36"/>
  <c r="BY51" i="36"/>
  <c r="CD51" i="36"/>
  <c r="BL51" i="36"/>
  <c r="BR51" i="36"/>
  <c r="BV51" i="36"/>
  <c r="BS52" i="36" l="1"/>
  <c r="BZ52" i="36"/>
  <c r="BT52" i="36"/>
  <c r="CA52" i="36"/>
  <c r="BV52" i="36"/>
  <c r="BL52" i="36"/>
  <c r="CB52" i="36"/>
  <c r="BY52" i="36"/>
  <c r="BK52" i="36"/>
  <c r="BQ52" i="36"/>
  <c r="BX52" i="36"/>
  <c r="CC52" i="36"/>
  <c r="CD52" i="36"/>
  <c r="A54" i="36"/>
  <c r="BP53" i="36"/>
  <c r="BN53" i="36"/>
  <c r="BV53" i="36"/>
  <c r="BX53" i="36"/>
  <c r="BL53" i="36"/>
  <c r="BU53" i="36"/>
  <c r="BM53" i="36"/>
  <c r="CC53" i="36"/>
  <c r="BO52" i="36"/>
  <c r="BS53" i="36" l="1"/>
  <c r="CB53" i="36"/>
  <c r="BQ53" i="36"/>
  <c r="BO53" i="36"/>
  <c r="CD53" i="36"/>
  <c r="A55" i="36"/>
  <c r="BR54" i="36"/>
  <c r="BM54" i="36"/>
  <c r="CC54" i="36"/>
  <c r="BS54" i="36"/>
  <c r="BU54" i="36"/>
  <c r="BK53" i="36"/>
  <c r="BY53" i="36"/>
  <c r="BT53" i="36"/>
  <c r="BZ53" i="36"/>
  <c r="CA53" i="36"/>
  <c r="BW53" i="36"/>
  <c r="BR53" i="36"/>
  <c r="BL54" i="36" l="1"/>
  <c r="BK54" i="36"/>
  <c r="BV54" i="36"/>
  <c r="BO54" i="36"/>
  <c r="BZ54" i="36"/>
  <c r="A56" i="36"/>
  <c r="BZ55" i="36"/>
  <c r="CD55" i="36"/>
  <c r="BL55" i="36"/>
  <c r="BR55" i="36"/>
  <c r="BM55" i="36"/>
  <c r="CC55" i="36"/>
  <c r="CA55" i="36"/>
  <c r="BX54" i="36"/>
  <c r="BN54" i="36"/>
  <c r="BQ54" i="36"/>
  <c r="CB54" i="36"/>
  <c r="BY54" i="36"/>
  <c r="BP54" i="36"/>
  <c r="BW54" i="36"/>
  <c r="CA54" i="36"/>
  <c r="BT54" i="36"/>
  <c r="CD54" i="36"/>
  <c r="BT55" i="36" l="1"/>
  <c r="BX55" i="36"/>
  <c r="BU55" i="36"/>
  <c r="BS55" i="36"/>
  <c r="BV55" i="36"/>
  <c r="BY55" i="36"/>
  <c r="BO55" i="36"/>
  <c r="BK55" i="36"/>
  <c r="A57" i="36"/>
  <c r="CB56" i="36"/>
  <c r="CD56" i="36"/>
  <c r="BZ56" i="36"/>
  <c r="BU56" i="36"/>
  <c r="BW56" i="36"/>
  <c r="CC56" i="36"/>
  <c r="BM56" i="36"/>
  <c r="CB55" i="36"/>
  <c r="BP55" i="36"/>
  <c r="BW55" i="36"/>
  <c r="BQ55" i="36"/>
  <c r="BN55" i="36"/>
  <c r="BP56" i="36" l="1"/>
  <c r="BX56" i="36"/>
  <c r="CA56" i="36"/>
  <c r="A58" i="36"/>
  <c r="BN57" i="36"/>
  <c r="BV57" i="36"/>
  <c r="BP57" i="36"/>
  <c r="BT57" i="36"/>
  <c r="BU57" i="36"/>
  <c r="CC57" i="36"/>
  <c r="BO57" i="36"/>
  <c r="BS56" i="36"/>
  <c r="BT56" i="36"/>
  <c r="BV56" i="36"/>
  <c r="BO56" i="36"/>
  <c r="BQ56" i="36"/>
  <c r="BN56" i="36"/>
  <c r="BL56" i="36"/>
  <c r="BR56" i="36"/>
  <c r="BK56" i="36"/>
  <c r="BY56" i="36"/>
  <c r="BX57" i="36" l="1"/>
  <c r="BS57" i="36"/>
  <c r="CA57" i="36"/>
  <c r="CD57" i="36"/>
  <c r="BY57" i="36"/>
  <c r="BM57" i="36"/>
  <c r="BR57" i="36"/>
  <c r="BK57" i="36"/>
  <c r="CB57" i="36"/>
  <c r="BZ57" i="36"/>
  <c r="A59" i="36"/>
  <c r="BP58" i="36"/>
  <c r="BT58" i="36"/>
  <c r="CD58" i="36"/>
  <c r="BX58" i="36"/>
  <c r="BL58" i="36"/>
  <c r="BZ58" i="36"/>
  <c r="BW58" i="36"/>
  <c r="BU58" i="36"/>
  <c r="CC58" i="36"/>
  <c r="BM58" i="36"/>
  <c r="BW57" i="36"/>
  <c r="BL57" i="36"/>
  <c r="BQ57" i="36"/>
  <c r="CA58" i="36" l="1"/>
  <c r="BK58" i="36"/>
  <c r="CB58" i="36"/>
  <c r="BR58" i="36"/>
  <c r="BO58" i="36"/>
  <c r="BV58" i="36"/>
  <c r="BS58" i="36"/>
  <c r="BQ58" i="36"/>
  <c r="BY58" i="36"/>
  <c r="BN58" i="36"/>
  <c r="A60" i="36"/>
  <c r="BR59" i="36"/>
  <c r="BT59" i="36"/>
  <c r="CC59" i="36"/>
  <c r="BU59" i="36"/>
  <c r="BO59" i="36"/>
  <c r="BS59" i="36"/>
  <c r="BN59" i="36" l="1"/>
  <c r="CA59" i="36"/>
  <c r="BY59" i="36"/>
  <c r="CB59" i="36"/>
  <c r="BX59" i="36"/>
  <c r="A61" i="36"/>
  <c r="BZ60" i="36"/>
  <c r="CD60" i="36"/>
  <c r="BN60" i="36"/>
  <c r="BR60" i="36"/>
  <c r="BM60" i="36"/>
  <c r="BO60" i="36"/>
  <c r="BS60" i="36"/>
  <c r="BP59" i="36"/>
  <c r="CD59" i="36"/>
  <c r="BM59" i="36"/>
  <c r="BK59" i="36"/>
  <c r="BV59" i="36"/>
  <c r="BQ59" i="36"/>
  <c r="BZ59" i="36"/>
  <c r="BW59" i="36"/>
  <c r="BL59" i="36"/>
  <c r="BV60" i="36" l="1"/>
  <c r="CA60" i="36"/>
  <c r="BX60" i="36"/>
  <c r="BK60" i="36"/>
  <c r="BU60" i="36"/>
  <c r="CB60" i="36"/>
  <c r="BQ60" i="36"/>
  <c r="BT60" i="36"/>
  <c r="BP60" i="36"/>
  <c r="BY60" i="36"/>
  <c r="CC60" i="36"/>
  <c r="BL60" i="36"/>
  <c r="A62" i="36"/>
  <c r="CD61" i="36"/>
  <c r="BP61" i="36"/>
  <c r="BX61" i="36"/>
  <c r="BV61" i="36"/>
  <c r="CB61" i="36"/>
  <c r="BN61" i="36"/>
  <c r="BZ61" i="36"/>
  <c r="BU61" i="36"/>
  <c r="BM61" i="36"/>
  <c r="BS61" i="36"/>
  <c r="CA61" i="36"/>
  <c r="BW61" i="36"/>
  <c r="CC61" i="36"/>
  <c r="BW60" i="36"/>
  <c r="BO61" i="36" l="1"/>
  <c r="BT61" i="36"/>
  <c r="BK61" i="36"/>
  <c r="BY61" i="36"/>
  <c r="BQ61" i="36"/>
  <c r="A63" i="36"/>
  <c r="BN62" i="36"/>
  <c r="BV62" i="36"/>
  <c r="BR62" i="36"/>
  <c r="BT62" i="36"/>
  <c r="CB62" i="36"/>
  <c r="BU62" i="36"/>
  <c r="CC62" i="36"/>
  <c r="BM62" i="36"/>
  <c r="BW62" i="36"/>
  <c r="BS62" i="36"/>
  <c r="BL61" i="36"/>
  <c r="BR61" i="36"/>
  <c r="BO62" i="36" l="1"/>
  <c r="BY62" i="36"/>
  <c r="BQ62" i="36"/>
  <c r="CA62" i="36"/>
  <c r="CD62" i="36"/>
  <c r="BP62" i="36"/>
  <c r="A64" i="36"/>
  <c r="BX63" i="36"/>
  <c r="CD63" i="36"/>
  <c r="BN63" i="36"/>
  <c r="BL63" i="36"/>
  <c r="BV63" i="36"/>
  <c r="BR63" i="36"/>
  <c r="BW63" i="36"/>
  <c r="BM63" i="36"/>
  <c r="BU63" i="36"/>
  <c r="BX62" i="36"/>
  <c r="BK62" i="36"/>
  <c r="BL62" i="36"/>
  <c r="BZ62" i="36"/>
  <c r="BS63" i="36" l="1"/>
  <c r="CC63" i="36"/>
  <c r="BO63" i="36"/>
  <c r="BT63" i="36"/>
  <c r="BQ63" i="36"/>
  <c r="BK63" i="36"/>
  <c r="CA63" i="36"/>
  <c r="A65" i="36"/>
  <c r="BP64" i="36"/>
  <c r="CB64" i="36"/>
  <c r="BZ64" i="36"/>
  <c r="BT64" i="36"/>
  <c r="BM64" i="36"/>
  <c r="BW64" i="36"/>
  <c r="CA64" i="36"/>
  <c r="BU64" i="36"/>
  <c r="BP63" i="36"/>
  <c r="BY63" i="36"/>
  <c r="BZ63" i="36"/>
  <c r="CB63" i="36"/>
  <c r="BS64" i="36" l="1"/>
  <c r="BL64" i="36"/>
  <c r="BX64" i="36"/>
  <c r="BN64" i="36"/>
  <c r="BY64" i="36"/>
  <c r="CD64" i="36"/>
  <c r="BK64" i="36"/>
  <c r="A66" i="36"/>
  <c r="CD65" i="36"/>
  <c r="BR65" i="36"/>
  <c r="BN65" i="36"/>
  <c r="BP65" i="36"/>
  <c r="BV65" i="36"/>
  <c r="BX65" i="36"/>
  <c r="BU65" i="36"/>
  <c r="BM65" i="36"/>
  <c r="CA65" i="36"/>
  <c r="BS65" i="36"/>
  <c r="CC64" i="36"/>
  <c r="BR64" i="36"/>
  <c r="BO64" i="36"/>
  <c r="BV64" i="36"/>
  <c r="BQ64" i="36"/>
  <c r="BW65" i="36" l="1"/>
  <c r="A67" i="36"/>
  <c r="BX66" i="36"/>
  <c r="CB66" i="36"/>
  <c r="BV66" i="36"/>
  <c r="BN66" i="36"/>
  <c r="CD66" i="36"/>
  <c r="BR66" i="36"/>
  <c r="BU66" i="36"/>
  <c r="CC66" i="36"/>
  <c r="BY65" i="36"/>
  <c r="BQ65" i="36"/>
  <c r="BO65" i="36"/>
  <c r="BK65" i="36"/>
  <c r="BT65" i="36"/>
  <c r="CC65" i="36"/>
  <c r="CB65" i="36"/>
  <c r="BL65" i="36"/>
  <c r="BZ65" i="36"/>
  <c r="BQ66" i="36" l="1"/>
  <c r="BW66" i="36"/>
  <c r="BT66" i="36"/>
  <c r="BL66" i="36"/>
  <c r="BO66" i="36"/>
  <c r="BK66" i="36"/>
  <c r="BP66" i="36"/>
  <c r="BM66" i="36"/>
  <c r="CA66" i="36"/>
  <c r="A68" i="36"/>
  <c r="BN67" i="36"/>
  <c r="BR67" i="36"/>
  <c r="BX67" i="36"/>
  <c r="CA67" i="36"/>
  <c r="BU67" i="36"/>
  <c r="CC67" i="36"/>
  <c r="BM67" i="36"/>
  <c r="BS66" i="36"/>
  <c r="BZ66" i="36"/>
  <c r="BY66" i="36"/>
  <c r="BO67" i="36" l="1"/>
  <c r="BW67" i="36"/>
  <c r="BL67" i="36"/>
  <c r="BV67" i="36"/>
  <c r="BY67" i="36"/>
  <c r="CB67" i="36"/>
  <c r="A69" i="36"/>
  <c r="BN68" i="36"/>
  <c r="BZ68" i="36"/>
  <c r="BT68" i="36"/>
  <c r="CA68" i="36"/>
  <c r="CC68" i="36"/>
  <c r="BU68" i="36"/>
  <c r="BS67" i="36"/>
  <c r="BK67" i="36"/>
  <c r="BT67" i="36"/>
  <c r="BQ67" i="36"/>
  <c r="BP67" i="36"/>
  <c r="BZ67" i="36"/>
  <c r="CD67" i="36"/>
  <c r="BS68" i="36" l="1"/>
  <c r="BM68" i="36"/>
  <c r="BP68" i="36"/>
  <c r="CB68" i="36"/>
  <c r="BK68" i="36"/>
  <c r="BR68" i="36"/>
  <c r="BX68" i="36"/>
  <c r="A70" i="36"/>
  <c r="BR69" i="36"/>
  <c r="BN69" i="36"/>
  <c r="CD69" i="36"/>
  <c r="BZ69" i="36"/>
  <c r="BL69" i="36"/>
  <c r="BV69" i="36"/>
  <c r="CC69" i="36"/>
  <c r="BU69" i="36"/>
  <c r="BM69" i="36"/>
  <c r="BO69" i="36"/>
  <c r="BW69" i="36"/>
  <c r="BW68" i="36"/>
  <c r="BV68" i="36"/>
  <c r="BO68" i="36"/>
  <c r="BQ68" i="36"/>
  <c r="BL68" i="36"/>
  <c r="CD68" i="36"/>
  <c r="BY68" i="36"/>
  <c r="BQ69" i="36" l="1"/>
  <c r="CA69" i="36"/>
  <c r="BX69" i="36"/>
  <c r="BP69" i="36"/>
  <c r="BS69" i="36"/>
  <c r="BY69" i="36"/>
  <c r="A71" i="36"/>
  <c r="BL70" i="36"/>
  <c r="CB70" i="36"/>
  <c r="BP70" i="36"/>
  <c r="CD70" i="36"/>
  <c r="BT70" i="36"/>
  <c r="CC70" i="36"/>
  <c r="BU70" i="36"/>
  <c r="BM70" i="36"/>
  <c r="CA70" i="36"/>
  <c r="BT69" i="36"/>
  <c r="CB69" i="36"/>
  <c r="BK69" i="36"/>
  <c r="BW70" i="36" l="1"/>
  <c r="BR70" i="36"/>
  <c r="BN70" i="36"/>
  <c r="BV70" i="36"/>
  <c r="A72" i="36"/>
  <c r="BT71" i="36"/>
  <c r="BP71" i="36"/>
  <c r="CD71" i="36"/>
  <c r="BZ71" i="36"/>
  <c r="BV71" i="36"/>
  <c r="BU71" i="36"/>
  <c r="BW71" i="36"/>
  <c r="BO71" i="36"/>
  <c r="CC71" i="36"/>
  <c r="BM71" i="36"/>
  <c r="BK70" i="36"/>
  <c r="BY70" i="36"/>
  <c r="BZ70" i="36"/>
  <c r="BS70" i="36"/>
  <c r="BX70" i="36"/>
  <c r="BO70" i="36"/>
  <c r="BQ70" i="36"/>
  <c r="CB71" i="36" l="1"/>
  <c r="BL71" i="36"/>
  <c r="BK71" i="36"/>
  <c r="CA71" i="36"/>
  <c r="BQ71" i="36"/>
  <c r="BY71" i="36"/>
  <c r="BN71" i="36"/>
  <c r="A73" i="36"/>
  <c r="CB72" i="36"/>
  <c r="BV72" i="36"/>
  <c r="BR72" i="36"/>
  <c r="BX72" i="36"/>
  <c r="BL72" i="36"/>
  <c r="BW72" i="36"/>
  <c r="BM72" i="36"/>
  <c r="BU72" i="36"/>
  <c r="CA72" i="36"/>
  <c r="CC72" i="36"/>
  <c r="BS71" i="36"/>
  <c r="BX71" i="36"/>
  <c r="BR71" i="36"/>
  <c r="CD72" i="36" l="1"/>
  <c r="BT72" i="36"/>
  <c r="BZ72" i="36"/>
  <c r="BO72" i="36"/>
  <c r="BQ72" i="36"/>
  <c r="A74" i="36"/>
  <c r="BV73" i="36"/>
  <c r="BX73" i="36"/>
  <c r="BN73" i="36"/>
  <c r="CC73" i="36"/>
  <c r="BS73" i="36"/>
  <c r="BN72" i="36"/>
  <c r="BY72" i="36"/>
  <c r="BK72" i="36"/>
  <c r="BS72" i="36"/>
  <c r="BP72" i="36"/>
  <c r="BM73" i="36" l="1"/>
  <c r="BR73" i="36"/>
  <c r="BY73" i="36"/>
  <c r="BT73" i="36"/>
  <c r="CD73" i="36"/>
  <c r="BQ73" i="36"/>
  <c r="BU73" i="36"/>
  <c r="CA73" i="36"/>
  <c r="BW73" i="36"/>
  <c r="BP73" i="36"/>
  <c r="A75" i="36"/>
  <c r="BV74" i="36"/>
  <c r="BZ74" i="36"/>
  <c r="BR74" i="36"/>
  <c r="BP74" i="36"/>
  <c r="BN74" i="36"/>
  <c r="BL74" i="36"/>
  <c r="BT74" i="36"/>
  <c r="BX74" i="36"/>
  <c r="CB74" i="36"/>
  <c r="BM74" i="36"/>
  <c r="BS74" i="36"/>
  <c r="CA74" i="36"/>
  <c r="BU74" i="36"/>
  <c r="CC74" i="36"/>
  <c r="BZ73" i="36"/>
  <c r="BL73" i="36"/>
  <c r="BO73" i="36"/>
  <c r="BK73" i="36"/>
  <c r="CB73" i="36"/>
  <c r="BO74" i="36" l="1"/>
  <c r="BQ74" i="36"/>
  <c r="BK74" i="36"/>
  <c r="CD74" i="36"/>
  <c r="BW74" i="36"/>
  <c r="BY74" i="36"/>
  <c r="A76" i="36"/>
  <c r="BP75" i="36"/>
  <c r="CB75" i="36"/>
  <c r="BX75" i="36"/>
  <c r="CD75" i="36"/>
  <c r="BL75" i="36"/>
  <c r="BU75" i="36"/>
  <c r="CC75" i="36"/>
  <c r="BW75" i="36"/>
  <c r="BO75" i="36" l="1"/>
  <c r="BM75" i="36"/>
  <c r="BT75" i="36"/>
  <c r="BN75" i="36"/>
  <c r="BR75" i="36"/>
  <c r="A77" i="36"/>
  <c r="BR76" i="36"/>
  <c r="BL76" i="36"/>
  <c r="BU76" i="36"/>
  <c r="BM76" i="36"/>
  <c r="CC76" i="36"/>
  <c r="BW76" i="36"/>
  <c r="CA75" i="36"/>
  <c r="BQ75" i="36"/>
  <c r="BY75" i="36"/>
  <c r="BZ75" i="36"/>
  <c r="BK75" i="36"/>
  <c r="BV75" i="36"/>
  <c r="BS75" i="36"/>
  <c r="BK76" i="36" l="1"/>
  <c r="BQ76" i="36"/>
  <c r="BZ76" i="36"/>
  <c r="BN76" i="36"/>
  <c r="BV76" i="36"/>
  <c r="BX76" i="36"/>
  <c r="CD76" i="36"/>
  <c r="CA76" i="36"/>
  <c r="BP76" i="36"/>
  <c r="BS76" i="36"/>
  <c r="A78" i="36"/>
  <c r="BZ77" i="36"/>
  <c r="BR77" i="36"/>
  <c r="BU77" i="36"/>
  <c r="BO77" i="36"/>
  <c r="BW77" i="36"/>
  <c r="BY76" i="36"/>
  <c r="CB76" i="36"/>
  <c r="BO76" i="36"/>
  <c r="BT76" i="36"/>
  <c r="CD77" i="36" l="1"/>
  <c r="BM77" i="36"/>
  <c r="BP77" i="36"/>
  <c r="CA77" i="36"/>
  <c r="BT77" i="36"/>
  <c r="CC77" i="36"/>
  <c r="BV77" i="36"/>
  <c r="BX77" i="36"/>
  <c r="BY77" i="36"/>
  <c r="BS77" i="36"/>
  <c r="BQ77" i="36"/>
  <c r="CB77" i="36"/>
  <c r="A79" i="36"/>
  <c r="BP78" i="36"/>
  <c r="BT78" i="36"/>
  <c r="BX78" i="36"/>
  <c r="BW78" i="36"/>
  <c r="BU78" i="36"/>
  <c r="BM78" i="36"/>
  <c r="CA78" i="36"/>
  <c r="BK77" i="36"/>
  <c r="BN77" i="36"/>
  <c r="BL77" i="36"/>
  <c r="BO78" i="36" l="1"/>
  <c r="CB78" i="36"/>
  <c r="CC78" i="36"/>
  <c r="BQ78" i="36"/>
  <c r="BY78" i="36"/>
  <c r="A80" i="36"/>
  <c r="CB79" i="36"/>
  <c r="CD79" i="36"/>
  <c r="BX79" i="36"/>
  <c r="BV79" i="36"/>
  <c r="BR79" i="36"/>
  <c r="BT79" i="36"/>
  <c r="CC79" i="36"/>
  <c r="BM79" i="36"/>
  <c r="BU79" i="36"/>
  <c r="BW79" i="36"/>
  <c r="BS78" i="36"/>
  <c r="BL78" i="36"/>
  <c r="BK78" i="36"/>
  <c r="BV78" i="36"/>
  <c r="BR78" i="36"/>
  <c r="BZ78" i="36"/>
  <c r="CD78" i="36"/>
  <c r="BN78" i="36"/>
  <c r="BY79" i="36" l="1"/>
  <c r="BP79" i="36"/>
  <c r="BN79" i="36"/>
  <c r="BO79" i="36"/>
  <c r="BK79" i="36"/>
  <c r="CA79" i="36"/>
  <c r="BZ79" i="36"/>
  <c r="BL79" i="36"/>
  <c r="A81" i="36"/>
  <c r="BT80" i="36"/>
  <c r="BZ80" i="36"/>
  <c r="BV80" i="36"/>
  <c r="CD80" i="36"/>
  <c r="CC80" i="36"/>
  <c r="BU80" i="36"/>
  <c r="BM80" i="36"/>
  <c r="BS79" i="36"/>
  <c r="BQ79" i="36"/>
  <c r="BW80" i="36" l="1"/>
  <c r="BS80" i="36"/>
  <c r="BN80" i="36"/>
  <c r="CA80" i="36"/>
  <c r="A82" i="36"/>
  <c r="BN81" i="36"/>
  <c r="BR81" i="36"/>
  <c r="BL81" i="36"/>
  <c r="CC81" i="36"/>
  <c r="BU81" i="36"/>
  <c r="BM81" i="36"/>
  <c r="CA81" i="36"/>
  <c r="BR80" i="36"/>
  <c r="BQ80" i="36"/>
  <c r="BL80" i="36"/>
  <c r="BY80" i="36"/>
  <c r="BX80" i="36"/>
  <c r="BO80" i="36"/>
  <c r="CB80" i="36"/>
  <c r="BP80" i="36"/>
  <c r="BK80" i="36"/>
  <c r="BK81" i="36" l="1"/>
  <c r="BP81" i="36"/>
  <c r="BW81" i="36"/>
  <c r="BZ81" i="36"/>
  <c r="BO81" i="36"/>
  <c r="CB81" i="36"/>
  <c r="BS81" i="36"/>
  <c r="BX81" i="36"/>
  <c r="CD81" i="36"/>
  <c r="BY81" i="36"/>
  <c r="BV81" i="36"/>
  <c r="A83" i="36"/>
  <c r="BN82" i="36"/>
  <c r="BP82" i="36"/>
  <c r="BV82" i="36"/>
  <c r="BR82" i="36"/>
  <c r="CB82" i="36"/>
  <c r="BT82" i="36"/>
  <c r="BX82" i="36"/>
  <c r="BL82" i="36"/>
  <c r="CA82" i="36"/>
  <c r="CC82" i="36"/>
  <c r="BT81" i="36"/>
  <c r="BQ81" i="36"/>
  <c r="BW82" i="36" l="1"/>
  <c r="BK82" i="36"/>
  <c r="BZ82" i="36"/>
  <c r="BM82" i="36"/>
  <c r="BS82" i="36"/>
  <c r="CD82" i="36"/>
  <c r="BQ82" i="36"/>
  <c r="BY82" i="36"/>
  <c r="A84" i="36"/>
  <c r="CD83" i="36"/>
  <c r="BR83" i="36"/>
  <c r="BN83" i="36"/>
  <c r="CB83" i="36"/>
  <c r="BV83" i="36"/>
  <c r="BM83" i="36"/>
  <c r="BU83" i="36"/>
  <c r="BS83" i="36"/>
  <c r="BW83" i="36"/>
  <c r="BU82" i="36"/>
  <c r="BO82" i="36"/>
  <c r="CA83" i="36" l="1"/>
  <c r="BO83" i="36"/>
  <c r="BQ83" i="36"/>
  <c r="BY83" i="36"/>
  <c r="BX83" i="36"/>
  <c r="BT83" i="36"/>
  <c r="BP83" i="36"/>
  <c r="BK83" i="36"/>
  <c r="BL83" i="36"/>
  <c r="CC83" i="36"/>
  <c r="BZ83" i="36"/>
  <c r="A6" i="36"/>
  <c r="BN84" i="36"/>
  <c r="BP84" i="36"/>
  <c r="BR84" i="36"/>
  <c r="BT84" i="36"/>
  <c r="BX84" i="36"/>
  <c r="BL84" i="36"/>
  <c r="BM84" i="36"/>
  <c r="BU84" i="36"/>
  <c r="BO84" i="36"/>
  <c r="CC84" i="36"/>
  <c r="BS84" i="36"/>
  <c r="BK84" i="36" l="1"/>
  <c r="BV84" i="36"/>
  <c r="BQ84" i="36"/>
  <c r="CA84" i="36"/>
  <c r="BY84" i="36"/>
  <c r="BW84" i="36"/>
  <c r="BZ84" i="36"/>
  <c r="CB84" i="36"/>
  <c r="CD84" i="36"/>
  <c r="CC4" i="1" l="1" a="1"/>
  <c r="CC4" i="1" s="1"/>
  <c r="CG4" i="1" a="1"/>
  <c r="CG5" i="1" s="1"/>
  <c r="CC11" i="1" l="1"/>
  <c r="CC7" i="1"/>
  <c r="CC6" i="1"/>
  <c r="CC18" i="1"/>
  <c r="CC5" i="1"/>
  <c r="CC19" i="1"/>
  <c r="CC10" i="1"/>
  <c r="CC25" i="1"/>
  <c r="CC17" i="1"/>
  <c r="CC9" i="1"/>
  <c r="CC24" i="1"/>
  <c r="CC16" i="1"/>
  <c r="CC8" i="1"/>
  <c r="CC23" i="1"/>
  <c r="CC15" i="1"/>
  <c r="CC22" i="1"/>
  <c r="CC14" i="1"/>
  <c r="CC21" i="1"/>
  <c r="CC13" i="1"/>
  <c r="CC20" i="1"/>
  <c r="CC12" i="1"/>
  <c r="CG20" i="1"/>
  <c r="CD20" i="1" s="1"/>
  <c r="CG12" i="1"/>
  <c r="CG7" i="1"/>
  <c r="CG19" i="1"/>
  <c r="CG11" i="1"/>
  <c r="CG18" i="1"/>
  <c r="CG25" i="1"/>
  <c r="CG9" i="1"/>
  <c r="CG16" i="1"/>
  <c r="CD16" i="1" s="1"/>
  <c r="CG15" i="1"/>
  <c r="CG22" i="1"/>
  <c r="CG14" i="1"/>
  <c r="CG6" i="1"/>
  <c r="CG4" i="1"/>
  <c r="CG10" i="1"/>
  <c r="CG17" i="1"/>
  <c r="CG24" i="1"/>
  <c r="CD24" i="1" s="1"/>
  <c r="CG8" i="1"/>
  <c r="CG23" i="1"/>
  <c r="CG21" i="1"/>
  <c r="CG13" i="1"/>
  <c r="BZ4" i="1" a="1"/>
  <c r="BZ4" i="1" s="1"/>
  <c r="BU5" i="1"/>
  <c r="BU6" i="1" s="1"/>
  <c r="BN9" i="9"/>
  <c r="BO9" i="9"/>
  <c r="BP9" i="9"/>
  <c r="BQ9" i="9"/>
  <c r="BR9" i="9"/>
  <c r="BS9" i="9"/>
  <c r="BT9" i="9"/>
  <c r="BU9" i="9"/>
  <c r="BV9" i="9"/>
  <c r="BW9" i="9"/>
  <c r="BX9" i="9"/>
  <c r="BY9" i="9"/>
  <c r="BZ9" i="9"/>
  <c r="CA9" i="9"/>
  <c r="CB9" i="9"/>
  <c r="CC9" i="9"/>
  <c r="CD9" i="9"/>
  <c r="CE9" i="9"/>
  <c r="CF9" i="9"/>
  <c r="CG9" i="9"/>
  <c r="CH9" i="9"/>
  <c r="CI9" i="9"/>
  <c r="CJ9" i="9"/>
  <c r="CK9" i="9"/>
  <c r="CL9" i="9"/>
  <c r="CM9" i="9"/>
  <c r="CN9" i="9"/>
  <c r="CO9" i="9"/>
  <c r="CP9" i="9"/>
  <c r="CQ9" i="9"/>
  <c r="CR9" i="9"/>
  <c r="BN10" i="9"/>
  <c r="BO10" i="9"/>
  <c r="BP10" i="9"/>
  <c r="BQ10" i="9"/>
  <c r="BR10" i="9"/>
  <c r="BS10" i="9"/>
  <c r="BT10" i="9"/>
  <c r="BU10" i="9"/>
  <c r="BV10" i="9"/>
  <c r="BW10" i="9"/>
  <c r="BX10" i="9"/>
  <c r="BY10" i="9"/>
  <c r="BZ10" i="9"/>
  <c r="CA10" i="9"/>
  <c r="CB10" i="9"/>
  <c r="CC10" i="9"/>
  <c r="CD10" i="9"/>
  <c r="CE10" i="9"/>
  <c r="CF10" i="9"/>
  <c r="CG10" i="9"/>
  <c r="CH10" i="9"/>
  <c r="CI10" i="9"/>
  <c r="CJ10" i="9"/>
  <c r="CK10" i="9"/>
  <c r="CL10" i="9"/>
  <c r="CM10" i="9"/>
  <c r="CN10" i="9"/>
  <c r="CO10" i="9"/>
  <c r="CP10" i="9"/>
  <c r="CQ10" i="9"/>
  <c r="CR10" i="9"/>
  <c r="BN11" i="9"/>
  <c r="BO11" i="9"/>
  <c r="BP11" i="9"/>
  <c r="BQ11" i="9"/>
  <c r="BR11" i="9"/>
  <c r="BS11" i="9"/>
  <c r="BT11" i="9"/>
  <c r="BU11" i="9"/>
  <c r="BV11" i="9"/>
  <c r="BW11" i="9"/>
  <c r="BX11" i="9"/>
  <c r="BY11" i="9"/>
  <c r="BZ11" i="9"/>
  <c r="CA11" i="9"/>
  <c r="CB11" i="9"/>
  <c r="CC11" i="9"/>
  <c r="CD11" i="9"/>
  <c r="CE11" i="9"/>
  <c r="CF11" i="9"/>
  <c r="CG11" i="9"/>
  <c r="CH11" i="9"/>
  <c r="CI11" i="9"/>
  <c r="CJ11" i="9"/>
  <c r="CK11" i="9"/>
  <c r="CL11" i="9"/>
  <c r="CM11" i="9"/>
  <c r="CN11" i="9"/>
  <c r="CO11" i="9"/>
  <c r="CP11" i="9"/>
  <c r="CQ11" i="9"/>
  <c r="CR11" i="9"/>
  <c r="BN12" i="9"/>
  <c r="BO12" i="9"/>
  <c r="BP12" i="9"/>
  <c r="BQ12" i="9"/>
  <c r="BR12" i="9"/>
  <c r="BS12" i="9"/>
  <c r="BT12" i="9"/>
  <c r="BU12" i="9"/>
  <c r="BV12" i="9"/>
  <c r="BW12" i="9"/>
  <c r="BX12" i="9"/>
  <c r="BY12" i="9"/>
  <c r="BZ12" i="9"/>
  <c r="CA12" i="9"/>
  <c r="CB12" i="9"/>
  <c r="CC12" i="9"/>
  <c r="CD12" i="9"/>
  <c r="CE12" i="9"/>
  <c r="CF12" i="9"/>
  <c r="CF2" i="9" s="1"/>
  <c r="CG12" i="9"/>
  <c r="CH12" i="9"/>
  <c r="CI12" i="9"/>
  <c r="CJ12" i="9"/>
  <c r="CK12" i="9"/>
  <c r="CL12" i="9"/>
  <c r="CM12" i="9"/>
  <c r="CN12" i="9"/>
  <c r="CO12" i="9"/>
  <c r="CP12" i="9"/>
  <c r="CQ12" i="9"/>
  <c r="CR12" i="9"/>
  <c r="BN13" i="9"/>
  <c r="BO13" i="9"/>
  <c r="BP13" i="9"/>
  <c r="BQ13" i="9"/>
  <c r="BR13" i="9"/>
  <c r="BS13" i="9"/>
  <c r="BT13" i="9"/>
  <c r="BU13" i="9"/>
  <c r="BV13" i="9"/>
  <c r="BW13" i="9"/>
  <c r="BX13" i="9"/>
  <c r="BY13" i="9"/>
  <c r="BZ13" i="9"/>
  <c r="CA13" i="9"/>
  <c r="CB13" i="9"/>
  <c r="CC13" i="9"/>
  <c r="CD13" i="9"/>
  <c r="CE13" i="9"/>
  <c r="CF13" i="9"/>
  <c r="CG13" i="9"/>
  <c r="CH13" i="9"/>
  <c r="CI13" i="9"/>
  <c r="CJ13" i="9"/>
  <c r="CK13" i="9"/>
  <c r="CL13" i="9"/>
  <c r="CM13" i="9"/>
  <c r="CN13" i="9"/>
  <c r="CO13" i="9"/>
  <c r="CP13" i="9"/>
  <c r="CQ13" i="9"/>
  <c r="CR13" i="9"/>
  <c r="BN14" i="9"/>
  <c r="BO14" i="9"/>
  <c r="BP14" i="9"/>
  <c r="BP2" i="9" s="1"/>
  <c r="BQ14" i="9"/>
  <c r="BR14" i="9"/>
  <c r="BS14" i="9"/>
  <c r="BT14" i="9"/>
  <c r="BU14" i="9"/>
  <c r="BV14" i="9"/>
  <c r="BW14" i="9"/>
  <c r="BX14" i="9"/>
  <c r="BY14" i="9"/>
  <c r="BZ14" i="9"/>
  <c r="CA14" i="9"/>
  <c r="CB14" i="9"/>
  <c r="CC14" i="9"/>
  <c r="CD14" i="9"/>
  <c r="CE14" i="9"/>
  <c r="CF14" i="9"/>
  <c r="CG14" i="9"/>
  <c r="CH14" i="9"/>
  <c r="CI14" i="9"/>
  <c r="CJ14" i="9"/>
  <c r="CK14" i="9"/>
  <c r="CL14" i="9"/>
  <c r="CM14" i="9"/>
  <c r="CN14" i="9"/>
  <c r="CO14" i="9"/>
  <c r="CP14" i="9"/>
  <c r="CQ14" i="9"/>
  <c r="CR14" i="9"/>
  <c r="BN15" i="9"/>
  <c r="BO15" i="9"/>
  <c r="BP15" i="9"/>
  <c r="BQ15" i="9"/>
  <c r="BR15" i="9"/>
  <c r="BS15" i="9"/>
  <c r="BT15" i="9"/>
  <c r="BU15" i="9"/>
  <c r="BV15" i="9"/>
  <c r="BW15" i="9"/>
  <c r="BX15" i="9"/>
  <c r="BY15" i="9"/>
  <c r="BZ15" i="9"/>
  <c r="CA15" i="9"/>
  <c r="CB15" i="9"/>
  <c r="CC15" i="9"/>
  <c r="CD15" i="9"/>
  <c r="CE15" i="9"/>
  <c r="CF15" i="9"/>
  <c r="CG15" i="9"/>
  <c r="CH15" i="9"/>
  <c r="CI15" i="9"/>
  <c r="CJ15" i="9"/>
  <c r="CK15" i="9"/>
  <c r="CL15" i="9"/>
  <c r="CM15" i="9"/>
  <c r="CN15" i="9"/>
  <c r="CO15" i="9"/>
  <c r="CP15" i="9"/>
  <c r="CQ15" i="9"/>
  <c r="CR15" i="9"/>
  <c r="BN16" i="9"/>
  <c r="BO16" i="9"/>
  <c r="BP16" i="9"/>
  <c r="BQ16" i="9"/>
  <c r="BR16" i="9"/>
  <c r="BS16" i="9"/>
  <c r="BT16" i="9"/>
  <c r="BU16" i="9"/>
  <c r="BV16" i="9"/>
  <c r="BW16" i="9"/>
  <c r="BX16" i="9"/>
  <c r="BY16" i="9"/>
  <c r="BZ16" i="9"/>
  <c r="CA16" i="9"/>
  <c r="CB16" i="9"/>
  <c r="CC16" i="9"/>
  <c r="CD16" i="9"/>
  <c r="CE16" i="9"/>
  <c r="CF16" i="9"/>
  <c r="CG16" i="9"/>
  <c r="CH16" i="9"/>
  <c r="CI16" i="9"/>
  <c r="CJ16" i="9"/>
  <c r="CK16" i="9"/>
  <c r="CL16" i="9"/>
  <c r="CM16" i="9"/>
  <c r="CN16" i="9"/>
  <c r="CO16" i="9"/>
  <c r="CP16" i="9"/>
  <c r="CQ16" i="9"/>
  <c r="CR16" i="9"/>
  <c r="BN17" i="9"/>
  <c r="BO17" i="9"/>
  <c r="BP17" i="9"/>
  <c r="BQ17" i="9"/>
  <c r="BR17" i="9"/>
  <c r="BS17" i="9"/>
  <c r="BT17" i="9"/>
  <c r="BU17" i="9"/>
  <c r="BV17" i="9"/>
  <c r="BW17" i="9"/>
  <c r="BX17" i="9"/>
  <c r="BY17" i="9"/>
  <c r="BZ17" i="9"/>
  <c r="CA17" i="9"/>
  <c r="CB17" i="9"/>
  <c r="CC17" i="9"/>
  <c r="CD17" i="9"/>
  <c r="CE17" i="9"/>
  <c r="CF17" i="9"/>
  <c r="CG17" i="9"/>
  <c r="CH17" i="9"/>
  <c r="CI17" i="9"/>
  <c r="CJ17" i="9"/>
  <c r="CK17" i="9"/>
  <c r="CL17" i="9"/>
  <c r="CM17" i="9"/>
  <c r="CN17" i="9"/>
  <c r="CO17" i="9"/>
  <c r="CP17" i="9"/>
  <c r="CQ17" i="9"/>
  <c r="CR17" i="9"/>
  <c r="BN18" i="9"/>
  <c r="BO18" i="9"/>
  <c r="BP18" i="9"/>
  <c r="BQ18" i="9"/>
  <c r="BR18" i="9"/>
  <c r="BS18" i="9"/>
  <c r="BT18" i="9"/>
  <c r="BU18" i="9"/>
  <c r="BV18" i="9"/>
  <c r="BW18" i="9"/>
  <c r="BX18" i="9"/>
  <c r="BY18" i="9"/>
  <c r="BZ18" i="9"/>
  <c r="CA18" i="9"/>
  <c r="CB18" i="9"/>
  <c r="CC18" i="9"/>
  <c r="CD18" i="9"/>
  <c r="CE18" i="9"/>
  <c r="CF18" i="9"/>
  <c r="CG18" i="9"/>
  <c r="CH18" i="9"/>
  <c r="CI18" i="9"/>
  <c r="CJ18" i="9"/>
  <c r="CK18" i="9"/>
  <c r="CL18" i="9"/>
  <c r="CM18" i="9"/>
  <c r="CN18" i="9"/>
  <c r="CO18" i="9"/>
  <c r="CP18" i="9"/>
  <c r="CQ18" i="9"/>
  <c r="CR18" i="9"/>
  <c r="BN19" i="9"/>
  <c r="BO19" i="9"/>
  <c r="BP19" i="9"/>
  <c r="BQ19" i="9"/>
  <c r="BR19" i="9"/>
  <c r="BS19" i="9"/>
  <c r="BT19" i="9"/>
  <c r="BU19" i="9"/>
  <c r="BV19" i="9"/>
  <c r="BW19" i="9"/>
  <c r="BX19" i="9"/>
  <c r="BY19" i="9"/>
  <c r="BZ19" i="9"/>
  <c r="CA19" i="9"/>
  <c r="CB19" i="9"/>
  <c r="CC19" i="9"/>
  <c r="CD19" i="9"/>
  <c r="CE19" i="9"/>
  <c r="CF19" i="9"/>
  <c r="CG19" i="9"/>
  <c r="CH19" i="9"/>
  <c r="CI19" i="9"/>
  <c r="CJ19" i="9"/>
  <c r="CK19" i="9"/>
  <c r="CL19" i="9"/>
  <c r="CM19" i="9"/>
  <c r="CN19" i="9"/>
  <c r="CO19" i="9"/>
  <c r="CP19" i="9"/>
  <c r="CQ19" i="9"/>
  <c r="CR19" i="9"/>
  <c r="BN20" i="9"/>
  <c r="BO20" i="9"/>
  <c r="BP20" i="9"/>
  <c r="BQ20" i="9"/>
  <c r="BR20" i="9"/>
  <c r="BS20" i="9"/>
  <c r="BT20" i="9"/>
  <c r="BU20" i="9"/>
  <c r="BV20" i="9"/>
  <c r="BW20" i="9"/>
  <c r="BX20" i="9"/>
  <c r="BY20" i="9"/>
  <c r="BZ20" i="9"/>
  <c r="CA20" i="9"/>
  <c r="CB20" i="9"/>
  <c r="CC20" i="9"/>
  <c r="CD20" i="9"/>
  <c r="CE20" i="9"/>
  <c r="CF20" i="9"/>
  <c r="CG20" i="9"/>
  <c r="CH20" i="9"/>
  <c r="CI20" i="9"/>
  <c r="CJ20" i="9"/>
  <c r="CK20" i="9"/>
  <c r="CL20" i="9"/>
  <c r="CM20" i="9"/>
  <c r="CN20" i="9"/>
  <c r="CO20" i="9"/>
  <c r="CP20" i="9"/>
  <c r="CQ20" i="9"/>
  <c r="CR20" i="9"/>
  <c r="BN21" i="9"/>
  <c r="BO21" i="9"/>
  <c r="BP21" i="9"/>
  <c r="BQ21" i="9"/>
  <c r="BR21" i="9"/>
  <c r="BS21" i="9"/>
  <c r="BT21" i="9"/>
  <c r="BU21" i="9"/>
  <c r="BV21" i="9"/>
  <c r="BW21" i="9"/>
  <c r="BX21" i="9"/>
  <c r="BY21" i="9"/>
  <c r="BZ21" i="9"/>
  <c r="CA21" i="9"/>
  <c r="CB21" i="9"/>
  <c r="CC21" i="9"/>
  <c r="CD21" i="9"/>
  <c r="CE21" i="9"/>
  <c r="CF21" i="9"/>
  <c r="CG21" i="9"/>
  <c r="CH21" i="9"/>
  <c r="CI21" i="9"/>
  <c r="CJ21" i="9"/>
  <c r="CK21" i="9"/>
  <c r="CL21" i="9"/>
  <c r="CM21" i="9"/>
  <c r="CN21" i="9"/>
  <c r="CO21" i="9"/>
  <c r="CP21" i="9"/>
  <c r="CQ21" i="9"/>
  <c r="CR21" i="9"/>
  <c r="BN22" i="9"/>
  <c r="BO22" i="9"/>
  <c r="BP22" i="9"/>
  <c r="BQ22" i="9"/>
  <c r="BR22" i="9"/>
  <c r="BS22" i="9"/>
  <c r="BT22" i="9"/>
  <c r="BU22" i="9"/>
  <c r="BV22" i="9"/>
  <c r="BW22" i="9"/>
  <c r="BX22" i="9"/>
  <c r="BY22" i="9"/>
  <c r="BZ22" i="9"/>
  <c r="CA22" i="9"/>
  <c r="CB22" i="9"/>
  <c r="CC22" i="9"/>
  <c r="CD22" i="9"/>
  <c r="CE22" i="9"/>
  <c r="CF22" i="9"/>
  <c r="CG22" i="9"/>
  <c r="CH22" i="9"/>
  <c r="CI22" i="9"/>
  <c r="CJ22" i="9"/>
  <c r="CK22" i="9"/>
  <c r="CL22" i="9"/>
  <c r="CM22" i="9"/>
  <c r="CN22" i="9"/>
  <c r="CO22" i="9"/>
  <c r="CP22" i="9"/>
  <c r="CQ22" i="9"/>
  <c r="CR22" i="9"/>
  <c r="BN23" i="9"/>
  <c r="BO23" i="9"/>
  <c r="BP23" i="9"/>
  <c r="BQ23" i="9"/>
  <c r="BR23" i="9"/>
  <c r="BS23" i="9"/>
  <c r="BT23" i="9"/>
  <c r="BU23" i="9"/>
  <c r="BV23" i="9"/>
  <c r="BW23" i="9"/>
  <c r="BX23" i="9"/>
  <c r="BY23" i="9"/>
  <c r="BZ23" i="9"/>
  <c r="CA23" i="9"/>
  <c r="CB23" i="9"/>
  <c r="CC23" i="9"/>
  <c r="CD23" i="9"/>
  <c r="CE23" i="9"/>
  <c r="CF23" i="9"/>
  <c r="CG23" i="9"/>
  <c r="CH23" i="9"/>
  <c r="CI23" i="9"/>
  <c r="CJ23" i="9"/>
  <c r="CK23" i="9"/>
  <c r="CL23" i="9"/>
  <c r="CM23" i="9"/>
  <c r="CN23" i="9"/>
  <c r="CO23" i="9"/>
  <c r="CP23" i="9"/>
  <c r="CQ23" i="9"/>
  <c r="CR23" i="9"/>
  <c r="BN24" i="9"/>
  <c r="BO24" i="9"/>
  <c r="BP24" i="9"/>
  <c r="BQ24" i="9"/>
  <c r="BR24" i="9"/>
  <c r="BS24" i="9"/>
  <c r="BT24" i="9"/>
  <c r="BU24" i="9"/>
  <c r="BV24" i="9"/>
  <c r="BW24" i="9"/>
  <c r="BX24" i="9"/>
  <c r="BY24" i="9"/>
  <c r="BZ24" i="9"/>
  <c r="CA24" i="9"/>
  <c r="CB24" i="9"/>
  <c r="CC24" i="9"/>
  <c r="CD24" i="9"/>
  <c r="CE24" i="9"/>
  <c r="CF24" i="9"/>
  <c r="CG24" i="9"/>
  <c r="CH24" i="9"/>
  <c r="CI24" i="9"/>
  <c r="CJ24" i="9"/>
  <c r="CK24" i="9"/>
  <c r="CL24" i="9"/>
  <c r="CM24" i="9"/>
  <c r="CN24" i="9"/>
  <c r="CO24" i="9"/>
  <c r="CP24" i="9"/>
  <c r="CQ24" i="9"/>
  <c r="CR24" i="9"/>
  <c r="BN25" i="9"/>
  <c r="BO25" i="9"/>
  <c r="BQ25" i="9"/>
  <c r="BR25" i="9"/>
  <c r="BS25" i="9"/>
  <c r="BT25" i="9"/>
  <c r="BU25" i="9"/>
  <c r="BV25" i="9"/>
  <c r="BW25" i="9"/>
  <c r="BX25" i="9"/>
  <c r="BY25" i="9"/>
  <c r="BZ25" i="9"/>
  <c r="CA25" i="9"/>
  <c r="CB25" i="9"/>
  <c r="CC25" i="9"/>
  <c r="CD25" i="9"/>
  <c r="CE25" i="9"/>
  <c r="CF25" i="9"/>
  <c r="CG25" i="9"/>
  <c r="CH25" i="9"/>
  <c r="CI25" i="9"/>
  <c r="CJ25" i="9"/>
  <c r="CK25" i="9"/>
  <c r="CL25" i="9"/>
  <c r="CM25" i="9"/>
  <c r="CN25" i="9"/>
  <c r="CO25" i="9"/>
  <c r="CP25" i="9"/>
  <c r="CQ25" i="9"/>
  <c r="CR25" i="9"/>
  <c r="BN26" i="9"/>
  <c r="BO26" i="9"/>
  <c r="BQ26" i="9"/>
  <c r="BR26" i="9"/>
  <c r="BS26" i="9"/>
  <c r="BT26" i="9"/>
  <c r="BU26" i="9"/>
  <c r="BV26" i="9"/>
  <c r="BW26" i="9"/>
  <c r="BX26" i="9"/>
  <c r="BY26" i="9"/>
  <c r="BZ26" i="9"/>
  <c r="CA26" i="9"/>
  <c r="CB26" i="9"/>
  <c r="CC26" i="9"/>
  <c r="CD26" i="9"/>
  <c r="CE26" i="9"/>
  <c r="CF26" i="9"/>
  <c r="CG26" i="9"/>
  <c r="CH26" i="9"/>
  <c r="CI26" i="9"/>
  <c r="CJ26" i="9"/>
  <c r="CK26" i="9"/>
  <c r="CL26" i="9"/>
  <c r="CM26" i="9"/>
  <c r="CN26" i="9"/>
  <c r="CO26" i="9"/>
  <c r="CP26" i="9"/>
  <c r="CQ26" i="9"/>
  <c r="CR26" i="9"/>
  <c r="BN27" i="9"/>
  <c r="BO27" i="9"/>
  <c r="BQ27" i="9"/>
  <c r="BR27" i="9"/>
  <c r="BS27" i="9"/>
  <c r="BT27" i="9"/>
  <c r="BU27" i="9"/>
  <c r="BV27" i="9"/>
  <c r="BW27" i="9"/>
  <c r="BX27" i="9"/>
  <c r="BY27" i="9"/>
  <c r="BZ27" i="9"/>
  <c r="CA27" i="9"/>
  <c r="CB27" i="9"/>
  <c r="CC27" i="9"/>
  <c r="CD27" i="9"/>
  <c r="CE27" i="9"/>
  <c r="CF27" i="9"/>
  <c r="CG27" i="9"/>
  <c r="CH27" i="9"/>
  <c r="CI27" i="9"/>
  <c r="CJ27" i="9"/>
  <c r="CK27" i="9"/>
  <c r="CL27" i="9"/>
  <c r="CM27" i="9"/>
  <c r="CN27" i="9"/>
  <c r="CO27" i="9"/>
  <c r="CP27" i="9"/>
  <c r="CQ27" i="9"/>
  <c r="CR27" i="9"/>
  <c r="BN28" i="9"/>
  <c r="BO28" i="9"/>
  <c r="BQ28" i="9"/>
  <c r="BR28" i="9"/>
  <c r="BS28" i="9"/>
  <c r="BT28" i="9"/>
  <c r="BU28" i="9"/>
  <c r="BV28" i="9"/>
  <c r="BW28" i="9"/>
  <c r="BX28" i="9"/>
  <c r="BY28" i="9"/>
  <c r="BZ28" i="9"/>
  <c r="CA28" i="9"/>
  <c r="CB28" i="9"/>
  <c r="CC28" i="9"/>
  <c r="CD28" i="9"/>
  <c r="CE28" i="9"/>
  <c r="CF28" i="9"/>
  <c r="CG28" i="9"/>
  <c r="CH28" i="9"/>
  <c r="CI28" i="9"/>
  <c r="CJ28" i="9"/>
  <c r="CK28" i="9"/>
  <c r="CL28" i="9"/>
  <c r="CM28" i="9"/>
  <c r="CN28" i="9"/>
  <c r="CO28" i="9"/>
  <c r="CP28" i="9"/>
  <c r="CQ28" i="9"/>
  <c r="CR28" i="9"/>
  <c r="BN29" i="9"/>
  <c r="BO29" i="9"/>
  <c r="BQ29" i="9"/>
  <c r="BR29" i="9"/>
  <c r="BS29" i="9"/>
  <c r="BT29" i="9"/>
  <c r="BU29" i="9"/>
  <c r="BV29" i="9"/>
  <c r="BW29" i="9"/>
  <c r="BX29" i="9"/>
  <c r="BY29" i="9"/>
  <c r="BZ29" i="9"/>
  <c r="CA29" i="9"/>
  <c r="CB29" i="9"/>
  <c r="CC29" i="9"/>
  <c r="CD29" i="9"/>
  <c r="CE29" i="9"/>
  <c r="CF29" i="9"/>
  <c r="CG29" i="9"/>
  <c r="CH29" i="9"/>
  <c r="CI29" i="9"/>
  <c r="CJ29" i="9"/>
  <c r="CK29" i="9"/>
  <c r="CL29" i="9"/>
  <c r="CM29" i="9"/>
  <c r="CN29" i="9"/>
  <c r="CO29" i="9"/>
  <c r="CP29" i="9"/>
  <c r="CQ29" i="9"/>
  <c r="CR29" i="9"/>
  <c r="BN30" i="9"/>
  <c r="BO30" i="9"/>
  <c r="BQ30" i="9"/>
  <c r="BR30" i="9"/>
  <c r="BS30" i="9"/>
  <c r="BT30" i="9"/>
  <c r="BU30" i="9"/>
  <c r="BV30" i="9"/>
  <c r="BW30" i="9"/>
  <c r="BX30" i="9"/>
  <c r="BY30" i="9"/>
  <c r="BZ30" i="9"/>
  <c r="CA30" i="9"/>
  <c r="CB30" i="9"/>
  <c r="CC30" i="9"/>
  <c r="CD30" i="9"/>
  <c r="CE30" i="9"/>
  <c r="CF30" i="9"/>
  <c r="CG30" i="9"/>
  <c r="CH30" i="9"/>
  <c r="CI30" i="9"/>
  <c r="CJ30" i="9"/>
  <c r="CK30" i="9"/>
  <c r="CL30" i="9"/>
  <c r="CM30" i="9"/>
  <c r="CN30" i="9"/>
  <c r="CO30" i="9"/>
  <c r="CP30" i="9"/>
  <c r="CQ30" i="9"/>
  <c r="CR30" i="9"/>
  <c r="BS4" i="1" a="1"/>
  <c r="BS4" i="1" s="1"/>
  <c r="BO4" i="1" a="1"/>
  <c r="BO4" i="1" s="1"/>
  <c r="CD8" i="1" l="1"/>
  <c r="CD15" i="1"/>
  <c r="CD12" i="1"/>
  <c r="CD17" i="1"/>
  <c r="CD9" i="1"/>
  <c r="CD10" i="1"/>
  <c r="CD25" i="1"/>
  <c r="CD4" i="1"/>
  <c r="CD18" i="1"/>
  <c r="CD13" i="1"/>
  <c r="CD6" i="1"/>
  <c r="CD11" i="1"/>
  <c r="CD21" i="1"/>
  <c r="CD14" i="1"/>
  <c r="CD19" i="1"/>
  <c r="CD23" i="1"/>
  <c r="CD22" i="1"/>
  <c r="CD7" i="1"/>
  <c r="CD5" i="1"/>
  <c r="BU7" i="1"/>
  <c r="CA7" i="1"/>
  <c r="BZ31" i="1"/>
  <c r="BZ27" i="1"/>
  <c r="BZ23" i="1"/>
  <c r="BZ19" i="1"/>
  <c r="BZ15" i="1"/>
  <c r="BZ11" i="1"/>
  <c r="BZ7" i="1"/>
  <c r="CA19" i="1"/>
  <c r="CA34" i="1"/>
  <c r="CA30" i="1"/>
  <c r="CA26" i="1"/>
  <c r="CA22" i="1"/>
  <c r="CA18" i="1"/>
  <c r="CA14" i="1"/>
  <c r="CA10" i="1"/>
  <c r="CA6" i="1"/>
  <c r="CA11" i="1"/>
  <c r="BZ34" i="1"/>
  <c r="BZ30" i="1"/>
  <c r="BZ26" i="1"/>
  <c r="BZ22" i="1"/>
  <c r="BZ18" i="1"/>
  <c r="BZ14" i="1"/>
  <c r="BZ10" i="1"/>
  <c r="BZ6" i="1"/>
  <c r="CA31" i="1"/>
  <c r="CA33" i="1"/>
  <c r="CA29" i="1"/>
  <c r="CA25" i="1"/>
  <c r="CA21" i="1"/>
  <c r="CA17" i="1"/>
  <c r="CA13" i="1"/>
  <c r="CA9" i="1"/>
  <c r="CA5" i="1"/>
  <c r="CA15" i="1"/>
  <c r="BZ33" i="1"/>
  <c r="BZ29" i="1"/>
  <c r="BZ25" i="1"/>
  <c r="BZ21" i="1"/>
  <c r="BZ17" i="1"/>
  <c r="BZ13" i="1"/>
  <c r="BZ9" i="1"/>
  <c r="BZ5" i="1"/>
  <c r="CA23" i="1"/>
  <c r="CA32" i="1"/>
  <c r="CA28" i="1"/>
  <c r="CA24" i="1"/>
  <c r="CA20" i="1"/>
  <c r="CA16" i="1"/>
  <c r="CA12" i="1"/>
  <c r="CA8" i="1"/>
  <c r="CA4" i="1"/>
  <c r="CA27" i="1"/>
  <c r="BZ32" i="1"/>
  <c r="BZ28" i="1"/>
  <c r="BZ24" i="1"/>
  <c r="BZ20" i="1"/>
  <c r="BZ16" i="1"/>
  <c r="BZ12" i="1"/>
  <c r="BZ8" i="1"/>
  <c r="BP4" i="1"/>
  <c r="BS10" i="1"/>
  <c r="BS8" i="1"/>
  <c r="BS25" i="1"/>
  <c r="BS16" i="1"/>
  <c r="BS23" i="1"/>
  <c r="BP23" i="1" s="1"/>
  <c r="BS15" i="1"/>
  <c r="BP15" i="1" s="1"/>
  <c r="BS7" i="1"/>
  <c r="BS11" i="1"/>
  <c r="BP11" i="1" s="1"/>
  <c r="BS17" i="1"/>
  <c r="BS24" i="1"/>
  <c r="BS22" i="1"/>
  <c r="BS14" i="1"/>
  <c r="BS6" i="1"/>
  <c r="BP6" i="1" s="1"/>
  <c r="BS18" i="1"/>
  <c r="BP18" i="1" s="1"/>
  <c r="BS21" i="1"/>
  <c r="BS13" i="1"/>
  <c r="BP13" i="1" s="1"/>
  <c r="BS5" i="1"/>
  <c r="BS19" i="1"/>
  <c r="BS9" i="1"/>
  <c r="BS20" i="1"/>
  <c r="BS12" i="1"/>
  <c r="BP12" i="1" s="1"/>
  <c r="BO8" i="1"/>
  <c r="BO19" i="1"/>
  <c r="BO18" i="1"/>
  <c r="BO17" i="1"/>
  <c r="BO15" i="1"/>
  <c r="BO7" i="1"/>
  <c r="BO9" i="1"/>
  <c r="BO24" i="1"/>
  <c r="BO22" i="1"/>
  <c r="BO6" i="1"/>
  <c r="BO10" i="1"/>
  <c r="BO5" i="1"/>
  <c r="BO11" i="1"/>
  <c r="BO25" i="1"/>
  <c r="BO16" i="1"/>
  <c r="BO23" i="1"/>
  <c r="BO14" i="1"/>
  <c r="BO21" i="1"/>
  <c r="BO13" i="1"/>
  <c r="BO20" i="1"/>
  <c r="BO12" i="1"/>
  <c r="BY25" i="1" l="1"/>
  <c r="BY27" i="1"/>
  <c r="BY32" i="1"/>
  <c r="BP21" i="1"/>
  <c r="BP7" i="1"/>
  <c r="BP9" i="1"/>
  <c r="BP22" i="1"/>
  <c r="BP25" i="1"/>
  <c r="BY22" i="1"/>
  <c r="BY12" i="1"/>
  <c r="BY5" i="1"/>
  <c r="BY31" i="1"/>
  <c r="BY30" i="1"/>
  <c r="BY23" i="1"/>
  <c r="BY15" i="1"/>
  <c r="BP20" i="1"/>
  <c r="BY16" i="1"/>
  <c r="BY9" i="1"/>
  <c r="BY11" i="1"/>
  <c r="BY34" i="1"/>
  <c r="BY4" i="1"/>
  <c r="BY8" i="1"/>
  <c r="BY26" i="1"/>
  <c r="BY13" i="1"/>
  <c r="BY6" i="1"/>
  <c r="BY19" i="1"/>
  <c r="BY7" i="1"/>
  <c r="BY29" i="1"/>
  <c r="BY33" i="1"/>
  <c r="BY24" i="1"/>
  <c r="BY17" i="1"/>
  <c r="BY10" i="1"/>
  <c r="BY18" i="1"/>
  <c r="BY20" i="1"/>
  <c r="BY28" i="1"/>
  <c r="BY21" i="1"/>
  <c r="BY14" i="1"/>
  <c r="BU8" i="1"/>
  <c r="BP14" i="1"/>
  <c r="BP16" i="1"/>
  <c r="BP19" i="1"/>
  <c r="BP24" i="1"/>
  <c r="BP8" i="1"/>
  <c r="BP5" i="1"/>
  <c r="BP17" i="1"/>
  <c r="BP10" i="1"/>
  <c r="BV7" i="1" l="1"/>
  <c r="BW7" i="1"/>
  <c r="BV4" i="1"/>
  <c r="BW4" i="1"/>
  <c r="BV5" i="1"/>
  <c r="BW5" i="1"/>
  <c r="BW6" i="1"/>
  <c r="BV6" i="1"/>
  <c r="BU9" i="1"/>
  <c r="BV8" i="1"/>
  <c r="BW8" i="1"/>
  <c r="BI13" i="1"/>
  <c r="BJ13" i="1"/>
  <c r="BK13" i="1"/>
  <c r="BI14" i="1"/>
  <c r="BJ14" i="1"/>
  <c r="BK14" i="1"/>
  <c r="BI15" i="1"/>
  <c r="BJ15" i="1"/>
  <c r="BK15" i="1"/>
  <c r="BI16" i="1"/>
  <c r="BJ16" i="1"/>
  <c r="BK16" i="1"/>
  <c r="BJ12" i="1"/>
  <c r="BK12" i="1"/>
  <c r="BI12" i="1"/>
  <c r="BM8" i="1"/>
  <c r="BM7" i="1"/>
  <c r="BM6" i="1"/>
  <c r="BM4" i="1"/>
  <c r="BM5" i="1"/>
  <c r="BM16" i="1" l="1"/>
  <c r="BM13" i="1"/>
  <c r="BM14" i="1"/>
  <c r="BU10" i="1"/>
  <c r="BV9" i="1"/>
  <c r="BW9" i="1"/>
  <c r="BM12" i="1"/>
  <c r="BM15" i="1"/>
  <c r="AK29" i="1"/>
  <c r="AK30" i="1"/>
  <c r="AK31" i="1"/>
  <c r="AK32" i="1"/>
  <c r="AK28"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4" i="1"/>
  <c r="AH33" i="1"/>
  <c r="AI33" i="1" s="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4" i="1"/>
  <c r="AA33" i="1"/>
  <c r="AB33" i="1" s="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4" i="1"/>
  <c r="AC33"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4" i="1"/>
  <c r="J33" i="1"/>
  <c r="K4" i="1" a="1"/>
  <c r="K4" i="1" s="1"/>
  <c r="BU11" i="1" l="1"/>
  <c r="BV10" i="1"/>
  <c r="BW10" i="1"/>
  <c r="M17" i="1"/>
  <c r="N21" i="1"/>
  <c r="N11" i="1"/>
  <c r="M29" i="1"/>
  <c r="M19" i="1"/>
  <c r="M5" i="1"/>
  <c r="L33" i="1"/>
  <c r="Q33" i="1" s="1"/>
  <c r="W4" i="1" s="1"/>
  <c r="L31" i="1"/>
  <c r="L29" i="1"/>
  <c r="L27" i="1"/>
  <c r="L25" i="1"/>
  <c r="L23" i="1"/>
  <c r="L21" i="1"/>
  <c r="L19" i="1"/>
  <c r="L17" i="1"/>
  <c r="L15" i="1"/>
  <c r="L13" i="1"/>
  <c r="L11" i="1"/>
  <c r="L9" i="1"/>
  <c r="L7" i="1"/>
  <c r="L5" i="1"/>
  <c r="N27" i="1"/>
  <c r="N13" i="1"/>
  <c r="M27" i="1"/>
  <c r="M7" i="1"/>
  <c r="K33" i="1"/>
  <c r="K31" i="1"/>
  <c r="K29" i="1"/>
  <c r="K27" i="1"/>
  <c r="K25" i="1"/>
  <c r="K23" i="1"/>
  <c r="K21" i="1"/>
  <c r="K19" i="1"/>
  <c r="K17" i="1"/>
  <c r="K15" i="1"/>
  <c r="K13" i="1"/>
  <c r="K11" i="1"/>
  <c r="K9" i="1"/>
  <c r="K7" i="1"/>
  <c r="K5" i="1"/>
  <c r="N31" i="1"/>
  <c r="N23" i="1"/>
  <c r="N15" i="1"/>
  <c r="M33" i="1"/>
  <c r="M9" i="1"/>
  <c r="N32" i="1"/>
  <c r="N30" i="1"/>
  <c r="N28" i="1"/>
  <c r="N26" i="1"/>
  <c r="N24" i="1"/>
  <c r="N22" i="1"/>
  <c r="N20" i="1"/>
  <c r="N18" i="1"/>
  <c r="N16" i="1"/>
  <c r="N14" i="1"/>
  <c r="N12" i="1"/>
  <c r="N10" i="1"/>
  <c r="N8" i="1"/>
  <c r="N6" i="1"/>
  <c r="N4" i="1"/>
  <c r="N25" i="1"/>
  <c r="N9" i="1"/>
  <c r="M31" i="1"/>
  <c r="M21" i="1"/>
  <c r="M11" i="1"/>
  <c r="M32" i="1"/>
  <c r="M30" i="1"/>
  <c r="M28" i="1"/>
  <c r="M26" i="1"/>
  <c r="M24" i="1"/>
  <c r="M22" i="1"/>
  <c r="M20" i="1"/>
  <c r="M18" i="1"/>
  <c r="M16" i="1"/>
  <c r="M14" i="1"/>
  <c r="M12" i="1"/>
  <c r="M10" i="1"/>
  <c r="M8" i="1"/>
  <c r="M6" i="1"/>
  <c r="M4" i="1"/>
  <c r="N29" i="1"/>
  <c r="N17" i="1"/>
  <c r="N7" i="1"/>
  <c r="M25" i="1"/>
  <c r="M13" i="1"/>
  <c r="L32" i="1"/>
  <c r="L30" i="1"/>
  <c r="L28" i="1"/>
  <c r="L26" i="1"/>
  <c r="L24" i="1"/>
  <c r="L22" i="1"/>
  <c r="L20" i="1"/>
  <c r="L18" i="1"/>
  <c r="L16" i="1"/>
  <c r="L14" i="1"/>
  <c r="L12" i="1"/>
  <c r="L10" i="1"/>
  <c r="L8" i="1"/>
  <c r="L6" i="1"/>
  <c r="L4" i="1"/>
  <c r="N33" i="1"/>
  <c r="S33" i="1" s="1"/>
  <c r="Y4" i="1" s="1"/>
  <c r="N19" i="1"/>
  <c r="N5" i="1"/>
  <c r="M23" i="1"/>
  <c r="M15" i="1"/>
  <c r="K32" i="1"/>
  <c r="K30" i="1"/>
  <c r="K28" i="1"/>
  <c r="K26" i="1"/>
  <c r="K24" i="1"/>
  <c r="K22" i="1"/>
  <c r="K20" i="1"/>
  <c r="K18" i="1"/>
  <c r="K16" i="1"/>
  <c r="K14" i="1"/>
  <c r="K12" i="1"/>
  <c r="K10" i="1"/>
  <c r="K8" i="1"/>
  <c r="K6" i="1"/>
  <c r="G9" i="1"/>
  <c r="C9" i="1"/>
  <c r="D9" i="1"/>
  <c r="E9" i="1"/>
  <c r="F9" i="1"/>
  <c r="B9" i="1"/>
  <c r="C6" i="1"/>
  <c r="C16" i="1" s="1"/>
  <c r="D6" i="1"/>
  <c r="D16" i="1" s="1"/>
  <c r="E6" i="1"/>
  <c r="E16" i="1" s="1"/>
  <c r="F6" i="1"/>
  <c r="F16" i="1" s="1"/>
  <c r="G6" i="1"/>
  <c r="G16" i="1" s="1"/>
  <c r="B6" i="1"/>
  <c r="B16" i="1" s="1"/>
  <c r="C4" i="1"/>
  <c r="C14" i="1" s="1"/>
  <c r="D4" i="1"/>
  <c r="D14" i="1" s="1"/>
  <c r="E4" i="1"/>
  <c r="E14" i="1" s="1"/>
  <c r="F4" i="1"/>
  <c r="F14" i="1" s="1"/>
  <c r="G4" i="1"/>
  <c r="G14" i="1" s="1"/>
  <c r="B4" i="1"/>
  <c r="B14" i="1" s="1"/>
  <c r="K34" i="20"/>
  <c r="J34" i="20"/>
  <c r="I34" i="20"/>
  <c r="H34" i="20"/>
  <c r="G34" i="20"/>
  <c r="C210" i="16"/>
  <c r="A8" i="18"/>
  <c r="M5" i="18"/>
  <c r="L5" i="18"/>
  <c r="K5" i="18"/>
  <c r="J5" i="18"/>
  <c r="I5" i="18"/>
  <c r="H5" i="18"/>
  <c r="G5" i="18"/>
  <c r="F5" i="18"/>
  <c r="E5" i="18"/>
  <c r="D5" i="18"/>
  <c r="C5" i="18"/>
  <c r="B5" i="18"/>
  <c r="M4" i="18"/>
  <c r="L4" i="18"/>
  <c r="K4" i="18"/>
  <c r="J4" i="18"/>
  <c r="I4" i="18"/>
  <c r="H4" i="18"/>
  <c r="G4" i="18"/>
  <c r="F4" i="18"/>
  <c r="E4" i="18"/>
  <c r="D4" i="18"/>
  <c r="C4" i="18"/>
  <c r="B4" i="18"/>
  <c r="M3" i="18"/>
  <c r="L3" i="18"/>
  <c r="K3" i="18"/>
  <c r="J3" i="18"/>
  <c r="I3" i="18"/>
  <c r="H3" i="18"/>
  <c r="G3" i="18"/>
  <c r="F3" i="18"/>
  <c r="E3" i="18"/>
  <c r="D3" i="18"/>
  <c r="C3" i="18"/>
  <c r="B3" i="18"/>
  <c r="M2" i="18"/>
  <c r="L2" i="18"/>
  <c r="K2" i="18"/>
  <c r="J2" i="18"/>
  <c r="I2" i="18"/>
  <c r="H2" i="18"/>
  <c r="G2" i="18"/>
  <c r="F2" i="18"/>
  <c r="E2" i="18"/>
  <c r="D2" i="18"/>
  <c r="C2" i="18"/>
  <c r="B2" i="18"/>
  <c r="M1" i="18"/>
  <c r="L1" i="18"/>
  <c r="K1" i="18"/>
  <c r="J1" i="18"/>
  <c r="I1" i="18"/>
  <c r="H1" i="18"/>
  <c r="G1" i="18"/>
  <c r="F1" i="18"/>
  <c r="E1" i="18"/>
  <c r="D1" i="18"/>
  <c r="C1" i="18"/>
  <c r="B1" i="18"/>
  <c r="C18" i="16"/>
  <c r="C22" i="16" s="1"/>
  <c r="C26" i="16" s="1"/>
  <c r="C30" i="16" s="1"/>
  <c r="C34" i="16" s="1"/>
  <c r="C38" i="16" s="1"/>
  <c r="C42" i="16" s="1"/>
  <c r="C46" i="16" s="1"/>
  <c r="C50" i="16" s="1"/>
  <c r="C54" i="16" s="1"/>
  <c r="C58" i="16" s="1"/>
  <c r="C62" i="16" s="1"/>
  <c r="C66" i="16" s="1"/>
  <c r="C70" i="16" s="1"/>
  <c r="C74" i="16" s="1"/>
  <c r="C78" i="16" s="1"/>
  <c r="C82" i="16" s="1"/>
  <c r="C86" i="16" s="1"/>
  <c r="C90" i="16" s="1"/>
  <c r="C94" i="16" s="1"/>
  <c r="C98" i="16" s="1"/>
  <c r="C102" i="16" s="1"/>
  <c r="C106" i="16" s="1"/>
  <c r="C110" i="16" s="1"/>
  <c r="C114" i="16" s="1"/>
  <c r="C118" i="16" s="1"/>
  <c r="C122" i="16" s="1"/>
  <c r="C126" i="16" s="1"/>
  <c r="C130" i="16" s="1"/>
  <c r="C134" i="16" s="1"/>
  <c r="C138" i="16" s="1"/>
  <c r="C142" i="16" s="1"/>
  <c r="C146" i="16" s="1"/>
  <c r="C150" i="16" s="1"/>
  <c r="C154" i="16" s="1"/>
  <c r="C158" i="16" s="1"/>
  <c r="C162" i="16" s="1"/>
  <c r="C166" i="16" s="1"/>
  <c r="C170" i="16" s="1"/>
  <c r="C174" i="16" s="1"/>
  <c r="C178" i="16" s="1"/>
  <c r="C182" i="16" s="1"/>
  <c r="C186" i="16" s="1"/>
  <c r="C190" i="16" s="1"/>
  <c r="C194" i="16" s="1"/>
  <c r="C198" i="16" s="1"/>
  <c r="C202" i="16" s="1"/>
  <c r="C206" i="16" s="1"/>
  <c r="C17" i="16"/>
  <c r="C21" i="16" s="1"/>
  <c r="C25" i="16" s="1"/>
  <c r="C29" i="16" s="1"/>
  <c r="C33" i="16" s="1"/>
  <c r="C37" i="16" s="1"/>
  <c r="C41" i="16" s="1"/>
  <c r="C45" i="16" s="1"/>
  <c r="C49" i="16" s="1"/>
  <c r="C53" i="16" s="1"/>
  <c r="C57" i="16" s="1"/>
  <c r="C61" i="16" s="1"/>
  <c r="C65" i="16" s="1"/>
  <c r="C69" i="16" s="1"/>
  <c r="C73" i="16" s="1"/>
  <c r="C77" i="16" s="1"/>
  <c r="C81" i="16" s="1"/>
  <c r="C85" i="16" s="1"/>
  <c r="C89" i="16" s="1"/>
  <c r="C93" i="16" s="1"/>
  <c r="C97" i="16" s="1"/>
  <c r="C101" i="16" s="1"/>
  <c r="C105" i="16" s="1"/>
  <c r="C109" i="16" s="1"/>
  <c r="C113" i="16" s="1"/>
  <c r="C117" i="16" s="1"/>
  <c r="C121" i="16" s="1"/>
  <c r="C125" i="16" s="1"/>
  <c r="C129" i="16" s="1"/>
  <c r="C133" i="16" s="1"/>
  <c r="C137" i="16" s="1"/>
  <c r="C141" i="16" s="1"/>
  <c r="C145" i="16" s="1"/>
  <c r="C149" i="16" s="1"/>
  <c r="C153" i="16" s="1"/>
  <c r="C157" i="16" s="1"/>
  <c r="C161" i="16" s="1"/>
  <c r="C165" i="16" s="1"/>
  <c r="C169" i="16" s="1"/>
  <c r="C173" i="16" s="1"/>
  <c r="C177" i="16" s="1"/>
  <c r="C181" i="16" s="1"/>
  <c r="C185" i="16" s="1"/>
  <c r="C189" i="16" s="1"/>
  <c r="C193" i="16" s="1"/>
  <c r="C197" i="16" s="1"/>
  <c r="C201" i="16" s="1"/>
  <c r="C205" i="16" s="1"/>
  <c r="C209" i="16" s="1"/>
  <c r="C14" i="16"/>
  <c r="C13" i="16"/>
  <c r="C12" i="16"/>
  <c r="C16" i="16" s="1"/>
  <c r="C20" i="16" s="1"/>
  <c r="C24" i="16" s="1"/>
  <c r="C28" i="16" s="1"/>
  <c r="C32" i="16" s="1"/>
  <c r="C36" i="16" s="1"/>
  <c r="C40" i="16" s="1"/>
  <c r="C44" i="16" s="1"/>
  <c r="C48" i="16" s="1"/>
  <c r="C52" i="16" s="1"/>
  <c r="C56" i="16" s="1"/>
  <c r="C60" i="16" s="1"/>
  <c r="C64" i="16" s="1"/>
  <c r="C68" i="16" s="1"/>
  <c r="C72" i="16" s="1"/>
  <c r="C76" i="16" s="1"/>
  <c r="C80" i="16" s="1"/>
  <c r="C84" i="16" s="1"/>
  <c r="C88" i="16" s="1"/>
  <c r="C92" i="16" s="1"/>
  <c r="C96" i="16" s="1"/>
  <c r="C100" i="16" s="1"/>
  <c r="C104" i="16" s="1"/>
  <c r="C108" i="16" s="1"/>
  <c r="C112" i="16" s="1"/>
  <c r="C116" i="16" s="1"/>
  <c r="C120" i="16" s="1"/>
  <c r="C124" i="16" s="1"/>
  <c r="C128" i="16" s="1"/>
  <c r="C132" i="16" s="1"/>
  <c r="C136" i="16" s="1"/>
  <c r="C140" i="16" s="1"/>
  <c r="C144" i="16" s="1"/>
  <c r="C148" i="16" s="1"/>
  <c r="C152" i="16" s="1"/>
  <c r="C156" i="16" s="1"/>
  <c r="C160" i="16" s="1"/>
  <c r="C164" i="16" s="1"/>
  <c r="C168" i="16" s="1"/>
  <c r="C172" i="16" s="1"/>
  <c r="C176" i="16" s="1"/>
  <c r="C180" i="16" s="1"/>
  <c r="C184" i="16" s="1"/>
  <c r="C188" i="16" s="1"/>
  <c r="C192" i="16" s="1"/>
  <c r="C196" i="16" s="1"/>
  <c r="C200" i="16" s="1"/>
  <c r="C204" i="16" s="1"/>
  <c r="C208" i="16" s="1"/>
  <c r="C11" i="16"/>
  <c r="C15" i="16" s="1"/>
  <c r="C19" i="16" s="1"/>
  <c r="C23" i="16" s="1"/>
  <c r="C27" i="16" s="1"/>
  <c r="C31" i="16" s="1"/>
  <c r="C35" i="16" s="1"/>
  <c r="C39" i="16" s="1"/>
  <c r="C43" i="16" s="1"/>
  <c r="C47" i="16" s="1"/>
  <c r="C51" i="16" s="1"/>
  <c r="C55" i="16" s="1"/>
  <c r="C59" i="16" s="1"/>
  <c r="C63" i="16" s="1"/>
  <c r="C67" i="16" s="1"/>
  <c r="C71" i="16" s="1"/>
  <c r="C75" i="16" s="1"/>
  <c r="C79" i="16" s="1"/>
  <c r="C83" i="16" s="1"/>
  <c r="C87" i="16" s="1"/>
  <c r="C91" i="16" s="1"/>
  <c r="C95" i="16" s="1"/>
  <c r="C99" i="16" s="1"/>
  <c r="C103" i="16" s="1"/>
  <c r="C107" i="16" s="1"/>
  <c r="C111" i="16" s="1"/>
  <c r="C115" i="16" s="1"/>
  <c r="C119" i="16" s="1"/>
  <c r="C123" i="16" s="1"/>
  <c r="C127" i="16" s="1"/>
  <c r="C131" i="16" s="1"/>
  <c r="C135" i="16" s="1"/>
  <c r="C139" i="16" s="1"/>
  <c r="C143" i="16" s="1"/>
  <c r="C147" i="16" s="1"/>
  <c r="C151" i="16" s="1"/>
  <c r="C155" i="16" s="1"/>
  <c r="C159" i="16" s="1"/>
  <c r="C163" i="16" s="1"/>
  <c r="C167" i="16" s="1"/>
  <c r="C171" i="16" s="1"/>
  <c r="C175" i="16" s="1"/>
  <c r="C179" i="16" s="1"/>
  <c r="C183" i="16" s="1"/>
  <c r="C187" i="16" s="1"/>
  <c r="C191" i="16" s="1"/>
  <c r="C195" i="16" s="1"/>
  <c r="C199" i="16" s="1"/>
  <c r="C203" i="16" s="1"/>
  <c r="C207" i="16" s="1"/>
  <c r="A8" i="17"/>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B2" i="17"/>
  <c r="C2" i="17"/>
  <c r="D2" i="17"/>
  <c r="E2" i="17"/>
  <c r="F2" i="17"/>
  <c r="G2" i="17"/>
  <c r="H2" i="17"/>
  <c r="I2" i="17"/>
  <c r="J2" i="17"/>
  <c r="K2" i="17"/>
  <c r="L2" i="17"/>
  <c r="M2" i="17"/>
  <c r="B3" i="17"/>
  <c r="C3" i="17"/>
  <c r="D3" i="17"/>
  <c r="E3" i="17"/>
  <c r="F3" i="17"/>
  <c r="G3" i="17"/>
  <c r="H3" i="17"/>
  <c r="I3" i="17"/>
  <c r="J3" i="17"/>
  <c r="K3" i="17"/>
  <c r="L3" i="17"/>
  <c r="M3" i="17"/>
  <c r="B4" i="17"/>
  <c r="C4" i="17"/>
  <c r="D4" i="17"/>
  <c r="E4" i="17"/>
  <c r="F4" i="17"/>
  <c r="G4" i="17"/>
  <c r="H4" i="17"/>
  <c r="I4" i="17"/>
  <c r="J4" i="17"/>
  <c r="K4" i="17"/>
  <c r="L4" i="17"/>
  <c r="M4" i="17"/>
  <c r="B5" i="17"/>
  <c r="C5" i="17"/>
  <c r="D5" i="17"/>
  <c r="E5" i="17"/>
  <c r="F5" i="17"/>
  <c r="G5" i="17"/>
  <c r="H5" i="17"/>
  <c r="I5" i="17"/>
  <c r="J5" i="17"/>
  <c r="K5" i="17"/>
  <c r="L5" i="17"/>
  <c r="M5" i="17"/>
  <c r="G1" i="17"/>
  <c r="H1" i="17"/>
  <c r="B1" i="17"/>
  <c r="M1" i="16"/>
  <c r="N1" i="16"/>
  <c r="O1" i="16"/>
  <c r="L1" i="17" s="1"/>
  <c r="P1" i="16"/>
  <c r="M1" i="17" s="1"/>
  <c r="L1" i="16"/>
  <c r="I1" i="17" s="1"/>
  <c r="K8" i="16" a="1"/>
  <c r="K8" i="16" s="1"/>
  <c r="N7" i="16" a="1"/>
  <c r="N7" i="16" s="1"/>
  <c r="M7" i="16" a="1"/>
  <c r="M7" i="16" s="1"/>
  <c r="K7" i="16" a="1"/>
  <c r="K7" i="16" s="1"/>
  <c r="J1" i="16"/>
  <c r="I7" i="16" a="1"/>
  <c r="I7" i="16" s="1"/>
  <c r="G1" i="16"/>
  <c r="D1" i="17" s="1"/>
  <c r="E7" i="16" a="1"/>
  <c r="E7" i="16" s="1"/>
  <c r="H1" i="16"/>
  <c r="I1" i="16"/>
  <c r="F1" i="16"/>
  <c r="D13" i="16"/>
  <c r="D17" i="16" s="1"/>
  <c r="D21" i="16" s="1"/>
  <c r="D25" i="16" s="1"/>
  <c r="D29" i="16" s="1"/>
  <c r="D33" i="16" s="1"/>
  <c r="D37" i="16" s="1"/>
  <c r="D41" i="16" s="1"/>
  <c r="D45" i="16" s="1"/>
  <c r="D49" i="16" s="1"/>
  <c r="D53" i="16" s="1"/>
  <c r="D57" i="16" s="1"/>
  <c r="D61" i="16" s="1"/>
  <c r="D65" i="16" s="1"/>
  <c r="D69" i="16" s="1"/>
  <c r="D73" i="16" s="1"/>
  <c r="D77" i="16" s="1"/>
  <c r="D81" i="16" s="1"/>
  <c r="D85" i="16" s="1"/>
  <c r="D89" i="16" s="1"/>
  <c r="D93" i="16" s="1"/>
  <c r="D97" i="16" s="1"/>
  <c r="D101" i="16" s="1"/>
  <c r="D105" i="16" s="1"/>
  <c r="D109" i="16" s="1"/>
  <c r="D113" i="16" s="1"/>
  <c r="D117" i="16" s="1"/>
  <c r="D121" i="16" s="1"/>
  <c r="D125" i="16" s="1"/>
  <c r="D129" i="16" s="1"/>
  <c r="D133" i="16" s="1"/>
  <c r="D137" i="16" s="1"/>
  <c r="D141" i="16" s="1"/>
  <c r="D145" i="16" s="1"/>
  <c r="D149" i="16" s="1"/>
  <c r="D153" i="16" s="1"/>
  <c r="D157" i="16" s="1"/>
  <c r="D161" i="16" s="1"/>
  <c r="D165" i="16" s="1"/>
  <c r="D169" i="16" s="1"/>
  <c r="D173" i="16" s="1"/>
  <c r="D177" i="16" s="1"/>
  <c r="D181" i="16" s="1"/>
  <c r="D185" i="16" s="1"/>
  <c r="D189" i="16" s="1"/>
  <c r="D193" i="16" s="1"/>
  <c r="D197" i="16" s="1"/>
  <c r="D201" i="16" s="1"/>
  <c r="D205" i="16" s="1"/>
  <c r="D209" i="16" s="1"/>
  <c r="D14" i="16"/>
  <c r="D18" i="16" s="1"/>
  <c r="D22" i="16" s="1"/>
  <c r="D26" i="16" s="1"/>
  <c r="D30" i="16" s="1"/>
  <c r="D34" i="16" s="1"/>
  <c r="D38" i="16" s="1"/>
  <c r="D42" i="16" s="1"/>
  <c r="D46" i="16" s="1"/>
  <c r="D50" i="16" s="1"/>
  <c r="D54" i="16" s="1"/>
  <c r="D58" i="16" s="1"/>
  <c r="D62" i="16" s="1"/>
  <c r="D66" i="16" s="1"/>
  <c r="D70" i="16" s="1"/>
  <c r="D74" i="16" s="1"/>
  <c r="D78" i="16" s="1"/>
  <c r="D82" i="16" s="1"/>
  <c r="D86" i="16" s="1"/>
  <c r="D90" i="16" s="1"/>
  <c r="D94" i="16" s="1"/>
  <c r="D98" i="16" s="1"/>
  <c r="D102" i="16" s="1"/>
  <c r="D106" i="16" s="1"/>
  <c r="D110" i="16" s="1"/>
  <c r="D114" i="16" s="1"/>
  <c r="D118" i="16" s="1"/>
  <c r="D122" i="16" s="1"/>
  <c r="D126" i="16" s="1"/>
  <c r="D130" i="16" s="1"/>
  <c r="D134" i="16" s="1"/>
  <c r="D138" i="16" s="1"/>
  <c r="D142" i="16" s="1"/>
  <c r="D146" i="16" s="1"/>
  <c r="D150" i="16" s="1"/>
  <c r="D154" i="16" s="1"/>
  <c r="D158" i="16" s="1"/>
  <c r="D162" i="16" s="1"/>
  <c r="D166" i="16" s="1"/>
  <c r="D170" i="16" s="1"/>
  <c r="D174" i="16" s="1"/>
  <c r="D178" i="16" s="1"/>
  <c r="D182" i="16" s="1"/>
  <c r="D186" i="16" s="1"/>
  <c r="D190" i="16" s="1"/>
  <c r="D194" i="16" s="1"/>
  <c r="D198" i="16" s="1"/>
  <c r="D202" i="16" s="1"/>
  <c r="D206" i="16" s="1"/>
  <c r="D210" i="16" s="1"/>
  <c r="D15" i="16"/>
  <c r="D19" i="16" s="1"/>
  <c r="D23" i="16" s="1"/>
  <c r="D27" i="16" s="1"/>
  <c r="D31" i="16" s="1"/>
  <c r="D35" i="16" s="1"/>
  <c r="D39" i="16" s="1"/>
  <c r="D43" i="16" s="1"/>
  <c r="D47" i="16" s="1"/>
  <c r="D51" i="16" s="1"/>
  <c r="D55" i="16" s="1"/>
  <c r="D59" i="16" s="1"/>
  <c r="D63" i="16" s="1"/>
  <c r="D67" i="16" s="1"/>
  <c r="D71" i="16" s="1"/>
  <c r="D75" i="16" s="1"/>
  <c r="D79" i="16" s="1"/>
  <c r="D83" i="16" s="1"/>
  <c r="D87" i="16" s="1"/>
  <c r="D91" i="16" s="1"/>
  <c r="D95" i="16" s="1"/>
  <c r="D99" i="16" s="1"/>
  <c r="D103" i="16" s="1"/>
  <c r="D107" i="16" s="1"/>
  <c r="D111" i="16" s="1"/>
  <c r="D115" i="16" s="1"/>
  <c r="D119" i="16" s="1"/>
  <c r="D123" i="16" s="1"/>
  <c r="D127" i="16" s="1"/>
  <c r="D131" i="16" s="1"/>
  <c r="D135" i="16" s="1"/>
  <c r="D139" i="16" s="1"/>
  <c r="D143" i="16" s="1"/>
  <c r="D147" i="16" s="1"/>
  <c r="D151" i="16" s="1"/>
  <c r="D155" i="16" s="1"/>
  <c r="D159" i="16" s="1"/>
  <c r="D163" i="16" s="1"/>
  <c r="D167" i="16" s="1"/>
  <c r="D171" i="16" s="1"/>
  <c r="D175" i="16" s="1"/>
  <c r="D179" i="16" s="1"/>
  <c r="D183" i="16" s="1"/>
  <c r="D187" i="16" s="1"/>
  <c r="D191" i="16" s="1"/>
  <c r="D195" i="16" s="1"/>
  <c r="D199" i="16" s="1"/>
  <c r="D203" i="16" s="1"/>
  <c r="D207" i="16" s="1"/>
  <c r="D12" i="16"/>
  <c r="B8" i="16"/>
  <c r="B9" i="16" s="1"/>
  <c r="BU12" i="1" l="1"/>
  <c r="BW11" i="1"/>
  <c r="BV11" i="1"/>
  <c r="E5" i="1"/>
  <c r="E15" i="1" s="1"/>
  <c r="R33" i="1"/>
  <c r="X4" i="1" s="1"/>
  <c r="F5" i="1"/>
  <c r="F15" i="1" s="1"/>
  <c r="D5" i="1"/>
  <c r="D15" i="1" s="1"/>
  <c r="C5" i="1"/>
  <c r="C15" i="1" s="1"/>
  <c r="B5" i="1"/>
  <c r="B15" i="1" s="1"/>
  <c r="P33" i="1"/>
  <c r="V4" i="1" s="1"/>
  <c r="G5" i="1"/>
  <c r="G15" i="1" s="1"/>
  <c r="A9" i="18"/>
  <c r="B10" i="16"/>
  <c r="M9" i="16" a="1"/>
  <c r="M9" i="16" s="1"/>
  <c r="K9" i="16" a="1"/>
  <c r="K9" i="16" s="1"/>
  <c r="E9" i="16" a="1"/>
  <c r="E9" i="16" s="1"/>
  <c r="D16" i="16"/>
  <c r="M8" i="16" a="1"/>
  <c r="M8" i="16" s="1"/>
  <c r="C1" i="17"/>
  <c r="F1" i="17"/>
  <c r="E8" i="16" a="1"/>
  <c r="E8" i="16" s="1"/>
  <c r="E1" i="17"/>
  <c r="J1" i="17"/>
  <c r="K1" i="17"/>
  <c r="J10" i="16" a="1"/>
  <c r="J10" i="16" s="1"/>
  <c r="J9" i="16" a="1"/>
  <c r="J9" i="16" s="1"/>
  <c r="J8" i="16" a="1"/>
  <c r="J8" i="16" s="1"/>
  <c r="J7" i="16" a="1"/>
  <c r="J7" i="16" s="1"/>
  <c r="G8" i="16" a="1"/>
  <c r="G8" i="16" s="1"/>
  <c r="G10" i="16" a="1"/>
  <c r="G10" i="16" s="1"/>
  <c r="G9" i="16" a="1"/>
  <c r="G9" i="16" s="1"/>
  <c r="H7" i="16" a="1"/>
  <c r="H7" i="16" s="1"/>
  <c r="H8" i="16" a="1"/>
  <c r="H8" i="16" s="1"/>
  <c r="H10" i="16" a="1"/>
  <c r="H10" i="16" s="1"/>
  <c r="H9" i="16" a="1"/>
  <c r="H9" i="16" s="1"/>
  <c r="G7" i="16" a="1"/>
  <c r="G7" i="16" s="1"/>
  <c r="F8" i="16" a="1"/>
  <c r="F8" i="16" s="1"/>
  <c r="F10" i="16" a="1"/>
  <c r="F10" i="16" s="1"/>
  <c r="F9" i="16" a="1"/>
  <c r="F9" i="16" s="1"/>
  <c r="F7" i="16" a="1"/>
  <c r="F7" i="16" s="1"/>
  <c r="I9" i="16" a="1"/>
  <c r="I9" i="16" s="1"/>
  <c r="I8" i="16" a="1"/>
  <c r="I8" i="16" s="1"/>
  <c r="F7" i="18" s="1"/>
  <c r="I10" i="16" a="1"/>
  <c r="I10" i="16" s="1"/>
  <c r="N9" i="16" a="1"/>
  <c r="N9" i="16" s="1"/>
  <c r="P9" i="16" a="1"/>
  <c r="P9" i="16" s="1"/>
  <c r="L7" i="16" a="1"/>
  <c r="L7" i="16" s="1"/>
  <c r="P7" i="16" a="1"/>
  <c r="P7" i="16" s="1"/>
  <c r="N8" i="16" a="1"/>
  <c r="N8" i="16" s="1"/>
  <c r="L9" i="16" a="1"/>
  <c r="L9" i="16" s="1"/>
  <c r="P10" i="16" a="1"/>
  <c r="P10" i="16" s="1"/>
  <c r="O8" i="16" a="1"/>
  <c r="O8" i="16" s="1"/>
  <c r="L10" i="16" a="1"/>
  <c r="L10" i="16" s="1"/>
  <c r="L8" i="16" a="1"/>
  <c r="L8" i="16" s="1"/>
  <c r="P8" i="16" a="1"/>
  <c r="P8" i="16" s="1"/>
  <c r="N10" i="16" a="1"/>
  <c r="N10" i="16" s="1"/>
  <c r="O7" i="16" a="1"/>
  <c r="O7" i="16" s="1"/>
  <c r="O9" i="16" a="1"/>
  <c r="O9" i="16" s="1"/>
  <c r="O10" i="16" a="1"/>
  <c r="O10" i="16" s="1"/>
  <c r="BU13" i="1" l="1"/>
  <c r="BV12" i="1"/>
  <c r="BW12" i="1"/>
  <c r="Y10" i="1"/>
  <c r="L7" i="18"/>
  <c r="G7" i="18"/>
  <c r="D7" i="18"/>
  <c r="K7" i="18"/>
  <c r="C7" i="18"/>
  <c r="E7" i="18"/>
  <c r="M7" i="18"/>
  <c r="I7" i="18"/>
  <c r="A10" i="18"/>
  <c r="B11" i="16"/>
  <c r="M10" i="16" a="1"/>
  <c r="M10" i="16" s="1"/>
  <c r="K10" i="16" a="1"/>
  <c r="K10" i="16" s="1"/>
  <c r="E10" i="16" a="1"/>
  <c r="E10" i="16" s="1"/>
  <c r="B7" i="18" s="1"/>
  <c r="D20" i="16"/>
  <c r="BU14" i="1" l="1"/>
  <c r="BV13" i="1"/>
  <c r="BW13" i="1"/>
  <c r="H7" i="18"/>
  <c r="J7" i="18"/>
  <c r="A11" i="18"/>
  <c r="B12" i="16"/>
  <c r="M11" i="16" a="1"/>
  <c r="M11" i="16" s="1"/>
  <c r="K11" i="16" a="1"/>
  <c r="K11" i="16" s="1"/>
  <c r="E11" i="16" a="1"/>
  <c r="E11" i="16" s="1"/>
  <c r="G11" i="16" a="1"/>
  <c r="G11" i="16" s="1"/>
  <c r="H11" i="16" a="1"/>
  <c r="H11" i="16" s="1"/>
  <c r="F11" i="16" a="1"/>
  <c r="F11" i="16" s="1"/>
  <c r="O11" i="16" a="1"/>
  <c r="O11" i="16" s="1"/>
  <c r="P11" i="16" a="1"/>
  <c r="P11" i="16" s="1"/>
  <c r="I11" i="16" a="1"/>
  <c r="I11" i="16" s="1"/>
  <c r="N11" i="16" a="1"/>
  <c r="N11" i="16" s="1"/>
  <c r="L11" i="16" a="1"/>
  <c r="L11" i="16" s="1"/>
  <c r="J11" i="16" a="1"/>
  <c r="J11" i="16" s="1"/>
  <c r="D24" i="16"/>
  <c r="BU15" i="1" l="1"/>
  <c r="BW14" i="1"/>
  <c r="BV14" i="1"/>
  <c r="M7" i="17"/>
  <c r="L7" i="17"/>
  <c r="I7" i="17"/>
  <c r="J7" i="17"/>
  <c r="K7" i="17"/>
  <c r="A12" i="18"/>
  <c r="D28" i="16"/>
  <c r="B13" i="16"/>
  <c r="E12" i="16" a="1"/>
  <c r="E12" i="16" s="1"/>
  <c r="M12" i="16" a="1"/>
  <c r="M12" i="16" s="1"/>
  <c r="K12" i="16" a="1"/>
  <c r="K12" i="16" s="1"/>
  <c r="H12" i="16" a="1"/>
  <c r="H12" i="16" s="1"/>
  <c r="G12" i="16" a="1"/>
  <c r="G12" i="16" s="1"/>
  <c r="I12" i="16" a="1"/>
  <c r="I12" i="16" s="1"/>
  <c r="O12" i="16" a="1"/>
  <c r="O12" i="16" s="1"/>
  <c r="L12" i="16" a="1"/>
  <c r="L12" i="16" s="1"/>
  <c r="J12" i="16" a="1"/>
  <c r="J12" i="16" s="1"/>
  <c r="P12" i="16" a="1"/>
  <c r="P12" i="16" s="1"/>
  <c r="N12" i="16" a="1"/>
  <c r="N12" i="16" s="1"/>
  <c r="F12" i="16" a="1"/>
  <c r="F12" i="16" s="1"/>
  <c r="BU16" i="1" l="1"/>
  <c r="BW15" i="1"/>
  <c r="BV15" i="1"/>
  <c r="A13" i="18"/>
  <c r="B14" i="16"/>
  <c r="E13" i="16" a="1"/>
  <c r="E13" i="16" s="1"/>
  <c r="M13" i="16" a="1"/>
  <c r="M13" i="16" s="1"/>
  <c r="K13" i="16" a="1"/>
  <c r="K13" i="16" s="1"/>
  <c r="N13" i="16" a="1"/>
  <c r="N13" i="16" s="1"/>
  <c r="J13" i="16" a="1"/>
  <c r="J13" i="16" s="1"/>
  <c r="G13" i="16" a="1"/>
  <c r="G13" i="16" s="1"/>
  <c r="H13" i="16" a="1"/>
  <c r="H13" i="16" s="1"/>
  <c r="P13" i="16" a="1"/>
  <c r="P13" i="16" s="1"/>
  <c r="I13" i="16" a="1"/>
  <c r="I13" i="16" s="1"/>
  <c r="O13" i="16" a="1"/>
  <c r="O13" i="16" s="1"/>
  <c r="F13" i="16" a="1"/>
  <c r="F13" i="16" s="1"/>
  <c r="L13" i="16" a="1"/>
  <c r="L13" i="16" s="1"/>
  <c r="D32" i="16"/>
  <c r="BU17" i="1" l="1"/>
  <c r="BV16" i="1"/>
  <c r="BW16" i="1"/>
  <c r="A14" i="18"/>
  <c r="D36" i="16"/>
  <c r="B15" i="16"/>
  <c r="M14" i="16" a="1"/>
  <c r="M14" i="16" s="1"/>
  <c r="J8" i="18" s="1"/>
  <c r="E14" i="16" a="1"/>
  <c r="E14" i="16" s="1"/>
  <c r="K14" i="16" a="1"/>
  <c r="K14" i="16" s="1"/>
  <c r="J14" i="16" a="1"/>
  <c r="J14" i="16" s="1"/>
  <c r="G14" i="16" a="1"/>
  <c r="G14" i="16" s="1"/>
  <c r="H14" i="16" a="1"/>
  <c r="H14" i="16" s="1"/>
  <c r="E8" i="18" s="1"/>
  <c r="F14" i="16" a="1"/>
  <c r="F14" i="16" s="1"/>
  <c r="C8" i="18" s="1"/>
  <c r="P14" i="16" a="1"/>
  <c r="P14" i="16" s="1"/>
  <c r="M8" i="18" s="1"/>
  <c r="N14" i="16" a="1"/>
  <c r="N14" i="16" s="1"/>
  <c r="O14" i="16" a="1"/>
  <c r="O14" i="16" s="1"/>
  <c r="I14" i="16" a="1"/>
  <c r="I14" i="16" s="1"/>
  <c r="L14" i="16" a="1"/>
  <c r="L14" i="16" s="1"/>
  <c r="I8" i="18" s="1"/>
  <c r="BU18" i="1" l="1"/>
  <c r="BV17" i="1"/>
  <c r="BW17" i="1"/>
  <c r="H8" i="18"/>
  <c r="A15" i="18"/>
  <c r="B16" i="16"/>
  <c r="M15" i="16" a="1"/>
  <c r="M15" i="16" s="1"/>
  <c r="J8" i="17" s="1"/>
  <c r="K15" i="16" a="1"/>
  <c r="K15" i="16" s="1"/>
  <c r="E15" i="16" a="1"/>
  <c r="E15" i="16" s="1"/>
  <c r="N15" i="16" a="1"/>
  <c r="N15" i="16" s="1"/>
  <c r="K8" i="17" s="1"/>
  <c r="J15" i="16" a="1"/>
  <c r="J15" i="16" s="1"/>
  <c r="L15" i="16" a="1"/>
  <c r="L15" i="16" s="1"/>
  <c r="O15" i="16" a="1"/>
  <c r="O15" i="16" s="1"/>
  <c r="L8" i="17" s="1"/>
  <c r="P15" i="16" a="1"/>
  <c r="P15" i="16" s="1"/>
  <c r="M8" i="17" s="1"/>
  <c r="F15" i="16" a="1"/>
  <c r="F15" i="16" s="1"/>
  <c r="I15" i="16" a="1"/>
  <c r="I15" i="16" s="1"/>
  <c r="G15" i="16" a="1"/>
  <c r="G15" i="16" s="1"/>
  <c r="H15" i="16" a="1"/>
  <c r="H15" i="16" s="1"/>
  <c r="D40" i="16"/>
  <c r="BU19" i="1" l="1"/>
  <c r="BV18" i="1"/>
  <c r="BW18" i="1"/>
  <c r="I8" i="17"/>
  <c r="A16" i="18"/>
  <c r="D44" i="16"/>
  <c r="B17" i="16"/>
  <c r="E16" i="16" a="1"/>
  <c r="E16" i="16" s="1"/>
  <c r="M16" i="16" a="1"/>
  <c r="M16" i="16" s="1"/>
  <c r="K16" i="16" a="1"/>
  <c r="K16" i="16" s="1"/>
  <c r="J16" i="16" a="1"/>
  <c r="J16" i="16" s="1"/>
  <c r="G16" i="16" a="1"/>
  <c r="G16" i="16" s="1"/>
  <c r="N16" i="16" a="1"/>
  <c r="N16" i="16" s="1"/>
  <c r="I16" i="16" a="1"/>
  <c r="I16" i="16" s="1"/>
  <c r="H16" i="16" a="1"/>
  <c r="H16" i="16" s="1"/>
  <c r="L16" i="16" a="1"/>
  <c r="L16" i="16" s="1"/>
  <c r="O16" i="16" a="1"/>
  <c r="O16" i="16" s="1"/>
  <c r="F16" i="16" a="1"/>
  <c r="F16" i="16" s="1"/>
  <c r="P16" i="16" a="1"/>
  <c r="P16" i="16" s="1"/>
  <c r="BU20" i="1" l="1"/>
  <c r="BW19" i="1"/>
  <c r="BV19" i="1"/>
  <c r="A17" i="18"/>
  <c r="B18" i="16"/>
  <c r="K17" i="16" a="1"/>
  <c r="K17" i="16" s="1"/>
  <c r="E17" i="16" a="1"/>
  <c r="E17" i="16" s="1"/>
  <c r="J17" i="16" a="1"/>
  <c r="J17" i="16" s="1"/>
  <c r="G17" i="16" a="1"/>
  <c r="G17" i="16" s="1"/>
  <c r="H17" i="16" a="1"/>
  <c r="H17" i="16" s="1"/>
  <c r="F17" i="16" a="1"/>
  <c r="F17" i="16" s="1"/>
  <c r="P17" i="16" a="1"/>
  <c r="P17" i="16" s="1"/>
  <c r="O17" i="16" a="1"/>
  <c r="O17" i="16" s="1"/>
  <c r="I17" i="16" a="1"/>
  <c r="I17" i="16" s="1"/>
  <c r="L17" i="16" a="1"/>
  <c r="L17" i="16" s="1"/>
  <c r="M17" i="16" a="1"/>
  <c r="M17" i="16" s="1"/>
  <c r="N17" i="16" a="1"/>
  <c r="N17" i="16" s="1"/>
  <c r="D48" i="16"/>
  <c r="D52" i="16" s="1"/>
  <c r="D56" i="16" s="1"/>
  <c r="D60" i="16" s="1"/>
  <c r="D64" i="16" s="1"/>
  <c r="D68" i="16" s="1"/>
  <c r="D72" i="16" s="1"/>
  <c r="D76" i="16" s="1"/>
  <c r="D80" i="16" s="1"/>
  <c r="D84" i="16" s="1"/>
  <c r="D88" i="16" s="1"/>
  <c r="D92" i="16" s="1"/>
  <c r="D96" i="16" s="1"/>
  <c r="D100" i="16" s="1"/>
  <c r="D104" i="16" s="1"/>
  <c r="D108" i="16" s="1"/>
  <c r="D112" i="16" s="1"/>
  <c r="D116" i="16" s="1"/>
  <c r="D120" i="16" s="1"/>
  <c r="D124" i="16" s="1"/>
  <c r="D128" i="16" s="1"/>
  <c r="D132" i="16" s="1"/>
  <c r="D136" i="16" s="1"/>
  <c r="D140" i="16" s="1"/>
  <c r="D144" i="16" s="1"/>
  <c r="D148" i="16" s="1"/>
  <c r="D152" i="16" s="1"/>
  <c r="D156" i="16" s="1"/>
  <c r="D160" i="16" s="1"/>
  <c r="D164" i="16" s="1"/>
  <c r="D168" i="16" s="1"/>
  <c r="D172" i="16" s="1"/>
  <c r="D176" i="16" s="1"/>
  <c r="D180" i="16" s="1"/>
  <c r="D184" i="16" s="1"/>
  <c r="D188" i="16" s="1"/>
  <c r="D192" i="16" s="1"/>
  <c r="D196" i="16" s="1"/>
  <c r="D200" i="16" s="1"/>
  <c r="D204" i="16" s="1"/>
  <c r="D208" i="16" s="1"/>
  <c r="BU21" i="1" l="1"/>
  <c r="BV20" i="1"/>
  <c r="BW20" i="1"/>
  <c r="A18" i="18"/>
  <c r="B19" i="16"/>
  <c r="M18" i="16" a="1"/>
  <c r="M18" i="16" s="1"/>
  <c r="K18" i="16" a="1"/>
  <c r="K18" i="16" s="1"/>
  <c r="E18" i="16" a="1"/>
  <c r="E18" i="16" s="1"/>
  <c r="J18" i="16" a="1"/>
  <c r="J18" i="16" s="1"/>
  <c r="G9" i="18" s="1"/>
  <c r="G18" i="16" a="1"/>
  <c r="G18" i="16" s="1"/>
  <c r="H18" i="16" a="1"/>
  <c r="H18" i="16" s="1"/>
  <c r="E9" i="18" s="1"/>
  <c r="F18" i="16" a="1"/>
  <c r="F18" i="16" s="1"/>
  <c r="L18" i="16" a="1"/>
  <c r="L18" i="16" s="1"/>
  <c r="P18" i="16" a="1"/>
  <c r="P18" i="16" s="1"/>
  <c r="O18" i="16" a="1"/>
  <c r="O18" i="16" s="1"/>
  <c r="I18" i="16" a="1"/>
  <c r="I18" i="16" s="1"/>
  <c r="N18" i="16" a="1"/>
  <c r="N18" i="16" s="1"/>
  <c r="B7" i="17"/>
  <c r="G7" i="17"/>
  <c r="E7" i="17"/>
  <c r="F7" i="17"/>
  <c r="D7" i="17"/>
  <c r="C7" i="17"/>
  <c r="D8" i="17"/>
  <c r="C8" i="17"/>
  <c r="BU22" i="1" l="1"/>
  <c r="BV21" i="1"/>
  <c r="BW21" i="1"/>
  <c r="K9" i="18"/>
  <c r="J9" i="18"/>
  <c r="M9" i="18"/>
  <c r="A19" i="18"/>
  <c r="B20" i="16"/>
  <c r="M19" i="16" a="1"/>
  <c r="M19" i="16" s="1"/>
  <c r="K19" i="16" a="1"/>
  <c r="K19" i="16" s="1"/>
  <c r="E19" i="16" a="1"/>
  <c r="E19" i="16" s="1"/>
  <c r="H19" i="16" a="1"/>
  <c r="H19" i="16" s="1"/>
  <c r="G19" i="16" a="1"/>
  <c r="G19" i="16" s="1"/>
  <c r="J19" i="16" a="1"/>
  <c r="J19" i="16" s="1"/>
  <c r="F19" i="16" a="1"/>
  <c r="F19" i="16" s="1"/>
  <c r="L19" i="16" a="1"/>
  <c r="L19" i="16" s="1"/>
  <c r="I9" i="17" s="1"/>
  <c r="I19" i="16" a="1"/>
  <c r="I19" i="16" s="1"/>
  <c r="O19" i="16" a="1"/>
  <c r="O19" i="16" s="1"/>
  <c r="N19" i="16" a="1"/>
  <c r="N19" i="16" s="1"/>
  <c r="P19" i="16" a="1"/>
  <c r="P19" i="16" s="1"/>
  <c r="BU23" i="1" l="1"/>
  <c r="BW22" i="1"/>
  <c r="BV22" i="1"/>
  <c r="L9" i="17"/>
  <c r="E9" i="17"/>
  <c r="A20" i="18"/>
  <c r="B21" i="16"/>
  <c r="E20" i="16" a="1"/>
  <c r="E20" i="16" s="1"/>
  <c r="M20" i="16" a="1"/>
  <c r="M20" i="16" s="1"/>
  <c r="K20" i="16" a="1"/>
  <c r="K20" i="16" s="1"/>
  <c r="J20" i="16" a="1"/>
  <c r="J20" i="16" s="1"/>
  <c r="G20" i="16" a="1"/>
  <c r="G20" i="16" s="1"/>
  <c r="H20" i="16" a="1"/>
  <c r="H20" i="16" s="1"/>
  <c r="I20" i="16" a="1"/>
  <c r="I20" i="16" s="1"/>
  <c r="N20" i="16" a="1"/>
  <c r="N20" i="16" s="1"/>
  <c r="P20" i="16" a="1"/>
  <c r="P20" i="16" s="1"/>
  <c r="L20" i="16" a="1"/>
  <c r="L20" i="16" s="1"/>
  <c r="F20" i="16" a="1"/>
  <c r="F20" i="16" s="1"/>
  <c r="O20" i="16" a="1"/>
  <c r="O20" i="16" s="1"/>
  <c r="BU24" i="1" l="1"/>
  <c r="BW23" i="1"/>
  <c r="BV23" i="1"/>
  <c r="A21" i="18"/>
  <c r="B22" i="16"/>
  <c r="E21" i="16" a="1"/>
  <c r="E21" i="16" s="1"/>
  <c r="M21" i="16" a="1"/>
  <c r="M21" i="16" s="1"/>
  <c r="K21" i="16" a="1"/>
  <c r="K21" i="16" s="1"/>
  <c r="G21" i="16" a="1"/>
  <c r="G21" i="16" s="1"/>
  <c r="J21" i="16" a="1"/>
  <c r="J21" i="16" s="1"/>
  <c r="H21" i="16" a="1"/>
  <c r="H21" i="16" s="1"/>
  <c r="F21" i="16" a="1"/>
  <c r="F21" i="16" s="1"/>
  <c r="I21" i="16" a="1"/>
  <c r="I21" i="16" s="1"/>
  <c r="O21" i="16" a="1"/>
  <c r="O21" i="16" s="1"/>
  <c r="L21" i="16" a="1"/>
  <c r="L21" i="16" s="1"/>
  <c r="P21" i="16" a="1"/>
  <c r="P21" i="16" s="1"/>
  <c r="N21" i="16" a="1"/>
  <c r="N21" i="16" s="1"/>
  <c r="BU25" i="1" l="1"/>
  <c r="BV24" i="1"/>
  <c r="BW24" i="1"/>
  <c r="A22" i="18"/>
  <c r="B23" i="16"/>
  <c r="E22" i="16" a="1"/>
  <c r="E22" i="16" s="1"/>
  <c r="K22" i="16" a="1"/>
  <c r="K22" i="16" s="1"/>
  <c r="H10" i="18" s="1"/>
  <c r="J22" i="16" a="1"/>
  <c r="J22" i="16" s="1"/>
  <c r="G22" i="16" a="1"/>
  <c r="G22" i="16" s="1"/>
  <c r="N22" i="16" a="1"/>
  <c r="N22" i="16" s="1"/>
  <c r="P22" i="16" a="1"/>
  <c r="P22" i="16" s="1"/>
  <c r="H22" i="16" a="1"/>
  <c r="H22" i="16" s="1"/>
  <c r="E10" i="18" s="1"/>
  <c r="M22" i="16" a="1"/>
  <c r="M22" i="16" s="1"/>
  <c r="O22" i="16" a="1"/>
  <c r="O22" i="16" s="1"/>
  <c r="F22" i="16" a="1"/>
  <c r="F22" i="16" s="1"/>
  <c r="L22" i="16" a="1"/>
  <c r="L22" i="16" s="1"/>
  <c r="I22" i="16" a="1"/>
  <c r="I22" i="16" s="1"/>
  <c r="BU26" i="1" l="1"/>
  <c r="BV25" i="1"/>
  <c r="BW25" i="1"/>
  <c r="A23" i="18"/>
  <c r="B24" i="16"/>
  <c r="K23" i="16" a="1"/>
  <c r="K23" i="16" s="1"/>
  <c r="H10" i="17" s="1"/>
  <c r="E23" i="16" a="1"/>
  <c r="E23" i="16" s="1"/>
  <c r="J23" i="16" a="1"/>
  <c r="J23" i="16" s="1"/>
  <c r="H23" i="16" a="1"/>
  <c r="H23" i="16" s="1"/>
  <c r="F23" i="16" a="1"/>
  <c r="F23" i="16" s="1"/>
  <c r="M23" i="16" a="1"/>
  <c r="M23" i="16" s="1"/>
  <c r="O23" i="16" a="1"/>
  <c r="O23" i="16" s="1"/>
  <c r="G23" i="16" a="1"/>
  <c r="G23" i="16" s="1"/>
  <c r="N23" i="16" a="1"/>
  <c r="N23" i="16" s="1"/>
  <c r="K10" i="17" s="1"/>
  <c r="L23" i="16" a="1"/>
  <c r="L23" i="16" s="1"/>
  <c r="I23" i="16" a="1"/>
  <c r="I23" i="16" s="1"/>
  <c r="P23" i="16" a="1"/>
  <c r="P23" i="16" s="1"/>
  <c r="BU27" i="1" l="1"/>
  <c r="BW26" i="1"/>
  <c r="BV26" i="1"/>
  <c r="J10" i="17"/>
  <c r="L10" i="17"/>
  <c r="A24" i="18"/>
  <c r="B25" i="16"/>
  <c r="M24" i="16" a="1"/>
  <c r="M24" i="16" s="1"/>
  <c r="K24" i="16" a="1"/>
  <c r="K24" i="16" s="1"/>
  <c r="E24" i="16" a="1"/>
  <c r="E24" i="16" s="1"/>
  <c r="J24" i="16" a="1"/>
  <c r="J24" i="16" s="1"/>
  <c r="G24" i="16" a="1"/>
  <c r="G24" i="16" s="1"/>
  <c r="H24" i="16" a="1"/>
  <c r="H24" i="16" s="1"/>
  <c r="L24" i="16" a="1"/>
  <c r="L24" i="16" s="1"/>
  <c r="F24" i="16" a="1"/>
  <c r="F24" i="16" s="1"/>
  <c r="O24" i="16" a="1"/>
  <c r="O24" i="16" s="1"/>
  <c r="N24" i="16" a="1"/>
  <c r="N24" i="16" s="1"/>
  <c r="I24" i="16" a="1"/>
  <c r="I24" i="16" s="1"/>
  <c r="P24" i="16" a="1"/>
  <c r="P24" i="16" s="1"/>
  <c r="BU28" i="1" l="1"/>
  <c r="BW27" i="1"/>
  <c r="BV27" i="1"/>
  <c r="A25" i="18"/>
  <c r="B26" i="16"/>
  <c r="E25" i="16" a="1"/>
  <c r="E25" i="16" s="1"/>
  <c r="K25" i="16" a="1"/>
  <c r="K25" i="16" s="1"/>
  <c r="J25" i="16" a="1"/>
  <c r="J25" i="16" s="1"/>
  <c r="G25" i="16" a="1"/>
  <c r="G25" i="16" s="1"/>
  <c r="H25" i="16" a="1"/>
  <c r="H25" i="16" s="1"/>
  <c r="F25" i="16" a="1"/>
  <c r="F25" i="16" s="1"/>
  <c r="P25" i="16" a="1"/>
  <c r="P25" i="16" s="1"/>
  <c r="L25" i="16" a="1"/>
  <c r="L25" i="16" s="1"/>
  <c r="M25" i="16" a="1"/>
  <c r="M25" i="16" s="1"/>
  <c r="N25" i="16" a="1"/>
  <c r="N25" i="16" s="1"/>
  <c r="I25" i="16" a="1"/>
  <c r="I25" i="16" s="1"/>
  <c r="O25" i="16" a="1"/>
  <c r="O25" i="16" s="1"/>
  <c r="BU29" i="1" l="1"/>
  <c r="BV28" i="1"/>
  <c r="BW28" i="1"/>
  <c r="A26" i="18"/>
  <c r="B27" i="16"/>
  <c r="K26" i="16" a="1"/>
  <c r="K26" i="16" s="1"/>
  <c r="E26" i="16" a="1"/>
  <c r="E26" i="16" s="1"/>
  <c r="J26" i="16" a="1"/>
  <c r="J26" i="16" s="1"/>
  <c r="G26" i="16" a="1"/>
  <c r="G26" i="16" s="1"/>
  <c r="H26" i="16" a="1"/>
  <c r="H26" i="16" s="1"/>
  <c r="E11" i="18" s="1"/>
  <c r="P26" i="16" a="1"/>
  <c r="P26" i="16" s="1"/>
  <c r="F26" i="16" a="1"/>
  <c r="F26" i="16" s="1"/>
  <c r="M26" i="16" a="1"/>
  <c r="M26" i="16" s="1"/>
  <c r="I26" i="16" a="1"/>
  <c r="I26" i="16" s="1"/>
  <c r="L26" i="16" a="1"/>
  <c r="L26" i="16" s="1"/>
  <c r="N26" i="16" a="1"/>
  <c r="N26" i="16" s="1"/>
  <c r="O26" i="16" a="1"/>
  <c r="O26" i="16" s="1"/>
  <c r="BU30" i="1" l="1"/>
  <c r="BV29" i="1"/>
  <c r="BW29" i="1"/>
  <c r="I11" i="18"/>
  <c r="A27" i="18"/>
  <c r="B28" i="16"/>
  <c r="M27" i="16" a="1"/>
  <c r="M27" i="16" s="1"/>
  <c r="J11" i="17" s="1"/>
  <c r="K27" i="16" a="1"/>
  <c r="K27" i="16" s="1"/>
  <c r="H11" i="17" s="1"/>
  <c r="E27" i="16" a="1"/>
  <c r="E27" i="16" s="1"/>
  <c r="J27" i="16" a="1"/>
  <c r="J27" i="16" s="1"/>
  <c r="G27" i="16" a="1"/>
  <c r="G27" i="16" s="1"/>
  <c r="O27" i="16" a="1"/>
  <c r="O27" i="16" s="1"/>
  <c r="P27" i="16" a="1"/>
  <c r="P27" i="16" s="1"/>
  <c r="F27" i="16" a="1"/>
  <c r="F27" i="16" s="1"/>
  <c r="H27" i="16" a="1"/>
  <c r="H27" i="16" s="1"/>
  <c r="E11" i="17" s="1"/>
  <c r="I27" i="16" a="1"/>
  <c r="I27" i="16" s="1"/>
  <c r="L27" i="16" a="1"/>
  <c r="L27" i="16" s="1"/>
  <c r="N27" i="16" a="1"/>
  <c r="N27" i="16" s="1"/>
  <c r="B11" i="17"/>
  <c r="BU31" i="1" l="1"/>
  <c r="BW30" i="1"/>
  <c r="BV30" i="1"/>
  <c r="K11" i="17"/>
  <c r="G11" i="17"/>
  <c r="M11" i="17"/>
  <c r="A28" i="18"/>
  <c r="B29" i="16"/>
  <c r="E28" i="16" a="1"/>
  <c r="E28" i="16" s="1"/>
  <c r="M28" i="16" a="1"/>
  <c r="M28" i="16" s="1"/>
  <c r="K28" i="16" a="1"/>
  <c r="K28" i="16" s="1"/>
  <c r="G28" i="16" a="1"/>
  <c r="G28" i="16" s="1"/>
  <c r="H28" i="16" a="1"/>
  <c r="H28" i="16" s="1"/>
  <c r="I28" i="16" a="1"/>
  <c r="I28" i="16" s="1"/>
  <c r="J28" i="16" a="1"/>
  <c r="J28" i="16" s="1"/>
  <c r="O28" i="16" a="1"/>
  <c r="O28" i="16" s="1"/>
  <c r="N28" i="16" a="1"/>
  <c r="N28" i="16" s="1"/>
  <c r="L28" i="16" a="1"/>
  <c r="L28" i="16" s="1"/>
  <c r="F28" i="16" a="1"/>
  <c r="F28" i="16" s="1"/>
  <c r="P28" i="16" a="1"/>
  <c r="P28" i="16" s="1"/>
  <c r="BU32" i="1" l="1"/>
  <c r="BW31" i="1"/>
  <c r="BV31" i="1"/>
  <c r="A29" i="18"/>
  <c r="B30" i="16"/>
  <c r="K29" i="16" a="1"/>
  <c r="K29" i="16" s="1"/>
  <c r="E29" i="16" a="1"/>
  <c r="E29" i="16" s="1"/>
  <c r="J29" i="16" a="1"/>
  <c r="J29" i="16" s="1"/>
  <c r="G29" i="16" a="1"/>
  <c r="G29" i="16" s="1"/>
  <c r="I29" i="16" a="1"/>
  <c r="I29" i="16" s="1"/>
  <c r="F29" i="16" a="1"/>
  <c r="F29" i="16" s="1"/>
  <c r="N29" i="16" a="1"/>
  <c r="N29" i="16" s="1"/>
  <c r="H29" i="16" a="1"/>
  <c r="H29" i="16" s="1"/>
  <c r="P29" i="16" a="1"/>
  <c r="P29" i="16" s="1"/>
  <c r="M29" i="16" a="1"/>
  <c r="M29" i="16" s="1"/>
  <c r="O29" i="16" a="1"/>
  <c r="O29" i="16" s="1"/>
  <c r="L29" i="16" a="1"/>
  <c r="L29" i="16" s="1"/>
  <c r="BU33" i="1" l="1"/>
  <c r="BV32" i="1"/>
  <c r="BW32" i="1"/>
  <c r="A30" i="18"/>
  <c r="B31" i="16"/>
  <c r="K30" i="16" a="1"/>
  <c r="K30" i="16" s="1"/>
  <c r="H12" i="18" s="1"/>
  <c r="E30" i="16" a="1"/>
  <c r="E30" i="16" s="1"/>
  <c r="I30" i="16" a="1"/>
  <c r="I30" i="16" s="1"/>
  <c r="H30" i="16" a="1"/>
  <c r="H30" i="16" s="1"/>
  <c r="G30" i="16" a="1"/>
  <c r="G30" i="16" s="1"/>
  <c r="J30" i="16" a="1"/>
  <c r="J30" i="16" s="1"/>
  <c r="O30" i="16" a="1"/>
  <c r="O30" i="16" s="1"/>
  <c r="N30" i="16" a="1"/>
  <c r="N30" i="16" s="1"/>
  <c r="F30" i="16" a="1"/>
  <c r="F30" i="16" s="1"/>
  <c r="P30" i="16" a="1"/>
  <c r="P30" i="16" s="1"/>
  <c r="M12" i="18" s="1"/>
  <c r="L30" i="16" a="1"/>
  <c r="L30" i="16" s="1"/>
  <c r="M30" i="16" a="1"/>
  <c r="M30" i="16" s="1"/>
  <c r="J12" i="18" s="1"/>
  <c r="BU34" i="1" l="1"/>
  <c r="BV33" i="1"/>
  <c r="BW33" i="1"/>
  <c r="A31" i="18"/>
  <c r="B32" i="16"/>
  <c r="L31" i="16" a="1"/>
  <c r="L31" i="16" s="1"/>
  <c r="E31" i="16" a="1"/>
  <c r="E31" i="16" s="1"/>
  <c r="K31" i="16" a="1"/>
  <c r="K31" i="16" s="1"/>
  <c r="G31" i="16" a="1"/>
  <c r="G31" i="16" s="1"/>
  <c r="H31" i="16" a="1"/>
  <c r="H31" i="16" s="1"/>
  <c r="N31" i="16" a="1"/>
  <c r="N31" i="16" s="1"/>
  <c r="F31" i="16" a="1"/>
  <c r="F31" i="16" s="1"/>
  <c r="J31" i="16" a="1"/>
  <c r="J31" i="16" s="1"/>
  <c r="I31" i="16" a="1"/>
  <c r="I31" i="16" s="1"/>
  <c r="M31" i="16" a="1"/>
  <c r="M31" i="16" s="1"/>
  <c r="O31" i="16" a="1"/>
  <c r="O31" i="16" s="1"/>
  <c r="P31" i="16" a="1"/>
  <c r="P31" i="16" s="1"/>
  <c r="M12" i="17" s="1"/>
  <c r="BV34" i="1" l="1"/>
  <c r="BW34" i="1"/>
  <c r="J12" i="17"/>
  <c r="K12" i="17"/>
  <c r="L12" i="17"/>
  <c r="H12" i="17"/>
  <c r="A32" i="18"/>
  <c r="B33" i="16"/>
  <c r="K32" i="16" a="1"/>
  <c r="K32" i="16" s="1"/>
  <c r="E32" i="16" a="1"/>
  <c r="E32" i="16" s="1"/>
  <c r="G32" i="16" a="1"/>
  <c r="G32" i="16" s="1"/>
  <c r="H32" i="16" a="1"/>
  <c r="H32" i="16" s="1"/>
  <c r="J32" i="16" a="1"/>
  <c r="J32" i="16" s="1"/>
  <c r="F32" i="16" a="1"/>
  <c r="F32" i="16" s="1"/>
  <c r="I32" i="16" a="1"/>
  <c r="I32" i="16" s="1"/>
  <c r="L32" i="16" a="1"/>
  <c r="L32" i="16" s="1"/>
  <c r="N32" i="16" a="1"/>
  <c r="N32" i="16" s="1"/>
  <c r="O32" i="16" a="1"/>
  <c r="O32" i="16" s="1"/>
  <c r="P32" i="16" a="1"/>
  <c r="P32" i="16" s="1"/>
  <c r="M32" i="16" a="1"/>
  <c r="M32" i="16" s="1"/>
  <c r="A33" i="18" l="1"/>
  <c r="B34" i="16"/>
  <c r="K33" i="16" a="1"/>
  <c r="K33" i="16" s="1"/>
  <c r="E33" i="16" a="1"/>
  <c r="E33" i="16" s="1"/>
  <c r="H33" i="16" a="1"/>
  <c r="H33" i="16" s="1"/>
  <c r="G33" i="16" a="1"/>
  <c r="G33" i="16" s="1"/>
  <c r="M33" i="16" a="1"/>
  <c r="M33" i="16" s="1"/>
  <c r="N33" i="16" a="1"/>
  <c r="N33" i="16" s="1"/>
  <c r="F33" i="16" a="1"/>
  <c r="F33" i="16" s="1"/>
  <c r="I33" i="16" a="1"/>
  <c r="I33" i="16" s="1"/>
  <c r="J33" i="16" a="1"/>
  <c r="J33" i="16" s="1"/>
  <c r="L33" i="16" a="1"/>
  <c r="L33" i="16" s="1"/>
  <c r="P33" i="16" a="1"/>
  <c r="P33" i="16" s="1"/>
  <c r="O33" i="16" a="1"/>
  <c r="O33" i="16" s="1"/>
  <c r="A34" i="18" l="1"/>
  <c r="B35" i="16"/>
  <c r="K34" i="16" a="1"/>
  <c r="K34" i="16" s="1"/>
  <c r="H13" i="18" s="1"/>
  <c r="E34" i="16" a="1"/>
  <c r="E34" i="16" s="1"/>
  <c r="H34" i="16" a="1"/>
  <c r="H34" i="16" s="1"/>
  <c r="G34" i="16" a="1"/>
  <c r="G34" i="16" s="1"/>
  <c r="D13" i="18" s="1"/>
  <c r="J34" i="16" a="1"/>
  <c r="J34" i="16" s="1"/>
  <c r="L34" i="16" a="1"/>
  <c r="L34" i="16" s="1"/>
  <c r="F34" i="16" a="1"/>
  <c r="F34" i="16" s="1"/>
  <c r="M34" i="16" a="1"/>
  <c r="M34" i="16" s="1"/>
  <c r="J13" i="18" s="1"/>
  <c r="N34" i="16" a="1"/>
  <c r="N34" i="16" s="1"/>
  <c r="I34" i="16" a="1"/>
  <c r="I34" i="16" s="1"/>
  <c r="F13" i="18" s="1"/>
  <c r="O34" i="16" a="1"/>
  <c r="O34" i="16" s="1"/>
  <c r="P34" i="16" a="1"/>
  <c r="P34" i="16" s="1"/>
  <c r="L13" i="18" l="1"/>
  <c r="M13" i="18"/>
  <c r="A35" i="18"/>
  <c r="B36" i="16"/>
  <c r="K35" i="16" a="1"/>
  <c r="K35" i="16" s="1"/>
  <c r="E35" i="16" a="1"/>
  <c r="E35" i="16" s="1"/>
  <c r="J35" i="16" a="1"/>
  <c r="J35" i="16" s="1"/>
  <c r="H35" i="16" a="1"/>
  <c r="H35" i="16" s="1"/>
  <c r="G35" i="16" a="1"/>
  <c r="G35" i="16" s="1"/>
  <c r="M35" i="16" a="1"/>
  <c r="M35" i="16" s="1"/>
  <c r="L35" i="16" a="1"/>
  <c r="L35" i="16" s="1"/>
  <c r="F35" i="16" a="1"/>
  <c r="F35" i="16" s="1"/>
  <c r="I35" i="16" a="1"/>
  <c r="I35" i="16" s="1"/>
  <c r="P35" i="16" a="1"/>
  <c r="P35" i="16" s="1"/>
  <c r="O35" i="16" a="1"/>
  <c r="O35" i="16" s="1"/>
  <c r="N35" i="16" a="1"/>
  <c r="N35" i="16" s="1"/>
  <c r="J13" i="17" l="1"/>
  <c r="I13" i="17"/>
  <c r="K13" i="17"/>
  <c r="H13" i="17"/>
  <c r="A36" i="18"/>
  <c r="B37" i="16"/>
  <c r="E36" i="16" a="1"/>
  <c r="E36" i="16" s="1"/>
  <c r="K36" i="16" a="1"/>
  <c r="K36" i="16" s="1"/>
  <c r="H36" i="16" a="1"/>
  <c r="H36" i="16" s="1"/>
  <c r="J36" i="16" a="1"/>
  <c r="J36" i="16" s="1"/>
  <c r="O36" i="16" a="1"/>
  <c r="O36" i="16" s="1"/>
  <c r="N36" i="16" a="1"/>
  <c r="N36" i="16" s="1"/>
  <c r="L36" i="16" a="1"/>
  <c r="L36" i="16" s="1"/>
  <c r="G36" i="16" a="1"/>
  <c r="G36" i="16" s="1"/>
  <c r="F36" i="16" a="1"/>
  <c r="F36" i="16" s="1"/>
  <c r="M36" i="16" a="1"/>
  <c r="M36" i="16" s="1"/>
  <c r="P36" i="16" a="1"/>
  <c r="P36" i="16" s="1"/>
  <c r="I36" i="16" a="1"/>
  <c r="I36" i="16" s="1"/>
  <c r="A37" i="18" l="1"/>
  <c r="B38" i="16"/>
  <c r="E37" i="16" a="1"/>
  <c r="E37" i="16" s="1"/>
  <c r="K37" i="16" a="1"/>
  <c r="K37" i="16" s="1"/>
  <c r="M37" i="16" a="1"/>
  <c r="M37" i="16" s="1"/>
  <c r="G37" i="16" a="1"/>
  <c r="G37" i="16" s="1"/>
  <c r="J37" i="16" a="1"/>
  <c r="J37" i="16" s="1"/>
  <c r="H37" i="16" a="1"/>
  <c r="H37" i="16" s="1"/>
  <c r="L37" i="16" a="1"/>
  <c r="L37" i="16" s="1"/>
  <c r="I37" i="16" a="1"/>
  <c r="I37" i="16" s="1"/>
  <c r="N37" i="16" a="1"/>
  <c r="N37" i="16" s="1"/>
  <c r="P37" i="16" a="1"/>
  <c r="P37" i="16" s="1"/>
  <c r="O37" i="16" a="1"/>
  <c r="O37" i="16" s="1"/>
  <c r="F37" i="16" a="1"/>
  <c r="F37" i="16" s="1"/>
  <c r="A38" i="18" l="1"/>
  <c r="B39" i="16"/>
  <c r="K38" i="16" a="1"/>
  <c r="K38" i="16" s="1"/>
  <c r="H14" i="18" s="1"/>
  <c r="E38" i="16" a="1"/>
  <c r="E38" i="16" s="1"/>
  <c r="G38" i="16" a="1"/>
  <c r="G38" i="16" s="1"/>
  <c r="H38" i="16" a="1"/>
  <c r="H38" i="16" s="1"/>
  <c r="J38" i="16" a="1"/>
  <c r="J38" i="16" s="1"/>
  <c r="G14" i="18" s="1"/>
  <c r="M38" i="16" a="1"/>
  <c r="M38" i="16" s="1"/>
  <c r="F38" i="16" a="1"/>
  <c r="F38" i="16" s="1"/>
  <c r="C14" i="18" s="1"/>
  <c r="P38" i="16" a="1"/>
  <c r="P38" i="16" s="1"/>
  <c r="I38" i="16" a="1"/>
  <c r="I38" i="16" s="1"/>
  <c r="O38" i="16" a="1"/>
  <c r="O38" i="16" s="1"/>
  <c r="L38" i="16" a="1"/>
  <c r="L38" i="16" s="1"/>
  <c r="N38" i="16" a="1"/>
  <c r="N38" i="16" s="1"/>
  <c r="A39" i="18" l="1"/>
  <c r="B40" i="16"/>
  <c r="K39" i="16" a="1"/>
  <c r="K39" i="16" s="1"/>
  <c r="E39" i="16" a="1"/>
  <c r="E39" i="16" s="1"/>
  <c r="G39" i="16" a="1"/>
  <c r="G39" i="16" s="1"/>
  <c r="H39" i="16" a="1"/>
  <c r="H39" i="16" s="1"/>
  <c r="J39" i="16" a="1"/>
  <c r="J39" i="16" s="1"/>
  <c r="I39" i="16" a="1"/>
  <c r="I39" i="16" s="1"/>
  <c r="M39" i="16" a="1"/>
  <c r="M39" i="16" s="1"/>
  <c r="L39" i="16" a="1"/>
  <c r="L39" i="16" s="1"/>
  <c r="O39" i="16" a="1"/>
  <c r="O39" i="16" s="1"/>
  <c r="P39" i="16" a="1"/>
  <c r="P39" i="16" s="1"/>
  <c r="N39" i="16" a="1"/>
  <c r="N39" i="16" s="1"/>
  <c r="F39" i="16" a="1"/>
  <c r="F39" i="16" s="1"/>
  <c r="H14" i="17" l="1"/>
  <c r="A40" i="18"/>
  <c r="B41" i="16"/>
  <c r="K40" i="16" a="1"/>
  <c r="K40" i="16" s="1"/>
  <c r="E40" i="16" a="1"/>
  <c r="E40" i="16" s="1"/>
  <c r="M40" i="16" a="1"/>
  <c r="M40" i="16" s="1"/>
  <c r="H40" i="16" a="1"/>
  <c r="H40" i="16" s="1"/>
  <c r="G40" i="16" a="1"/>
  <c r="G40" i="16" s="1"/>
  <c r="J40" i="16" a="1"/>
  <c r="J40" i="16" s="1"/>
  <c r="I40" i="16" a="1"/>
  <c r="I40" i="16" s="1"/>
  <c r="L40" i="16" a="1"/>
  <c r="L40" i="16" s="1"/>
  <c r="N40" i="16" a="1"/>
  <c r="N40" i="16" s="1"/>
  <c r="O40" i="16" a="1"/>
  <c r="O40" i="16" s="1"/>
  <c r="F40" i="16" a="1"/>
  <c r="F40" i="16" s="1"/>
  <c r="P40" i="16" a="1"/>
  <c r="P40" i="16" s="1"/>
  <c r="A41" i="18" l="1"/>
  <c r="B42" i="16"/>
  <c r="K41" i="16" a="1"/>
  <c r="K41" i="16" s="1"/>
  <c r="E41" i="16" a="1"/>
  <c r="E41" i="16" s="1"/>
  <c r="G41" i="16" a="1"/>
  <c r="G41" i="16" s="1"/>
  <c r="J41" i="16" a="1"/>
  <c r="J41" i="16" s="1"/>
  <c r="H41" i="16" a="1"/>
  <c r="H41" i="16" s="1"/>
  <c r="M41" i="16" a="1"/>
  <c r="M41" i="16" s="1"/>
  <c r="F41" i="16" a="1"/>
  <c r="F41" i="16" s="1"/>
  <c r="P41" i="16" a="1"/>
  <c r="P41" i="16" s="1"/>
  <c r="N41" i="16" a="1"/>
  <c r="N41" i="16" s="1"/>
  <c r="O41" i="16" a="1"/>
  <c r="O41" i="16" s="1"/>
  <c r="I41" i="16" a="1"/>
  <c r="I41" i="16" s="1"/>
  <c r="L41" i="16" a="1"/>
  <c r="L41" i="16" s="1"/>
  <c r="A42" i="18" l="1"/>
  <c r="B43" i="16"/>
  <c r="K42" i="16" a="1"/>
  <c r="K42" i="16" s="1"/>
  <c r="E42" i="16" a="1"/>
  <c r="E42" i="16" s="1"/>
  <c r="G42" i="16" a="1"/>
  <c r="G42" i="16" s="1"/>
  <c r="D15" i="18" s="1"/>
  <c r="H42" i="16" a="1"/>
  <c r="H42" i="16" s="1"/>
  <c r="J42" i="16" a="1"/>
  <c r="J42" i="16" s="1"/>
  <c r="I42" i="16" a="1"/>
  <c r="I42" i="16" s="1"/>
  <c r="F15" i="18" s="1"/>
  <c r="M42" i="16" a="1"/>
  <c r="M42" i="16" s="1"/>
  <c r="P42" i="16" a="1"/>
  <c r="P42" i="16" s="1"/>
  <c r="M15" i="18" s="1"/>
  <c r="O42" i="16" a="1"/>
  <c r="O42" i="16" s="1"/>
  <c r="L15" i="18" s="1"/>
  <c r="N42" i="16" a="1"/>
  <c r="N42" i="16" s="1"/>
  <c r="L42" i="16" a="1"/>
  <c r="L42" i="16" s="1"/>
  <c r="F42" i="16" a="1"/>
  <c r="F42" i="16" s="1"/>
  <c r="A43" i="18" l="1"/>
  <c r="B44" i="16"/>
  <c r="E43" i="16" a="1"/>
  <c r="E43" i="16" s="1"/>
  <c r="K43" i="16" a="1"/>
  <c r="K43" i="16" s="1"/>
  <c r="M43" i="16" a="1"/>
  <c r="M43" i="16" s="1"/>
  <c r="J43" i="16" a="1"/>
  <c r="J43" i="16" s="1"/>
  <c r="G43" i="16" a="1"/>
  <c r="G43" i="16" s="1"/>
  <c r="H43" i="16" a="1"/>
  <c r="H43" i="16" s="1"/>
  <c r="P43" i="16" a="1"/>
  <c r="P43" i="16" s="1"/>
  <c r="I43" i="16" a="1"/>
  <c r="I43" i="16" s="1"/>
  <c r="L43" i="16" a="1"/>
  <c r="L43" i="16" s="1"/>
  <c r="O43" i="16" a="1"/>
  <c r="O43" i="16" s="1"/>
  <c r="N43" i="16" a="1"/>
  <c r="N43" i="16" s="1"/>
  <c r="F43" i="16" a="1"/>
  <c r="F43" i="16" s="1"/>
  <c r="M15" i="17" l="1"/>
  <c r="J15" i="17"/>
  <c r="A44" i="18"/>
  <c r="B45" i="16"/>
  <c r="K44" i="16" a="1"/>
  <c r="K44" i="16" s="1"/>
  <c r="E44" i="16" a="1"/>
  <c r="E44" i="16" s="1"/>
  <c r="H44" i="16" a="1"/>
  <c r="H44" i="16" s="1"/>
  <c r="G44" i="16" a="1"/>
  <c r="G44" i="16" s="1"/>
  <c r="J44" i="16" a="1"/>
  <c r="J44" i="16" s="1"/>
  <c r="P44" i="16" a="1"/>
  <c r="P44" i="16" s="1"/>
  <c r="M44" i="16" a="1"/>
  <c r="M44" i="16" s="1"/>
  <c r="I44" i="16" a="1"/>
  <c r="I44" i="16" s="1"/>
  <c r="N44" i="16" a="1"/>
  <c r="N44" i="16" s="1"/>
  <c r="F44" i="16" a="1"/>
  <c r="F44" i="16" s="1"/>
  <c r="O44" i="16" a="1"/>
  <c r="O44" i="16" s="1"/>
  <c r="L44" i="16" a="1"/>
  <c r="L44" i="16" s="1"/>
  <c r="A45" i="18" l="1"/>
  <c r="B46" i="16"/>
  <c r="K45" i="16" a="1"/>
  <c r="K45" i="16" s="1"/>
  <c r="E45" i="16" a="1"/>
  <c r="E45" i="16" s="1"/>
  <c r="J45" i="16" a="1"/>
  <c r="J45" i="16" s="1"/>
  <c r="G45" i="16" a="1"/>
  <c r="G45" i="16" s="1"/>
  <c r="H45" i="16" a="1"/>
  <c r="H45" i="16" s="1"/>
  <c r="F45" i="16" a="1"/>
  <c r="F45" i="16" s="1"/>
  <c r="O45" i="16" a="1"/>
  <c r="O45" i="16" s="1"/>
  <c r="I45" i="16" a="1"/>
  <c r="I45" i="16" s="1"/>
  <c r="M45" i="16" a="1"/>
  <c r="M45" i="16" s="1"/>
  <c r="P45" i="16" a="1"/>
  <c r="P45" i="16" s="1"/>
  <c r="N45" i="16" a="1"/>
  <c r="N45" i="16" s="1"/>
  <c r="L45" i="16" a="1"/>
  <c r="L45" i="16" s="1"/>
  <c r="A46" i="18" l="1"/>
  <c r="B47" i="16"/>
  <c r="K46" i="16" a="1"/>
  <c r="K46" i="16" s="1"/>
  <c r="E46" i="16" a="1"/>
  <c r="E46" i="16" s="1"/>
  <c r="J46" i="16" a="1"/>
  <c r="J46" i="16" s="1"/>
  <c r="G16" i="18" s="1"/>
  <c r="G46" i="16" a="1"/>
  <c r="G46" i="16" s="1"/>
  <c r="F46" i="16" a="1"/>
  <c r="F46" i="16" s="1"/>
  <c r="N46" i="16" a="1"/>
  <c r="N46" i="16" s="1"/>
  <c r="K16" i="18" s="1"/>
  <c r="O46" i="16" a="1"/>
  <c r="O46" i="16" s="1"/>
  <c r="I46" i="16" a="1"/>
  <c r="I46" i="16" s="1"/>
  <c r="M46" i="16" a="1"/>
  <c r="M46" i="16" s="1"/>
  <c r="L46" i="16" a="1"/>
  <c r="L46" i="16" s="1"/>
  <c r="P46" i="16" a="1"/>
  <c r="P46" i="16" s="1"/>
  <c r="H46" i="16" a="1"/>
  <c r="H46" i="16" s="1"/>
  <c r="E16" i="18" s="1"/>
  <c r="M16" i="18" l="1"/>
  <c r="J16" i="18"/>
  <c r="A47" i="18"/>
  <c r="B48" i="16"/>
  <c r="L47" i="16" a="1"/>
  <c r="L47" i="16" s="1"/>
  <c r="K47" i="16" a="1"/>
  <c r="K47" i="16" s="1"/>
  <c r="H16" i="17" s="1"/>
  <c r="E47" i="16" a="1"/>
  <c r="E47" i="16" s="1"/>
  <c r="G47" i="16" a="1"/>
  <c r="G47" i="16" s="1"/>
  <c r="J47" i="16" a="1"/>
  <c r="J47" i="16" s="1"/>
  <c r="H47" i="16" a="1"/>
  <c r="H47" i="16" s="1"/>
  <c r="M47" i="16" a="1"/>
  <c r="M47" i="16" s="1"/>
  <c r="O47" i="16" a="1"/>
  <c r="O47" i="16" s="1"/>
  <c r="N47" i="16" a="1"/>
  <c r="N47" i="16" s="1"/>
  <c r="K16" i="17" s="1"/>
  <c r="F47" i="16" a="1"/>
  <c r="F47" i="16" s="1"/>
  <c r="P47" i="16" a="1"/>
  <c r="P47" i="16" s="1"/>
  <c r="I47" i="16" a="1"/>
  <c r="I47" i="16" s="1"/>
  <c r="A48" i="18" l="1"/>
  <c r="B49" i="16"/>
  <c r="K48" i="16" a="1"/>
  <c r="K48" i="16" s="1"/>
  <c r="E48" i="16" a="1"/>
  <c r="E48" i="16" s="1"/>
  <c r="G48" i="16" a="1"/>
  <c r="G48" i="16" s="1"/>
  <c r="H48" i="16" a="1"/>
  <c r="H48" i="16" s="1"/>
  <c r="J48" i="16" a="1"/>
  <c r="J48" i="16" s="1"/>
  <c r="L48" i="16" a="1"/>
  <c r="L48" i="16" s="1"/>
  <c r="O48" i="16" a="1"/>
  <c r="O48" i="16" s="1"/>
  <c r="F48" i="16" a="1"/>
  <c r="F48" i="16" s="1"/>
  <c r="M48" i="16" a="1"/>
  <c r="M48" i="16" s="1"/>
  <c r="I48" i="16" a="1"/>
  <c r="I48" i="16" s="1"/>
  <c r="N48" i="16" a="1"/>
  <c r="N48" i="16" s="1"/>
  <c r="P48" i="16" a="1"/>
  <c r="P48" i="16" s="1"/>
  <c r="A49" i="18" l="1"/>
  <c r="B50" i="16"/>
  <c r="K49" i="16" a="1"/>
  <c r="K49" i="16" s="1"/>
  <c r="E49" i="16" a="1"/>
  <c r="E49" i="16" s="1"/>
  <c r="H49" i="16" a="1"/>
  <c r="H49" i="16" s="1"/>
  <c r="J49" i="16" a="1"/>
  <c r="J49" i="16" s="1"/>
  <c r="G49" i="16" a="1"/>
  <c r="G49" i="16" s="1"/>
  <c r="L49" i="16" a="1"/>
  <c r="L49" i="16" s="1"/>
  <c r="N49" i="16" a="1"/>
  <c r="N49" i="16" s="1"/>
  <c r="F49" i="16" a="1"/>
  <c r="F49" i="16" s="1"/>
  <c r="I49" i="16" a="1"/>
  <c r="I49" i="16" s="1"/>
  <c r="P49" i="16" a="1"/>
  <c r="P49" i="16" s="1"/>
  <c r="M49" i="16" a="1"/>
  <c r="M49" i="16" s="1"/>
  <c r="O49" i="16" a="1"/>
  <c r="O49" i="16" s="1"/>
  <c r="A50" i="18" l="1"/>
  <c r="B51" i="16"/>
  <c r="K50" i="16" a="1"/>
  <c r="K50" i="16" s="1"/>
  <c r="H17" i="18" s="1"/>
  <c r="E50" i="16" a="1"/>
  <c r="E50" i="16" s="1"/>
  <c r="H50" i="16" a="1"/>
  <c r="H50" i="16" s="1"/>
  <c r="J50" i="16" a="1"/>
  <c r="J50" i="16" s="1"/>
  <c r="G50" i="16" a="1"/>
  <c r="G50" i="16" s="1"/>
  <c r="I50" i="16" a="1"/>
  <c r="I50" i="16" s="1"/>
  <c r="P50" i="16" a="1"/>
  <c r="P50" i="16" s="1"/>
  <c r="F50" i="16" a="1"/>
  <c r="F50" i="16" s="1"/>
  <c r="M50" i="16" a="1"/>
  <c r="M50" i="16" s="1"/>
  <c r="J17" i="18" s="1"/>
  <c r="O50" i="16" a="1"/>
  <c r="O50" i="16" s="1"/>
  <c r="L50" i="16" a="1"/>
  <c r="L50" i="16" s="1"/>
  <c r="I17" i="18" s="1"/>
  <c r="N50" i="16" a="1"/>
  <c r="N50" i="16" s="1"/>
  <c r="K17" i="18" s="1"/>
  <c r="L17" i="18" l="1"/>
  <c r="A51" i="18"/>
  <c r="B52" i="16"/>
  <c r="K51" i="16" a="1"/>
  <c r="K51" i="16" s="1"/>
  <c r="H17" i="17" s="1"/>
  <c r="E51" i="16" a="1"/>
  <c r="E51" i="16" s="1"/>
  <c r="M51" i="16" a="1"/>
  <c r="M51" i="16" s="1"/>
  <c r="J51" i="16" a="1"/>
  <c r="J51" i="16" s="1"/>
  <c r="G51" i="16" a="1"/>
  <c r="G51" i="16" s="1"/>
  <c r="H51" i="16" a="1"/>
  <c r="H51" i="16" s="1"/>
  <c r="O51" i="16" a="1"/>
  <c r="O51" i="16" s="1"/>
  <c r="P51" i="16" a="1"/>
  <c r="P51" i="16" s="1"/>
  <c r="M17" i="17" s="1"/>
  <c r="F51" i="16" a="1"/>
  <c r="F51" i="16" s="1"/>
  <c r="I51" i="16" a="1"/>
  <c r="I51" i="16" s="1"/>
  <c r="L51" i="16" a="1"/>
  <c r="L51" i="16" s="1"/>
  <c r="I17" i="17" s="1"/>
  <c r="N51" i="16" a="1"/>
  <c r="N51" i="16" s="1"/>
  <c r="K17" i="17" l="1"/>
  <c r="J17" i="17"/>
  <c r="A52" i="18"/>
  <c r="B53" i="16"/>
  <c r="K52" i="16" a="1"/>
  <c r="K52" i="16" s="1"/>
  <c r="E52" i="16" a="1"/>
  <c r="E52" i="16" s="1"/>
  <c r="H52" i="16" a="1"/>
  <c r="H52" i="16" s="1"/>
  <c r="J52" i="16" a="1"/>
  <c r="J52" i="16" s="1"/>
  <c r="N52" i="16" a="1"/>
  <c r="N52" i="16" s="1"/>
  <c r="L52" i="16" a="1"/>
  <c r="L52" i="16" s="1"/>
  <c r="F52" i="16" a="1"/>
  <c r="F52" i="16" s="1"/>
  <c r="O52" i="16" a="1"/>
  <c r="O52" i="16" s="1"/>
  <c r="G52" i="16" a="1"/>
  <c r="G52" i="16" s="1"/>
  <c r="I52" i="16" a="1"/>
  <c r="I52" i="16" s="1"/>
  <c r="P52" i="16" a="1"/>
  <c r="P52" i="16" s="1"/>
  <c r="M52" i="16" a="1"/>
  <c r="M52" i="16" s="1"/>
  <c r="A53" i="18" l="1"/>
  <c r="B54" i="16"/>
  <c r="K53" i="16" a="1"/>
  <c r="K53" i="16" s="1"/>
  <c r="E53" i="16" a="1"/>
  <c r="E53" i="16" s="1"/>
  <c r="H53" i="16" a="1"/>
  <c r="H53" i="16" s="1"/>
  <c r="J53" i="16" a="1"/>
  <c r="J53" i="16" s="1"/>
  <c r="O53" i="16" a="1"/>
  <c r="O53" i="16" s="1"/>
  <c r="G53" i="16" a="1"/>
  <c r="G53" i="16" s="1"/>
  <c r="F53" i="16" a="1"/>
  <c r="F53" i="16" s="1"/>
  <c r="I53" i="16" a="1"/>
  <c r="I53" i="16" s="1"/>
  <c r="N53" i="16" a="1"/>
  <c r="N53" i="16" s="1"/>
  <c r="M53" i="16" a="1"/>
  <c r="M53" i="16" s="1"/>
  <c r="P53" i="16" a="1"/>
  <c r="P53" i="16" s="1"/>
  <c r="L53" i="16" a="1"/>
  <c r="L53" i="16" s="1"/>
  <c r="A54" i="18" l="1"/>
  <c r="B55" i="16"/>
  <c r="K54" i="16" a="1"/>
  <c r="K54" i="16" s="1"/>
  <c r="E54" i="16" a="1"/>
  <c r="E54" i="16" s="1"/>
  <c r="J54" i="16" a="1"/>
  <c r="J54" i="16" s="1"/>
  <c r="G54" i="16" a="1"/>
  <c r="G54" i="16" s="1"/>
  <c r="H54" i="16" a="1"/>
  <c r="H54" i="16" s="1"/>
  <c r="F54" i="16" a="1"/>
  <c r="F54" i="16" s="1"/>
  <c r="O54" i="16" a="1"/>
  <c r="O54" i="16" s="1"/>
  <c r="I54" i="16" a="1"/>
  <c r="I54" i="16" s="1"/>
  <c r="N54" i="16" a="1"/>
  <c r="N54" i="16" s="1"/>
  <c r="K18" i="18" s="1"/>
  <c r="P54" i="16" a="1"/>
  <c r="P54" i="16" s="1"/>
  <c r="L54" i="16" a="1"/>
  <c r="L54" i="16" s="1"/>
  <c r="M54" i="16" a="1"/>
  <c r="M54" i="16" s="1"/>
  <c r="J18" i="18" s="1"/>
  <c r="I18" i="18" l="1"/>
  <c r="A55" i="18"/>
  <c r="B56" i="16"/>
  <c r="K55" i="16" a="1"/>
  <c r="K55" i="16" s="1"/>
  <c r="E55" i="16" a="1"/>
  <c r="E55" i="16" s="1"/>
  <c r="J55" i="16" a="1"/>
  <c r="J55" i="16" s="1"/>
  <c r="G55" i="16" a="1"/>
  <c r="G55" i="16" s="1"/>
  <c r="H55" i="16" a="1"/>
  <c r="H55" i="16" s="1"/>
  <c r="F55" i="16" a="1"/>
  <c r="F55" i="16" s="1"/>
  <c r="I55" i="16" a="1"/>
  <c r="I55" i="16" s="1"/>
  <c r="N55" i="16" a="1"/>
  <c r="N55" i="16" s="1"/>
  <c r="L55" i="16" a="1"/>
  <c r="L55" i="16" s="1"/>
  <c r="O55" i="16" a="1"/>
  <c r="O55" i="16" s="1"/>
  <c r="P55" i="16" a="1"/>
  <c r="P55" i="16" s="1"/>
  <c r="M55" i="16" a="1"/>
  <c r="M55" i="16" s="1"/>
  <c r="J18" i="17" l="1"/>
  <c r="H18" i="17"/>
  <c r="M18" i="17"/>
  <c r="A56" i="18"/>
  <c r="B57" i="16"/>
  <c r="K56" i="16" a="1"/>
  <c r="K56" i="16" s="1"/>
  <c r="E56" i="16" a="1"/>
  <c r="E56" i="16" s="1"/>
  <c r="H56" i="16" a="1"/>
  <c r="H56" i="16" s="1"/>
  <c r="J56" i="16" a="1"/>
  <c r="J56" i="16" s="1"/>
  <c r="I56" i="16" a="1"/>
  <c r="I56" i="16" s="1"/>
  <c r="G56" i="16" a="1"/>
  <c r="G56" i="16" s="1"/>
  <c r="L56" i="16" a="1"/>
  <c r="L56" i="16" s="1"/>
  <c r="N56" i="16" a="1"/>
  <c r="N56" i="16" s="1"/>
  <c r="M56" i="16" a="1"/>
  <c r="M56" i="16" s="1"/>
  <c r="P56" i="16" a="1"/>
  <c r="P56" i="16" s="1"/>
  <c r="F56" i="16" a="1"/>
  <c r="F56" i="16" s="1"/>
  <c r="O56" i="16" a="1"/>
  <c r="O56" i="16" s="1"/>
  <c r="A57" i="18" l="1"/>
  <c r="B58" i="16"/>
  <c r="E57" i="16" a="1"/>
  <c r="E57" i="16" s="1"/>
  <c r="P57" i="16" a="1"/>
  <c r="P57" i="16" s="1"/>
  <c r="F57" i="16" a="1"/>
  <c r="F57" i="16" s="1"/>
  <c r="H57" i="16" a="1"/>
  <c r="H57" i="16" s="1"/>
  <c r="J57" i="16" a="1"/>
  <c r="J57" i="16" s="1"/>
  <c r="G57" i="16" a="1"/>
  <c r="G57" i="16" s="1"/>
  <c r="I57" i="16" a="1"/>
  <c r="I57" i="16" s="1"/>
  <c r="K57" i="16" a="1"/>
  <c r="K57" i="16" s="1"/>
  <c r="M57" i="16" a="1"/>
  <c r="M57" i="16" s="1"/>
  <c r="L57" i="16" a="1"/>
  <c r="L57" i="16" s="1"/>
  <c r="O57" i="16" a="1"/>
  <c r="O57" i="16" s="1"/>
  <c r="N57" i="16" a="1"/>
  <c r="N57" i="16" s="1"/>
  <c r="B59" i="16" l="1"/>
  <c r="E58" i="16" a="1"/>
  <c r="E58" i="16" s="1"/>
  <c r="H58" i="16" a="1"/>
  <c r="H58" i="16" s="1"/>
  <c r="J58" i="16" a="1"/>
  <c r="J58" i="16" s="1"/>
  <c r="I58" i="16" a="1"/>
  <c r="I58" i="16" s="1"/>
  <c r="M58" i="16" a="1"/>
  <c r="M58" i="16" s="1"/>
  <c r="J19" i="18" s="1"/>
  <c r="G58" i="16" a="1"/>
  <c r="G58" i="16" s="1"/>
  <c r="K58" i="16" a="1"/>
  <c r="K58" i="16" s="1"/>
  <c r="P58" i="16" a="1"/>
  <c r="P58" i="16" s="1"/>
  <c r="M19" i="18" s="1"/>
  <c r="L58" i="16" a="1"/>
  <c r="L58" i="16" s="1"/>
  <c r="I19" i="18" s="1"/>
  <c r="N58" i="16" a="1"/>
  <c r="N58" i="16" s="1"/>
  <c r="F58" i="16" a="1"/>
  <c r="F58" i="16" s="1"/>
  <c r="O58" i="16" a="1"/>
  <c r="O58" i="16" s="1"/>
  <c r="B60" i="16" l="1"/>
  <c r="E59" i="16" a="1"/>
  <c r="E59" i="16" s="1"/>
  <c r="J59" i="16" a="1"/>
  <c r="J59" i="16" s="1"/>
  <c r="H59" i="16" a="1"/>
  <c r="H59" i="16" s="1"/>
  <c r="L59" i="16" a="1"/>
  <c r="L59" i="16" s="1"/>
  <c r="M59" i="16" a="1"/>
  <c r="M59" i="16" s="1"/>
  <c r="J19" i="17" s="1"/>
  <c r="F59" i="16" a="1"/>
  <c r="F59" i="16" s="1"/>
  <c r="G59" i="16" a="1"/>
  <c r="G59" i="16" s="1"/>
  <c r="I59" i="16" a="1"/>
  <c r="I59" i="16" s="1"/>
  <c r="O59" i="16" a="1"/>
  <c r="O59" i="16" s="1"/>
  <c r="P59" i="16" a="1"/>
  <c r="P59" i="16" s="1"/>
  <c r="K59" i="16" a="1"/>
  <c r="K59" i="16" s="1"/>
  <c r="H19" i="17" s="1"/>
  <c r="N59" i="16" a="1"/>
  <c r="N59" i="16" s="1"/>
  <c r="M19" i="17" l="1"/>
  <c r="B61" i="16"/>
  <c r="E60" i="16" a="1"/>
  <c r="E60" i="16" s="1"/>
  <c r="H60" i="16" a="1"/>
  <c r="H60" i="16" s="1"/>
  <c r="G60" i="16" a="1"/>
  <c r="G60" i="16" s="1"/>
  <c r="J60" i="16" a="1"/>
  <c r="J60" i="16" s="1"/>
  <c r="P60" i="16" a="1"/>
  <c r="P60" i="16" s="1"/>
  <c r="F60" i="16" a="1"/>
  <c r="F60" i="16" s="1"/>
  <c r="I60" i="16" a="1"/>
  <c r="I60" i="16" s="1"/>
  <c r="L60" i="16" a="1"/>
  <c r="L60" i="16" s="1"/>
  <c r="O60" i="16" a="1"/>
  <c r="O60" i="16" s="1"/>
  <c r="N60" i="16" a="1"/>
  <c r="N60" i="16" s="1"/>
  <c r="K60" i="16" a="1"/>
  <c r="K60" i="16" s="1"/>
  <c r="M60" i="16" a="1"/>
  <c r="M60" i="16" s="1"/>
  <c r="B62" i="16" l="1"/>
  <c r="K61" i="16" a="1"/>
  <c r="K61" i="16" s="1"/>
  <c r="E61" i="16" a="1"/>
  <c r="E61" i="16" s="1"/>
  <c r="I61" i="16" a="1"/>
  <c r="I61" i="16" s="1"/>
  <c r="H61" i="16" a="1"/>
  <c r="H61" i="16" s="1"/>
  <c r="G61" i="16" a="1"/>
  <c r="G61" i="16" s="1"/>
  <c r="O61" i="16" a="1"/>
  <c r="O61" i="16" s="1"/>
  <c r="P61" i="16" a="1"/>
  <c r="P61" i="16" s="1"/>
  <c r="F61" i="16" a="1"/>
  <c r="F61" i="16" s="1"/>
  <c r="J61" i="16" a="1"/>
  <c r="J61" i="16" s="1"/>
  <c r="M61" i="16" a="1"/>
  <c r="M61" i="16" s="1"/>
  <c r="L61" i="16" a="1"/>
  <c r="L61" i="16" s="1"/>
  <c r="N61" i="16" a="1"/>
  <c r="N61" i="16" s="1"/>
  <c r="B63" i="16" l="1"/>
  <c r="K62" i="16" a="1"/>
  <c r="K62" i="16" s="1"/>
  <c r="E62" i="16" a="1"/>
  <c r="E62" i="16" s="1"/>
  <c r="B20" i="18" s="1"/>
  <c r="J62" i="16" a="1"/>
  <c r="J62" i="16" s="1"/>
  <c r="G62" i="16" a="1"/>
  <c r="G62" i="16" s="1"/>
  <c r="H62" i="16" a="1"/>
  <c r="H62" i="16" s="1"/>
  <c r="O62" i="16" a="1"/>
  <c r="O62" i="16" s="1"/>
  <c r="I62" i="16" a="1"/>
  <c r="I62" i="16" s="1"/>
  <c r="P62" i="16" a="1"/>
  <c r="P62" i="16" s="1"/>
  <c r="F62" i="16" a="1"/>
  <c r="F62" i="16" s="1"/>
  <c r="L62" i="16" a="1"/>
  <c r="L62" i="16" s="1"/>
  <c r="M62" i="16" a="1"/>
  <c r="M62" i="16" s="1"/>
  <c r="N62" i="16" a="1"/>
  <c r="N62" i="16" s="1"/>
  <c r="I20" i="18" l="1"/>
  <c r="K20" i="18"/>
  <c r="B64" i="16"/>
  <c r="E63" i="16" a="1"/>
  <c r="E63" i="16" s="1"/>
  <c r="H63" i="16" a="1"/>
  <c r="H63" i="16" s="1"/>
  <c r="J63" i="16" a="1"/>
  <c r="J63" i="16" s="1"/>
  <c r="M63" i="16" a="1"/>
  <c r="M63" i="16" s="1"/>
  <c r="G63" i="16" a="1"/>
  <c r="G63" i="16" s="1"/>
  <c r="N63" i="16" a="1"/>
  <c r="N63" i="16" s="1"/>
  <c r="F63" i="16" a="1"/>
  <c r="F63" i="16" s="1"/>
  <c r="O63" i="16" a="1"/>
  <c r="O63" i="16" s="1"/>
  <c r="L63" i="16" a="1"/>
  <c r="L63" i="16" s="1"/>
  <c r="I63" i="16" a="1"/>
  <c r="I63" i="16" s="1"/>
  <c r="K63" i="16" a="1"/>
  <c r="K63" i="16" s="1"/>
  <c r="H20" i="17" s="1"/>
  <c r="P63" i="16" a="1"/>
  <c r="P63" i="16" s="1"/>
  <c r="M20" i="17" l="1"/>
  <c r="L20" i="17"/>
  <c r="J20" i="17"/>
  <c r="B65" i="16"/>
  <c r="E64" i="16" a="1"/>
  <c r="E64" i="16" s="1"/>
  <c r="J64" i="16" a="1"/>
  <c r="J64" i="16" s="1"/>
  <c r="G64" i="16" a="1"/>
  <c r="G64" i="16" s="1"/>
  <c r="F64" i="16" a="1"/>
  <c r="F64" i="16" s="1"/>
  <c r="L64" i="16" a="1"/>
  <c r="L64" i="16" s="1"/>
  <c r="H64" i="16" a="1"/>
  <c r="H64" i="16" s="1"/>
  <c r="N64" i="16" a="1"/>
  <c r="N64" i="16" s="1"/>
  <c r="I64" i="16" a="1"/>
  <c r="I64" i="16" s="1"/>
  <c r="M64" i="16" a="1"/>
  <c r="M64" i="16" s="1"/>
  <c r="O64" i="16" a="1"/>
  <c r="O64" i="16" s="1"/>
  <c r="K64" i="16" a="1"/>
  <c r="K64" i="16" s="1"/>
  <c r="P64" i="16" a="1"/>
  <c r="P64" i="16" s="1"/>
  <c r="B66" i="16" l="1"/>
  <c r="E65" i="16" a="1"/>
  <c r="E65" i="16" s="1"/>
  <c r="G65" i="16" a="1"/>
  <c r="G65" i="16" s="1"/>
  <c r="I65" i="16" a="1"/>
  <c r="I65" i="16" s="1"/>
  <c r="J65" i="16" a="1"/>
  <c r="J65" i="16" s="1"/>
  <c r="H65" i="16" a="1"/>
  <c r="H65" i="16" s="1"/>
  <c r="L65" i="16" a="1"/>
  <c r="L65" i="16" s="1"/>
  <c r="K65" i="16" a="1"/>
  <c r="K65" i="16" s="1"/>
  <c r="P65" i="16" a="1"/>
  <c r="P65" i="16" s="1"/>
  <c r="M65" i="16" a="1"/>
  <c r="M65" i="16" s="1"/>
  <c r="F65" i="16" a="1"/>
  <c r="F65" i="16" s="1"/>
  <c r="O65" i="16" a="1"/>
  <c r="O65" i="16" s="1"/>
  <c r="N65" i="16" a="1"/>
  <c r="N65" i="16" s="1"/>
  <c r="B67" i="16" l="1"/>
  <c r="E66" i="16" a="1"/>
  <c r="E66" i="16" s="1"/>
  <c r="J66" i="16" a="1"/>
  <c r="J66" i="16" s="1"/>
  <c r="H66" i="16" a="1"/>
  <c r="H66" i="16" s="1"/>
  <c r="G66" i="16" a="1"/>
  <c r="G66" i="16" s="1"/>
  <c r="D21" i="18" s="1"/>
  <c r="F66" i="16" a="1"/>
  <c r="F66" i="16" s="1"/>
  <c r="K66" i="16" a="1"/>
  <c r="K66" i="16" s="1"/>
  <c r="P66" i="16" a="1"/>
  <c r="P66" i="16" s="1"/>
  <c r="M21" i="18" s="1"/>
  <c r="O66" i="16" a="1"/>
  <c r="O66" i="16" s="1"/>
  <c r="I66" i="16" a="1"/>
  <c r="I66" i="16" s="1"/>
  <c r="L66" i="16" a="1"/>
  <c r="L66" i="16" s="1"/>
  <c r="M66" i="16" a="1"/>
  <c r="M66" i="16" s="1"/>
  <c r="N66" i="16" a="1"/>
  <c r="N66" i="16" s="1"/>
  <c r="K21" i="18" l="1"/>
  <c r="B68" i="16"/>
  <c r="E67" i="16" a="1"/>
  <c r="E67" i="16" s="1"/>
  <c r="J67" i="16" a="1"/>
  <c r="J67" i="16" s="1"/>
  <c r="G67" i="16" a="1"/>
  <c r="G67" i="16" s="1"/>
  <c r="H67" i="16" a="1"/>
  <c r="H67" i="16" s="1"/>
  <c r="M67" i="16" a="1"/>
  <c r="M67" i="16" s="1"/>
  <c r="J21" i="17" s="1"/>
  <c r="I67" i="16" a="1"/>
  <c r="I67" i="16" s="1"/>
  <c r="P67" i="16" a="1"/>
  <c r="P67" i="16" s="1"/>
  <c r="L67" i="16" a="1"/>
  <c r="L67" i="16" s="1"/>
  <c r="O67" i="16" a="1"/>
  <c r="O67" i="16" s="1"/>
  <c r="K67" i="16" a="1"/>
  <c r="K67" i="16" s="1"/>
  <c r="N67" i="16" a="1"/>
  <c r="N67" i="16" s="1"/>
  <c r="F67" i="16" a="1"/>
  <c r="F67" i="16" s="1"/>
  <c r="I21" i="17" l="1"/>
  <c r="M21" i="17"/>
  <c r="L21" i="17"/>
  <c r="H21" i="17"/>
  <c r="B69" i="16"/>
  <c r="E68" i="16" a="1"/>
  <c r="E68" i="16" s="1"/>
  <c r="H68" i="16" a="1"/>
  <c r="H68" i="16" s="1"/>
  <c r="G68" i="16" a="1"/>
  <c r="G68" i="16" s="1"/>
  <c r="J68" i="16" a="1"/>
  <c r="J68" i="16" s="1"/>
  <c r="K68" i="16" a="1"/>
  <c r="K68" i="16" s="1"/>
  <c r="P68" i="16" a="1"/>
  <c r="P68" i="16" s="1"/>
  <c r="L68" i="16" a="1"/>
  <c r="L68" i="16" s="1"/>
  <c r="F68" i="16" a="1"/>
  <c r="F68" i="16" s="1"/>
  <c r="I68" i="16" a="1"/>
  <c r="I68" i="16" s="1"/>
  <c r="N68" i="16" a="1"/>
  <c r="N68" i="16" s="1"/>
  <c r="O68" i="16" a="1"/>
  <c r="O68" i="16" s="1"/>
  <c r="M68" i="16" a="1"/>
  <c r="M68" i="16" s="1"/>
  <c r="B70" i="16" l="1"/>
  <c r="E69" i="16" a="1"/>
  <c r="E69" i="16" s="1"/>
  <c r="J69" i="16" a="1"/>
  <c r="J69" i="16" s="1"/>
  <c r="G69" i="16" a="1"/>
  <c r="G69" i="16" s="1"/>
  <c r="H69" i="16" a="1"/>
  <c r="H69" i="16" s="1"/>
  <c r="O69" i="16" a="1"/>
  <c r="O69" i="16" s="1"/>
  <c r="K69" i="16" a="1"/>
  <c r="K69" i="16" s="1"/>
  <c r="F69" i="16" a="1"/>
  <c r="F69" i="16" s="1"/>
  <c r="I69" i="16" a="1"/>
  <c r="I69" i="16" s="1"/>
  <c r="P69" i="16" a="1"/>
  <c r="P69" i="16" s="1"/>
  <c r="M69" i="16" a="1"/>
  <c r="M69" i="16" s="1"/>
  <c r="L69" i="16" a="1"/>
  <c r="L69" i="16" s="1"/>
  <c r="N69" i="16" a="1"/>
  <c r="N69" i="16" s="1"/>
  <c r="B71" i="16" l="1"/>
  <c r="E70" i="16" a="1"/>
  <c r="E70" i="16" s="1"/>
  <c r="F70" i="16" a="1"/>
  <c r="F70" i="16" s="1"/>
  <c r="C22" i="18" s="1"/>
  <c r="J70" i="16" a="1"/>
  <c r="J70" i="16" s="1"/>
  <c r="M70" i="16" a="1"/>
  <c r="M70" i="16" s="1"/>
  <c r="J22" i="18" s="1"/>
  <c r="H70" i="16" a="1"/>
  <c r="H70" i="16" s="1"/>
  <c r="I70" i="16" a="1"/>
  <c r="I70" i="16" s="1"/>
  <c r="N70" i="16" a="1"/>
  <c r="N70" i="16" s="1"/>
  <c r="O70" i="16" a="1"/>
  <c r="O70" i="16" s="1"/>
  <c r="K70" i="16" a="1"/>
  <c r="K70" i="16" s="1"/>
  <c r="H22" i="18" s="1"/>
  <c r="G70" i="16" a="1"/>
  <c r="G70" i="16" s="1"/>
  <c r="P70" i="16" a="1"/>
  <c r="P70" i="16" s="1"/>
  <c r="L70" i="16" a="1"/>
  <c r="L70" i="16" s="1"/>
  <c r="L22" i="18" l="1"/>
  <c r="I22" i="18"/>
  <c r="B72" i="16"/>
  <c r="L71" i="16" a="1"/>
  <c r="L71" i="16" s="1"/>
  <c r="E71" i="16" a="1"/>
  <c r="E71" i="16" s="1"/>
  <c r="H71" i="16" a="1"/>
  <c r="H71" i="16" s="1"/>
  <c r="J71" i="16" a="1"/>
  <c r="J71" i="16" s="1"/>
  <c r="G71" i="16" a="1"/>
  <c r="G71" i="16" s="1"/>
  <c r="M71" i="16" a="1"/>
  <c r="M71" i="16" s="1"/>
  <c r="J22" i="17" s="1"/>
  <c r="F71" i="16" a="1"/>
  <c r="F71" i="16" s="1"/>
  <c r="N71" i="16" a="1"/>
  <c r="N71" i="16" s="1"/>
  <c r="K22" i="17" s="1"/>
  <c r="O71" i="16" a="1"/>
  <c r="O71" i="16" s="1"/>
  <c r="K71" i="16" a="1"/>
  <c r="K71" i="16" s="1"/>
  <c r="I71" i="16" a="1"/>
  <c r="I71" i="16" s="1"/>
  <c r="P71" i="16" a="1"/>
  <c r="P71" i="16" s="1"/>
  <c r="M22" i="17" s="1"/>
  <c r="I22" i="17" l="1"/>
  <c r="B73" i="16"/>
  <c r="E72" i="16" a="1"/>
  <c r="E72" i="16" s="1"/>
  <c r="J72" i="16" a="1"/>
  <c r="J72" i="16" s="1"/>
  <c r="F72" i="16" a="1"/>
  <c r="F72" i="16" s="1"/>
  <c r="G72" i="16" a="1"/>
  <c r="G72" i="16" s="1"/>
  <c r="H72" i="16" a="1"/>
  <c r="H72" i="16" s="1"/>
  <c r="I72" i="16" a="1"/>
  <c r="I72" i="16" s="1"/>
  <c r="L72" i="16" a="1"/>
  <c r="L72" i="16" s="1"/>
  <c r="M72" i="16" a="1"/>
  <c r="M72" i="16" s="1"/>
  <c r="O72" i="16" a="1"/>
  <c r="O72" i="16" s="1"/>
  <c r="K72" i="16" a="1"/>
  <c r="K72" i="16" s="1"/>
  <c r="P72" i="16" a="1"/>
  <c r="P72" i="16" s="1"/>
  <c r="N72" i="16" a="1"/>
  <c r="N72" i="16" s="1"/>
  <c r="B74" i="16" l="1"/>
  <c r="E73" i="16" a="1"/>
  <c r="E73" i="16" s="1"/>
  <c r="P73" i="16" a="1"/>
  <c r="P73" i="16" s="1"/>
  <c r="J73" i="16" a="1"/>
  <c r="J73" i="16" s="1"/>
  <c r="G73" i="16" a="1"/>
  <c r="G73" i="16" s="1"/>
  <c r="H73" i="16" a="1"/>
  <c r="H73" i="16" s="1"/>
  <c r="K73" i="16" a="1"/>
  <c r="K73" i="16" s="1"/>
  <c r="L73" i="16" a="1"/>
  <c r="L73" i="16" s="1"/>
  <c r="I73" i="16" a="1"/>
  <c r="I73" i="16" s="1"/>
  <c r="F73" i="16" a="1"/>
  <c r="F73" i="16" s="1"/>
  <c r="N73" i="16" a="1"/>
  <c r="N73" i="16" s="1"/>
  <c r="O73" i="16" a="1"/>
  <c r="O73" i="16" s="1"/>
  <c r="M73" i="16" a="1"/>
  <c r="M73" i="16" s="1"/>
  <c r="B75" i="16" l="1"/>
  <c r="E74" i="16" a="1"/>
  <c r="E74" i="16" s="1"/>
  <c r="B23" i="18" s="1"/>
  <c r="J74" i="16" a="1"/>
  <c r="J74" i="16" s="1"/>
  <c r="H74" i="16" a="1"/>
  <c r="H74" i="16" s="1"/>
  <c r="G74" i="16" a="1"/>
  <c r="G74" i="16" s="1"/>
  <c r="M74" i="16" a="1"/>
  <c r="M74" i="16" s="1"/>
  <c r="J23" i="18" s="1"/>
  <c r="F74" i="16" a="1"/>
  <c r="F74" i="16" s="1"/>
  <c r="K74" i="16" a="1"/>
  <c r="K74" i="16" s="1"/>
  <c r="P74" i="16" a="1"/>
  <c r="P74" i="16" s="1"/>
  <c r="M23" i="18" s="1"/>
  <c r="L74" i="16" a="1"/>
  <c r="L74" i="16" s="1"/>
  <c r="N74" i="16" a="1"/>
  <c r="N74" i="16" s="1"/>
  <c r="I74" i="16" a="1"/>
  <c r="I74" i="16" s="1"/>
  <c r="O74" i="16" a="1"/>
  <c r="O74" i="16" s="1"/>
  <c r="I23" i="18" l="1"/>
  <c r="B76" i="16"/>
  <c r="E75" i="16" a="1"/>
  <c r="E75" i="16" s="1"/>
  <c r="J75" i="16" a="1"/>
  <c r="J75" i="16" s="1"/>
  <c r="H75" i="16" a="1"/>
  <c r="H75" i="16" s="1"/>
  <c r="G75" i="16" a="1"/>
  <c r="G75" i="16" s="1"/>
  <c r="F75" i="16" a="1"/>
  <c r="F75" i="16" s="1"/>
  <c r="K75" i="16" a="1"/>
  <c r="K75" i="16" s="1"/>
  <c r="M75" i="16" a="1"/>
  <c r="M75" i="16" s="1"/>
  <c r="I75" i="16" a="1"/>
  <c r="I75" i="16" s="1"/>
  <c r="P75" i="16" a="1"/>
  <c r="P75" i="16" s="1"/>
  <c r="M23" i="17" s="1"/>
  <c r="O75" i="16" a="1"/>
  <c r="O75" i="16" s="1"/>
  <c r="L75" i="16" a="1"/>
  <c r="L75" i="16" s="1"/>
  <c r="N75" i="16" a="1"/>
  <c r="N75" i="16" s="1"/>
  <c r="J23" i="17" l="1"/>
  <c r="K23" i="17"/>
  <c r="L23" i="17"/>
  <c r="B77" i="16"/>
  <c r="E76" i="16" a="1"/>
  <c r="E76" i="16" s="1"/>
  <c r="G76" i="16" a="1"/>
  <c r="G76" i="16" s="1"/>
  <c r="J76" i="16" a="1"/>
  <c r="J76" i="16" s="1"/>
  <c r="H76" i="16" a="1"/>
  <c r="H76" i="16" s="1"/>
  <c r="N76" i="16" a="1"/>
  <c r="N76" i="16" s="1"/>
  <c r="I76" i="16" a="1"/>
  <c r="I76" i="16" s="1"/>
  <c r="K76" i="16" a="1"/>
  <c r="K76" i="16" s="1"/>
  <c r="P76" i="16" a="1"/>
  <c r="P76" i="16" s="1"/>
  <c r="L76" i="16" a="1"/>
  <c r="L76" i="16" s="1"/>
  <c r="M76" i="16" a="1"/>
  <c r="M76" i="16" s="1"/>
  <c r="O76" i="16" a="1"/>
  <c r="O76" i="16" s="1"/>
  <c r="F76" i="16" a="1"/>
  <c r="F76" i="16" s="1"/>
  <c r="B78" i="16" l="1"/>
  <c r="E77" i="16" a="1"/>
  <c r="E77" i="16" s="1"/>
  <c r="I77" i="16" a="1"/>
  <c r="I77" i="16" s="1"/>
  <c r="F77" i="16" a="1"/>
  <c r="F77" i="16" s="1"/>
  <c r="H77" i="16" a="1"/>
  <c r="H77" i="16" s="1"/>
  <c r="G77" i="16" a="1"/>
  <c r="G77" i="16" s="1"/>
  <c r="N77" i="16" a="1"/>
  <c r="N77" i="16" s="1"/>
  <c r="P77" i="16" a="1"/>
  <c r="P77" i="16" s="1"/>
  <c r="J77" i="16" a="1"/>
  <c r="J77" i="16" s="1"/>
  <c r="O77" i="16" a="1"/>
  <c r="O77" i="16" s="1"/>
  <c r="K77" i="16" a="1"/>
  <c r="K77" i="16" s="1"/>
  <c r="L77" i="16" a="1"/>
  <c r="L77" i="16" s="1"/>
  <c r="M77" i="16" a="1"/>
  <c r="M77" i="16" s="1"/>
  <c r="B79" i="16" l="1"/>
  <c r="E78" i="16" a="1"/>
  <c r="E78" i="16" s="1"/>
  <c r="J78" i="16" a="1"/>
  <c r="J78" i="16" s="1"/>
  <c r="G78" i="16" a="1"/>
  <c r="G78" i="16" s="1"/>
  <c r="H78" i="16" a="1"/>
  <c r="H78" i="16" s="1"/>
  <c r="M78" i="16" a="1"/>
  <c r="M78" i="16" s="1"/>
  <c r="I78" i="16" a="1"/>
  <c r="I78" i="16" s="1"/>
  <c r="F78" i="16" a="1"/>
  <c r="F78" i="16" s="1"/>
  <c r="O78" i="16" a="1"/>
  <c r="O78" i="16" s="1"/>
  <c r="K78" i="16" a="1"/>
  <c r="K78" i="16" s="1"/>
  <c r="N78" i="16" a="1"/>
  <c r="N78" i="16" s="1"/>
  <c r="K24" i="18" s="1"/>
  <c r="P78" i="16" a="1"/>
  <c r="P78" i="16" s="1"/>
  <c r="M24" i="18" s="1"/>
  <c r="L78" i="16" a="1"/>
  <c r="L78" i="16" s="1"/>
  <c r="H24" i="18" l="1"/>
  <c r="B80" i="16"/>
  <c r="E79" i="16" a="1"/>
  <c r="E79" i="16" s="1"/>
  <c r="J79" i="16" a="1"/>
  <c r="J79" i="16" s="1"/>
  <c r="H79" i="16" a="1"/>
  <c r="H79" i="16" s="1"/>
  <c r="M79" i="16" a="1"/>
  <c r="M79" i="16" s="1"/>
  <c r="I79" i="16" a="1"/>
  <c r="I79" i="16" s="1"/>
  <c r="L79" i="16" a="1"/>
  <c r="L79" i="16" s="1"/>
  <c r="N79" i="16" a="1"/>
  <c r="N79" i="16" s="1"/>
  <c r="G79" i="16" a="1"/>
  <c r="G79" i="16" s="1"/>
  <c r="P79" i="16" a="1"/>
  <c r="P79" i="16" s="1"/>
  <c r="M24" i="17" s="1"/>
  <c r="O79" i="16" a="1"/>
  <c r="O79" i="16" s="1"/>
  <c r="K79" i="16" a="1"/>
  <c r="K79" i="16" s="1"/>
  <c r="F79" i="16" a="1"/>
  <c r="F79" i="16" s="1"/>
  <c r="K24" i="17" l="1"/>
  <c r="I24" i="17"/>
  <c r="L24" i="17"/>
  <c r="J24" i="17"/>
  <c r="B81" i="16"/>
  <c r="E80" i="16" a="1"/>
  <c r="E80" i="16" s="1"/>
  <c r="J80" i="16" a="1"/>
  <c r="J80" i="16" s="1"/>
  <c r="G80" i="16" a="1"/>
  <c r="G80" i="16" s="1"/>
  <c r="I80" i="16" a="1"/>
  <c r="I80" i="16" s="1"/>
  <c r="N80" i="16" a="1"/>
  <c r="N80" i="16" s="1"/>
  <c r="L80" i="16" a="1"/>
  <c r="L80" i="16" s="1"/>
  <c r="H80" i="16" a="1"/>
  <c r="H80" i="16" s="1"/>
  <c r="F80" i="16" a="1"/>
  <c r="F80" i="16" s="1"/>
  <c r="O80" i="16" a="1"/>
  <c r="O80" i="16" s="1"/>
  <c r="K80" i="16" a="1"/>
  <c r="K80" i="16" s="1"/>
  <c r="P80" i="16" a="1"/>
  <c r="P80" i="16" s="1"/>
  <c r="M80" i="16" a="1"/>
  <c r="M80" i="16" s="1"/>
  <c r="B82" i="16" l="1"/>
  <c r="E81" i="16" a="1"/>
  <c r="E81" i="16" s="1"/>
  <c r="G81" i="16" a="1"/>
  <c r="G81" i="16" s="1"/>
  <c r="J81" i="16" a="1"/>
  <c r="J81" i="16" s="1"/>
  <c r="F81" i="16" a="1"/>
  <c r="F81" i="16" s="1"/>
  <c r="H81" i="16" a="1"/>
  <c r="H81" i="16" s="1"/>
  <c r="N81" i="16" a="1"/>
  <c r="N81" i="16" s="1"/>
  <c r="I81" i="16" a="1"/>
  <c r="I81" i="16" s="1"/>
  <c r="P81" i="16" a="1"/>
  <c r="P81" i="16" s="1"/>
  <c r="K81" i="16" a="1"/>
  <c r="K81" i="16" s="1"/>
  <c r="M81" i="16" a="1"/>
  <c r="M81" i="16" s="1"/>
  <c r="L81" i="16" a="1"/>
  <c r="L81" i="16" s="1"/>
  <c r="O81" i="16" a="1"/>
  <c r="O81" i="16" s="1"/>
  <c r="B83" i="16" l="1"/>
  <c r="E82" i="16" a="1"/>
  <c r="E82" i="16" s="1"/>
  <c r="G82" i="16" a="1"/>
  <c r="G82" i="16" s="1"/>
  <c r="D25" i="18" s="1"/>
  <c r="H82" i="16" a="1"/>
  <c r="H82" i="16" s="1"/>
  <c r="J82" i="16" a="1"/>
  <c r="J82" i="16" s="1"/>
  <c r="L82" i="16" a="1"/>
  <c r="L82" i="16" s="1"/>
  <c r="I25" i="18" s="1"/>
  <c r="M82" i="16" a="1"/>
  <c r="M82" i="16" s="1"/>
  <c r="I82" i="16" a="1"/>
  <c r="I82" i="16" s="1"/>
  <c r="F82" i="16" a="1"/>
  <c r="F82" i="16" s="1"/>
  <c r="K82" i="16" a="1"/>
  <c r="K82" i="16" s="1"/>
  <c r="P82" i="16" a="1"/>
  <c r="P82" i="16" s="1"/>
  <c r="N82" i="16" a="1"/>
  <c r="N82" i="16" s="1"/>
  <c r="O82" i="16" a="1"/>
  <c r="O82" i="16" s="1"/>
  <c r="J25" i="18" l="1"/>
  <c r="K25" i="18"/>
  <c r="B84" i="16"/>
  <c r="E83" i="16" a="1"/>
  <c r="E83" i="16" s="1"/>
  <c r="F83" i="16" a="1"/>
  <c r="F83" i="16" s="1"/>
  <c r="H83" i="16" a="1"/>
  <c r="H83" i="16" s="1"/>
  <c r="G83" i="16" a="1"/>
  <c r="G83" i="16" s="1"/>
  <c r="J83" i="16" a="1"/>
  <c r="J83" i="16" s="1"/>
  <c r="K83" i="16" a="1"/>
  <c r="K83" i="16" s="1"/>
  <c r="L83" i="16" a="1"/>
  <c r="L83" i="16" s="1"/>
  <c r="M83" i="16" a="1"/>
  <c r="M83" i="16" s="1"/>
  <c r="O83" i="16" a="1"/>
  <c r="O83" i="16" s="1"/>
  <c r="L25" i="17" s="1"/>
  <c r="I83" i="16" a="1"/>
  <c r="I83" i="16" s="1"/>
  <c r="N83" i="16" a="1"/>
  <c r="N83" i="16" s="1"/>
  <c r="P83" i="16" a="1"/>
  <c r="P83" i="16" s="1"/>
  <c r="I25" i="17" l="1"/>
  <c r="M25" i="17"/>
  <c r="H25" i="17"/>
  <c r="B85" i="16"/>
  <c r="E84" i="16" a="1"/>
  <c r="E84" i="16" s="1"/>
  <c r="L84" i="16" a="1"/>
  <c r="L84" i="16" s="1"/>
  <c r="J84" i="16" a="1"/>
  <c r="J84" i="16" s="1"/>
  <c r="H84" i="16" a="1"/>
  <c r="H84" i="16" s="1"/>
  <c r="G84" i="16" a="1"/>
  <c r="G84" i="16" s="1"/>
  <c r="I84" i="16" a="1"/>
  <c r="I84" i="16" s="1"/>
  <c r="P84" i="16" a="1"/>
  <c r="P84" i="16" s="1"/>
  <c r="F84" i="16" a="1"/>
  <c r="F84" i="16" s="1"/>
  <c r="M84" i="16" a="1"/>
  <c r="M84" i="16" s="1"/>
  <c r="O84" i="16" a="1"/>
  <c r="O84" i="16" s="1"/>
  <c r="K84" i="16" a="1"/>
  <c r="K84" i="16" s="1"/>
  <c r="N84" i="16" a="1"/>
  <c r="N84" i="16" s="1"/>
  <c r="B86" i="16" l="1"/>
  <c r="E85" i="16" a="1"/>
  <c r="E85" i="16" s="1"/>
  <c r="G85" i="16" a="1"/>
  <c r="G85" i="16" s="1"/>
  <c r="J85" i="16" a="1"/>
  <c r="J85" i="16" s="1"/>
  <c r="H85" i="16" a="1"/>
  <c r="H85" i="16" s="1"/>
  <c r="L85" i="16" a="1"/>
  <c r="L85" i="16" s="1"/>
  <c r="O85" i="16" a="1"/>
  <c r="O85" i="16" s="1"/>
  <c r="M85" i="16" a="1"/>
  <c r="M85" i="16" s="1"/>
  <c r="F85" i="16" a="1"/>
  <c r="F85" i="16" s="1"/>
  <c r="I85" i="16" a="1"/>
  <c r="I85" i="16" s="1"/>
  <c r="N85" i="16" a="1"/>
  <c r="N85" i="16" s="1"/>
  <c r="P85" i="16" a="1"/>
  <c r="P85" i="16" s="1"/>
  <c r="K85" i="16" a="1"/>
  <c r="K85" i="16" s="1"/>
  <c r="B87" i="16" l="1"/>
  <c r="E86" i="16" a="1"/>
  <c r="E86" i="16" s="1"/>
  <c r="B26" i="18" s="1"/>
  <c r="J86" i="16" a="1"/>
  <c r="J86" i="16" s="1"/>
  <c r="H86" i="16" a="1"/>
  <c r="H86" i="16" s="1"/>
  <c r="N86" i="16" a="1"/>
  <c r="N86" i="16" s="1"/>
  <c r="P86" i="16" a="1"/>
  <c r="P86" i="16" s="1"/>
  <c r="O86" i="16" a="1"/>
  <c r="O86" i="16" s="1"/>
  <c r="I86" i="16" a="1"/>
  <c r="I86" i="16" s="1"/>
  <c r="F26" i="18" s="1"/>
  <c r="L86" i="16" a="1"/>
  <c r="L86" i="16" s="1"/>
  <c r="I26" i="18" s="1"/>
  <c r="M86" i="16" a="1"/>
  <c r="M86" i="16" s="1"/>
  <c r="G86" i="16" a="1"/>
  <c r="G86" i="16" s="1"/>
  <c r="D26" i="18" s="1"/>
  <c r="K86" i="16" a="1"/>
  <c r="K86" i="16" s="1"/>
  <c r="H26" i="18" s="1"/>
  <c r="F86" i="16" a="1"/>
  <c r="F86" i="16" s="1"/>
  <c r="M26" i="18" l="1"/>
  <c r="B88" i="16"/>
  <c r="E87" i="16" a="1"/>
  <c r="E87" i="16" s="1"/>
  <c r="J87" i="16" a="1"/>
  <c r="J87" i="16" s="1"/>
  <c r="I87" i="16" a="1"/>
  <c r="I87" i="16" s="1"/>
  <c r="H87" i="16" a="1"/>
  <c r="H87" i="16" s="1"/>
  <c r="G87" i="16" a="1"/>
  <c r="G87" i="16" s="1"/>
  <c r="F87" i="16" a="1"/>
  <c r="F87" i="16" s="1"/>
  <c r="O87" i="16" a="1"/>
  <c r="O87" i="16" s="1"/>
  <c r="P87" i="16" a="1"/>
  <c r="P87" i="16" s="1"/>
  <c r="K87" i="16" a="1"/>
  <c r="K87" i="16" s="1"/>
  <c r="L87" i="16" a="1"/>
  <c r="L87" i="16" s="1"/>
  <c r="I26" i="17" s="1"/>
  <c r="M87" i="16" a="1"/>
  <c r="M87" i="16" s="1"/>
  <c r="J26" i="17" s="1"/>
  <c r="N87" i="16" a="1"/>
  <c r="N87" i="16" s="1"/>
  <c r="H26" i="17" l="1"/>
  <c r="L26" i="17"/>
  <c r="B89" i="16"/>
  <c r="K88" i="16" a="1"/>
  <c r="K88" i="16" s="1"/>
  <c r="E88" i="16" a="1"/>
  <c r="E88" i="16" s="1"/>
  <c r="F88" i="16" a="1"/>
  <c r="F88" i="16" s="1"/>
  <c r="J88" i="16" a="1"/>
  <c r="J88" i="16" s="1"/>
  <c r="G88" i="16" a="1"/>
  <c r="G88" i="16" s="1"/>
  <c r="H88" i="16" a="1"/>
  <c r="H88" i="16" s="1"/>
  <c r="P88" i="16" a="1"/>
  <c r="P88" i="16" s="1"/>
  <c r="I88" i="16" a="1"/>
  <c r="I88" i="16" s="1"/>
  <c r="L88" i="16" a="1"/>
  <c r="L88" i="16" s="1"/>
  <c r="M88" i="16" a="1"/>
  <c r="M88" i="16" s="1"/>
  <c r="O88" i="16" a="1"/>
  <c r="O88" i="16" s="1"/>
  <c r="N88" i="16" a="1"/>
  <c r="N88" i="16" s="1"/>
  <c r="B90" i="16" l="1"/>
  <c r="E89" i="16" a="1"/>
  <c r="E89" i="16" s="1"/>
  <c r="J89" i="16" a="1"/>
  <c r="J89" i="16" s="1"/>
  <c r="G89" i="16" a="1"/>
  <c r="G89" i="16" s="1"/>
  <c r="O89" i="16" a="1"/>
  <c r="O89" i="16" s="1"/>
  <c r="L89" i="16" a="1"/>
  <c r="L89" i="16" s="1"/>
  <c r="M89" i="16" a="1"/>
  <c r="M89" i="16" s="1"/>
  <c r="K89" i="16" a="1"/>
  <c r="K89" i="16" s="1"/>
  <c r="H89" i="16" a="1"/>
  <c r="H89" i="16" s="1"/>
  <c r="F89" i="16" a="1"/>
  <c r="F89" i="16" s="1"/>
  <c r="P89" i="16" a="1"/>
  <c r="P89" i="16" s="1"/>
  <c r="I89" i="16" a="1"/>
  <c r="I89" i="16" s="1"/>
  <c r="N89" i="16" a="1"/>
  <c r="N89" i="16" s="1"/>
  <c r="B91" i="16" l="1"/>
  <c r="E90" i="16" a="1"/>
  <c r="E90" i="16" s="1"/>
  <c r="J90" i="16" a="1"/>
  <c r="J90" i="16" s="1"/>
  <c r="G27" i="18" s="1"/>
  <c r="H90" i="16" a="1"/>
  <c r="H90" i="16" s="1"/>
  <c r="G90" i="16" a="1"/>
  <c r="G90" i="16" s="1"/>
  <c r="F90" i="16" a="1"/>
  <c r="F90" i="16" s="1"/>
  <c r="P90" i="16" a="1"/>
  <c r="P90" i="16" s="1"/>
  <c r="M90" i="16" a="1"/>
  <c r="M90" i="16" s="1"/>
  <c r="J27" i="18" s="1"/>
  <c r="L90" i="16" a="1"/>
  <c r="L90" i="16" s="1"/>
  <c r="N90" i="16" a="1"/>
  <c r="N90" i="16" s="1"/>
  <c r="O90" i="16" a="1"/>
  <c r="O90" i="16" s="1"/>
  <c r="K90" i="16" a="1"/>
  <c r="K90" i="16" s="1"/>
  <c r="I90" i="16" a="1"/>
  <c r="I90" i="16" s="1"/>
  <c r="I27" i="18" l="1"/>
  <c r="H27" i="18"/>
  <c r="B92" i="16"/>
  <c r="E91" i="16" a="1"/>
  <c r="E91" i="16" s="1"/>
  <c r="I91" i="16" a="1"/>
  <c r="I91" i="16" s="1"/>
  <c r="G91" i="16" a="1"/>
  <c r="G91" i="16" s="1"/>
  <c r="J91" i="16" a="1"/>
  <c r="J91" i="16" s="1"/>
  <c r="H91" i="16" a="1"/>
  <c r="H91" i="16" s="1"/>
  <c r="P91" i="16" a="1"/>
  <c r="P91" i="16" s="1"/>
  <c r="F91" i="16" a="1"/>
  <c r="F91" i="16" s="1"/>
  <c r="K91" i="16" a="1"/>
  <c r="K91" i="16" s="1"/>
  <c r="O91" i="16" a="1"/>
  <c r="O91" i="16" s="1"/>
  <c r="L27" i="17" s="1"/>
  <c r="L91" i="16" a="1"/>
  <c r="L91" i="16" s="1"/>
  <c r="N91" i="16" a="1"/>
  <c r="N91" i="16" s="1"/>
  <c r="M91" i="16" a="1"/>
  <c r="M91" i="16" s="1"/>
  <c r="M27" i="17" l="1"/>
  <c r="K27" i="17"/>
  <c r="B93" i="16"/>
  <c r="E92" i="16" a="1"/>
  <c r="E92" i="16" s="1"/>
  <c r="G92" i="16" a="1"/>
  <c r="G92" i="16" s="1"/>
  <c r="H92" i="16" a="1"/>
  <c r="H92" i="16" s="1"/>
  <c r="J92" i="16" a="1"/>
  <c r="J92" i="16" s="1"/>
  <c r="P92" i="16" a="1"/>
  <c r="P92" i="16" s="1"/>
  <c r="L92" i="16" a="1"/>
  <c r="L92" i="16" s="1"/>
  <c r="I92" i="16" a="1"/>
  <c r="I92" i="16" s="1"/>
  <c r="O92" i="16" a="1"/>
  <c r="O92" i="16" s="1"/>
  <c r="K92" i="16" a="1"/>
  <c r="K92" i="16" s="1"/>
  <c r="F92" i="16" a="1"/>
  <c r="F92" i="16" s="1"/>
  <c r="N92" i="16" a="1"/>
  <c r="N92" i="16" s="1"/>
  <c r="M92" i="16" a="1"/>
  <c r="M92" i="16" s="1"/>
  <c r="B94" i="16" l="1"/>
  <c r="J93" i="16" a="1"/>
  <c r="J93" i="16" s="1"/>
  <c r="E93" i="16" a="1"/>
  <c r="E93" i="16" s="1"/>
  <c r="H93" i="16" a="1"/>
  <c r="H93" i="16" s="1"/>
  <c r="F93" i="16" a="1"/>
  <c r="F93" i="16" s="1"/>
  <c r="L93" i="16" a="1"/>
  <c r="L93" i="16" s="1"/>
  <c r="K93" i="16" a="1"/>
  <c r="K93" i="16" s="1"/>
  <c r="G93" i="16" a="1"/>
  <c r="G93" i="16" s="1"/>
  <c r="I93" i="16" a="1"/>
  <c r="I93" i="16" s="1"/>
  <c r="M93" i="16" a="1"/>
  <c r="M93" i="16" s="1"/>
  <c r="N93" i="16" a="1"/>
  <c r="N93" i="16" s="1"/>
  <c r="P93" i="16" a="1"/>
  <c r="P93" i="16" s="1"/>
  <c r="O93" i="16" a="1"/>
  <c r="O93" i="16" s="1"/>
  <c r="B95" i="16" l="1"/>
  <c r="E94" i="16" a="1"/>
  <c r="E94" i="16" s="1"/>
  <c r="B28" i="18" s="1"/>
  <c r="G94" i="16" a="1"/>
  <c r="G94" i="16" s="1"/>
  <c r="J94" i="16" a="1"/>
  <c r="J94" i="16" s="1"/>
  <c r="O94" i="16" a="1"/>
  <c r="O94" i="16" s="1"/>
  <c r="L28" i="18" s="1"/>
  <c r="F94" i="16" a="1"/>
  <c r="F94" i="16" s="1"/>
  <c r="P94" i="16" a="1"/>
  <c r="P94" i="16" s="1"/>
  <c r="M28" i="18" s="1"/>
  <c r="I94" i="16" a="1"/>
  <c r="I94" i="16" s="1"/>
  <c r="K94" i="16" a="1"/>
  <c r="K94" i="16" s="1"/>
  <c r="N94" i="16" a="1"/>
  <c r="N94" i="16" s="1"/>
  <c r="H94" i="16" a="1"/>
  <c r="H94" i="16" s="1"/>
  <c r="M94" i="16" a="1"/>
  <c r="M94" i="16" s="1"/>
  <c r="J28" i="18" s="1"/>
  <c r="L94" i="16" a="1"/>
  <c r="L94" i="16" s="1"/>
  <c r="H28" i="18" l="1"/>
  <c r="I28" i="18"/>
  <c r="B96" i="16"/>
  <c r="M95" i="16" a="1"/>
  <c r="M95" i="16" s="1"/>
  <c r="E95" i="16" a="1"/>
  <c r="E95" i="16" s="1"/>
  <c r="F95" i="16" a="1"/>
  <c r="F95" i="16" s="1"/>
  <c r="G95" i="16" a="1"/>
  <c r="G95" i="16" s="1"/>
  <c r="P95" i="16" a="1"/>
  <c r="P95" i="16" s="1"/>
  <c r="M28" i="17" s="1"/>
  <c r="O95" i="16" a="1"/>
  <c r="O95" i="16" s="1"/>
  <c r="L95" i="16" a="1"/>
  <c r="L95" i="16" s="1"/>
  <c r="J95" i="16" a="1"/>
  <c r="J95" i="16" s="1"/>
  <c r="I95" i="16" a="1"/>
  <c r="I95" i="16" s="1"/>
  <c r="H95" i="16" a="1"/>
  <c r="H95" i="16" s="1"/>
  <c r="K95" i="16" a="1"/>
  <c r="K95" i="16" s="1"/>
  <c r="N95" i="16" a="1"/>
  <c r="N95" i="16" s="1"/>
  <c r="K28" i="17" s="1"/>
  <c r="L28" i="17" l="1"/>
  <c r="B97" i="16"/>
  <c r="E96" i="16" a="1"/>
  <c r="E96" i="16" s="1"/>
  <c r="I96" i="16" a="1"/>
  <c r="I96" i="16" s="1"/>
  <c r="G96" i="16" a="1"/>
  <c r="G96" i="16" s="1"/>
  <c r="H96" i="16" a="1"/>
  <c r="H96" i="16" s="1"/>
  <c r="J96" i="16" a="1"/>
  <c r="J96" i="16" s="1"/>
  <c r="M96" i="16" a="1"/>
  <c r="M96" i="16" s="1"/>
  <c r="O96" i="16" a="1"/>
  <c r="O96" i="16" s="1"/>
  <c r="P96" i="16" a="1"/>
  <c r="P96" i="16" s="1"/>
  <c r="L96" i="16" a="1"/>
  <c r="L96" i="16" s="1"/>
  <c r="F96" i="16" a="1"/>
  <c r="F96" i="16" s="1"/>
  <c r="K96" i="16" a="1"/>
  <c r="K96" i="16" s="1"/>
  <c r="N96" i="16" a="1"/>
  <c r="N96" i="16" s="1"/>
  <c r="B98" i="16" l="1"/>
  <c r="E97" i="16" a="1"/>
  <c r="E97" i="16" s="1"/>
  <c r="F97" i="16" a="1"/>
  <c r="F97" i="16" s="1"/>
  <c r="H97" i="16" a="1"/>
  <c r="H97" i="16" s="1"/>
  <c r="G97" i="16" a="1"/>
  <c r="G97" i="16" s="1"/>
  <c r="L97" i="16" a="1"/>
  <c r="L97" i="16" s="1"/>
  <c r="M97" i="16" a="1"/>
  <c r="M97" i="16" s="1"/>
  <c r="J97" i="16" a="1"/>
  <c r="J97" i="16" s="1"/>
  <c r="O97" i="16" a="1"/>
  <c r="O97" i="16" s="1"/>
  <c r="I97" i="16" a="1"/>
  <c r="I97" i="16" s="1"/>
  <c r="N97" i="16" a="1"/>
  <c r="N97" i="16" s="1"/>
  <c r="P97" i="16" a="1"/>
  <c r="P97" i="16" s="1"/>
  <c r="K97" i="16" a="1"/>
  <c r="K97" i="16" s="1"/>
  <c r="B99" i="16" l="1"/>
  <c r="E98" i="16" a="1"/>
  <c r="E98" i="16" s="1"/>
  <c r="B29" i="18" s="1"/>
  <c r="I98" i="16" a="1"/>
  <c r="I98" i="16" s="1"/>
  <c r="F29" i="18" s="1"/>
  <c r="H98" i="16" a="1"/>
  <c r="H98" i="16" s="1"/>
  <c r="E29" i="18" s="1"/>
  <c r="G98" i="16" a="1"/>
  <c r="G98" i="16" s="1"/>
  <c r="J98" i="16" a="1"/>
  <c r="J98" i="16" s="1"/>
  <c r="K98" i="16" a="1"/>
  <c r="K98" i="16" s="1"/>
  <c r="L98" i="16" a="1"/>
  <c r="L98" i="16" s="1"/>
  <c r="O98" i="16" a="1"/>
  <c r="O98" i="16" s="1"/>
  <c r="P98" i="16" a="1"/>
  <c r="P98" i="16" s="1"/>
  <c r="M98" i="16" a="1"/>
  <c r="M98" i="16" s="1"/>
  <c r="F98" i="16" a="1"/>
  <c r="F98" i="16" s="1"/>
  <c r="N98" i="16" a="1"/>
  <c r="N98" i="16" s="1"/>
  <c r="I29" i="18" l="1"/>
  <c r="M29" i="18"/>
  <c r="L29" i="18"/>
  <c r="B100" i="16"/>
  <c r="E99" i="16" a="1"/>
  <c r="E99" i="16" s="1"/>
  <c r="J99" i="16" a="1"/>
  <c r="J99" i="16" s="1"/>
  <c r="G99" i="16" a="1"/>
  <c r="G99" i="16" s="1"/>
  <c r="H99" i="16" a="1"/>
  <c r="H99" i="16" s="1"/>
  <c r="L99" i="16" a="1"/>
  <c r="L99" i="16" s="1"/>
  <c r="K99" i="16" a="1"/>
  <c r="K99" i="16" s="1"/>
  <c r="O99" i="16" a="1"/>
  <c r="O99" i="16" s="1"/>
  <c r="P99" i="16" a="1"/>
  <c r="P99" i="16" s="1"/>
  <c r="I99" i="16" a="1"/>
  <c r="I99" i="16" s="1"/>
  <c r="F99" i="16" a="1"/>
  <c r="F99" i="16" s="1"/>
  <c r="N99" i="16" a="1"/>
  <c r="N99" i="16" s="1"/>
  <c r="M99" i="16" a="1"/>
  <c r="M99" i="16" s="1"/>
  <c r="H29" i="17" l="1"/>
  <c r="B101" i="16"/>
  <c r="E100" i="16" a="1"/>
  <c r="E100" i="16" s="1"/>
  <c r="H100" i="16" a="1"/>
  <c r="H100" i="16" s="1"/>
  <c r="J100" i="16" a="1"/>
  <c r="J100" i="16" s="1"/>
  <c r="O100" i="16" a="1"/>
  <c r="O100" i="16" s="1"/>
  <c r="G100" i="16" a="1"/>
  <c r="G100" i="16" s="1"/>
  <c r="F100" i="16" a="1"/>
  <c r="F100" i="16" s="1"/>
  <c r="L100" i="16" a="1"/>
  <c r="L100" i="16" s="1"/>
  <c r="N100" i="16" a="1"/>
  <c r="N100" i="16" s="1"/>
  <c r="M100" i="16" a="1"/>
  <c r="M100" i="16" s="1"/>
  <c r="I100" i="16" a="1"/>
  <c r="I100" i="16" s="1"/>
  <c r="P100" i="16" a="1"/>
  <c r="P100" i="16" s="1"/>
  <c r="K100" i="16" a="1"/>
  <c r="K100" i="16" s="1"/>
  <c r="B102" i="16" l="1"/>
  <c r="E101" i="16" a="1"/>
  <c r="E101" i="16" s="1"/>
  <c r="I101" i="16" a="1"/>
  <c r="I101" i="16" s="1"/>
  <c r="J101" i="16" a="1"/>
  <c r="J101" i="16" s="1"/>
  <c r="G101" i="16" a="1"/>
  <c r="G101" i="16" s="1"/>
  <c r="K101" i="16" a="1"/>
  <c r="K101" i="16" s="1"/>
  <c r="H101" i="16" a="1"/>
  <c r="H101" i="16" s="1"/>
  <c r="N101" i="16" a="1"/>
  <c r="N101" i="16" s="1"/>
  <c r="O101" i="16" a="1"/>
  <c r="O101" i="16" s="1"/>
  <c r="P101" i="16" a="1"/>
  <c r="P101" i="16" s="1"/>
  <c r="M101" i="16" a="1"/>
  <c r="M101" i="16" s="1"/>
  <c r="F101" i="16" a="1"/>
  <c r="F101" i="16" s="1"/>
  <c r="L101" i="16" a="1"/>
  <c r="L101" i="16" s="1"/>
  <c r="J30" i="18" l="1"/>
  <c r="B103" i="16"/>
  <c r="E102" i="16" a="1"/>
  <c r="E102" i="16" s="1"/>
  <c r="G102" i="16" a="1"/>
  <c r="G102" i="16" s="1"/>
  <c r="D30" i="18" s="1"/>
  <c r="J102" i="16" a="1"/>
  <c r="J102" i="16" s="1"/>
  <c r="H102" i="16" a="1"/>
  <c r="H102" i="16" s="1"/>
  <c r="F102" i="16" a="1"/>
  <c r="F102" i="16" s="1"/>
  <c r="P102" i="16" a="1"/>
  <c r="P102" i="16" s="1"/>
  <c r="L102" i="16" a="1"/>
  <c r="L102" i="16" s="1"/>
  <c r="M102" i="16" a="1"/>
  <c r="M102" i="16" s="1"/>
  <c r="K102" i="16" a="1"/>
  <c r="K102" i="16" s="1"/>
  <c r="I102" i="16" a="1"/>
  <c r="I102" i="16" s="1"/>
  <c r="N102" i="16" a="1"/>
  <c r="N102" i="16" s="1"/>
  <c r="O102" i="16" a="1"/>
  <c r="O102" i="16" s="1"/>
  <c r="I30" i="18" l="1"/>
  <c r="H30" i="18"/>
  <c r="B104" i="16"/>
  <c r="E103" i="16" a="1"/>
  <c r="E103" i="16" s="1"/>
  <c r="H103" i="16" a="1"/>
  <c r="H103" i="16" s="1"/>
  <c r="J103" i="16" a="1"/>
  <c r="J103" i="16" s="1"/>
  <c r="G103" i="16" a="1"/>
  <c r="G103" i="16" s="1"/>
  <c r="F103" i="16" a="1"/>
  <c r="F103" i="16" s="1"/>
  <c r="I103" i="16" a="1"/>
  <c r="I103" i="16" s="1"/>
  <c r="O103" i="16" a="1"/>
  <c r="O103" i="16" s="1"/>
  <c r="L103" i="16" a="1"/>
  <c r="L103" i="16" s="1"/>
  <c r="K103" i="16" a="1"/>
  <c r="K103" i="16" s="1"/>
  <c r="P103" i="16" a="1"/>
  <c r="P103" i="16" s="1"/>
  <c r="M30" i="17" s="1"/>
  <c r="M103" i="16" a="1"/>
  <c r="M103" i="16" s="1"/>
  <c r="J30" i="17" s="1"/>
  <c r="N103" i="16" a="1"/>
  <c r="N103" i="16" s="1"/>
  <c r="L30" i="17" l="1"/>
  <c r="B105" i="16"/>
  <c r="E104" i="16" a="1"/>
  <c r="E104" i="16" s="1"/>
  <c r="I104" i="16" a="1"/>
  <c r="I104" i="16" s="1"/>
  <c r="G104" i="16" a="1"/>
  <c r="G104" i="16" s="1"/>
  <c r="H104" i="16" a="1"/>
  <c r="H104" i="16" s="1"/>
  <c r="J104" i="16" a="1"/>
  <c r="J104" i="16" s="1"/>
  <c r="F104" i="16" a="1"/>
  <c r="F104" i="16" s="1"/>
  <c r="O104" i="16" a="1"/>
  <c r="O104" i="16" s="1"/>
  <c r="P104" i="16" a="1"/>
  <c r="P104" i="16" s="1"/>
  <c r="M104" i="16" a="1"/>
  <c r="M104" i="16" s="1"/>
  <c r="N104" i="16" a="1"/>
  <c r="N104" i="16" s="1"/>
  <c r="L104" i="16" a="1"/>
  <c r="L104" i="16" s="1"/>
  <c r="K104" i="16" a="1"/>
  <c r="K104" i="16" s="1"/>
  <c r="B106" i="16" l="1"/>
  <c r="E105" i="16" a="1"/>
  <c r="E105" i="16" s="1"/>
  <c r="J105" i="16" a="1"/>
  <c r="J105" i="16" s="1"/>
  <c r="G105" i="16" a="1"/>
  <c r="G105" i="16" s="1"/>
  <c r="H105" i="16" a="1"/>
  <c r="H105" i="16" s="1"/>
  <c r="F105" i="16" a="1"/>
  <c r="F105" i="16" s="1"/>
  <c r="L105" i="16" a="1"/>
  <c r="L105" i="16" s="1"/>
  <c r="N105" i="16" a="1"/>
  <c r="N105" i="16" s="1"/>
  <c r="O105" i="16" a="1"/>
  <c r="O105" i="16" s="1"/>
  <c r="P105" i="16" a="1"/>
  <c r="P105" i="16" s="1"/>
  <c r="I105" i="16" a="1"/>
  <c r="I105" i="16" s="1"/>
  <c r="K105" i="16" a="1"/>
  <c r="K105" i="16" s="1"/>
  <c r="M105" i="16" a="1"/>
  <c r="M105" i="16" s="1"/>
  <c r="B107" i="16" l="1"/>
  <c r="E106" i="16" a="1"/>
  <c r="E106" i="16" s="1"/>
  <c r="H106" i="16" a="1"/>
  <c r="H106" i="16" s="1"/>
  <c r="G106" i="16" a="1"/>
  <c r="G106" i="16" s="1"/>
  <c r="J106" i="16" a="1"/>
  <c r="J106" i="16" s="1"/>
  <c r="G31" i="18" s="1"/>
  <c r="L106" i="16" a="1"/>
  <c r="L106" i="16" s="1"/>
  <c r="F106" i="16" a="1"/>
  <c r="F106" i="16" s="1"/>
  <c r="I106" i="16" a="1"/>
  <c r="I106" i="16" s="1"/>
  <c r="P106" i="16" a="1"/>
  <c r="P106" i="16" s="1"/>
  <c r="K106" i="16" a="1"/>
  <c r="K106" i="16" s="1"/>
  <c r="H31" i="18" s="1"/>
  <c r="N106" i="16" a="1"/>
  <c r="N106" i="16" s="1"/>
  <c r="K31" i="18" s="1"/>
  <c r="M106" i="16" a="1"/>
  <c r="M106" i="16" s="1"/>
  <c r="O106" i="16" a="1"/>
  <c r="O106" i="16" s="1"/>
  <c r="L31" i="18" s="1"/>
  <c r="J31" i="18" l="1"/>
  <c r="B108" i="16"/>
  <c r="E107" i="16" a="1"/>
  <c r="E107" i="16" s="1"/>
  <c r="J107" i="16" a="1"/>
  <c r="J107" i="16" s="1"/>
  <c r="G107" i="16" a="1"/>
  <c r="G107" i="16" s="1"/>
  <c r="H107" i="16" a="1"/>
  <c r="H107" i="16" s="1"/>
  <c r="F107" i="16" a="1"/>
  <c r="F107" i="16" s="1"/>
  <c r="I107" i="16" a="1"/>
  <c r="I107" i="16" s="1"/>
  <c r="K107" i="16" a="1"/>
  <c r="K107" i="16" s="1"/>
  <c r="M107" i="16" a="1"/>
  <c r="M107" i="16" s="1"/>
  <c r="P107" i="16" a="1"/>
  <c r="P107" i="16" s="1"/>
  <c r="M31" i="17" s="1"/>
  <c r="O107" i="16" a="1"/>
  <c r="O107" i="16" s="1"/>
  <c r="L31" i="17" s="1"/>
  <c r="L107" i="16" a="1"/>
  <c r="L107" i="16" s="1"/>
  <c r="N107" i="16" a="1"/>
  <c r="N107" i="16" s="1"/>
  <c r="H31" i="17" l="1"/>
  <c r="B109" i="16"/>
  <c r="E108" i="16" a="1"/>
  <c r="E108" i="16" s="1"/>
  <c r="H108" i="16" a="1"/>
  <c r="H108" i="16" s="1"/>
  <c r="J108" i="16" a="1"/>
  <c r="J108" i="16" s="1"/>
  <c r="F108" i="16" a="1"/>
  <c r="F108" i="16" s="1"/>
  <c r="G108" i="16" a="1"/>
  <c r="G108" i="16" s="1"/>
  <c r="K108" i="16" a="1"/>
  <c r="K108" i="16" s="1"/>
  <c r="M108" i="16" a="1"/>
  <c r="M108" i="16" s="1"/>
  <c r="P108" i="16" a="1"/>
  <c r="P108" i="16" s="1"/>
  <c r="L108" i="16" a="1"/>
  <c r="L108" i="16" s="1"/>
  <c r="O108" i="16" a="1"/>
  <c r="O108" i="16" s="1"/>
  <c r="I108" i="16" a="1"/>
  <c r="I108" i="16" s="1"/>
  <c r="N108" i="16" a="1"/>
  <c r="N108" i="16" s="1"/>
  <c r="B110" i="16" l="1"/>
  <c r="E109" i="16" a="1"/>
  <c r="E109" i="16" s="1"/>
  <c r="G109" i="16" a="1"/>
  <c r="G109" i="16" s="1"/>
  <c r="H109" i="16" a="1"/>
  <c r="H109" i="16" s="1"/>
  <c r="F109" i="16" a="1"/>
  <c r="F109" i="16" s="1"/>
  <c r="J109" i="16" a="1"/>
  <c r="J109" i="16" s="1"/>
  <c r="L109" i="16" a="1"/>
  <c r="L109" i="16" s="1"/>
  <c r="K109" i="16" a="1"/>
  <c r="K109" i="16" s="1"/>
  <c r="O109" i="16" a="1"/>
  <c r="O109" i="16" s="1"/>
  <c r="P109" i="16" a="1"/>
  <c r="P109" i="16" s="1"/>
  <c r="I109" i="16" a="1"/>
  <c r="I109" i="16" s="1"/>
  <c r="M109" i="16" a="1"/>
  <c r="M109" i="16" s="1"/>
  <c r="N109" i="16" a="1"/>
  <c r="N109" i="16" s="1"/>
  <c r="B111" i="16" l="1"/>
  <c r="E110" i="16" a="1"/>
  <c r="E110" i="16" s="1"/>
  <c r="B32" i="18" s="1"/>
  <c r="I110" i="16" a="1"/>
  <c r="I110" i="16" s="1"/>
  <c r="H110" i="16" a="1"/>
  <c r="H110" i="16" s="1"/>
  <c r="G110" i="16" a="1"/>
  <c r="G110" i="16" s="1"/>
  <c r="J110" i="16" a="1"/>
  <c r="J110" i="16" s="1"/>
  <c r="F110" i="16" a="1"/>
  <c r="F110" i="16" s="1"/>
  <c r="L110" i="16" a="1"/>
  <c r="L110" i="16" s="1"/>
  <c r="I32" i="18" s="1"/>
  <c r="M110" i="16" a="1"/>
  <c r="M110" i="16" s="1"/>
  <c r="J32" i="18" s="1"/>
  <c r="K110" i="16" a="1"/>
  <c r="K110" i="16" s="1"/>
  <c r="O110" i="16" a="1"/>
  <c r="O110" i="16" s="1"/>
  <c r="P110" i="16" a="1"/>
  <c r="P110" i="16" s="1"/>
  <c r="M32" i="18" s="1"/>
  <c r="N110" i="16" a="1"/>
  <c r="N110" i="16" s="1"/>
  <c r="H32" i="18" l="1"/>
  <c r="B112" i="16"/>
  <c r="E111" i="16" a="1"/>
  <c r="E111" i="16" s="1"/>
  <c r="J111" i="16" a="1"/>
  <c r="J111" i="16" s="1"/>
  <c r="G111" i="16" a="1"/>
  <c r="G111" i="16" s="1"/>
  <c r="M111" i="16" a="1"/>
  <c r="M111" i="16" s="1"/>
  <c r="J32" i="17" s="1"/>
  <c r="K111" i="16" a="1"/>
  <c r="K111" i="16" s="1"/>
  <c r="F111" i="16" a="1"/>
  <c r="F111" i="16" s="1"/>
  <c r="O111" i="16" a="1"/>
  <c r="O111" i="16" s="1"/>
  <c r="H111" i="16" a="1"/>
  <c r="H111" i="16" s="1"/>
  <c r="P111" i="16" a="1"/>
  <c r="P111" i="16" s="1"/>
  <c r="N111" i="16" a="1"/>
  <c r="N111" i="16" s="1"/>
  <c r="I111" i="16" a="1"/>
  <c r="I111" i="16" s="1"/>
  <c r="L111" i="16" a="1"/>
  <c r="L111" i="16" s="1"/>
  <c r="I32" i="17" s="1"/>
  <c r="M32" i="17" l="1"/>
  <c r="K32" i="17"/>
  <c r="B113" i="16"/>
  <c r="E112" i="16" a="1"/>
  <c r="E112" i="16" s="1"/>
  <c r="H112" i="16" a="1"/>
  <c r="H112" i="16" s="1"/>
  <c r="G112" i="16" a="1"/>
  <c r="G112" i="16" s="1"/>
  <c r="J112" i="16" a="1"/>
  <c r="J112" i="16" s="1"/>
  <c r="K112" i="16" a="1"/>
  <c r="K112" i="16" s="1"/>
  <c r="F112" i="16" a="1"/>
  <c r="F112" i="16" s="1"/>
  <c r="P112" i="16" a="1"/>
  <c r="P112" i="16" s="1"/>
  <c r="L112" i="16" a="1"/>
  <c r="L112" i="16" s="1"/>
  <c r="I112" i="16" a="1"/>
  <c r="I112" i="16" s="1"/>
  <c r="M112" i="16" a="1"/>
  <c r="M112" i="16" s="1"/>
  <c r="N112" i="16" a="1"/>
  <c r="N112" i="16" s="1"/>
  <c r="O112" i="16" a="1"/>
  <c r="O112" i="16" s="1"/>
  <c r="B114" i="16" l="1"/>
  <c r="E113" i="16" a="1"/>
  <c r="E113" i="16" s="1"/>
  <c r="I113" i="16" a="1"/>
  <c r="I113" i="16" s="1"/>
  <c r="H113" i="16" a="1"/>
  <c r="H113" i="16" s="1"/>
  <c r="J113" i="16" a="1"/>
  <c r="J113" i="16" s="1"/>
  <c r="G113" i="16" a="1"/>
  <c r="G113" i="16" s="1"/>
  <c r="F113" i="16" a="1"/>
  <c r="F113" i="16" s="1"/>
  <c r="P113" i="16" a="1"/>
  <c r="P113" i="16" s="1"/>
  <c r="O113" i="16" a="1"/>
  <c r="O113" i="16" s="1"/>
  <c r="L113" i="16" a="1"/>
  <c r="L113" i="16" s="1"/>
  <c r="K113" i="16" a="1"/>
  <c r="K113" i="16" s="1"/>
  <c r="M113" i="16" a="1"/>
  <c r="M113" i="16" s="1"/>
  <c r="N113" i="16" a="1"/>
  <c r="N113" i="16" s="1"/>
  <c r="B115" i="16" l="1"/>
  <c r="E114" i="16" a="1"/>
  <c r="E114" i="16" s="1"/>
  <c r="H114" i="16" a="1"/>
  <c r="H114" i="16" s="1"/>
  <c r="J114" i="16" a="1"/>
  <c r="J114" i="16" s="1"/>
  <c r="I114" i="16" a="1"/>
  <c r="I114" i="16" s="1"/>
  <c r="F114" i="16" a="1"/>
  <c r="F114" i="16" s="1"/>
  <c r="O114" i="16" a="1"/>
  <c r="O114" i="16" s="1"/>
  <c r="L33" i="18" s="1"/>
  <c r="P114" i="16" a="1"/>
  <c r="P114" i="16" s="1"/>
  <c r="M33" i="18" s="1"/>
  <c r="L114" i="16" a="1"/>
  <c r="L114" i="16" s="1"/>
  <c r="I33" i="18" s="1"/>
  <c r="G114" i="16" a="1"/>
  <c r="G114" i="16" s="1"/>
  <c r="K114" i="16" a="1"/>
  <c r="K114" i="16" s="1"/>
  <c r="H33" i="18" s="1"/>
  <c r="N114" i="16" a="1"/>
  <c r="N114" i="16" s="1"/>
  <c r="M114" i="16" a="1"/>
  <c r="M114" i="16" s="1"/>
  <c r="B116" i="16" l="1"/>
  <c r="E115" i="16" a="1"/>
  <c r="E115" i="16" s="1"/>
  <c r="J115" i="16" a="1"/>
  <c r="J115" i="16" s="1"/>
  <c r="H115" i="16" a="1"/>
  <c r="H115" i="16" s="1"/>
  <c r="I115" i="16" a="1"/>
  <c r="I115" i="16" s="1"/>
  <c r="O115" i="16" a="1"/>
  <c r="O115" i="16" s="1"/>
  <c r="L33" i="17" s="1"/>
  <c r="M115" i="16" a="1"/>
  <c r="M115" i="16" s="1"/>
  <c r="G115" i="16" a="1"/>
  <c r="G115" i="16" s="1"/>
  <c r="F115" i="16" a="1"/>
  <c r="F115" i="16" s="1"/>
  <c r="K115" i="16" a="1"/>
  <c r="K115" i="16" s="1"/>
  <c r="N115" i="16" a="1"/>
  <c r="N115" i="16" s="1"/>
  <c r="P115" i="16" a="1"/>
  <c r="P115" i="16" s="1"/>
  <c r="M33" i="17" s="1"/>
  <c r="L115" i="16" a="1"/>
  <c r="L115" i="16" s="1"/>
  <c r="H33" i="17" l="1"/>
  <c r="I33" i="17"/>
  <c r="K33" i="17"/>
  <c r="J33" i="17"/>
  <c r="B117" i="16"/>
  <c r="E116" i="16" a="1"/>
  <c r="E116" i="16" s="1"/>
  <c r="J116" i="16" a="1"/>
  <c r="J116" i="16" s="1"/>
  <c r="G116" i="16" a="1"/>
  <c r="G116" i="16" s="1"/>
  <c r="H116" i="16" a="1"/>
  <c r="H116" i="16" s="1"/>
  <c r="I116" i="16" a="1"/>
  <c r="I116" i="16" s="1"/>
  <c r="K116" i="16" a="1"/>
  <c r="K116" i="16" s="1"/>
  <c r="F116" i="16" a="1"/>
  <c r="F116" i="16" s="1"/>
  <c r="P116" i="16" a="1"/>
  <c r="P116" i="16" s="1"/>
  <c r="L116" i="16" a="1"/>
  <c r="L116" i="16" s="1"/>
  <c r="O116" i="16" a="1"/>
  <c r="O116" i="16" s="1"/>
  <c r="M116" i="16" a="1"/>
  <c r="M116" i="16" s="1"/>
  <c r="N116" i="16" a="1"/>
  <c r="N116" i="16" s="1"/>
  <c r="B118" i="16" l="1"/>
  <c r="E117" i="16" a="1"/>
  <c r="E117" i="16" s="1"/>
  <c r="F117" i="16" a="1"/>
  <c r="F117" i="16" s="1"/>
  <c r="J117" i="16" a="1"/>
  <c r="J117" i="16" s="1"/>
  <c r="H117" i="16" a="1"/>
  <c r="H117" i="16" s="1"/>
  <c r="G117" i="16" a="1"/>
  <c r="G117" i="16" s="1"/>
  <c r="L117" i="16" a="1"/>
  <c r="L117" i="16" s="1"/>
  <c r="O117" i="16" a="1"/>
  <c r="O117" i="16" s="1"/>
  <c r="I117" i="16" a="1"/>
  <c r="I117" i="16" s="1"/>
  <c r="P117" i="16" a="1"/>
  <c r="P117" i="16" s="1"/>
  <c r="K117" i="16" a="1"/>
  <c r="K117" i="16" s="1"/>
  <c r="M117" i="16" a="1"/>
  <c r="M117" i="16" s="1"/>
  <c r="N117" i="16" a="1"/>
  <c r="N117" i="16" s="1"/>
  <c r="B119" i="16" l="1"/>
  <c r="E118" i="16" a="1"/>
  <c r="E118" i="16" s="1"/>
  <c r="I118" i="16" a="1"/>
  <c r="I118" i="16" s="1"/>
  <c r="G118" i="16" a="1"/>
  <c r="G118" i="16" s="1"/>
  <c r="J118" i="16" a="1"/>
  <c r="J118" i="16" s="1"/>
  <c r="H118" i="16" a="1"/>
  <c r="H118" i="16" s="1"/>
  <c r="F118" i="16" a="1"/>
  <c r="F118" i="16" s="1"/>
  <c r="C34" i="18" s="1"/>
  <c r="O118" i="16" a="1"/>
  <c r="O118" i="16" s="1"/>
  <c r="L118" i="16" a="1"/>
  <c r="L118" i="16" s="1"/>
  <c r="P118" i="16" a="1"/>
  <c r="P118" i="16" s="1"/>
  <c r="K118" i="16" a="1"/>
  <c r="K118" i="16" s="1"/>
  <c r="H34" i="18" s="1"/>
  <c r="N118" i="16" a="1"/>
  <c r="N118" i="16" s="1"/>
  <c r="K34" i="18" s="1"/>
  <c r="M118" i="16" a="1"/>
  <c r="M118" i="16" s="1"/>
  <c r="I34" i="18" l="1"/>
  <c r="B120" i="16"/>
  <c r="E119" i="16" a="1"/>
  <c r="E119" i="16" s="1"/>
  <c r="G119" i="16" a="1"/>
  <c r="G119" i="16" s="1"/>
  <c r="J119" i="16" a="1"/>
  <c r="J119" i="16" s="1"/>
  <c r="P119" i="16" a="1"/>
  <c r="P119" i="16" s="1"/>
  <c r="M34" i="17" s="1"/>
  <c r="I119" i="16" a="1"/>
  <c r="I119" i="16" s="1"/>
  <c r="O119" i="16" a="1"/>
  <c r="O119" i="16" s="1"/>
  <c r="H119" i="16" a="1"/>
  <c r="H119" i="16" s="1"/>
  <c r="F119" i="16" a="1"/>
  <c r="F119" i="16" s="1"/>
  <c r="N119" i="16" a="1"/>
  <c r="N119" i="16" s="1"/>
  <c r="K34" i="17" s="1"/>
  <c r="L119" i="16" a="1"/>
  <c r="L119" i="16" s="1"/>
  <c r="K119" i="16" a="1"/>
  <c r="K119" i="16" s="1"/>
  <c r="M119" i="16" a="1"/>
  <c r="M119" i="16" s="1"/>
  <c r="L34" i="17" l="1"/>
  <c r="B121" i="16"/>
  <c r="E120" i="16" a="1"/>
  <c r="E120" i="16" s="1"/>
  <c r="G120" i="16" a="1"/>
  <c r="G120" i="16" s="1"/>
  <c r="F120" i="16" a="1"/>
  <c r="F120" i="16" s="1"/>
  <c r="J120" i="16" a="1"/>
  <c r="J120" i="16" s="1"/>
  <c r="H120" i="16" a="1"/>
  <c r="H120" i="16" s="1"/>
  <c r="I120" i="16" a="1"/>
  <c r="I120" i="16" s="1"/>
  <c r="K120" i="16" a="1"/>
  <c r="K120" i="16" s="1"/>
  <c r="O120" i="16" a="1"/>
  <c r="O120" i="16" s="1"/>
  <c r="N120" i="16" a="1"/>
  <c r="N120" i="16" s="1"/>
  <c r="L120" i="16" a="1"/>
  <c r="L120" i="16" s="1"/>
  <c r="P120" i="16" a="1"/>
  <c r="P120" i="16" s="1"/>
  <c r="M120" i="16" a="1"/>
  <c r="M120" i="16" s="1"/>
  <c r="B122" i="16" l="1"/>
  <c r="E121" i="16" a="1"/>
  <c r="E121" i="16" s="1"/>
  <c r="J121" i="16" a="1"/>
  <c r="J121" i="16" s="1"/>
  <c r="G121" i="16" a="1"/>
  <c r="G121" i="16" s="1"/>
  <c r="I121" i="16" a="1"/>
  <c r="I121" i="16" s="1"/>
  <c r="F121" i="16" a="1"/>
  <c r="F121" i="16" s="1"/>
  <c r="H121" i="16" a="1"/>
  <c r="H121" i="16" s="1"/>
  <c r="P121" i="16" a="1"/>
  <c r="P121" i="16" s="1"/>
  <c r="K121" i="16" a="1"/>
  <c r="K121" i="16" s="1"/>
  <c r="O121" i="16" a="1"/>
  <c r="O121" i="16" s="1"/>
  <c r="L121" i="16" a="1"/>
  <c r="L121" i="16" s="1"/>
  <c r="M121" i="16" a="1"/>
  <c r="M121" i="16" s="1"/>
  <c r="N121" i="16" a="1"/>
  <c r="N121" i="16" s="1"/>
  <c r="B123" i="16" l="1"/>
  <c r="E122" i="16" a="1"/>
  <c r="E122" i="16" s="1"/>
  <c r="G122" i="16" a="1"/>
  <c r="G122" i="16" s="1"/>
  <c r="H122" i="16" a="1"/>
  <c r="H122" i="16" s="1"/>
  <c r="J122" i="16" a="1"/>
  <c r="J122" i="16" s="1"/>
  <c r="I122" i="16" a="1"/>
  <c r="I122" i="16" s="1"/>
  <c r="F122" i="16" a="1"/>
  <c r="F122" i="16" s="1"/>
  <c r="P122" i="16" a="1"/>
  <c r="P122" i="16" s="1"/>
  <c r="L122" i="16" a="1"/>
  <c r="L122" i="16" s="1"/>
  <c r="K122" i="16" a="1"/>
  <c r="K122" i="16" s="1"/>
  <c r="H35" i="18" s="1"/>
  <c r="O122" i="16" a="1"/>
  <c r="O122" i="16" s="1"/>
  <c r="L35" i="18" s="1"/>
  <c r="M122" i="16" a="1"/>
  <c r="M122" i="16" s="1"/>
  <c r="N122" i="16" a="1"/>
  <c r="N122" i="16" s="1"/>
  <c r="K35" i="18" s="1"/>
  <c r="B124" i="16" l="1"/>
  <c r="E123" i="16" a="1"/>
  <c r="E123" i="16" s="1"/>
  <c r="J123" i="16" a="1"/>
  <c r="J123" i="16" s="1"/>
  <c r="G123" i="16" a="1"/>
  <c r="G123" i="16" s="1"/>
  <c r="H123" i="16" a="1"/>
  <c r="H123" i="16" s="1"/>
  <c r="F123" i="16" a="1"/>
  <c r="F123" i="16" s="1"/>
  <c r="M123" i="16" a="1"/>
  <c r="M123" i="16" s="1"/>
  <c r="K123" i="16" a="1"/>
  <c r="K123" i="16" s="1"/>
  <c r="O123" i="16" a="1"/>
  <c r="O123" i="16" s="1"/>
  <c r="P123" i="16" a="1"/>
  <c r="P123" i="16" s="1"/>
  <c r="L123" i="16" a="1"/>
  <c r="L123" i="16" s="1"/>
  <c r="I123" i="16" a="1"/>
  <c r="I123" i="16" s="1"/>
  <c r="N123" i="16" a="1"/>
  <c r="N123" i="16" s="1"/>
  <c r="H35" i="17" l="1"/>
  <c r="L35" i="17"/>
  <c r="M35" i="17"/>
  <c r="B125" i="16"/>
  <c r="E124" i="16" a="1"/>
  <c r="E124" i="16" s="1"/>
  <c r="J124" i="16" a="1"/>
  <c r="J124" i="16" s="1"/>
  <c r="H124" i="16" a="1"/>
  <c r="H124" i="16" s="1"/>
  <c r="M124" i="16" a="1"/>
  <c r="M124" i="16" s="1"/>
  <c r="K124" i="16" a="1"/>
  <c r="K124" i="16" s="1"/>
  <c r="F124" i="16" a="1"/>
  <c r="F124" i="16" s="1"/>
  <c r="I124" i="16" a="1"/>
  <c r="I124" i="16" s="1"/>
  <c r="O124" i="16" a="1"/>
  <c r="O124" i="16" s="1"/>
  <c r="P124" i="16" a="1"/>
  <c r="P124" i="16" s="1"/>
  <c r="L124" i="16" a="1"/>
  <c r="L124" i="16" s="1"/>
  <c r="G124" i="16" a="1"/>
  <c r="G124" i="16" s="1"/>
  <c r="N124" i="16" a="1"/>
  <c r="N124" i="16" s="1"/>
  <c r="B126" i="16" l="1"/>
  <c r="E125" i="16" a="1"/>
  <c r="E125" i="16" s="1"/>
  <c r="G125" i="16" a="1"/>
  <c r="G125" i="16" s="1"/>
  <c r="F125" i="16" a="1"/>
  <c r="F125" i="16" s="1"/>
  <c r="H125" i="16" a="1"/>
  <c r="H125" i="16" s="1"/>
  <c r="J125" i="16" a="1"/>
  <c r="J125" i="16" s="1"/>
  <c r="K125" i="16" a="1"/>
  <c r="K125" i="16" s="1"/>
  <c r="I125" i="16" a="1"/>
  <c r="I125" i="16" s="1"/>
  <c r="O125" i="16" a="1"/>
  <c r="O125" i="16" s="1"/>
  <c r="P125" i="16" a="1"/>
  <c r="P125" i="16" s="1"/>
  <c r="M125" i="16" a="1"/>
  <c r="M125" i="16" s="1"/>
  <c r="N125" i="16" a="1"/>
  <c r="N125" i="16" s="1"/>
  <c r="L125" i="16" a="1"/>
  <c r="L125" i="16" s="1"/>
  <c r="L36" i="18" l="1"/>
  <c r="B127" i="16"/>
  <c r="E126" i="16" a="1"/>
  <c r="E126" i="16" s="1"/>
  <c r="G126" i="16" a="1"/>
  <c r="G126" i="16" s="1"/>
  <c r="D36" i="18" s="1"/>
  <c r="F126" i="16" a="1"/>
  <c r="F126" i="16" s="1"/>
  <c r="J126" i="16" a="1"/>
  <c r="J126" i="16" s="1"/>
  <c r="H126" i="16" a="1"/>
  <c r="H126" i="16" s="1"/>
  <c r="K126" i="16" a="1"/>
  <c r="K126" i="16" s="1"/>
  <c r="I126" i="16" a="1"/>
  <c r="I126" i="16" s="1"/>
  <c r="O126" i="16" a="1"/>
  <c r="O126" i="16" s="1"/>
  <c r="P126" i="16" a="1"/>
  <c r="P126" i="16" s="1"/>
  <c r="L126" i="16" a="1"/>
  <c r="L126" i="16" s="1"/>
  <c r="I36" i="18" s="1"/>
  <c r="N126" i="16" a="1"/>
  <c r="N126" i="16" s="1"/>
  <c r="M126" i="16" a="1"/>
  <c r="M126" i="16" s="1"/>
  <c r="J36" i="18" s="1"/>
  <c r="B128" i="16" l="1"/>
  <c r="E127" i="16" a="1"/>
  <c r="E127" i="16" s="1"/>
  <c r="N127" i="16" a="1"/>
  <c r="N127" i="16" s="1"/>
  <c r="J127" i="16" a="1"/>
  <c r="J127" i="16" s="1"/>
  <c r="G127" i="16" a="1"/>
  <c r="G127" i="16" s="1"/>
  <c r="O127" i="16" a="1"/>
  <c r="O127" i="16" s="1"/>
  <c r="H127" i="16" a="1"/>
  <c r="H127" i="16" s="1"/>
  <c r="F127" i="16" a="1"/>
  <c r="F127" i="16" s="1"/>
  <c r="P127" i="16" a="1"/>
  <c r="P127" i="16" s="1"/>
  <c r="M36" i="17" s="1"/>
  <c r="L127" i="16" a="1"/>
  <c r="L127" i="16" s="1"/>
  <c r="I127" i="16" a="1"/>
  <c r="I127" i="16" s="1"/>
  <c r="K127" i="16" a="1"/>
  <c r="K127" i="16" s="1"/>
  <c r="M127" i="16" a="1"/>
  <c r="M127" i="16" s="1"/>
  <c r="J36" i="17" s="1"/>
  <c r="F36" i="17"/>
  <c r="I36" i="17" l="1"/>
  <c r="K36" i="17"/>
  <c r="B129" i="16"/>
  <c r="E128" i="16" a="1"/>
  <c r="E128" i="16" s="1"/>
  <c r="G128" i="16" a="1"/>
  <c r="G128" i="16" s="1"/>
  <c r="J128" i="16" a="1"/>
  <c r="J128" i="16" s="1"/>
  <c r="H128" i="16" a="1"/>
  <c r="H128" i="16" s="1"/>
  <c r="I128" i="16" a="1"/>
  <c r="I128" i="16" s="1"/>
  <c r="P128" i="16" a="1"/>
  <c r="P128" i="16" s="1"/>
  <c r="L128" i="16" a="1"/>
  <c r="L128" i="16" s="1"/>
  <c r="F128" i="16" a="1"/>
  <c r="F128" i="16" s="1"/>
  <c r="M128" i="16" a="1"/>
  <c r="M128" i="16" s="1"/>
  <c r="K128" i="16" a="1"/>
  <c r="K128" i="16" s="1"/>
  <c r="O128" i="16" a="1"/>
  <c r="O128" i="16" s="1"/>
  <c r="N128" i="16" a="1"/>
  <c r="N128" i="16" s="1"/>
  <c r="B130" i="16" l="1"/>
  <c r="E129" i="16" a="1"/>
  <c r="E129" i="16" s="1"/>
  <c r="P129" i="16" a="1"/>
  <c r="P129" i="16" s="1"/>
  <c r="G129" i="16" a="1"/>
  <c r="G129" i="16" s="1"/>
  <c r="H129" i="16" a="1"/>
  <c r="H129" i="16" s="1"/>
  <c r="F129" i="16" a="1"/>
  <c r="F129" i="16" s="1"/>
  <c r="J129" i="16" a="1"/>
  <c r="J129" i="16" s="1"/>
  <c r="I129" i="16" a="1"/>
  <c r="I129" i="16" s="1"/>
  <c r="L129" i="16" a="1"/>
  <c r="L129" i="16" s="1"/>
  <c r="K129" i="16" a="1"/>
  <c r="K129" i="16" s="1"/>
  <c r="M129" i="16" a="1"/>
  <c r="M129" i="16" s="1"/>
  <c r="O129" i="16" a="1"/>
  <c r="O129" i="16" s="1"/>
  <c r="N129" i="16" a="1"/>
  <c r="N129" i="16" s="1"/>
  <c r="B131" i="16" l="1"/>
  <c r="E130" i="16" a="1"/>
  <c r="E130" i="16" s="1"/>
  <c r="J130" i="16" a="1"/>
  <c r="J130" i="16" s="1"/>
  <c r="G130" i="16" a="1"/>
  <c r="G130" i="16" s="1"/>
  <c r="H130" i="16" a="1"/>
  <c r="H130" i="16" s="1"/>
  <c r="I130" i="16" a="1"/>
  <c r="I130" i="16" s="1"/>
  <c r="O130" i="16" a="1"/>
  <c r="O130" i="16" s="1"/>
  <c r="L130" i="16" a="1"/>
  <c r="L130" i="16" s="1"/>
  <c r="I37" i="18" s="1"/>
  <c r="M130" i="16" a="1"/>
  <c r="M130" i="16" s="1"/>
  <c r="F130" i="16" a="1"/>
  <c r="F130" i="16" s="1"/>
  <c r="K130" i="16" a="1"/>
  <c r="K130" i="16" s="1"/>
  <c r="N130" i="16" a="1"/>
  <c r="N130" i="16" s="1"/>
  <c r="P130" i="16" a="1"/>
  <c r="P130" i="16" s="1"/>
  <c r="M37" i="18" s="1"/>
  <c r="K37" i="18" l="1"/>
  <c r="B132" i="16"/>
  <c r="E131" i="16" a="1"/>
  <c r="E131" i="16" s="1"/>
  <c r="J131" i="16" a="1"/>
  <c r="J131" i="16" s="1"/>
  <c r="G131" i="16" a="1"/>
  <c r="G131" i="16" s="1"/>
  <c r="H131" i="16" a="1"/>
  <c r="H131" i="16" s="1"/>
  <c r="P131" i="16" a="1"/>
  <c r="P131" i="16" s="1"/>
  <c r="O131" i="16" a="1"/>
  <c r="O131" i="16" s="1"/>
  <c r="M131" i="16" a="1"/>
  <c r="M131" i="16" s="1"/>
  <c r="I131" i="16" a="1"/>
  <c r="I131" i="16" s="1"/>
  <c r="K131" i="16" a="1"/>
  <c r="K131" i="16" s="1"/>
  <c r="H37" i="17" s="1"/>
  <c r="F131" i="16" a="1"/>
  <c r="F131" i="16" s="1"/>
  <c r="L131" i="16" a="1"/>
  <c r="L131" i="16" s="1"/>
  <c r="I37" i="17" s="1"/>
  <c r="N131" i="16" a="1"/>
  <c r="N131" i="16" s="1"/>
  <c r="M37" i="17" l="1"/>
  <c r="J37" i="17"/>
  <c r="L37" i="17"/>
  <c r="B133" i="16"/>
  <c r="E132" i="16" a="1"/>
  <c r="E132" i="16" s="1"/>
  <c r="F132" i="16" a="1"/>
  <c r="F132" i="16" s="1"/>
  <c r="G132" i="16" a="1"/>
  <c r="G132" i="16" s="1"/>
  <c r="L132" i="16" a="1"/>
  <c r="L132" i="16" s="1"/>
  <c r="H132" i="16" a="1"/>
  <c r="H132" i="16" s="1"/>
  <c r="I132" i="16" a="1"/>
  <c r="I132" i="16" s="1"/>
  <c r="M132" i="16" a="1"/>
  <c r="M132" i="16" s="1"/>
  <c r="P132" i="16" a="1"/>
  <c r="P132" i="16" s="1"/>
  <c r="K132" i="16" a="1"/>
  <c r="K132" i="16" s="1"/>
  <c r="J132" i="16" a="1"/>
  <c r="J132" i="16" s="1"/>
  <c r="O132" i="16" a="1"/>
  <c r="O132" i="16" s="1"/>
  <c r="N132" i="16" a="1"/>
  <c r="N132" i="16" s="1"/>
  <c r="B134" i="16" l="1"/>
  <c r="E133" i="16" a="1"/>
  <c r="E133" i="16" s="1"/>
  <c r="G133" i="16" a="1"/>
  <c r="G133" i="16" s="1"/>
  <c r="H133" i="16" a="1"/>
  <c r="H133" i="16" s="1"/>
  <c r="O133" i="16" a="1"/>
  <c r="O133" i="16" s="1"/>
  <c r="P133" i="16" a="1"/>
  <c r="P133" i="16" s="1"/>
  <c r="L133" i="16" a="1"/>
  <c r="L133" i="16" s="1"/>
  <c r="K133" i="16" a="1"/>
  <c r="K133" i="16" s="1"/>
  <c r="F133" i="16" a="1"/>
  <c r="F133" i="16" s="1"/>
  <c r="J133" i="16" a="1"/>
  <c r="J133" i="16" s="1"/>
  <c r="M133" i="16" a="1"/>
  <c r="M133" i="16" s="1"/>
  <c r="N133" i="16" a="1"/>
  <c r="N133" i="16" s="1"/>
  <c r="I133" i="16" a="1"/>
  <c r="I133" i="16" s="1"/>
  <c r="B135" i="16" l="1"/>
  <c r="E134" i="16" a="1"/>
  <c r="E134" i="16" s="1"/>
  <c r="J134" i="16" a="1"/>
  <c r="J134" i="16" s="1"/>
  <c r="G134" i="16" a="1"/>
  <c r="G134" i="16" s="1"/>
  <c r="P134" i="16" a="1"/>
  <c r="P134" i="16" s="1"/>
  <c r="M134" i="16" a="1"/>
  <c r="M134" i="16" s="1"/>
  <c r="J38" i="18" s="1"/>
  <c r="L134" i="16" a="1"/>
  <c r="L134" i="16" s="1"/>
  <c r="I134" i="16" a="1"/>
  <c r="I134" i="16" s="1"/>
  <c r="F38" i="18" s="1"/>
  <c r="O134" i="16" a="1"/>
  <c r="O134" i="16" s="1"/>
  <c r="H134" i="16" a="1"/>
  <c r="H134" i="16" s="1"/>
  <c r="N134" i="16" a="1"/>
  <c r="N134" i="16" s="1"/>
  <c r="K134" i="16" a="1"/>
  <c r="K134" i="16" s="1"/>
  <c r="H38" i="18" s="1"/>
  <c r="F134" i="16" a="1"/>
  <c r="F134" i="16" s="1"/>
  <c r="K38" i="18" l="1"/>
  <c r="B136" i="16"/>
  <c r="E135" i="16" a="1"/>
  <c r="E135" i="16" s="1"/>
  <c r="G135" i="16" a="1"/>
  <c r="G135" i="16" s="1"/>
  <c r="J135" i="16" a="1"/>
  <c r="J135" i="16" s="1"/>
  <c r="H135" i="16" a="1"/>
  <c r="H135" i="16" s="1"/>
  <c r="P135" i="16" a="1"/>
  <c r="P135" i="16" s="1"/>
  <c r="O135" i="16" a="1"/>
  <c r="O135" i="16" s="1"/>
  <c r="K135" i="16" a="1"/>
  <c r="K135" i="16" s="1"/>
  <c r="F135" i="16" a="1"/>
  <c r="F135" i="16" s="1"/>
  <c r="I135" i="16" a="1"/>
  <c r="I135" i="16" s="1"/>
  <c r="L135" i="16" a="1"/>
  <c r="L135" i="16" s="1"/>
  <c r="N135" i="16" a="1"/>
  <c r="N135" i="16" s="1"/>
  <c r="M135" i="16" a="1"/>
  <c r="M135" i="16" s="1"/>
  <c r="J38" i="17" s="1"/>
  <c r="L38" i="17" l="1"/>
  <c r="H38" i="17"/>
  <c r="B137" i="16"/>
  <c r="E136" i="16" a="1"/>
  <c r="E136" i="16" s="1"/>
  <c r="J136" i="16" a="1"/>
  <c r="J136" i="16" s="1"/>
  <c r="G136" i="16" a="1"/>
  <c r="G136" i="16" s="1"/>
  <c r="L136" i="16" a="1"/>
  <c r="L136" i="16" s="1"/>
  <c r="O136" i="16" a="1"/>
  <c r="O136" i="16" s="1"/>
  <c r="P136" i="16" a="1"/>
  <c r="P136" i="16" s="1"/>
  <c r="I136" i="16" a="1"/>
  <c r="I136" i="16" s="1"/>
  <c r="F136" i="16" a="1"/>
  <c r="F136" i="16" s="1"/>
  <c r="M136" i="16" a="1"/>
  <c r="M136" i="16" s="1"/>
  <c r="K136" i="16" a="1"/>
  <c r="K136" i="16" s="1"/>
  <c r="N136" i="16" a="1"/>
  <c r="N136" i="16" s="1"/>
  <c r="H136" i="16" a="1"/>
  <c r="H136" i="16" s="1"/>
  <c r="B138" i="16" l="1"/>
  <c r="E137" i="16" a="1"/>
  <c r="E137" i="16" s="1"/>
  <c r="H137" i="16" a="1"/>
  <c r="H137" i="16" s="1"/>
  <c r="J137" i="16" a="1"/>
  <c r="J137" i="16" s="1"/>
  <c r="G137" i="16" a="1"/>
  <c r="G137" i="16" s="1"/>
  <c r="P137" i="16" a="1"/>
  <c r="P137" i="16" s="1"/>
  <c r="O137" i="16" a="1"/>
  <c r="O137" i="16" s="1"/>
  <c r="L137" i="16" a="1"/>
  <c r="L137" i="16" s="1"/>
  <c r="I137" i="16" a="1"/>
  <c r="I137" i="16" s="1"/>
  <c r="K137" i="16" a="1"/>
  <c r="K137" i="16" s="1"/>
  <c r="F137" i="16" a="1"/>
  <c r="F137" i="16" s="1"/>
  <c r="N137" i="16" a="1"/>
  <c r="N137" i="16" s="1"/>
  <c r="M137" i="16" a="1"/>
  <c r="M137" i="16" s="1"/>
  <c r="B139" i="16" l="1"/>
  <c r="F138" i="16" a="1"/>
  <c r="F138" i="16" s="1"/>
  <c r="C39" i="18" s="1"/>
  <c r="E138" i="16" a="1"/>
  <c r="E138" i="16" s="1"/>
  <c r="G138" i="16" a="1"/>
  <c r="G138" i="16" s="1"/>
  <c r="J138" i="16" a="1"/>
  <c r="J138" i="16" s="1"/>
  <c r="H138" i="16" a="1"/>
  <c r="H138" i="16" s="1"/>
  <c r="K138" i="16" a="1"/>
  <c r="K138" i="16" s="1"/>
  <c r="I138" i="16" a="1"/>
  <c r="I138" i="16" s="1"/>
  <c r="L138" i="16" a="1"/>
  <c r="L138" i="16" s="1"/>
  <c r="N138" i="16" a="1"/>
  <c r="N138" i="16" s="1"/>
  <c r="M138" i="16" a="1"/>
  <c r="M138" i="16" s="1"/>
  <c r="J39" i="18" s="1"/>
  <c r="P138" i="16" a="1"/>
  <c r="P138" i="16" s="1"/>
  <c r="O138" i="16" a="1"/>
  <c r="O138" i="16" s="1"/>
  <c r="B140" i="16" l="1"/>
  <c r="E139" i="16" a="1"/>
  <c r="E139" i="16" s="1"/>
  <c r="J139" i="16" a="1"/>
  <c r="J139" i="16" s="1"/>
  <c r="O139" i="16" a="1"/>
  <c r="O139" i="16" s="1"/>
  <c r="L39" i="17" s="1"/>
  <c r="P139" i="16" a="1"/>
  <c r="P139" i="16" s="1"/>
  <c r="M39" i="17" s="1"/>
  <c r="L139" i="16" a="1"/>
  <c r="L139" i="16" s="1"/>
  <c r="I39" i="17" s="1"/>
  <c r="F139" i="16" a="1"/>
  <c r="F139" i="16" s="1"/>
  <c r="K139" i="16" a="1"/>
  <c r="K139" i="16" s="1"/>
  <c r="I139" i="16" a="1"/>
  <c r="I139" i="16" s="1"/>
  <c r="M139" i="16" a="1"/>
  <c r="M139" i="16" s="1"/>
  <c r="G139" i="16" a="1"/>
  <c r="G139" i="16" s="1"/>
  <c r="H139" i="16" a="1"/>
  <c r="H139" i="16" s="1"/>
  <c r="N139" i="16" a="1"/>
  <c r="N139" i="16" s="1"/>
  <c r="K39" i="17" s="1"/>
  <c r="B141" i="16" l="1"/>
  <c r="E140" i="16" a="1"/>
  <c r="E140" i="16" s="1"/>
  <c r="G140" i="16" a="1"/>
  <c r="G140" i="16" s="1"/>
  <c r="J140" i="16" a="1"/>
  <c r="J140" i="16" s="1"/>
  <c r="H140" i="16" a="1"/>
  <c r="H140" i="16" s="1"/>
  <c r="O140" i="16" a="1"/>
  <c r="O140" i="16" s="1"/>
  <c r="M140" i="16" a="1"/>
  <c r="M140" i="16" s="1"/>
  <c r="L140" i="16" a="1"/>
  <c r="L140" i="16" s="1"/>
  <c r="I140" i="16" a="1"/>
  <c r="I140" i="16" s="1"/>
  <c r="P140" i="16" a="1"/>
  <c r="P140" i="16" s="1"/>
  <c r="F140" i="16" a="1"/>
  <c r="F140" i="16" s="1"/>
  <c r="N140" i="16" a="1"/>
  <c r="N140" i="16" s="1"/>
  <c r="K140" i="16" a="1"/>
  <c r="K140" i="16" s="1"/>
  <c r="B142" i="16" l="1"/>
  <c r="E141" i="16" a="1"/>
  <c r="E141" i="16" s="1"/>
  <c r="G141" i="16" a="1"/>
  <c r="G141" i="16" s="1"/>
  <c r="J141" i="16" a="1"/>
  <c r="J141" i="16" s="1"/>
  <c r="H141" i="16" a="1"/>
  <c r="H141" i="16" s="1"/>
  <c r="F141" i="16" a="1"/>
  <c r="F141" i="16" s="1"/>
  <c r="I141" i="16" a="1"/>
  <c r="I141" i="16" s="1"/>
  <c r="K141" i="16" a="1"/>
  <c r="K141" i="16" s="1"/>
  <c r="O141" i="16" a="1"/>
  <c r="O141" i="16" s="1"/>
  <c r="M141" i="16" a="1"/>
  <c r="M141" i="16" s="1"/>
  <c r="N141" i="16" a="1"/>
  <c r="N141" i="16" s="1"/>
  <c r="L141" i="16" a="1"/>
  <c r="L141" i="16" s="1"/>
  <c r="P141" i="16" a="1"/>
  <c r="P141" i="16" s="1"/>
  <c r="B143" i="16" l="1"/>
  <c r="E142" i="16" a="1"/>
  <c r="E142" i="16" s="1"/>
  <c r="J142" i="16" a="1"/>
  <c r="J142" i="16" s="1"/>
  <c r="H142" i="16" a="1"/>
  <c r="H142" i="16" s="1"/>
  <c r="I142" i="16" a="1"/>
  <c r="I142" i="16" s="1"/>
  <c r="P142" i="16" a="1"/>
  <c r="P142" i="16" s="1"/>
  <c r="K142" i="16" a="1"/>
  <c r="K142" i="16" s="1"/>
  <c r="G142" i="16" a="1"/>
  <c r="G142" i="16" s="1"/>
  <c r="L142" i="16" a="1"/>
  <c r="L142" i="16" s="1"/>
  <c r="M142" i="16" a="1"/>
  <c r="M142" i="16" s="1"/>
  <c r="O142" i="16" a="1"/>
  <c r="O142" i="16" s="1"/>
  <c r="F142" i="16" a="1"/>
  <c r="F142" i="16" s="1"/>
  <c r="N142" i="16" a="1"/>
  <c r="N142" i="16" s="1"/>
  <c r="K40" i="18" s="1"/>
  <c r="I40" i="18" l="1"/>
  <c r="M40" i="18"/>
  <c r="B144" i="16"/>
  <c r="E143" i="16" a="1"/>
  <c r="E143" i="16" s="1"/>
  <c r="J143" i="16" a="1"/>
  <c r="J143" i="16" s="1"/>
  <c r="G143" i="16" a="1"/>
  <c r="G143" i="16" s="1"/>
  <c r="I143" i="16" a="1"/>
  <c r="I143" i="16" s="1"/>
  <c r="P143" i="16" a="1"/>
  <c r="P143" i="16" s="1"/>
  <c r="L143" i="16" a="1"/>
  <c r="L143" i="16" s="1"/>
  <c r="F143" i="16" a="1"/>
  <c r="F143" i="16" s="1"/>
  <c r="O143" i="16" a="1"/>
  <c r="O143" i="16" s="1"/>
  <c r="M143" i="16" a="1"/>
  <c r="M143" i="16" s="1"/>
  <c r="H143" i="16" a="1"/>
  <c r="H143" i="16" s="1"/>
  <c r="N143" i="16" a="1"/>
  <c r="N143" i="16" s="1"/>
  <c r="K143" i="16" a="1"/>
  <c r="K143" i="16" s="1"/>
  <c r="J40" i="17" l="1"/>
  <c r="I40" i="17"/>
  <c r="L40" i="17"/>
  <c r="K40" i="17"/>
  <c r="H40" i="17"/>
  <c r="B145" i="16"/>
  <c r="F144" i="16" a="1"/>
  <c r="F144" i="16" s="1"/>
  <c r="E144" i="16" a="1"/>
  <c r="E144" i="16" s="1"/>
  <c r="J144" i="16" a="1"/>
  <c r="J144" i="16" s="1"/>
  <c r="H144" i="16" a="1"/>
  <c r="H144" i="16" s="1"/>
  <c r="G144" i="16" a="1"/>
  <c r="G144" i="16" s="1"/>
  <c r="K144" i="16" a="1"/>
  <c r="K144" i="16" s="1"/>
  <c r="P144" i="16" a="1"/>
  <c r="P144" i="16" s="1"/>
  <c r="M144" i="16" a="1"/>
  <c r="M144" i="16" s="1"/>
  <c r="O144" i="16" a="1"/>
  <c r="O144" i="16" s="1"/>
  <c r="L144" i="16" a="1"/>
  <c r="L144" i="16" s="1"/>
  <c r="I144" i="16" a="1"/>
  <c r="I144" i="16" s="1"/>
  <c r="N144" i="16" a="1"/>
  <c r="N144" i="16" s="1"/>
  <c r="B146" i="16" l="1"/>
  <c r="E145" i="16" a="1"/>
  <c r="E145" i="16" s="1"/>
  <c r="J145" i="16" a="1"/>
  <c r="J145" i="16" s="1"/>
  <c r="I145" i="16" a="1"/>
  <c r="I145" i="16" s="1"/>
  <c r="O145" i="16" a="1"/>
  <c r="O145" i="16" s="1"/>
  <c r="K145" i="16" a="1"/>
  <c r="K145" i="16" s="1"/>
  <c r="H145" i="16" a="1"/>
  <c r="H145" i="16" s="1"/>
  <c r="G145" i="16" a="1"/>
  <c r="G145" i="16" s="1"/>
  <c r="F145" i="16" a="1"/>
  <c r="F145" i="16" s="1"/>
  <c r="P145" i="16" a="1"/>
  <c r="P145" i="16" s="1"/>
  <c r="N145" i="16" a="1"/>
  <c r="N145" i="16" s="1"/>
  <c r="L145" i="16" a="1"/>
  <c r="L145" i="16" s="1"/>
  <c r="M145" i="16" a="1"/>
  <c r="M145" i="16" s="1"/>
  <c r="B147" i="16" l="1"/>
  <c r="E146" i="16" a="1"/>
  <c r="E146" i="16" s="1"/>
  <c r="H146" i="16" a="1"/>
  <c r="H146" i="16" s="1"/>
  <c r="J146" i="16" a="1"/>
  <c r="J146" i="16" s="1"/>
  <c r="G41" i="18" s="1"/>
  <c r="G146" i="16" a="1"/>
  <c r="G146" i="16" s="1"/>
  <c r="D41" i="18" s="1"/>
  <c r="I146" i="16" a="1"/>
  <c r="I146" i="16" s="1"/>
  <c r="P146" i="16" a="1"/>
  <c r="P146" i="16" s="1"/>
  <c r="K146" i="16" a="1"/>
  <c r="K146" i="16" s="1"/>
  <c r="H41" i="18" s="1"/>
  <c r="L146" i="16" a="1"/>
  <c r="L146" i="16" s="1"/>
  <c r="M146" i="16" a="1"/>
  <c r="M146" i="16" s="1"/>
  <c r="N146" i="16" a="1"/>
  <c r="N146" i="16" s="1"/>
  <c r="K41" i="18" s="1"/>
  <c r="O146" i="16" a="1"/>
  <c r="O146" i="16" s="1"/>
  <c r="F146" i="16" a="1"/>
  <c r="F146" i="16" s="1"/>
  <c r="I41" i="18" l="1"/>
  <c r="L41" i="18"/>
  <c r="B148" i="16"/>
  <c r="E147" i="16" a="1"/>
  <c r="E147" i="16" s="1"/>
  <c r="F147" i="16" a="1"/>
  <c r="F147" i="16" s="1"/>
  <c r="J147" i="16" a="1"/>
  <c r="J147" i="16" s="1"/>
  <c r="G147" i="16" a="1"/>
  <c r="G147" i="16" s="1"/>
  <c r="H147" i="16" a="1"/>
  <c r="H147" i="16" s="1"/>
  <c r="P147" i="16" a="1"/>
  <c r="P147" i="16" s="1"/>
  <c r="L147" i="16" a="1"/>
  <c r="L147" i="16" s="1"/>
  <c r="M147" i="16" a="1"/>
  <c r="M147" i="16" s="1"/>
  <c r="K147" i="16" a="1"/>
  <c r="K147" i="16" s="1"/>
  <c r="H41" i="17" s="1"/>
  <c r="I147" i="16" a="1"/>
  <c r="I147" i="16" s="1"/>
  <c r="O147" i="16" a="1"/>
  <c r="O147" i="16" s="1"/>
  <c r="N147" i="16" a="1"/>
  <c r="N147" i="16" s="1"/>
  <c r="K41" i="17" s="1"/>
  <c r="M41" i="17" l="1"/>
  <c r="B149" i="16"/>
  <c r="E148" i="16" a="1"/>
  <c r="E148" i="16" s="1"/>
  <c r="I148" i="16" a="1"/>
  <c r="I148" i="16" s="1"/>
  <c r="O148" i="16" a="1"/>
  <c r="O148" i="16" s="1"/>
  <c r="K148" i="16" a="1"/>
  <c r="K148" i="16" s="1"/>
  <c r="M148" i="16" a="1"/>
  <c r="M148" i="16" s="1"/>
  <c r="J148" i="16" a="1"/>
  <c r="J148" i="16" s="1"/>
  <c r="H148" i="16" a="1"/>
  <c r="H148" i="16" s="1"/>
  <c r="F148" i="16" a="1"/>
  <c r="F148" i="16" s="1"/>
  <c r="G148" i="16" a="1"/>
  <c r="G148" i="16" s="1"/>
  <c r="L148" i="16" a="1"/>
  <c r="L148" i="16" s="1"/>
  <c r="P148" i="16" a="1"/>
  <c r="P148" i="16" s="1"/>
  <c r="N148" i="16" a="1"/>
  <c r="N148" i="16" s="1"/>
  <c r="B150" i="16" l="1"/>
  <c r="E149" i="16" a="1"/>
  <c r="E149" i="16" s="1"/>
  <c r="J149" i="16" a="1"/>
  <c r="J149" i="16" s="1"/>
  <c r="G149" i="16" a="1"/>
  <c r="G149" i="16" s="1"/>
  <c r="H149" i="16" a="1"/>
  <c r="H149" i="16" s="1"/>
  <c r="I149" i="16" a="1"/>
  <c r="I149" i="16" s="1"/>
  <c r="O149" i="16" a="1"/>
  <c r="O149" i="16" s="1"/>
  <c r="P149" i="16" a="1"/>
  <c r="P149" i="16" s="1"/>
  <c r="L149" i="16" a="1"/>
  <c r="L149" i="16" s="1"/>
  <c r="M149" i="16" a="1"/>
  <c r="M149" i="16" s="1"/>
  <c r="K149" i="16" a="1"/>
  <c r="K149" i="16" s="1"/>
  <c r="N149" i="16" a="1"/>
  <c r="N149" i="16" s="1"/>
  <c r="F149" i="16" a="1"/>
  <c r="F149" i="16" s="1"/>
  <c r="B42" i="18" l="1"/>
  <c r="B151" i="16"/>
  <c r="G150" i="16" a="1"/>
  <c r="G150" i="16" s="1"/>
  <c r="E150" i="16" a="1"/>
  <c r="E150" i="16" s="1"/>
  <c r="J150" i="16" a="1"/>
  <c r="J150" i="16" s="1"/>
  <c r="G42" i="18" s="1"/>
  <c r="F150" i="16" a="1"/>
  <c r="F150" i="16" s="1"/>
  <c r="H150" i="16" a="1"/>
  <c r="H150" i="16" s="1"/>
  <c r="O150" i="16" a="1"/>
  <c r="O150" i="16" s="1"/>
  <c r="P150" i="16" a="1"/>
  <c r="P150" i="16" s="1"/>
  <c r="L150" i="16" a="1"/>
  <c r="L150" i="16" s="1"/>
  <c r="K150" i="16" a="1"/>
  <c r="K150" i="16" s="1"/>
  <c r="I150" i="16" a="1"/>
  <c r="I150" i="16" s="1"/>
  <c r="M150" i="16" a="1"/>
  <c r="M150" i="16" s="1"/>
  <c r="J42" i="18" s="1"/>
  <c r="N150" i="16" a="1"/>
  <c r="N150" i="16" s="1"/>
  <c r="K42" i="18" l="1"/>
  <c r="B152" i="16"/>
  <c r="E151" i="16" a="1"/>
  <c r="E151" i="16" s="1"/>
  <c r="J151" i="16" a="1"/>
  <c r="J151" i="16" s="1"/>
  <c r="M151" i="16" a="1"/>
  <c r="M151" i="16" s="1"/>
  <c r="H151" i="16" a="1"/>
  <c r="H151" i="16" s="1"/>
  <c r="O151" i="16" a="1"/>
  <c r="O151" i="16" s="1"/>
  <c r="K151" i="16" a="1"/>
  <c r="K151" i="16" s="1"/>
  <c r="I151" i="16" a="1"/>
  <c r="I151" i="16" s="1"/>
  <c r="G151" i="16" a="1"/>
  <c r="G151" i="16" s="1"/>
  <c r="F151" i="16" a="1"/>
  <c r="F151" i="16" s="1"/>
  <c r="P151" i="16" a="1"/>
  <c r="P151" i="16" s="1"/>
  <c r="M42" i="17" s="1"/>
  <c r="L151" i="16" a="1"/>
  <c r="L151" i="16" s="1"/>
  <c r="N151" i="16" a="1"/>
  <c r="N151" i="16" s="1"/>
  <c r="H42" i="17" l="1"/>
  <c r="J42" i="17"/>
  <c r="L42" i="17"/>
  <c r="B153" i="16"/>
  <c r="E152" i="16" a="1"/>
  <c r="E152" i="16" s="1"/>
  <c r="J152" i="16" a="1"/>
  <c r="J152" i="16" s="1"/>
  <c r="H152" i="16" a="1"/>
  <c r="H152" i="16" s="1"/>
  <c r="G152" i="16" a="1"/>
  <c r="G152" i="16" s="1"/>
  <c r="I152" i="16" a="1"/>
  <c r="I152" i="16" s="1"/>
  <c r="L152" i="16" a="1"/>
  <c r="L152" i="16" s="1"/>
  <c r="O152" i="16" a="1"/>
  <c r="O152" i="16" s="1"/>
  <c r="N152" i="16" a="1"/>
  <c r="N152" i="16" s="1"/>
  <c r="F152" i="16" a="1"/>
  <c r="F152" i="16" s="1"/>
  <c r="K152" i="16" a="1"/>
  <c r="K152" i="16" s="1"/>
  <c r="P152" i="16" a="1"/>
  <c r="P152" i="16" s="1"/>
  <c r="M152" i="16" a="1"/>
  <c r="M152" i="16" s="1"/>
  <c r="B154" i="16" l="1"/>
  <c r="E153" i="16" a="1"/>
  <c r="E153" i="16" s="1"/>
  <c r="F153" i="16" a="1"/>
  <c r="F153" i="16" s="1"/>
  <c r="J153" i="16" a="1"/>
  <c r="J153" i="16" s="1"/>
  <c r="G153" i="16" a="1"/>
  <c r="G153" i="16" s="1"/>
  <c r="H153" i="16" a="1"/>
  <c r="H153" i="16" s="1"/>
  <c r="O153" i="16" a="1"/>
  <c r="O153" i="16" s="1"/>
  <c r="K153" i="16" a="1"/>
  <c r="K153" i="16" s="1"/>
  <c r="L153" i="16" a="1"/>
  <c r="L153" i="16" s="1"/>
  <c r="M153" i="16" a="1"/>
  <c r="M153" i="16" s="1"/>
  <c r="P153" i="16" a="1"/>
  <c r="P153" i="16" s="1"/>
  <c r="N153" i="16" a="1"/>
  <c r="N153" i="16" s="1"/>
  <c r="I153" i="16" a="1"/>
  <c r="I153" i="16" s="1"/>
  <c r="B155" i="16" l="1"/>
  <c r="E154" i="16" a="1"/>
  <c r="E154" i="16" s="1"/>
  <c r="J154" i="16" a="1"/>
  <c r="J154" i="16" s="1"/>
  <c r="H154" i="16" a="1"/>
  <c r="H154" i="16" s="1"/>
  <c r="I154" i="16" a="1"/>
  <c r="I154" i="16" s="1"/>
  <c r="F43" i="18" s="1"/>
  <c r="G154" i="16" a="1"/>
  <c r="G154" i="16" s="1"/>
  <c r="K154" i="16" a="1"/>
  <c r="K154" i="16" s="1"/>
  <c r="P154" i="16" a="1"/>
  <c r="P154" i="16" s="1"/>
  <c r="O154" i="16" a="1"/>
  <c r="O154" i="16" s="1"/>
  <c r="L43" i="18" s="1"/>
  <c r="M154" i="16" a="1"/>
  <c r="M154" i="16" s="1"/>
  <c r="N154" i="16" a="1"/>
  <c r="N154" i="16" s="1"/>
  <c r="K43" i="18" s="1"/>
  <c r="F154" i="16" a="1"/>
  <c r="F154" i="16" s="1"/>
  <c r="L154" i="16" a="1"/>
  <c r="L154" i="16" s="1"/>
  <c r="I43" i="18" l="1"/>
  <c r="J43" i="18"/>
  <c r="B156" i="16"/>
  <c r="E155" i="16" a="1"/>
  <c r="E155" i="16" s="1"/>
  <c r="J155" i="16" a="1"/>
  <c r="J155" i="16" s="1"/>
  <c r="G155" i="16" a="1"/>
  <c r="G155" i="16" s="1"/>
  <c r="H155" i="16" a="1"/>
  <c r="H155" i="16" s="1"/>
  <c r="L155" i="16" a="1"/>
  <c r="L155" i="16" s="1"/>
  <c r="K155" i="16" a="1"/>
  <c r="K155" i="16" s="1"/>
  <c r="O155" i="16" a="1"/>
  <c r="O155" i="16" s="1"/>
  <c r="P155" i="16" a="1"/>
  <c r="P155" i="16" s="1"/>
  <c r="I155" i="16" a="1"/>
  <c r="I155" i="16" s="1"/>
  <c r="F155" i="16" a="1"/>
  <c r="F155" i="16" s="1"/>
  <c r="M155" i="16" a="1"/>
  <c r="M155" i="16" s="1"/>
  <c r="N155" i="16" a="1"/>
  <c r="N155" i="16" s="1"/>
  <c r="K43" i="17" s="1"/>
  <c r="L43" i="17" l="1"/>
  <c r="H43" i="17"/>
  <c r="M43" i="17"/>
  <c r="B157" i="16"/>
  <c r="G156" i="16" a="1"/>
  <c r="G156" i="16" s="1"/>
  <c r="E156" i="16" a="1"/>
  <c r="E156" i="16" s="1"/>
  <c r="J156" i="16" a="1"/>
  <c r="J156" i="16" s="1"/>
  <c r="F156" i="16" a="1"/>
  <c r="F156" i="16" s="1"/>
  <c r="O156" i="16" a="1"/>
  <c r="O156" i="16" s="1"/>
  <c r="L156" i="16" a="1"/>
  <c r="L156" i="16" s="1"/>
  <c r="K156" i="16" a="1"/>
  <c r="K156" i="16" s="1"/>
  <c r="P156" i="16" a="1"/>
  <c r="P156" i="16" s="1"/>
  <c r="I156" i="16" a="1"/>
  <c r="I156" i="16" s="1"/>
  <c r="M156" i="16" a="1"/>
  <c r="M156" i="16" s="1"/>
  <c r="N156" i="16" a="1"/>
  <c r="N156" i="16" s="1"/>
  <c r="H156" i="16" a="1"/>
  <c r="H156" i="16" s="1"/>
  <c r="B158" i="16" l="1"/>
  <c r="E157" i="16" a="1"/>
  <c r="E157" i="16" s="1"/>
  <c r="G157" i="16" a="1"/>
  <c r="G157" i="16" s="1"/>
  <c r="I157" i="16" a="1"/>
  <c r="I157" i="16" s="1"/>
  <c r="L157" i="16" a="1"/>
  <c r="L157" i="16" s="1"/>
  <c r="H157" i="16" a="1"/>
  <c r="H157" i="16" s="1"/>
  <c r="J157" i="16" a="1"/>
  <c r="J157" i="16" s="1"/>
  <c r="K157" i="16" a="1"/>
  <c r="K157" i="16" s="1"/>
  <c r="P157" i="16" a="1"/>
  <c r="P157" i="16" s="1"/>
  <c r="M157" i="16" a="1"/>
  <c r="M157" i="16" s="1"/>
  <c r="F157" i="16" a="1"/>
  <c r="F157" i="16" s="1"/>
  <c r="N157" i="16" a="1"/>
  <c r="N157" i="16" s="1"/>
  <c r="O157" i="16" a="1"/>
  <c r="O157" i="16" s="1"/>
  <c r="D44" i="18" l="1"/>
  <c r="B159" i="16"/>
  <c r="E158" i="16" a="1"/>
  <c r="E158" i="16" s="1"/>
  <c r="G158" i="16" a="1"/>
  <c r="G158" i="16" s="1"/>
  <c r="F158" i="16" a="1"/>
  <c r="F158" i="16" s="1"/>
  <c r="O158" i="16" a="1"/>
  <c r="O158" i="16" s="1"/>
  <c r="L158" i="16" a="1"/>
  <c r="L158" i="16" s="1"/>
  <c r="K158" i="16" a="1"/>
  <c r="K158" i="16" s="1"/>
  <c r="P158" i="16" a="1"/>
  <c r="P158" i="16" s="1"/>
  <c r="H158" i="16" a="1"/>
  <c r="H158" i="16" s="1"/>
  <c r="I158" i="16" a="1"/>
  <c r="I158" i="16" s="1"/>
  <c r="N158" i="16" a="1"/>
  <c r="N158" i="16" s="1"/>
  <c r="J158" i="16" a="1"/>
  <c r="J158" i="16" s="1"/>
  <c r="M158" i="16" a="1"/>
  <c r="M158" i="16" s="1"/>
  <c r="J44" i="18" s="1"/>
  <c r="I44" i="18" l="1"/>
  <c r="L44" i="18"/>
  <c r="B160" i="16"/>
  <c r="E159" i="16" a="1"/>
  <c r="E159" i="16" s="1"/>
  <c r="F159" i="16" a="1"/>
  <c r="F159" i="16" s="1"/>
  <c r="G159" i="16" a="1"/>
  <c r="G159" i="16" s="1"/>
  <c r="L159" i="16" a="1"/>
  <c r="L159" i="16" s="1"/>
  <c r="H159" i="16" a="1"/>
  <c r="H159" i="16" s="1"/>
  <c r="J159" i="16" a="1"/>
  <c r="J159" i="16" s="1"/>
  <c r="K159" i="16" a="1"/>
  <c r="K159" i="16" s="1"/>
  <c r="P159" i="16" a="1"/>
  <c r="P159" i="16" s="1"/>
  <c r="I159" i="16" a="1"/>
  <c r="I159" i="16" s="1"/>
  <c r="O159" i="16" a="1"/>
  <c r="O159" i="16" s="1"/>
  <c r="M159" i="16" a="1"/>
  <c r="M159" i="16" s="1"/>
  <c r="J44" i="17" s="1"/>
  <c r="N159" i="16" a="1"/>
  <c r="N159" i="16" s="1"/>
  <c r="H44" i="17" l="1"/>
  <c r="M44" i="17"/>
  <c r="B161" i="16"/>
  <c r="E160" i="16" a="1"/>
  <c r="E160" i="16" s="1"/>
  <c r="G160" i="16" a="1"/>
  <c r="G160" i="16" s="1"/>
  <c r="H160" i="16" a="1"/>
  <c r="H160" i="16" s="1"/>
  <c r="F160" i="16" a="1"/>
  <c r="F160" i="16" s="1"/>
  <c r="I160" i="16" a="1"/>
  <c r="I160" i="16" s="1"/>
  <c r="O160" i="16" a="1"/>
  <c r="O160" i="16" s="1"/>
  <c r="L160" i="16" a="1"/>
  <c r="L160" i="16" s="1"/>
  <c r="P160" i="16" a="1"/>
  <c r="P160" i="16" s="1"/>
  <c r="K160" i="16" a="1"/>
  <c r="K160" i="16" s="1"/>
  <c r="J160" i="16" a="1"/>
  <c r="J160" i="16" s="1"/>
  <c r="N160" i="16" a="1"/>
  <c r="N160" i="16" s="1"/>
  <c r="M160" i="16" a="1"/>
  <c r="M160" i="16" s="1"/>
  <c r="B162" i="16" l="1"/>
  <c r="E161" i="16" a="1"/>
  <c r="E161" i="16" s="1"/>
  <c r="H161" i="16" a="1"/>
  <c r="H161" i="16" s="1"/>
  <c r="G161" i="16" a="1"/>
  <c r="G161" i="16" s="1"/>
  <c r="F161" i="16" a="1"/>
  <c r="F161" i="16" s="1"/>
  <c r="K161" i="16" a="1"/>
  <c r="K161" i="16" s="1"/>
  <c r="J161" i="16" a="1"/>
  <c r="J161" i="16" s="1"/>
  <c r="P161" i="16" a="1"/>
  <c r="P161" i="16" s="1"/>
  <c r="M161" i="16" a="1"/>
  <c r="M161" i="16" s="1"/>
  <c r="N161" i="16" a="1"/>
  <c r="N161" i="16" s="1"/>
  <c r="O161" i="16" a="1"/>
  <c r="O161" i="16" s="1"/>
  <c r="L161" i="16" a="1"/>
  <c r="L161" i="16" s="1"/>
  <c r="I161" i="16" a="1"/>
  <c r="I161" i="16" s="1"/>
  <c r="B163" i="16" l="1"/>
  <c r="E162" i="16" a="1"/>
  <c r="E162" i="16" s="1"/>
  <c r="J162" i="16" a="1"/>
  <c r="J162" i="16" s="1"/>
  <c r="I162" i="16" a="1"/>
  <c r="I162" i="16" s="1"/>
  <c r="F45" i="18" s="1"/>
  <c r="G162" i="16" a="1"/>
  <c r="G162" i="16" s="1"/>
  <c r="H162" i="16" a="1"/>
  <c r="H162" i="16" s="1"/>
  <c r="P162" i="16" a="1"/>
  <c r="P162" i="16" s="1"/>
  <c r="K162" i="16" a="1"/>
  <c r="K162" i="16" s="1"/>
  <c r="M162" i="16" a="1"/>
  <c r="M162" i="16" s="1"/>
  <c r="J45" i="18" s="1"/>
  <c r="L162" i="16" a="1"/>
  <c r="L162" i="16" s="1"/>
  <c r="N162" i="16" a="1"/>
  <c r="N162" i="16" s="1"/>
  <c r="O162" i="16" a="1"/>
  <c r="O162" i="16" s="1"/>
  <c r="L45" i="18" s="1"/>
  <c r="F162" i="16" a="1"/>
  <c r="F162" i="16" s="1"/>
  <c r="M45" i="18" l="1"/>
  <c r="B164" i="16"/>
  <c r="E163" i="16" a="1"/>
  <c r="E163" i="16" s="1"/>
  <c r="J163" i="16" a="1"/>
  <c r="J163" i="16" s="1"/>
  <c r="G163" i="16" a="1"/>
  <c r="G163" i="16" s="1"/>
  <c r="H163" i="16" a="1"/>
  <c r="H163" i="16" s="1"/>
  <c r="F163" i="16" a="1"/>
  <c r="F163" i="16" s="1"/>
  <c r="P163" i="16" a="1"/>
  <c r="P163" i="16" s="1"/>
  <c r="K163" i="16" a="1"/>
  <c r="K163" i="16" s="1"/>
  <c r="L163" i="16" a="1"/>
  <c r="L163" i="16" s="1"/>
  <c r="I163" i="16" a="1"/>
  <c r="I163" i="16" s="1"/>
  <c r="O163" i="16" a="1"/>
  <c r="O163" i="16" s="1"/>
  <c r="N163" i="16" a="1"/>
  <c r="N163" i="16" s="1"/>
  <c r="K45" i="17" s="1"/>
  <c r="M163" i="16" a="1"/>
  <c r="M163" i="16" s="1"/>
  <c r="J45" i="17" s="1"/>
  <c r="I45" i="17" l="1"/>
  <c r="H45" i="17"/>
  <c r="B165" i="16"/>
  <c r="E164" i="16" a="1"/>
  <c r="E164" i="16" s="1"/>
  <c r="J164" i="16" a="1"/>
  <c r="J164" i="16" s="1"/>
  <c r="H164" i="16" a="1"/>
  <c r="H164" i="16" s="1"/>
  <c r="G164" i="16" a="1"/>
  <c r="G164" i="16" s="1"/>
  <c r="M164" i="16" a="1"/>
  <c r="M164" i="16" s="1"/>
  <c r="O164" i="16" a="1"/>
  <c r="O164" i="16" s="1"/>
  <c r="I164" i="16" a="1"/>
  <c r="I164" i="16" s="1"/>
  <c r="L164" i="16" a="1"/>
  <c r="L164" i="16" s="1"/>
  <c r="P164" i="16" a="1"/>
  <c r="P164" i="16" s="1"/>
  <c r="K164" i="16" a="1"/>
  <c r="K164" i="16" s="1"/>
  <c r="F164" i="16" a="1"/>
  <c r="F164" i="16" s="1"/>
  <c r="N164" i="16" a="1"/>
  <c r="N164" i="16" s="1"/>
  <c r="B166" i="16" l="1"/>
  <c r="E165" i="16" a="1"/>
  <c r="E165" i="16" s="1"/>
  <c r="J165" i="16" a="1"/>
  <c r="J165" i="16" s="1"/>
  <c r="G165" i="16" a="1"/>
  <c r="G165" i="16" s="1"/>
  <c r="H165" i="16" a="1"/>
  <c r="H165" i="16" s="1"/>
  <c r="I165" i="16" a="1"/>
  <c r="I165" i="16" s="1"/>
  <c r="M165" i="16" a="1"/>
  <c r="M165" i="16" s="1"/>
  <c r="O165" i="16" a="1"/>
  <c r="O165" i="16" s="1"/>
  <c r="L165" i="16" a="1"/>
  <c r="L165" i="16" s="1"/>
  <c r="P165" i="16" a="1"/>
  <c r="P165" i="16" s="1"/>
  <c r="F165" i="16" a="1"/>
  <c r="F165" i="16" s="1"/>
  <c r="K165" i="16" a="1"/>
  <c r="K165" i="16" s="1"/>
  <c r="N165" i="16" a="1"/>
  <c r="N165" i="16" s="1"/>
  <c r="B167" i="16" l="1"/>
  <c r="E166" i="16" a="1"/>
  <c r="E166" i="16" s="1"/>
  <c r="H166" i="16" a="1"/>
  <c r="H166" i="16" s="1"/>
  <c r="J166" i="16" a="1"/>
  <c r="J166" i="16" s="1"/>
  <c r="I166" i="16" a="1"/>
  <c r="I166" i="16" s="1"/>
  <c r="G166" i="16" a="1"/>
  <c r="G166" i="16" s="1"/>
  <c r="F166" i="16" a="1"/>
  <c r="F166" i="16" s="1"/>
  <c r="C46" i="18" s="1"/>
  <c r="O166" i="16" a="1"/>
  <c r="O166" i="16" s="1"/>
  <c r="L166" i="16" a="1"/>
  <c r="L166" i="16" s="1"/>
  <c r="K166" i="16" a="1"/>
  <c r="K166" i="16" s="1"/>
  <c r="P166" i="16" a="1"/>
  <c r="P166" i="16" s="1"/>
  <c r="M46" i="18" s="1"/>
  <c r="N166" i="16" a="1"/>
  <c r="N166" i="16" s="1"/>
  <c r="M166" i="16" a="1"/>
  <c r="M166" i="16" s="1"/>
  <c r="J46" i="18" s="1"/>
  <c r="L46" i="18" l="1"/>
  <c r="K46" i="18"/>
  <c r="I46" i="18"/>
  <c r="B168" i="16"/>
  <c r="E167" i="16" a="1"/>
  <c r="E167" i="16" s="1"/>
  <c r="G167" i="16" a="1"/>
  <c r="G167" i="16" s="1"/>
  <c r="H167" i="16" a="1"/>
  <c r="H167" i="16" s="1"/>
  <c r="J167" i="16" a="1"/>
  <c r="J167" i="16" s="1"/>
  <c r="M167" i="16" a="1"/>
  <c r="M167" i="16" s="1"/>
  <c r="J46" i="17" s="1"/>
  <c r="O167" i="16" a="1"/>
  <c r="O167" i="16" s="1"/>
  <c r="L167" i="16" a="1"/>
  <c r="L167" i="16" s="1"/>
  <c r="I46" i="17" s="1"/>
  <c r="K167" i="16" a="1"/>
  <c r="K167" i="16" s="1"/>
  <c r="I167" i="16" a="1"/>
  <c r="I167" i="16" s="1"/>
  <c r="P167" i="16" a="1"/>
  <c r="P167" i="16" s="1"/>
  <c r="F167" i="16" a="1"/>
  <c r="F167" i="16" s="1"/>
  <c r="N167" i="16" a="1"/>
  <c r="N167" i="16" s="1"/>
  <c r="H46" i="17" l="1"/>
  <c r="B46" i="17"/>
  <c r="B169" i="16"/>
  <c r="E168" i="16" a="1"/>
  <c r="E168" i="16" s="1"/>
  <c r="I168" i="16" a="1"/>
  <c r="I168" i="16" s="1"/>
  <c r="H168" i="16" a="1"/>
  <c r="H168" i="16" s="1"/>
  <c r="G168" i="16" a="1"/>
  <c r="G168" i="16" s="1"/>
  <c r="J168" i="16" a="1"/>
  <c r="J168" i="16" s="1"/>
  <c r="O168" i="16" a="1"/>
  <c r="O168" i="16" s="1"/>
  <c r="F168" i="16" a="1"/>
  <c r="F168" i="16" s="1"/>
  <c r="L168" i="16" a="1"/>
  <c r="L168" i="16" s="1"/>
  <c r="K168" i="16" a="1"/>
  <c r="K168" i="16" s="1"/>
  <c r="P168" i="16" a="1"/>
  <c r="P168" i="16" s="1"/>
  <c r="N168" i="16" a="1"/>
  <c r="N168" i="16" s="1"/>
  <c r="M168" i="16" a="1"/>
  <c r="M168" i="16" s="1"/>
  <c r="B170" i="16" l="1"/>
  <c r="E169" i="16" a="1"/>
  <c r="E169" i="16" s="1"/>
  <c r="F169" i="16" a="1"/>
  <c r="F169" i="16" s="1"/>
  <c r="H169" i="16" a="1"/>
  <c r="H169" i="16" s="1"/>
  <c r="J169" i="16" a="1"/>
  <c r="J169" i="16" s="1"/>
  <c r="G169" i="16" a="1"/>
  <c r="G169" i="16" s="1"/>
  <c r="I169" i="16" a="1"/>
  <c r="I169" i="16" s="1"/>
  <c r="L169" i="16" a="1"/>
  <c r="L169" i="16" s="1"/>
  <c r="K169" i="16" a="1"/>
  <c r="K169" i="16" s="1"/>
  <c r="P169" i="16" a="1"/>
  <c r="P169" i="16" s="1"/>
  <c r="O169" i="16" a="1"/>
  <c r="O169" i="16" s="1"/>
  <c r="M169" i="16" a="1"/>
  <c r="M169" i="16" s="1"/>
  <c r="N169" i="16" a="1"/>
  <c r="N169" i="16" s="1"/>
  <c r="B171" i="16" l="1"/>
  <c r="E170" i="16" a="1"/>
  <c r="E170" i="16" s="1"/>
  <c r="J170" i="16" a="1"/>
  <c r="J170" i="16" s="1"/>
  <c r="I170" i="16" a="1"/>
  <c r="I170" i="16" s="1"/>
  <c r="F47" i="18" s="1"/>
  <c r="F170" i="16" a="1"/>
  <c r="F170" i="16" s="1"/>
  <c r="L170" i="16" a="1"/>
  <c r="L170" i="16" s="1"/>
  <c r="K170" i="16" a="1"/>
  <c r="K170" i="16" s="1"/>
  <c r="P170" i="16" a="1"/>
  <c r="P170" i="16" s="1"/>
  <c r="O170" i="16" a="1"/>
  <c r="O170" i="16" s="1"/>
  <c r="M170" i="16" a="1"/>
  <c r="M170" i="16" s="1"/>
  <c r="J47" i="18" s="1"/>
  <c r="N170" i="16" a="1"/>
  <c r="N170" i="16" s="1"/>
  <c r="K47" i="18" s="1"/>
  <c r="G170" i="16" a="1"/>
  <c r="G170" i="16" s="1"/>
  <c r="H170" i="16" a="1"/>
  <c r="H170" i="16" s="1"/>
  <c r="L47" i="18" l="1"/>
  <c r="B172" i="16"/>
  <c r="E171" i="16" a="1"/>
  <c r="E171" i="16" s="1"/>
  <c r="J171" i="16" a="1"/>
  <c r="J171" i="16" s="1"/>
  <c r="G171" i="16" a="1"/>
  <c r="G171" i="16" s="1"/>
  <c r="K171" i="16" a="1"/>
  <c r="K171" i="16" s="1"/>
  <c r="H47" i="17" s="1"/>
  <c r="F171" i="16" a="1"/>
  <c r="F171" i="16" s="1"/>
  <c r="P171" i="16" a="1"/>
  <c r="P171" i="16" s="1"/>
  <c r="H171" i="16" a="1"/>
  <c r="H171" i="16" s="1"/>
  <c r="O171" i="16" a="1"/>
  <c r="O171" i="16" s="1"/>
  <c r="M171" i="16" a="1"/>
  <c r="M171" i="16" s="1"/>
  <c r="L171" i="16" a="1"/>
  <c r="L171" i="16" s="1"/>
  <c r="N171" i="16" a="1"/>
  <c r="N171" i="16" s="1"/>
  <c r="I171" i="16" a="1"/>
  <c r="I171" i="16" s="1"/>
  <c r="J47" i="17" l="1"/>
  <c r="K47" i="17"/>
  <c r="I47" i="17"/>
  <c r="B173" i="16"/>
  <c r="E172" i="16" a="1"/>
  <c r="E172" i="16" s="1"/>
  <c r="G172" i="16" a="1"/>
  <c r="G172" i="16" s="1"/>
  <c r="F172" i="16" a="1"/>
  <c r="F172" i="16" s="1"/>
  <c r="H172" i="16" a="1"/>
  <c r="H172" i="16" s="1"/>
  <c r="J172" i="16" a="1"/>
  <c r="J172" i="16" s="1"/>
  <c r="K172" i="16" a="1"/>
  <c r="K172" i="16" s="1"/>
  <c r="M172" i="16" a="1"/>
  <c r="M172" i="16" s="1"/>
  <c r="P172" i="16" a="1"/>
  <c r="P172" i="16" s="1"/>
  <c r="I172" i="16" a="1"/>
  <c r="I172" i="16" s="1"/>
  <c r="N172" i="16" a="1"/>
  <c r="N172" i="16" s="1"/>
  <c r="O172" i="16" a="1"/>
  <c r="O172" i="16" s="1"/>
  <c r="L172" i="16" a="1"/>
  <c r="L172" i="16" s="1"/>
  <c r="B174" i="16" l="1"/>
  <c r="E173" i="16" a="1"/>
  <c r="E173" i="16" s="1"/>
  <c r="I173" i="16" a="1"/>
  <c r="I173" i="16" s="1"/>
  <c r="G173" i="16" a="1"/>
  <c r="G173" i="16" s="1"/>
  <c r="J173" i="16" a="1"/>
  <c r="J173" i="16" s="1"/>
  <c r="F173" i="16" a="1"/>
  <c r="F173" i="16" s="1"/>
  <c r="P173" i="16" a="1"/>
  <c r="P173" i="16" s="1"/>
  <c r="H173" i="16" a="1"/>
  <c r="H173" i="16" s="1"/>
  <c r="O173" i="16" a="1"/>
  <c r="O173" i="16" s="1"/>
  <c r="M173" i="16" a="1"/>
  <c r="M173" i="16" s="1"/>
  <c r="N173" i="16" a="1"/>
  <c r="N173" i="16" s="1"/>
  <c r="K173" i="16" a="1"/>
  <c r="K173" i="16" s="1"/>
  <c r="L173" i="16" a="1"/>
  <c r="L173" i="16" s="1"/>
  <c r="B175" i="16" l="1"/>
  <c r="E174" i="16" a="1"/>
  <c r="E174" i="16" s="1"/>
  <c r="G174" i="16" a="1"/>
  <c r="G174" i="16" s="1"/>
  <c r="H174" i="16" a="1"/>
  <c r="H174" i="16" s="1"/>
  <c r="J174" i="16" a="1"/>
  <c r="J174" i="16" s="1"/>
  <c r="I174" i="16" a="1"/>
  <c r="I174" i="16" s="1"/>
  <c r="K174" i="16" a="1"/>
  <c r="K174" i="16" s="1"/>
  <c r="F174" i="16" a="1"/>
  <c r="F174" i="16" s="1"/>
  <c r="P174" i="16" a="1"/>
  <c r="P174" i="16" s="1"/>
  <c r="M174" i="16" a="1"/>
  <c r="M174" i="16" s="1"/>
  <c r="J48" i="18" s="1"/>
  <c r="N174" i="16" a="1"/>
  <c r="N174" i="16" s="1"/>
  <c r="L174" i="16" a="1"/>
  <c r="L174" i="16" s="1"/>
  <c r="I48" i="18" s="1"/>
  <c r="O174" i="16" a="1"/>
  <c r="O174" i="16" s="1"/>
  <c r="L48" i="18" s="1"/>
  <c r="H48" i="18" l="1"/>
  <c r="B176" i="16"/>
  <c r="E175" i="16" a="1"/>
  <c r="E175" i="16" s="1"/>
  <c r="G175" i="16" a="1"/>
  <c r="G175" i="16" s="1"/>
  <c r="J175" i="16" a="1"/>
  <c r="J175" i="16" s="1"/>
  <c r="K175" i="16" a="1"/>
  <c r="K175" i="16" s="1"/>
  <c r="P175" i="16" a="1"/>
  <c r="P175" i="16" s="1"/>
  <c r="O175" i="16" a="1"/>
  <c r="O175" i="16" s="1"/>
  <c r="L48" i="17" s="1"/>
  <c r="M175" i="16" a="1"/>
  <c r="M175" i="16" s="1"/>
  <c r="L175" i="16" a="1"/>
  <c r="L175" i="16" s="1"/>
  <c r="N175" i="16" a="1"/>
  <c r="N175" i="16" s="1"/>
  <c r="F175" i="16" a="1"/>
  <c r="F175" i="16" s="1"/>
  <c r="H175" i="16" a="1"/>
  <c r="H175" i="16" s="1"/>
  <c r="I175" i="16" a="1"/>
  <c r="I175" i="16" s="1"/>
  <c r="J48" i="17" l="1"/>
  <c r="K48" i="17"/>
  <c r="I48" i="17"/>
  <c r="B177" i="16"/>
  <c r="E176" i="16" a="1"/>
  <c r="E176" i="16" s="1"/>
  <c r="H176" i="16" a="1"/>
  <c r="H176" i="16" s="1"/>
  <c r="J176" i="16" a="1"/>
  <c r="J176" i="16" s="1"/>
  <c r="G176" i="16" a="1"/>
  <c r="G176" i="16" s="1"/>
  <c r="P176" i="16" a="1"/>
  <c r="P176" i="16" s="1"/>
  <c r="F176" i="16" a="1"/>
  <c r="F176" i="16" s="1"/>
  <c r="I176" i="16" a="1"/>
  <c r="I176" i="16" s="1"/>
  <c r="M176" i="16" a="1"/>
  <c r="M176" i="16" s="1"/>
  <c r="K176" i="16" a="1"/>
  <c r="K176" i="16" s="1"/>
  <c r="N176" i="16" a="1"/>
  <c r="N176" i="16" s="1"/>
  <c r="O176" i="16" a="1"/>
  <c r="O176" i="16" s="1"/>
  <c r="L176" i="16" a="1"/>
  <c r="L176" i="16" s="1"/>
  <c r="B178" i="16" l="1"/>
  <c r="E177" i="16" a="1"/>
  <c r="E177" i="16" s="1"/>
  <c r="J177" i="16" a="1"/>
  <c r="J177" i="16" s="1"/>
  <c r="F177" i="16" a="1"/>
  <c r="F177" i="16" s="1"/>
  <c r="P177" i="16" a="1"/>
  <c r="P177" i="16" s="1"/>
  <c r="H177" i="16" a="1"/>
  <c r="H177" i="16" s="1"/>
  <c r="I177" i="16" a="1"/>
  <c r="I177" i="16" s="1"/>
  <c r="M177" i="16" a="1"/>
  <c r="M177" i="16" s="1"/>
  <c r="K177" i="16" a="1"/>
  <c r="K177" i="16" s="1"/>
  <c r="O177" i="16" a="1"/>
  <c r="O177" i="16" s="1"/>
  <c r="L177" i="16" a="1"/>
  <c r="L177" i="16" s="1"/>
  <c r="N177" i="16" a="1"/>
  <c r="N177" i="16" s="1"/>
  <c r="G177" i="16" a="1"/>
  <c r="G177" i="16" s="1"/>
  <c r="B49" i="18" l="1"/>
  <c r="B179" i="16"/>
  <c r="E178" i="16" a="1"/>
  <c r="E178" i="16" s="1"/>
  <c r="J178" i="16" a="1"/>
  <c r="J178" i="16" s="1"/>
  <c r="I178" i="16" a="1"/>
  <c r="I178" i="16" s="1"/>
  <c r="G178" i="16" a="1"/>
  <c r="G178" i="16" s="1"/>
  <c r="H178" i="16" a="1"/>
  <c r="H178" i="16" s="1"/>
  <c r="F178" i="16" a="1"/>
  <c r="F178" i="16" s="1"/>
  <c r="C49" i="18" s="1"/>
  <c r="L178" i="16" a="1"/>
  <c r="L178" i="16" s="1"/>
  <c r="I49" i="18" s="1"/>
  <c r="M178" i="16" a="1"/>
  <c r="M178" i="16" s="1"/>
  <c r="O178" i="16" a="1"/>
  <c r="O178" i="16" s="1"/>
  <c r="K178" i="16" a="1"/>
  <c r="K178" i="16" s="1"/>
  <c r="P178" i="16" a="1"/>
  <c r="P178" i="16" s="1"/>
  <c r="M49" i="18" s="1"/>
  <c r="N178" i="16" a="1"/>
  <c r="N178" i="16" s="1"/>
  <c r="J49" i="18" l="1"/>
  <c r="I49" i="17"/>
  <c r="B180" i="16"/>
  <c r="E179" i="16" a="1"/>
  <c r="E179" i="16" s="1"/>
  <c r="J179" i="16" a="1"/>
  <c r="J179" i="16" s="1"/>
  <c r="H179" i="16" a="1"/>
  <c r="H179" i="16" s="1"/>
  <c r="M179" i="16" a="1"/>
  <c r="M179" i="16" s="1"/>
  <c r="F179" i="16" a="1"/>
  <c r="F179" i="16" s="1"/>
  <c r="O179" i="16" a="1"/>
  <c r="O179" i="16" s="1"/>
  <c r="G179" i="16" a="1"/>
  <c r="G179" i="16" s="1"/>
  <c r="L179" i="16" a="1"/>
  <c r="L179" i="16" s="1"/>
  <c r="P179" i="16" a="1"/>
  <c r="P179" i="16" s="1"/>
  <c r="K179" i="16" a="1"/>
  <c r="K179" i="16" s="1"/>
  <c r="H49" i="17" s="1"/>
  <c r="N179" i="16" a="1"/>
  <c r="N179" i="16" s="1"/>
  <c r="I179" i="16" a="1"/>
  <c r="I179" i="16" s="1"/>
  <c r="E49" i="17"/>
  <c r="M49" i="17" l="1"/>
  <c r="L49" i="17"/>
  <c r="K49" i="17"/>
  <c r="B181" i="16"/>
  <c r="E180" i="16" a="1"/>
  <c r="E180" i="16" s="1"/>
  <c r="H180" i="16" a="1"/>
  <c r="H180" i="16" s="1"/>
  <c r="J180" i="16" a="1"/>
  <c r="J180" i="16" s="1"/>
  <c r="M180" i="16" a="1"/>
  <c r="M180" i="16" s="1"/>
  <c r="O180" i="16" a="1"/>
  <c r="O180" i="16" s="1"/>
  <c r="L180" i="16" a="1"/>
  <c r="L180" i="16" s="1"/>
  <c r="F180" i="16" a="1"/>
  <c r="F180" i="16" s="1"/>
  <c r="P180" i="16" a="1"/>
  <c r="P180" i="16" s="1"/>
  <c r="K180" i="16" a="1"/>
  <c r="K180" i="16" s="1"/>
  <c r="I180" i="16" a="1"/>
  <c r="I180" i="16" s="1"/>
  <c r="N180" i="16" a="1"/>
  <c r="N180" i="16" s="1"/>
  <c r="G180" i="16" a="1"/>
  <c r="G180" i="16" s="1"/>
  <c r="B182" i="16" l="1"/>
  <c r="E181" i="16" a="1"/>
  <c r="E181" i="16" s="1"/>
  <c r="J181" i="16" a="1"/>
  <c r="J181" i="16" s="1"/>
  <c r="G181" i="16" a="1"/>
  <c r="G181" i="16" s="1"/>
  <c r="H181" i="16" a="1"/>
  <c r="H181" i="16" s="1"/>
  <c r="I181" i="16" a="1"/>
  <c r="I181" i="16" s="1"/>
  <c r="F181" i="16" a="1"/>
  <c r="F181" i="16" s="1"/>
  <c r="O181" i="16" a="1"/>
  <c r="O181" i="16" s="1"/>
  <c r="L181" i="16" a="1"/>
  <c r="L181" i="16" s="1"/>
  <c r="P181" i="16" a="1"/>
  <c r="P181" i="16" s="1"/>
  <c r="K181" i="16" a="1"/>
  <c r="K181" i="16" s="1"/>
  <c r="M181" i="16" a="1"/>
  <c r="M181" i="16" s="1"/>
  <c r="N181" i="16" a="1"/>
  <c r="N181" i="16" s="1"/>
  <c r="B183" i="16" l="1"/>
  <c r="E182" i="16" a="1"/>
  <c r="E182" i="16" s="1"/>
  <c r="G182" i="16" a="1"/>
  <c r="G182" i="16" s="1"/>
  <c r="H182" i="16" a="1"/>
  <c r="H182" i="16" s="1"/>
  <c r="J182" i="16" a="1"/>
  <c r="J182" i="16" s="1"/>
  <c r="O182" i="16" a="1"/>
  <c r="O182" i="16" s="1"/>
  <c r="L50" i="18" s="1"/>
  <c r="L182" i="16" a="1"/>
  <c r="L182" i="16" s="1"/>
  <c r="I182" i="16" a="1"/>
  <c r="I182" i="16" s="1"/>
  <c r="F50" i="18" s="1"/>
  <c r="F182" i="16" a="1"/>
  <c r="F182" i="16" s="1"/>
  <c r="K182" i="16" a="1"/>
  <c r="K182" i="16" s="1"/>
  <c r="P182" i="16" a="1"/>
  <c r="P182" i="16" s="1"/>
  <c r="N182" i="16" a="1"/>
  <c r="N182" i="16" s="1"/>
  <c r="K50" i="18" s="1"/>
  <c r="M182" i="16" a="1"/>
  <c r="M182" i="16" s="1"/>
  <c r="M50" i="18" l="1"/>
  <c r="I50" i="18"/>
  <c r="B184" i="16"/>
  <c r="E183" i="16" a="1"/>
  <c r="E183" i="16" s="1"/>
  <c r="B50" i="17" s="1"/>
  <c r="H183" i="16" a="1"/>
  <c r="H183" i="16" s="1"/>
  <c r="J183" i="16" a="1"/>
  <c r="J183" i="16" s="1"/>
  <c r="G183" i="16" a="1"/>
  <c r="G183" i="16" s="1"/>
  <c r="L183" i="16" a="1"/>
  <c r="L183" i="16" s="1"/>
  <c r="K183" i="16" a="1"/>
  <c r="K183" i="16" s="1"/>
  <c r="P183" i="16" a="1"/>
  <c r="P183" i="16" s="1"/>
  <c r="F183" i="16" a="1"/>
  <c r="F183" i="16" s="1"/>
  <c r="N183" i="16" a="1"/>
  <c r="N183" i="16" s="1"/>
  <c r="I183" i="16" a="1"/>
  <c r="I183" i="16" s="1"/>
  <c r="O183" i="16" a="1"/>
  <c r="O183" i="16" s="1"/>
  <c r="L50" i="17" s="1"/>
  <c r="M183" i="16" a="1"/>
  <c r="M183" i="16" s="1"/>
  <c r="H50" i="17" l="1"/>
  <c r="J50" i="17"/>
  <c r="K50" i="17"/>
  <c r="B185" i="16"/>
  <c r="E184" i="16" a="1"/>
  <c r="E184" i="16" s="1"/>
  <c r="I184" i="16" a="1"/>
  <c r="I184" i="16" s="1"/>
  <c r="H184" i="16" a="1"/>
  <c r="H184" i="16" s="1"/>
  <c r="J184" i="16" a="1"/>
  <c r="J184" i="16" s="1"/>
  <c r="G184" i="16" a="1"/>
  <c r="G184" i="16" s="1"/>
  <c r="K184" i="16" a="1"/>
  <c r="K184" i="16" s="1"/>
  <c r="F184" i="16" a="1"/>
  <c r="F184" i="16" s="1"/>
  <c r="P184" i="16" a="1"/>
  <c r="P184" i="16" s="1"/>
  <c r="M184" i="16" a="1"/>
  <c r="M184" i="16" s="1"/>
  <c r="N184" i="16" a="1"/>
  <c r="N184" i="16" s="1"/>
  <c r="O184" i="16" a="1"/>
  <c r="O184" i="16" s="1"/>
  <c r="L184" i="16" a="1"/>
  <c r="L184" i="16" s="1"/>
  <c r="B186" i="16" l="1"/>
  <c r="E185" i="16" a="1"/>
  <c r="E185" i="16" s="1"/>
  <c r="G185" i="16" a="1"/>
  <c r="G185" i="16" s="1"/>
  <c r="J185" i="16" a="1"/>
  <c r="J185" i="16" s="1"/>
  <c r="I185" i="16" a="1"/>
  <c r="I185" i="16" s="1"/>
  <c r="K185" i="16" a="1"/>
  <c r="K185" i="16" s="1"/>
  <c r="P185" i="16" a="1"/>
  <c r="P185" i="16" s="1"/>
  <c r="H185" i="16" a="1"/>
  <c r="H185" i="16" s="1"/>
  <c r="F185" i="16" a="1"/>
  <c r="F185" i="16" s="1"/>
  <c r="M185" i="16" a="1"/>
  <c r="M185" i="16" s="1"/>
  <c r="O185" i="16" a="1"/>
  <c r="O185" i="16" s="1"/>
  <c r="L185" i="16" a="1"/>
  <c r="L185" i="16" s="1"/>
  <c r="N185" i="16" a="1"/>
  <c r="N185" i="16" s="1"/>
  <c r="J51" i="18" l="1"/>
  <c r="B187" i="16"/>
  <c r="E186" i="16" a="1"/>
  <c r="E186" i="16" s="1"/>
  <c r="J186" i="16" a="1"/>
  <c r="J186" i="16" s="1"/>
  <c r="G186" i="16" a="1"/>
  <c r="G186" i="16" s="1"/>
  <c r="D51" i="18" s="1"/>
  <c r="H186" i="16" a="1"/>
  <c r="H186" i="16" s="1"/>
  <c r="P186" i="16" a="1"/>
  <c r="P186" i="16" s="1"/>
  <c r="M51" i="18" s="1"/>
  <c r="O186" i="16" a="1"/>
  <c r="O186" i="16" s="1"/>
  <c r="L51" i="18" s="1"/>
  <c r="I186" i="16" a="1"/>
  <c r="I186" i="16" s="1"/>
  <c r="M186" i="16" a="1"/>
  <c r="M186" i="16" s="1"/>
  <c r="F186" i="16" a="1"/>
  <c r="F186" i="16" s="1"/>
  <c r="K186" i="16" a="1"/>
  <c r="K186" i="16" s="1"/>
  <c r="L186" i="16" a="1"/>
  <c r="L186" i="16" s="1"/>
  <c r="N186" i="16" a="1"/>
  <c r="N186" i="16" s="1"/>
  <c r="I51" i="18" l="1"/>
  <c r="AW4" i="1" s="1"/>
  <c r="B188" i="16"/>
  <c r="F187" i="16" a="1"/>
  <c r="F187" i="16" s="1"/>
  <c r="E187" i="16" a="1"/>
  <c r="E187" i="16" s="1"/>
  <c r="B51" i="17" s="1"/>
  <c r="J187" i="16" a="1"/>
  <c r="J187" i="16" s="1"/>
  <c r="H187" i="16" a="1"/>
  <c r="H187" i="16" s="1"/>
  <c r="I187" i="16" a="1"/>
  <c r="I187" i="16" s="1"/>
  <c r="G187" i="16" a="1"/>
  <c r="G187" i="16" s="1"/>
  <c r="O187" i="16" a="1"/>
  <c r="O187" i="16" s="1"/>
  <c r="M187" i="16" a="1"/>
  <c r="M187" i="16" s="1"/>
  <c r="J51" i="17" s="1"/>
  <c r="L187" i="16" a="1"/>
  <c r="L187" i="16" s="1"/>
  <c r="K187" i="16" a="1"/>
  <c r="K187" i="16" s="1"/>
  <c r="H51" i="17" s="1"/>
  <c r="N187" i="16" a="1"/>
  <c r="N187" i="16" s="1"/>
  <c r="P187" i="16" a="1"/>
  <c r="P187" i="16" s="1"/>
  <c r="L51" i="17" l="1"/>
  <c r="K51" i="17"/>
  <c r="B189" i="16"/>
  <c r="E188" i="16" a="1"/>
  <c r="E188" i="16" s="1"/>
  <c r="I188" i="16" a="1"/>
  <c r="I188" i="16" s="1"/>
  <c r="J188" i="16" a="1"/>
  <c r="J188" i="16" s="1"/>
  <c r="H188" i="16" a="1"/>
  <c r="H188" i="16" s="1"/>
  <c r="G188" i="16" a="1"/>
  <c r="G188" i="16" s="1"/>
  <c r="P188" i="16" a="1"/>
  <c r="P188" i="16" s="1"/>
  <c r="F188" i="16" a="1"/>
  <c r="F188" i="16" s="1"/>
  <c r="M188" i="16" a="1"/>
  <c r="M188" i="16" s="1"/>
  <c r="O188" i="16" a="1"/>
  <c r="O188" i="16" s="1"/>
  <c r="L188" i="16" a="1"/>
  <c r="L188" i="16" s="1"/>
  <c r="K188" i="16" a="1"/>
  <c r="K188" i="16" s="1"/>
  <c r="N188" i="16" a="1"/>
  <c r="N188" i="16" s="1"/>
  <c r="B190" i="16" l="1"/>
  <c r="E189" i="16" a="1"/>
  <c r="E189" i="16" s="1"/>
  <c r="J189" i="16" a="1"/>
  <c r="J189" i="16" s="1"/>
  <c r="G189" i="16" a="1"/>
  <c r="G189" i="16" s="1"/>
  <c r="H189" i="16" a="1"/>
  <c r="H189" i="16" s="1"/>
  <c r="F189" i="16" a="1"/>
  <c r="F189" i="16" s="1"/>
  <c r="O189" i="16" a="1"/>
  <c r="O189" i="16" s="1"/>
  <c r="M189" i="16" a="1"/>
  <c r="M189" i="16" s="1"/>
  <c r="P189" i="16" a="1"/>
  <c r="P189" i="16" s="1"/>
  <c r="L189" i="16" a="1"/>
  <c r="L189" i="16" s="1"/>
  <c r="K189" i="16" a="1"/>
  <c r="K189" i="16" s="1"/>
  <c r="I189" i="16" a="1"/>
  <c r="I189" i="16" s="1"/>
  <c r="N189" i="16" a="1"/>
  <c r="N189" i="16" s="1"/>
  <c r="B52" i="18" l="1"/>
  <c r="B191" i="16"/>
  <c r="E190" i="16" a="1"/>
  <c r="E190" i="16" s="1"/>
  <c r="H190" i="16" a="1"/>
  <c r="H190" i="16" s="1"/>
  <c r="J190" i="16" a="1"/>
  <c r="J190" i="16" s="1"/>
  <c r="G52" i="18" s="1"/>
  <c r="G190" i="16" a="1"/>
  <c r="G190" i="16" s="1"/>
  <c r="P190" i="16" a="1"/>
  <c r="P190" i="16" s="1"/>
  <c r="I190" i="16" a="1"/>
  <c r="I190" i="16" s="1"/>
  <c r="M190" i="16" a="1"/>
  <c r="M190" i="16" s="1"/>
  <c r="O190" i="16" a="1"/>
  <c r="O190" i="16" s="1"/>
  <c r="L190" i="16" a="1"/>
  <c r="L190" i="16" s="1"/>
  <c r="I52" i="18" s="1"/>
  <c r="AW5" i="1" s="1"/>
  <c r="K190" i="16" a="1"/>
  <c r="K190" i="16" s="1"/>
  <c r="H52" i="18" s="1"/>
  <c r="F190" i="16" a="1"/>
  <c r="F190" i="16" s="1"/>
  <c r="N190" i="16" a="1"/>
  <c r="N190" i="16" s="1"/>
  <c r="M52" i="18" l="1"/>
  <c r="B52" i="17"/>
  <c r="B192" i="16"/>
  <c r="E191" i="16" a="1"/>
  <c r="E191" i="16" s="1"/>
  <c r="G191" i="16" a="1"/>
  <c r="G191" i="16" s="1"/>
  <c r="F191" i="16" a="1"/>
  <c r="F191" i="16" s="1"/>
  <c r="H191" i="16" a="1"/>
  <c r="H191" i="16" s="1"/>
  <c r="I191" i="16" a="1"/>
  <c r="I191" i="16" s="1"/>
  <c r="O191" i="16" a="1"/>
  <c r="O191" i="16" s="1"/>
  <c r="L52" i="17" s="1"/>
  <c r="M191" i="16" a="1"/>
  <c r="M191" i="16" s="1"/>
  <c r="L191" i="16" a="1"/>
  <c r="L191" i="16" s="1"/>
  <c r="P191" i="16" a="1"/>
  <c r="P191" i="16" s="1"/>
  <c r="J191" i="16" a="1"/>
  <c r="J191" i="16" s="1"/>
  <c r="N191" i="16" a="1"/>
  <c r="N191" i="16" s="1"/>
  <c r="K191" i="16" a="1"/>
  <c r="K191" i="16" s="1"/>
  <c r="H52" i="17" s="1"/>
  <c r="K52" i="17" l="1"/>
  <c r="B193" i="16"/>
  <c r="G192" i="16" a="1"/>
  <c r="G192" i="16" s="1"/>
  <c r="E192" i="16" a="1"/>
  <c r="E192" i="16" s="1"/>
  <c r="J192" i="16" a="1"/>
  <c r="J192" i="16" s="1"/>
  <c r="I192" i="16" a="1"/>
  <c r="I192" i="16" s="1"/>
  <c r="M192" i="16" a="1"/>
  <c r="M192" i="16" s="1"/>
  <c r="H192" i="16" a="1"/>
  <c r="H192" i="16" s="1"/>
  <c r="F192" i="16" a="1"/>
  <c r="F192" i="16" s="1"/>
  <c r="O192" i="16" a="1"/>
  <c r="O192" i="16" s="1"/>
  <c r="K192" i="16" a="1"/>
  <c r="K192" i="16" s="1"/>
  <c r="L192" i="16" a="1"/>
  <c r="L192" i="16" s="1"/>
  <c r="P192" i="16" a="1"/>
  <c r="P192" i="16" s="1"/>
  <c r="N192" i="16" a="1"/>
  <c r="N192" i="16" s="1"/>
  <c r="B194" i="16" l="1"/>
  <c r="E193" i="16" a="1"/>
  <c r="E193" i="16" s="1"/>
  <c r="I193" i="16" a="1"/>
  <c r="I193" i="16" s="1"/>
  <c r="J193" i="16" a="1"/>
  <c r="J193" i="16" s="1"/>
  <c r="F193" i="16" a="1"/>
  <c r="F193" i="16" s="1"/>
  <c r="H193" i="16" a="1"/>
  <c r="H193" i="16" s="1"/>
  <c r="K193" i="16" a="1"/>
  <c r="K193" i="16" s="1"/>
  <c r="M193" i="16" a="1"/>
  <c r="M193" i="16" s="1"/>
  <c r="O193" i="16" a="1"/>
  <c r="O193" i="16" s="1"/>
  <c r="L193" i="16" a="1"/>
  <c r="L193" i="16" s="1"/>
  <c r="N193" i="16" a="1"/>
  <c r="N193" i="16" s="1"/>
  <c r="G193" i="16" a="1"/>
  <c r="G193" i="16" s="1"/>
  <c r="P193" i="16" a="1"/>
  <c r="P193" i="16" s="1"/>
  <c r="B195" i="16" l="1"/>
  <c r="E194" i="16" a="1"/>
  <c r="E194" i="16" s="1"/>
  <c r="G194" i="16" a="1"/>
  <c r="G194" i="16" s="1"/>
  <c r="M194" i="16" a="1"/>
  <c r="M194" i="16" s="1"/>
  <c r="H194" i="16" a="1"/>
  <c r="H194" i="16" s="1"/>
  <c r="O194" i="16" a="1"/>
  <c r="O194" i="16" s="1"/>
  <c r="L53" i="18" s="1"/>
  <c r="I194" i="16" a="1"/>
  <c r="I194" i="16" s="1"/>
  <c r="F53" i="18" s="1"/>
  <c r="P194" i="16" a="1"/>
  <c r="P194" i="16" s="1"/>
  <c r="K194" i="16" a="1"/>
  <c r="K194" i="16" s="1"/>
  <c r="L194" i="16" a="1"/>
  <c r="L194" i="16" s="1"/>
  <c r="I53" i="18" s="1"/>
  <c r="AW6" i="1" s="1"/>
  <c r="J194" i="16" a="1"/>
  <c r="J194" i="16" s="1"/>
  <c r="N194" i="16" a="1"/>
  <c r="N194" i="16" s="1"/>
  <c r="F194" i="16" a="1"/>
  <c r="F194" i="16" s="1"/>
  <c r="K53" i="18" l="1"/>
  <c r="BA6" i="1" s="1"/>
  <c r="J53" i="18"/>
  <c r="H53" i="17"/>
  <c r="B196" i="16"/>
  <c r="E195" i="16" a="1"/>
  <c r="E195" i="16" s="1"/>
  <c r="G195" i="16" a="1"/>
  <c r="G195" i="16" s="1"/>
  <c r="H195" i="16" a="1"/>
  <c r="H195" i="16" s="1"/>
  <c r="F195" i="16" a="1"/>
  <c r="F195" i="16" s="1"/>
  <c r="O195" i="16" a="1"/>
  <c r="O195" i="16" s="1"/>
  <c r="L195" i="16" a="1"/>
  <c r="L195" i="16" s="1"/>
  <c r="I53" i="17" s="1"/>
  <c r="P195" i="16" a="1"/>
  <c r="P195" i="16" s="1"/>
  <c r="M53" i="17" s="1"/>
  <c r="BE6" i="1" s="1"/>
  <c r="K195" i="16" a="1"/>
  <c r="K195" i="16" s="1"/>
  <c r="I195" i="16" a="1"/>
  <c r="I195" i="16" s="1"/>
  <c r="J195" i="16" a="1"/>
  <c r="J195" i="16" s="1"/>
  <c r="M195" i="16" a="1"/>
  <c r="M195" i="16" s="1"/>
  <c r="N195" i="16" a="1"/>
  <c r="N195" i="16" s="1"/>
  <c r="B197" i="16" l="1"/>
  <c r="E196" i="16" a="1"/>
  <c r="E196" i="16" s="1"/>
  <c r="G196" i="16" a="1"/>
  <c r="G196" i="16" s="1"/>
  <c r="H196" i="16" a="1"/>
  <c r="H196" i="16" s="1"/>
  <c r="J196" i="16" a="1"/>
  <c r="J196" i="16" s="1"/>
  <c r="O196" i="16" a="1"/>
  <c r="O196" i="16" s="1"/>
  <c r="I196" i="16" a="1"/>
  <c r="I196" i="16" s="1"/>
  <c r="F196" i="16" a="1"/>
  <c r="F196" i="16" s="1"/>
  <c r="L196" i="16" a="1"/>
  <c r="L196" i="16" s="1"/>
  <c r="P196" i="16" a="1"/>
  <c r="P196" i="16" s="1"/>
  <c r="K196" i="16" a="1"/>
  <c r="K196" i="16" s="1"/>
  <c r="M196" i="16" a="1"/>
  <c r="M196" i="16" s="1"/>
  <c r="N196" i="16" a="1"/>
  <c r="N196" i="16" s="1"/>
  <c r="B198" i="16" l="1"/>
  <c r="I197" i="16" a="1"/>
  <c r="I197" i="16" s="1"/>
  <c r="E197" i="16" a="1"/>
  <c r="E197" i="16" s="1"/>
  <c r="G197" i="16" a="1"/>
  <c r="G197" i="16" s="1"/>
  <c r="F197" i="16" a="1"/>
  <c r="F197" i="16" s="1"/>
  <c r="H197" i="16" a="1"/>
  <c r="H197" i="16" s="1"/>
  <c r="L197" i="16" a="1"/>
  <c r="L197" i="16" s="1"/>
  <c r="P197" i="16" a="1"/>
  <c r="P197" i="16" s="1"/>
  <c r="K197" i="16" a="1"/>
  <c r="K197" i="16" s="1"/>
  <c r="M197" i="16" a="1"/>
  <c r="M197" i="16" s="1"/>
  <c r="J197" i="16" a="1"/>
  <c r="J197" i="16" s="1"/>
  <c r="N197" i="16" a="1"/>
  <c r="N197" i="16" s="1"/>
  <c r="O197" i="16" a="1"/>
  <c r="O197" i="16" s="1"/>
  <c r="B199" i="16" l="1"/>
  <c r="F198" i="16" a="1"/>
  <c r="F198" i="16" s="1"/>
  <c r="E198" i="16" a="1"/>
  <c r="E198" i="16" s="1"/>
  <c r="B54" i="18" s="1"/>
  <c r="I198" i="16" a="1"/>
  <c r="I198" i="16" s="1"/>
  <c r="H198" i="16" a="1"/>
  <c r="H198" i="16" s="1"/>
  <c r="G198" i="16" a="1"/>
  <c r="G198" i="16" s="1"/>
  <c r="K198" i="16" a="1"/>
  <c r="K198" i="16" s="1"/>
  <c r="H54" i="18" s="1"/>
  <c r="P198" i="16" a="1"/>
  <c r="P198" i="16" s="1"/>
  <c r="L198" i="16" a="1"/>
  <c r="L198" i="16" s="1"/>
  <c r="I54" i="18" s="1"/>
  <c r="AW7" i="1" s="1"/>
  <c r="N198" i="16" a="1"/>
  <c r="N198" i="16" s="1"/>
  <c r="K54" i="18" s="1"/>
  <c r="BA7" i="1" s="1"/>
  <c r="O198" i="16" a="1"/>
  <c r="O198" i="16" s="1"/>
  <c r="L54" i="18" s="1"/>
  <c r="M198" i="16" a="1"/>
  <c r="M198" i="16" s="1"/>
  <c r="J198" i="16" a="1"/>
  <c r="J198" i="16" s="1"/>
  <c r="B200" i="16" l="1"/>
  <c r="E199" i="16" a="1"/>
  <c r="E199" i="16" s="1"/>
  <c r="G199" i="16" a="1"/>
  <c r="G199" i="16" s="1"/>
  <c r="I199" i="16" a="1"/>
  <c r="I199" i="16" s="1"/>
  <c r="H199" i="16" a="1"/>
  <c r="H199" i="16" s="1"/>
  <c r="K199" i="16" a="1"/>
  <c r="K199" i="16" s="1"/>
  <c r="H54" i="17" s="1"/>
  <c r="P199" i="16" a="1"/>
  <c r="P199" i="16" s="1"/>
  <c r="F199" i="16" a="1"/>
  <c r="F199" i="16" s="1"/>
  <c r="M199" i="16" a="1"/>
  <c r="M199" i="16" s="1"/>
  <c r="O199" i="16" a="1"/>
  <c r="O199" i="16" s="1"/>
  <c r="L199" i="16" a="1"/>
  <c r="L199" i="16" s="1"/>
  <c r="N199" i="16" a="1"/>
  <c r="N199" i="16" s="1"/>
  <c r="K54" i="17" s="1"/>
  <c r="J199" i="16" a="1"/>
  <c r="J199" i="16" s="1"/>
  <c r="J54" i="17" l="1"/>
  <c r="M54" i="17"/>
  <c r="BE7" i="1" s="1"/>
  <c r="B201" i="16"/>
  <c r="G200" i="16" a="1"/>
  <c r="G200" i="16" s="1"/>
  <c r="E200" i="16" a="1"/>
  <c r="E200" i="16" s="1"/>
  <c r="J200" i="16" a="1"/>
  <c r="J200" i="16" s="1"/>
  <c r="P200" i="16" a="1"/>
  <c r="P200" i="16" s="1"/>
  <c r="I200" i="16" a="1"/>
  <c r="I200" i="16" s="1"/>
  <c r="F200" i="16" a="1"/>
  <c r="F200" i="16" s="1"/>
  <c r="M200" i="16" a="1"/>
  <c r="M200" i="16" s="1"/>
  <c r="H200" i="16" a="1"/>
  <c r="H200" i="16" s="1"/>
  <c r="O200" i="16" a="1"/>
  <c r="O200" i="16" s="1"/>
  <c r="L200" i="16" a="1"/>
  <c r="L200" i="16" s="1"/>
  <c r="K200" i="16" a="1"/>
  <c r="K200" i="16" s="1"/>
  <c r="N200" i="16" a="1"/>
  <c r="N200" i="16" s="1"/>
  <c r="B202" i="16" l="1"/>
  <c r="E201" i="16" a="1"/>
  <c r="E201" i="16" s="1"/>
  <c r="G201" i="16" a="1"/>
  <c r="G201" i="16" s="1"/>
  <c r="I201" i="16" a="1"/>
  <c r="I201" i="16" s="1"/>
  <c r="H201" i="16" a="1"/>
  <c r="H201" i="16" s="1"/>
  <c r="F201" i="16" a="1"/>
  <c r="F201" i="16" s="1"/>
  <c r="M201" i="16" a="1"/>
  <c r="M201" i="16" s="1"/>
  <c r="O201" i="16" a="1"/>
  <c r="O201" i="16" s="1"/>
  <c r="L201" i="16" a="1"/>
  <c r="L201" i="16" s="1"/>
  <c r="P201" i="16" a="1"/>
  <c r="P201" i="16" s="1"/>
  <c r="J201" i="16" a="1"/>
  <c r="J201" i="16" s="1"/>
  <c r="N201" i="16" a="1"/>
  <c r="N201" i="16" s="1"/>
  <c r="K201" i="16" a="1"/>
  <c r="K201" i="16" s="1"/>
  <c r="H55" i="18" l="1"/>
  <c r="AO8" i="1" s="1"/>
  <c r="B203" i="16"/>
  <c r="E202" i="16" a="1"/>
  <c r="E202" i="16" s="1"/>
  <c r="F202" i="16" a="1"/>
  <c r="F202" i="16" s="1"/>
  <c r="H202" i="16" a="1"/>
  <c r="H202" i="16" s="1"/>
  <c r="G202" i="16" a="1"/>
  <c r="G202" i="16" s="1"/>
  <c r="M202" i="16" a="1"/>
  <c r="M202" i="16" s="1"/>
  <c r="O202" i="16" a="1"/>
  <c r="O202" i="16" s="1"/>
  <c r="L202" i="16" a="1"/>
  <c r="L202" i="16" s="1"/>
  <c r="K202" i="16" a="1"/>
  <c r="K202" i="16" s="1"/>
  <c r="I202" i="16" a="1"/>
  <c r="I202" i="16" s="1"/>
  <c r="J202" i="16" a="1"/>
  <c r="J202" i="16" s="1"/>
  <c r="P202" i="16" a="1"/>
  <c r="P202" i="16" s="1"/>
  <c r="M55" i="18" s="1"/>
  <c r="N202" i="16" a="1"/>
  <c r="N202" i="16" s="1"/>
  <c r="K55" i="18" l="1"/>
  <c r="BA8" i="1" s="1"/>
  <c r="L55" i="18"/>
  <c r="B55" i="17"/>
  <c r="B204" i="16"/>
  <c r="E203" i="16" a="1"/>
  <c r="E203" i="16" s="1"/>
  <c r="G203" i="16" a="1"/>
  <c r="G203" i="16" s="1"/>
  <c r="I203" i="16" a="1"/>
  <c r="I203" i="16" s="1"/>
  <c r="H203" i="16" a="1"/>
  <c r="H203" i="16" s="1"/>
  <c r="O203" i="16" a="1"/>
  <c r="O203" i="16" s="1"/>
  <c r="L55" i="17" s="1"/>
  <c r="M203" i="16" a="1"/>
  <c r="M203" i="16" s="1"/>
  <c r="L203" i="16" a="1"/>
  <c r="L203" i="16" s="1"/>
  <c r="I55" i="17" s="1"/>
  <c r="K203" i="16" a="1"/>
  <c r="K203" i="16" s="1"/>
  <c r="F203" i="16" a="1"/>
  <c r="F203" i="16" s="1"/>
  <c r="P203" i="16" a="1"/>
  <c r="P203" i="16" s="1"/>
  <c r="M55" i="17" s="1"/>
  <c r="BE8" i="1" s="1"/>
  <c r="N203" i="16" a="1"/>
  <c r="N203" i="16" s="1"/>
  <c r="J203" i="16" a="1"/>
  <c r="J203" i="16" s="1"/>
  <c r="H55" i="17" l="1"/>
  <c r="D55" i="17"/>
  <c r="B205" i="16"/>
  <c r="E204" i="16" a="1"/>
  <c r="E204" i="16" s="1"/>
  <c r="F204" i="16" a="1"/>
  <c r="F204" i="16" s="1"/>
  <c r="J204" i="16" a="1"/>
  <c r="J204" i="16" s="1"/>
  <c r="I204" i="16" a="1"/>
  <c r="I204" i="16" s="1"/>
  <c r="M204" i="16" a="1"/>
  <c r="M204" i="16" s="1"/>
  <c r="O204" i="16" a="1"/>
  <c r="O204" i="16" s="1"/>
  <c r="P204" i="16" a="1"/>
  <c r="P204" i="16" s="1"/>
  <c r="L204" i="16" a="1"/>
  <c r="L204" i="16" s="1"/>
  <c r="K204" i="16" a="1"/>
  <c r="K204" i="16" s="1"/>
  <c r="G204" i="16" a="1"/>
  <c r="G204" i="16" s="1"/>
  <c r="H204" i="16" a="1"/>
  <c r="H204" i="16" s="1"/>
  <c r="N204" i="16" a="1"/>
  <c r="N204" i="16" s="1"/>
  <c r="B206" i="16" l="1"/>
  <c r="E205" i="16" a="1"/>
  <c r="E205" i="16" s="1"/>
  <c r="I205" i="16" a="1"/>
  <c r="I205" i="16" s="1"/>
  <c r="G205" i="16" a="1"/>
  <c r="G205" i="16" s="1"/>
  <c r="H205" i="16" a="1"/>
  <c r="H205" i="16" s="1"/>
  <c r="O205" i="16" a="1"/>
  <c r="O205" i="16" s="1"/>
  <c r="M205" i="16" a="1"/>
  <c r="M205" i="16" s="1"/>
  <c r="L205" i="16" a="1"/>
  <c r="L205" i="16" s="1"/>
  <c r="K205" i="16" a="1"/>
  <c r="K205" i="16" s="1"/>
  <c r="F205" i="16" a="1"/>
  <c r="F205" i="16" s="1"/>
  <c r="P205" i="16" a="1"/>
  <c r="P205" i="16" s="1"/>
  <c r="J205" i="16" a="1"/>
  <c r="J205" i="16" s="1"/>
  <c r="N205" i="16" a="1"/>
  <c r="N205" i="16" s="1"/>
  <c r="B56" i="18" l="1"/>
  <c r="B207" i="16"/>
  <c r="E206" i="16" a="1"/>
  <c r="E206" i="16" s="1"/>
  <c r="H206" i="16" a="1"/>
  <c r="H206" i="16" s="1"/>
  <c r="E56" i="18" s="1"/>
  <c r="AZ9" i="1" s="1"/>
  <c r="I206" i="16" a="1"/>
  <c r="I206" i="16" s="1"/>
  <c r="M206" i="16" a="1"/>
  <c r="M206" i="16" s="1"/>
  <c r="O206" i="16" a="1"/>
  <c r="O206" i="16" s="1"/>
  <c r="L206" i="16" a="1"/>
  <c r="L206" i="16" s="1"/>
  <c r="G206" i="16" a="1"/>
  <c r="G206" i="16" s="1"/>
  <c r="K206" i="16" a="1"/>
  <c r="K206" i="16" s="1"/>
  <c r="J206" i="16" a="1"/>
  <c r="J206" i="16" s="1"/>
  <c r="F206" i="16" a="1"/>
  <c r="F206" i="16" s="1"/>
  <c r="C56" i="18" s="1"/>
  <c r="AV9" i="1" s="1"/>
  <c r="P206" i="16" a="1"/>
  <c r="P206" i="16" s="1"/>
  <c r="M56" i="18" s="1"/>
  <c r="N206" i="16" a="1"/>
  <c r="N206" i="16" s="1"/>
  <c r="K56" i="18" l="1"/>
  <c r="BA9" i="1" s="1"/>
  <c r="BB9" i="1" s="1"/>
  <c r="B56" i="17"/>
  <c r="B208" i="16"/>
  <c r="F207" i="16" a="1"/>
  <c r="F207" i="16" s="1"/>
  <c r="E207" i="16" a="1"/>
  <c r="E207" i="16" s="1"/>
  <c r="I207" i="16" a="1"/>
  <c r="I207" i="16" s="1"/>
  <c r="G207" i="16" a="1"/>
  <c r="G207" i="16" s="1"/>
  <c r="O207" i="16" a="1"/>
  <c r="O207" i="16" s="1"/>
  <c r="L56" i="17" s="1"/>
  <c r="M207" i="16" a="1"/>
  <c r="M207" i="16" s="1"/>
  <c r="L207" i="16" a="1"/>
  <c r="L207" i="16" s="1"/>
  <c r="K207" i="16" a="1"/>
  <c r="K207" i="16" s="1"/>
  <c r="H56" i="17" s="1"/>
  <c r="H207" i="16" a="1"/>
  <c r="H207" i="16" s="1"/>
  <c r="P207" i="16" a="1"/>
  <c r="P207" i="16" s="1"/>
  <c r="M56" i="17" s="1"/>
  <c r="BE9" i="1" s="1"/>
  <c r="J207" i="16" a="1"/>
  <c r="J207" i="16" s="1"/>
  <c r="N207" i="16" a="1"/>
  <c r="N207" i="16" s="1"/>
  <c r="F56" i="17" l="1"/>
  <c r="I56" i="17"/>
  <c r="B209" i="16"/>
  <c r="E208" i="16" a="1"/>
  <c r="E208" i="16" s="1"/>
  <c r="I208" i="16" a="1"/>
  <c r="I208" i="16" s="1"/>
  <c r="H208" i="16" a="1"/>
  <c r="H208" i="16" s="1"/>
  <c r="J208" i="16" a="1"/>
  <c r="J208" i="16" s="1"/>
  <c r="F208" i="16" a="1"/>
  <c r="F208" i="16" s="1"/>
  <c r="G208" i="16" a="1"/>
  <c r="G208" i="16" s="1"/>
  <c r="K208" i="16" a="1"/>
  <c r="K208" i="16" s="1"/>
  <c r="M208" i="16" a="1"/>
  <c r="M208" i="16" s="1"/>
  <c r="O208" i="16" a="1"/>
  <c r="O208" i="16" s="1"/>
  <c r="L208" i="16" a="1"/>
  <c r="L208" i="16" s="1"/>
  <c r="P208" i="16" a="1"/>
  <c r="P208" i="16" s="1"/>
  <c r="N208" i="16" a="1"/>
  <c r="N208" i="16" s="1"/>
  <c r="B210" i="16" l="1"/>
  <c r="E209" i="16" a="1"/>
  <c r="E209" i="16" s="1"/>
  <c r="G209" i="16" a="1"/>
  <c r="G209" i="16" s="1"/>
  <c r="I209" i="16" a="1"/>
  <c r="I209" i="16" s="1"/>
  <c r="H209" i="16" a="1"/>
  <c r="H209" i="16" s="1"/>
  <c r="O209" i="16" a="1"/>
  <c r="O209" i="16" s="1"/>
  <c r="P209" i="16" a="1"/>
  <c r="P209" i="16" s="1"/>
  <c r="L209" i="16" a="1"/>
  <c r="L209" i="16" s="1"/>
  <c r="M209" i="16" a="1"/>
  <c r="M209" i="16" s="1"/>
  <c r="K209" i="16" a="1"/>
  <c r="K209" i="16" s="1"/>
  <c r="F209" i="16" a="1"/>
  <c r="F209" i="16" s="1"/>
  <c r="N209" i="16" a="1"/>
  <c r="N209" i="16" s="1"/>
  <c r="J209" i="16" a="1"/>
  <c r="J209" i="16" s="1"/>
  <c r="B6" i="16" l="1"/>
  <c r="E210" i="16" a="1"/>
  <c r="E210" i="16" s="1"/>
  <c r="H210" i="16" a="1"/>
  <c r="H210" i="16" s="1"/>
  <c r="G210" i="16" a="1"/>
  <c r="G210" i="16" s="1"/>
  <c r="D57" i="18" s="1"/>
  <c r="J210" i="16" a="1"/>
  <c r="J210" i="16" s="1"/>
  <c r="G57" i="18" s="1"/>
  <c r="F210" i="16" a="1"/>
  <c r="F210" i="16" s="1"/>
  <c r="C57" i="18" s="1"/>
  <c r="AV10" i="1" s="1"/>
  <c r="K210" i="16" a="1"/>
  <c r="K210" i="16" s="1"/>
  <c r="H57" i="17" s="1"/>
  <c r="L210" i="16" a="1"/>
  <c r="L210" i="16" s="1"/>
  <c r="M210" i="16" a="1"/>
  <c r="M210" i="16" s="1"/>
  <c r="J57" i="18" s="1"/>
  <c r="I210" i="16" a="1"/>
  <c r="I210" i="16" s="1"/>
  <c r="F57" i="18" s="1"/>
  <c r="P210" i="16" a="1"/>
  <c r="P210" i="16" s="1"/>
  <c r="N210" i="16" a="1"/>
  <c r="N210" i="16" s="1"/>
  <c r="O210" i="16" a="1"/>
  <c r="O210" i="16" s="1"/>
  <c r="L57" i="17" s="1"/>
  <c r="H36" i="17" l="1"/>
  <c r="H7" i="17"/>
  <c r="H8" i="17"/>
  <c r="H9" i="18"/>
  <c r="H9" i="17"/>
  <c r="H11" i="18"/>
  <c r="H15" i="18"/>
  <c r="H15" i="17"/>
  <c r="H16" i="18"/>
  <c r="H18" i="18"/>
  <c r="H19" i="18"/>
  <c r="H20" i="18"/>
  <c r="H21" i="18"/>
  <c r="H22" i="17"/>
  <c r="H23" i="18"/>
  <c r="H23" i="17"/>
  <c r="H24" i="17"/>
  <c r="H25" i="18"/>
  <c r="H27" i="17"/>
  <c r="H28" i="17"/>
  <c r="H29" i="18"/>
  <c r="H30" i="17"/>
  <c r="H32" i="17"/>
  <c r="H34" i="17"/>
  <c r="H36" i="18"/>
  <c r="H37" i="18"/>
  <c r="H39" i="18"/>
  <c r="H39" i="17"/>
  <c r="H40" i="18"/>
  <c r="H42" i="18"/>
  <c r="H43" i="18"/>
  <c r="H44" i="18"/>
  <c r="H45" i="18"/>
  <c r="H46" i="18"/>
  <c r="H47" i="18"/>
  <c r="H48" i="17"/>
  <c r="H49" i="18"/>
  <c r="H50" i="18"/>
  <c r="H51" i="18"/>
  <c r="H53" i="18"/>
  <c r="H56" i="18"/>
  <c r="AO9" i="1" s="1"/>
  <c r="I9" i="18"/>
  <c r="I10" i="18"/>
  <c r="I10" i="17"/>
  <c r="I11" i="17"/>
  <c r="I12" i="18"/>
  <c r="I12" i="17"/>
  <c r="I13" i="18"/>
  <c r="I14" i="18"/>
  <c r="I15" i="18"/>
  <c r="I16" i="18"/>
  <c r="I16" i="17"/>
  <c r="I18" i="17"/>
  <c r="I19" i="17"/>
  <c r="I20" i="17"/>
  <c r="I21" i="18"/>
  <c r="I23" i="17"/>
  <c r="I24" i="18"/>
  <c r="I27" i="17"/>
  <c r="I28" i="17"/>
  <c r="I29" i="17"/>
  <c r="I30" i="17"/>
  <c r="I31" i="18"/>
  <c r="I31" i="17"/>
  <c r="I34" i="17"/>
  <c r="I35" i="18"/>
  <c r="I38" i="18"/>
  <c r="I39" i="18"/>
  <c r="I41" i="17"/>
  <c r="I42" i="18"/>
  <c r="I43" i="17"/>
  <c r="I44" i="17"/>
  <c r="I45" i="18"/>
  <c r="I47" i="18"/>
  <c r="I50" i="17"/>
  <c r="I51" i="17"/>
  <c r="I55" i="18"/>
  <c r="AW8" i="1" s="1"/>
  <c r="I56" i="18"/>
  <c r="AW9" i="1" s="1"/>
  <c r="AX9" i="1" s="1"/>
  <c r="C57" i="17"/>
  <c r="C9" i="18"/>
  <c r="C10" i="18"/>
  <c r="C11" i="18"/>
  <c r="C12" i="18"/>
  <c r="C13" i="18"/>
  <c r="C15" i="18"/>
  <c r="C16" i="18"/>
  <c r="C17" i="18"/>
  <c r="C18" i="18"/>
  <c r="C19" i="18"/>
  <c r="C20" i="18"/>
  <c r="C21" i="18"/>
  <c r="C23" i="18"/>
  <c r="C24" i="18"/>
  <c r="C25" i="18"/>
  <c r="C26" i="18"/>
  <c r="C27" i="18"/>
  <c r="C28" i="18"/>
  <c r="C29" i="18"/>
  <c r="C30" i="18"/>
  <c r="C31" i="18"/>
  <c r="C32" i="18"/>
  <c r="C33" i="18"/>
  <c r="C35" i="18"/>
  <c r="C36" i="18"/>
  <c r="C37" i="18"/>
  <c r="C38" i="18"/>
  <c r="C40" i="18"/>
  <c r="C41" i="18"/>
  <c r="C42" i="18"/>
  <c r="C43" i="18"/>
  <c r="C44" i="18"/>
  <c r="C45" i="18"/>
  <c r="C47" i="18"/>
  <c r="C48" i="18"/>
  <c r="C50" i="18"/>
  <c r="C51" i="18"/>
  <c r="AV4" i="1" s="1"/>
  <c r="AX4" i="1" s="1"/>
  <c r="C52" i="18"/>
  <c r="AV5" i="1" s="1"/>
  <c r="AX5" i="1" s="1"/>
  <c r="C53" i="18"/>
  <c r="AV6" i="1" s="1"/>
  <c r="AX6" i="1" s="1"/>
  <c r="C54" i="18"/>
  <c r="AV7" i="1" s="1"/>
  <c r="AX7" i="1" s="1"/>
  <c r="C55" i="18"/>
  <c r="AV8" i="1" s="1"/>
  <c r="L57" i="18"/>
  <c r="G57" i="17"/>
  <c r="G8" i="18"/>
  <c r="G10" i="18"/>
  <c r="G11" i="18"/>
  <c r="G12" i="18"/>
  <c r="G13" i="18"/>
  <c r="G15" i="18"/>
  <c r="G17" i="18"/>
  <c r="G18" i="18"/>
  <c r="G19" i="18"/>
  <c r="G20" i="18"/>
  <c r="G21" i="18"/>
  <c r="G22" i="18"/>
  <c r="G23" i="18"/>
  <c r="G24" i="18"/>
  <c r="G25" i="18"/>
  <c r="G26" i="18"/>
  <c r="G28" i="18"/>
  <c r="G29" i="18"/>
  <c r="G30" i="18"/>
  <c r="G32" i="18"/>
  <c r="G33" i="18"/>
  <c r="G34" i="18"/>
  <c r="G35" i="18"/>
  <c r="G36" i="18"/>
  <c r="G37" i="18"/>
  <c r="G38" i="18"/>
  <c r="G39" i="18"/>
  <c r="G40" i="18"/>
  <c r="G43" i="18"/>
  <c r="G44" i="18"/>
  <c r="G45" i="18"/>
  <c r="G46" i="18"/>
  <c r="G47" i="18"/>
  <c r="G48" i="18"/>
  <c r="G49" i="18"/>
  <c r="G50" i="18"/>
  <c r="G51" i="18"/>
  <c r="G53" i="18"/>
  <c r="G54" i="18"/>
  <c r="G55" i="18"/>
  <c r="G56" i="18"/>
  <c r="H57" i="18"/>
  <c r="AO10" i="1" s="1"/>
  <c r="K8" i="18"/>
  <c r="K9" i="17"/>
  <c r="K10" i="18"/>
  <c r="K11" i="18"/>
  <c r="K12" i="18"/>
  <c r="K13" i="18"/>
  <c r="K14" i="18"/>
  <c r="K15" i="18"/>
  <c r="K18" i="17"/>
  <c r="K19" i="18"/>
  <c r="K20" i="17"/>
  <c r="K21" i="17"/>
  <c r="K22" i="18"/>
  <c r="K23" i="18"/>
  <c r="K25" i="17"/>
  <c r="K26" i="18"/>
  <c r="K27" i="18"/>
  <c r="K28" i="18"/>
  <c r="K29" i="18"/>
  <c r="K30" i="18"/>
  <c r="K30" i="17"/>
  <c r="K31" i="17"/>
  <c r="K32" i="18"/>
  <c r="K33" i="18"/>
  <c r="K36" i="18"/>
  <c r="K37" i="17"/>
  <c r="K38" i="17"/>
  <c r="K39" i="18"/>
  <c r="K42" i="17"/>
  <c r="K44" i="18"/>
  <c r="K45" i="18"/>
  <c r="K46" i="17"/>
  <c r="K48" i="18"/>
  <c r="K49" i="18"/>
  <c r="K51" i="18"/>
  <c r="BA4" i="1" s="1"/>
  <c r="K52" i="18"/>
  <c r="BA5" i="1" s="1"/>
  <c r="K53" i="17"/>
  <c r="K55" i="17"/>
  <c r="K56" i="17"/>
  <c r="D57" i="17"/>
  <c r="D8" i="18"/>
  <c r="D9" i="18"/>
  <c r="D10" i="18"/>
  <c r="D11" i="18"/>
  <c r="D12" i="18"/>
  <c r="D14" i="18"/>
  <c r="D16" i="18"/>
  <c r="D17" i="18"/>
  <c r="D18" i="18"/>
  <c r="D19" i="18"/>
  <c r="D20" i="18"/>
  <c r="D22" i="18"/>
  <c r="D23" i="18"/>
  <c r="D24" i="18"/>
  <c r="D27" i="18"/>
  <c r="D28" i="18"/>
  <c r="D29" i="18"/>
  <c r="D31" i="18"/>
  <c r="D32" i="18"/>
  <c r="D33" i="18"/>
  <c r="D34" i="18"/>
  <c r="D35" i="18"/>
  <c r="D37" i="18"/>
  <c r="D38" i="18"/>
  <c r="D39" i="18"/>
  <c r="D40" i="18"/>
  <c r="D42" i="18"/>
  <c r="D43" i="18"/>
  <c r="D45" i="18"/>
  <c r="D46" i="18"/>
  <c r="D47" i="18"/>
  <c r="D48" i="18"/>
  <c r="D49" i="18"/>
  <c r="D50" i="18"/>
  <c r="AR4" i="1" s="1"/>
  <c r="D52" i="18"/>
  <c r="AR5" i="1" s="1"/>
  <c r="D53" i="18"/>
  <c r="D54" i="18"/>
  <c r="D55" i="18"/>
  <c r="AR8" i="1" s="1"/>
  <c r="D56" i="18"/>
  <c r="AR9" i="1" s="1"/>
  <c r="K57" i="18"/>
  <c r="BA10" i="1" s="1"/>
  <c r="I57" i="18"/>
  <c r="AW10" i="1" s="1"/>
  <c r="AX10" i="1" s="1"/>
  <c r="M9" i="17"/>
  <c r="M10" i="18"/>
  <c r="M10" i="17"/>
  <c r="M11" i="18"/>
  <c r="M13" i="17"/>
  <c r="M14" i="18"/>
  <c r="M16" i="17"/>
  <c r="M17" i="18"/>
  <c r="M18" i="18"/>
  <c r="M20" i="18"/>
  <c r="M22" i="18"/>
  <c r="M25" i="18"/>
  <c r="M26" i="17"/>
  <c r="M27" i="18"/>
  <c r="M29" i="17"/>
  <c r="M30" i="18"/>
  <c r="M31" i="18"/>
  <c r="M34" i="18"/>
  <c r="M35" i="18"/>
  <c r="M36" i="18"/>
  <c r="M38" i="18"/>
  <c r="M39" i="18"/>
  <c r="M40" i="17"/>
  <c r="M41" i="18"/>
  <c r="M42" i="18"/>
  <c r="M43" i="18"/>
  <c r="M44" i="18"/>
  <c r="M45" i="17"/>
  <c r="M47" i="18"/>
  <c r="M48" i="18"/>
  <c r="M48" i="17"/>
  <c r="M50" i="17"/>
  <c r="M51" i="17"/>
  <c r="BE4" i="1" s="1"/>
  <c r="M52" i="17"/>
  <c r="BE5" i="1" s="1"/>
  <c r="M53" i="18"/>
  <c r="M54" i="18"/>
  <c r="E12" i="18"/>
  <c r="E13" i="18"/>
  <c r="E14" i="18"/>
  <c r="E15" i="18"/>
  <c r="E17" i="18"/>
  <c r="E18" i="18"/>
  <c r="E19" i="18"/>
  <c r="E20" i="18"/>
  <c r="E21" i="18"/>
  <c r="E22" i="18"/>
  <c r="E23" i="18"/>
  <c r="E24" i="18"/>
  <c r="E25" i="18"/>
  <c r="E26" i="18"/>
  <c r="E27" i="18"/>
  <c r="E28" i="18"/>
  <c r="E30" i="18"/>
  <c r="E31" i="18"/>
  <c r="E32" i="18"/>
  <c r="E33" i="18"/>
  <c r="E34" i="18"/>
  <c r="E35" i="18"/>
  <c r="E36" i="18"/>
  <c r="E37" i="18"/>
  <c r="E38" i="18"/>
  <c r="E39" i="18"/>
  <c r="E40" i="18"/>
  <c r="E41" i="18"/>
  <c r="E42" i="18"/>
  <c r="E43" i="18"/>
  <c r="E44" i="18"/>
  <c r="E45" i="18"/>
  <c r="E46" i="18"/>
  <c r="E47" i="18"/>
  <c r="E48" i="18"/>
  <c r="E49" i="18"/>
  <c r="E50" i="18"/>
  <c r="E51" i="18"/>
  <c r="AZ4" i="1" s="1"/>
  <c r="E52" i="18"/>
  <c r="AZ5" i="1" s="1"/>
  <c r="E53" i="18"/>
  <c r="AZ6" i="1" s="1"/>
  <c r="BB6" i="1" s="1"/>
  <c r="E54" i="18"/>
  <c r="AZ7" i="1" s="1"/>
  <c r="BB7" i="1" s="1"/>
  <c r="E55" i="18"/>
  <c r="AZ8" i="1" s="1"/>
  <c r="BB8" i="1" s="1"/>
  <c r="E57" i="18"/>
  <c r="AZ10" i="1" s="1"/>
  <c r="F8" i="18"/>
  <c r="F9" i="18"/>
  <c r="F10" i="18"/>
  <c r="F11" i="18"/>
  <c r="F12" i="18"/>
  <c r="F14" i="18"/>
  <c r="F16" i="18"/>
  <c r="F17" i="18"/>
  <c r="F18" i="18"/>
  <c r="F19" i="18"/>
  <c r="F20" i="18"/>
  <c r="F21" i="18"/>
  <c r="F22" i="18"/>
  <c r="F23" i="18"/>
  <c r="F24" i="18"/>
  <c r="F25" i="18"/>
  <c r="F27" i="18"/>
  <c r="F28" i="18"/>
  <c r="F30" i="18"/>
  <c r="F31" i="18"/>
  <c r="F32" i="18"/>
  <c r="F33" i="18"/>
  <c r="F34" i="18"/>
  <c r="F35" i="18"/>
  <c r="F36" i="18"/>
  <c r="F37" i="18"/>
  <c r="F39" i="18"/>
  <c r="F40" i="18"/>
  <c r="F41" i="18"/>
  <c r="F42" i="18"/>
  <c r="F44" i="18"/>
  <c r="F46" i="18"/>
  <c r="F48" i="18"/>
  <c r="F49" i="18"/>
  <c r="F51" i="18"/>
  <c r="F52" i="18"/>
  <c r="F54" i="18"/>
  <c r="F55" i="18"/>
  <c r="F56" i="18"/>
  <c r="B8" i="18"/>
  <c r="B9" i="18"/>
  <c r="B10" i="18"/>
  <c r="B11" i="18"/>
  <c r="B12" i="18"/>
  <c r="B13" i="18"/>
  <c r="B14" i="18"/>
  <c r="B15" i="18"/>
  <c r="B16" i="18"/>
  <c r="B17" i="18"/>
  <c r="B18" i="18"/>
  <c r="B19" i="18"/>
  <c r="B21" i="18"/>
  <c r="B22" i="18"/>
  <c r="B24" i="18"/>
  <c r="B25" i="18"/>
  <c r="B27" i="18"/>
  <c r="B30" i="18"/>
  <c r="B31" i="18"/>
  <c r="B33" i="18"/>
  <c r="B34" i="18"/>
  <c r="B35" i="18"/>
  <c r="B36" i="18"/>
  <c r="B37" i="18"/>
  <c r="B38" i="18"/>
  <c r="B39" i="18"/>
  <c r="B40" i="18"/>
  <c r="B41" i="18"/>
  <c r="B43" i="18"/>
  <c r="B44" i="18"/>
  <c r="B45" i="18"/>
  <c r="B46" i="18"/>
  <c r="B47" i="18"/>
  <c r="B48" i="18"/>
  <c r="B50" i="18"/>
  <c r="B51" i="18"/>
  <c r="B53" i="18"/>
  <c r="B55" i="18"/>
  <c r="B57" i="18"/>
  <c r="AN10" i="1" s="1"/>
  <c r="L8" i="18"/>
  <c r="L9" i="18"/>
  <c r="L10" i="18"/>
  <c r="L11" i="18"/>
  <c r="L11" i="17"/>
  <c r="L12" i="18"/>
  <c r="L13" i="17"/>
  <c r="L14" i="18"/>
  <c r="L16" i="18"/>
  <c r="L17" i="17"/>
  <c r="L18" i="18"/>
  <c r="L19" i="18"/>
  <c r="L19" i="17"/>
  <c r="L20" i="18"/>
  <c r="L21" i="18"/>
  <c r="L22" i="17"/>
  <c r="L23" i="18"/>
  <c r="L24" i="18"/>
  <c r="L25" i="18"/>
  <c r="L26" i="18"/>
  <c r="L27" i="18"/>
  <c r="L29" i="17"/>
  <c r="L30" i="18"/>
  <c r="L32" i="18"/>
  <c r="L34" i="18"/>
  <c r="L36" i="17"/>
  <c r="L37" i="18"/>
  <c r="L38" i="18"/>
  <c r="L39" i="18"/>
  <c r="L40" i="18"/>
  <c r="L41" i="17"/>
  <c r="L42" i="18"/>
  <c r="L44" i="17"/>
  <c r="L45" i="17"/>
  <c r="L46" i="17"/>
  <c r="L47" i="17"/>
  <c r="L49" i="18"/>
  <c r="L52" i="18"/>
  <c r="L53" i="17"/>
  <c r="L54" i="17"/>
  <c r="L56" i="18"/>
  <c r="J9" i="17"/>
  <c r="J10" i="18"/>
  <c r="J11" i="18"/>
  <c r="J14" i="18"/>
  <c r="J15" i="18"/>
  <c r="J16" i="17"/>
  <c r="J20" i="18"/>
  <c r="J21" i="18"/>
  <c r="J24" i="18"/>
  <c r="J25" i="17"/>
  <c r="J26" i="18"/>
  <c r="J27" i="17"/>
  <c r="J28" i="17"/>
  <c r="J29" i="18"/>
  <c r="J31" i="17"/>
  <c r="J33" i="18"/>
  <c r="J34" i="18"/>
  <c r="J34" i="17"/>
  <c r="J35" i="18"/>
  <c r="J37" i="18"/>
  <c r="J40" i="18"/>
  <c r="J41" i="18"/>
  <c r="J43" i="17"/>
  <c r="J49" i="17"/>
  <c r="J50" i="18"/>
  <c r="AS4" i="1" s="1"/>
  <c r="J52" i="18"/>
  <c r="J52" i="17"/>
  <c r="J53" i="17"/>
  <c r="J54" i="18"/>
  <c r="AS7" i="1" s="1"/>
  <c r="J55" i="18"/>
  <c r="J56" i="18"/>
  <c r="AS9" i="1" s="1"/>
  <c r="AT9" i="1" s="1"/>
  <c r="J56" i="17"/>
  <c r="J57" i="17"/>
  <c r="K57" i="17"/>
  <c r="M57" i="18"/>
  <c r="J14" i="17"/>
  <c r="J39" i="17"/>
  <c r="J35" i="17"/>
  <c r="J29" i="17"/>
  <c r="J41" i="17"/>
  <c r="J55" i="17"/>
  <c r="E6" i="16" a="1"/>
  <c r="E6" i="16" s="1"/>
  <c r="L6" i="16" a="1"/>
  <c r="L6" i="16" s="1"/>
  <c r="H6" i="16" a="1"/>
  <c r="H6" i="16" s="1"/>
  <c r="K6" i="16" a="1"/>
  <c r="K6" i="16" s="1"/>
  <c r="G6" i="16" a="1"/>
  <c r="G6" i="16" s="1"/>
  <c r="F6" i="16" a="1"/>
  <c r="F6" i="16" s="1"/>
  <c r="J6" i="16" a="1"/>
  <c r="J6" i="16" s="1"/>
  <c r="P6" i="16" a="1"/>
  <c r="P6" i="16" s="1"/>
  <c r="O6" i="16" a="1"/>
  <c r="O6" i="16" s="1"/>
  <c r="M6" i="16" a="1"/>
  <c r="M6" i="16" s="1"/>
  <c r="N6" i="16" a="1"/>
  <c r="N6" i="16" s="1"/>
  <c r="I6" i="16" a="1"/>
  <c r="I6" i="16" s="1"/>
  <c r="M14" i="17"/>
  <c r="M47" i="17"/>
  <c r="M46" i="17"/>
  <c r="M57" i="17"/>
  <c r="M38" i="17"/>
  <c r="E8" i="17"/>
  <c r="E15" i="17"/>
  <c r="E14" i="17"/>
  <c r="E47" i="17"/>
  <c r="E25" i="17"/>
  <c r="E39" i="17"/>
  <c r="E52" i="17"/>
  <c r="E45" i="17"/>
  <c r="E32" i="17"/>
  <c r="E34" i="17"/>
  <c r="E55" i="17"/>
  <c r="E56" i="17"/>
  <c r="E46" i="17"/>
  <c r="E10" i="17"/>
  <c r="E12" i="17"/>
  <c r="E13" i="17"/>
  <c r="E16" i="17"/>
  <c r="E17" i="17"/>
  <c r="E18" i="17"/>
  <c r="E19" i="17"/>
  <c r="E20" i="17"/>
  <c r="E21" i="17"/>
  <c r="E22" i="17"/>
  <c r="E23" i="17"/>
  <c r="E24" i="17"/>
  <c r="E26" i="17"/>
  <c r="E27" i="17"/>
  <c r="E28" i="17"/>
  <c r="E29" i="17"/>
  <c r="E30" i="17"/>
  <c r="E31" i="17"/>
  <c r="E33" i="17"/>
  <c r="E35" i="17"/>
  <c r="E36" i="17"/>
  <c r="E37" i="17"/>
  <c r="E38" i="17"/>
  <c r="E40" i="17"/>
  <c r="E41" i="17"/>
  <c r="E42" i="17"/>
  <c r="E43" i="17"/>
  <c r="E44" i="17"/>
  <c r="E48" i="17"/>
  <c r="E50" i="17"/>
  <c r="E51" i="17"/>
  <c r="E53" i="17"/>
  <c r="E54" i="17"/>
  <c r="K15" i="17"/>
  <c r="K14" i="17"/>
  <c r="K26" i="17"/>
  <c r="K35" i="17"/>
  <c r="K19" i="17"/>
  <c r="K29" i="17"/>
  <c r="K44" i="17"/>
  <c r="F8" i="17"/>
  <c r="F37" i="17"/>
  <c r="F53" i="17"/>
  <c r="F44" i="17"/>
  <c r="F27" i="17"/>
  <c r="F26" i="17"/>
  <c r="F55" i="17"/>
  <c r="F41" i="17"/>
  <c r="F9" i="17"/>
  <c r="F10" i="17"/>
  <c r="F11" i="17"/>
  <c r="F12" i="17"/>
  <c r="F13" i="17"/>
  <c r="F14" i="17"/>
  <c r="F15" i="17"/>
  <c r="F16" i="17"/>
  <c r="F17" i="17"/>
  <c r="F18" i="17"/>
  <c r="F19" i="17"/>
  <c r="F20" i="17"/>
  <c r="F21" i="17"/>
  <c r="F22" i="17"/>
  <c r="F23" i="17"/>
  <c r="F24" i="17"/>
  <c r="F25" i="17"/>
  <c r="F28" i="17"/>
  <c r="F29" i="17"/>
  <c r="F30" i="17"/>
  <c r="F31" i="17"/>
  <c r="F32" i="17"/>
  <c r="F33" i="17"/>
  <c r="F34" i="17"/>
  <c r="F35" i="17"/>
  <c r="F38" i="17"/>
  <c r="F39" i="17"/>
  <c r="F40" i="17"/>
  <c r="F42" i="17"/>
  <c r="F43" i="17"/>
  <c r="F45" i="17"/>
  <c r="F46" i="17"/>
  <c r="F47" i="17"/>
  <c r="F48" i="17"/>
  <c r="F49" i="17"/>
  <c r="F50" i="17"/>
  <c r="F51" i="17"/>
  <c r="F52" i="17"/>
  <c r="F54" i="17"/>
  <c r="B8" i="17"/>
  <c r="B15" i="17"/>
  <c r="B14" i="17"/>
  <c r="B26" i="17"/>
  <c r="B24" i="17"/>
  <c r="B53" i="17"/>
  <c r="B21" i="17"/>
  <c r="B18" i="17"/>
  <c r="B9" i="17"/>
  <c r="B10" i="17"/>
  <c r="B12" i="17"/>
  <c r="B13" i="17"/>
  <c r="B16" i="17"/>
  <c r="B17" i="17"/>
  <c r="B19" i="17"/>
  <c r="B20" i="17"/>
  <c r="B22" i="17"/>
  <c r="B23" i="17"/>
  <c r="B25" i="17"/>
  <c r="B27" i="17"/>
  <c r="B28" i="17"/>
  <c r="B29" i="17"/>
  <c r="B30" i="17"/>
  <c r="B31" i="17"/>
  <c r="B32" i="17"/>
  <c r="B33" i="17"/>
  <c r="B34" i="17"/>
  <c r="B35" i="17"/>
  <c r="B36" i="17"/>
  <c r="B37" i="17"/>
  <c r="B38" i="17"/>
  <c r="B39" i="17"/>
  <c r="B40" i="17"/>
  <c r="B41" i="17"/>
  <c r="B42" i="17"/>
  <c r="B43" i="17"/>
  <c r="B44" i="17"/>
  <c r="B45" i="17"/>
  <c r="B47" i="17"/>
  <c r="B48" i="17"/>
  <c r="B49" i="17"/>
  <c r="B54" i="17"/>
  <c r="B57" i="17"/>
  <c r="I15" i="17"/>
  <c r="I14" i="17"/>
  <c r="I54" i="17"/>
  <c r="I42" i="17"/>
  <c r="I35" i="17"/>
  <c r="I57" i="17"/>
  <c r="I38" i="17"/>
  <c r="I52" i="17"/>
  <c r="C14" i="17"/>
  <c r="C16" i="17"/>
  <c r="C52" i="17"/>
  <c r="C23" i="17"/>
  <c r="C54" i="17"/>
  <c r="C33" i="17"/>
  <c r="C44" i="17"/>
  <c r="C45" i="17"/>
  <c r="C9" i="17"/>
  <c r="C10" i="17"/>
  <c r="C11" i="17"/>
  <c r="C12" i="17"/>
  <c r="C13" i="17"/>
  <c r="C15" i="17"/>
  <c r="C17" i="17"/>
  <c r="C18" i="17"/>
  <c r="C19" i="17"/>
  <c r="C20" i="17"/>
  <c r="C21" i="17"/>
  <c r="C22" i="17"/>
  <c r="C24" i="17"/>
  <c r="C25" i="17"/>
  <c r="C26" i="17"/>
  <c r="C27" i="17"/>
  <c r="C28" i="17"/>
  <c r="C29" i="17"/>
  <c r="C30" i="17"/>
  <c r="C31" i="17"/>
  <c r="C32" i="17"/>
  <c r="C34" i="17"/>
  <c r="C35" i="17"/>
  <c r="C36" i="17"/>
  <c r="C37" i="17"/>
  <c r="C38" i="17"/>
  <c r="C39" i="17"/>
  <c r="C40" i="17"/>
  <c r="C41" i="17"/>
  <c r="C42" i="17"/>
  <c r="C43" i="17"/>
  <c r="C46" i="17"/>
  <c r="C47" i="17"/>
  <c r="C48" i="17"/>
  <c r="C49" i="17"/>
  <c r="C50" i="17"/>
  <c r="C51" i="17"/>
  <c r="C53" i="17"/>
  <c r="C55" i="17"/>
  <c r="C56" i="17"/>
  <c r="L14" i="17"/>
  <c r="L15" i="17"/>
  <c r="L32" i="17"/>
  <c r="L16" i="17"/>
  <c r="L18" i="17"/>
  <c r="G8" i="17"/>
  <c r="G15" i="17"/>
  <c r="G14" i="17"/>
  <c r="G51" i="17"/>
  <c r="BD4" i="1" s="1"/>
  <c r="G50" i="17"/>
  <c r="G47" i="17"/>
  <c r="G30" i="17"/>
  <c r="G29" i="17"/>
  <c r="G33" i="17"/>
  <c r="G53" i="17"/>
  <c r="BD6" i="1" s="1"/>
  <c r="BF6" i="1" s="1"/>
  <c r="G9" i="17"/>
  <c r="G10" i="17"/>
  <c r="G12" i="17"/>
  <c r="G13" i="17"/>
  <c r="G16" i="17"/>
  <c r="G17" i="17"/>
  <c r="G18" i="17"/>
  <c r="G19" i="17"/>
  <c r="G20" i="17"/>
  <c r="G21" i="17"/>
  <c r="G22" i="17"/>
  <c r="G23" i="17"/>
  <c r="G24" i="17"/>
  <c r="G25" i="17"/>
  <c r="G26" i="17"/>
  <c r="G27" i="17"/>
  <c r="G28" i="17"/>
  <c r="G31" i="17"/>
  <c r="G32" i="17"/>
  <c r="G34" i="17"/>
  <c r="G35" i="17"/>
  <c r="G36" i="17"/>
  <c r="G37" i="17"/>
  <c r="G38" i="17"/>
  <c r="G39" i="17"/>
  <c r="G40" i="17"/>
  <c r="G41" i="17"/>
  <c r="G42" i="17"/>
  <c r="G43" i="17"/>
  <c r="G44" i="17"/>
  <c r="G45" i="17"/>
  <c r="G46" i="17"/>
  <c r="G48" i="17"/>
  <c r="G49" i="17"/>
  <c r="G52" i="17"/>
  <c r="BD5" i="1" s="1"/>
  <c r="G54" i="17"/>
  <c r="BD7" i="1" s="1"/>
  <c r="BF7" i="1" s="1"/>
  <c r="G55" i="17"/>
  <c r="BD8" i="1" s="1"/>
  <c r="BF8" i="1" s="1"/>
  <c r="G56" i="17"/>
  <c r="BD9" i="1" s="1"/>
  <c r="BF9" i="1" s="1"/>
  <c r="F57" i="17"/>
  <c r="D15" i="17"/>
  <c r="D34" i="17"/>
  <c r="D43" i="17"/>
  <c r="D41" i="17"/>
  <c r="D46" i="17"/>
  <c r="D32" i="17"/>
  <c r="D56" i="17"/>
  <c r="D40" i="17"/>
  <c r="D22" i="17"/>
  <c r="D9" i="17"/>
  <c r="D10" i="17"/>
  <c r="D11" i="17"/>
  <c r="D12" i="17"/>
  <c r="D13" i="17"/>
  <c r="D14" i="17"/>
  <c r="D16" i="17"/>
  <c r="D17" i="17"/>
  <c r="D18" i="17"/>
  <c r="D19" i="17"/>
  <c r="D20" i="17"/>
  <c r="D21" i="17"/>
  <c r="D23" i="17"/>
  <c r="D24" i="17"/>
  <c r="D25" i="17"/>
  <c r="D26" i="17"/>
  <c r="D27" i="17"/>
  <c r="D28" i="17"/>
  <c r="D29" i="17"/>
  <c r="D30" i="17"/>
  <c r="D31" i="17"/>
  <c r="D33" i="17"/>
  <c r="D35" i="17"/>
  <c r="D36" i="17"/>
  <c r="D37" i="17"/>
  <c r="D38" i="17"/>
  <c r="D39" i="17"/>
  <c r="D42" i="17"/>
  <c r="D44" i="17"/>
  <c r="D45" i="17"/>
  <c r="D47" i="17"/>
  <c r="D48" i="17"/>
  <c r="D49" i="17"/>
  <c r="D50" i="17"/>
  <c r="D51" i="17"/>
  <c r="D52" i="17"/>
  <c r="D53" i="17"/>
  <c r="D54" i="17"/>
  <c r="E57" i="17"/>
  <c r="AS8" i="1" l="1"/>
  <c r="AT8" i="1" s="1"/>
  <c r="AR7" i="1"/>
  <c r="AT7" i="1" s="1"/>
  <c r="AS5" i="1"/>
  <c r="AT5" i="1" s="1"/>
  <c r="AS6" i="1"/>
  <c r="AT4" i="1"/>
  <c r="BF4" i="1"/>
  <c r="AR6" i="1"/>
  <c r="AS10" i="1"/>
  <c r="BF5" i="1"/>
  <c r="AR10" i="1"/>
  <c r="E6" i="17"/>
  <c r="E6" i="18"/>
  <c r="AN6" i="1"/>
  <c r="AN7" i="1"/>
  <c r="BB5" i="1"/>
  <c r="AO6" i="1"/>
  <c r="AO7" i="1"/>
  <c r="J6" i="17"/>
  <c r="J6" i="18"/>
  <c r="I6" i="17"/>
  <c r="I6" i="18"/>
  <c r="AN4" i="1"/>
  <c r="AN5" i="1"/>
  <c r="BB4" i="1"/>
  <c r="AO4" i="1"/>
  <c r="AO5" i="1"/>
  <c r="L6" i="17"/>
  <c r="L6" i="18"/>
  <c r="B6" i="17"/>
  <c r="B6" i="18"/>
  <c r="K6" i="17"/>
  <c r="K6" i="18"/>
  <c r="M6" i="17"/>
  <c r="M6" i="18"/>
  <c r="AX8" i="1"/>
  <c r="G6" i="17"/>
  <c r="G6" i="18"/>
  <c r="BB10" i="1"/>
  <c r="AP10" i="1"/>
  <c r="C6" i="17"/>
  <c r="C6" i="18"/>
  <c r="D6" i="17"/>
  <c r="D6" i="18"/>
  <c r="F6" i="17"/>
  <c r="F6" i="18"/>
  <c r="H6" i="17"/>
  <c r="H6" i="18"/>
  <c r="AN8" i="1"/>
  <c r="AP8" i="1" s="1"/>
  <c r="AN9" i="1"/>
  <c r="AP9" i="1" s="1"/>
  <c r="AT6" i="1" l="1"/>
  <c r="AP5" i="1"/>
  <c r="AP4" i="1"/>
  <c r="AP7" i="1"/>
  <c r="AP6" i="1"/>
  <c r="AT10" i="1"/>
  <c r="AI5" i="1" l="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4" i="1"/>
  <c r="CQ31" i="9"/>
  <c r="CQ2" i="9" s="1"/>
  <c r="CR31" i="9"/>
  <c r="CR2" i="9" s="1"/>
  <c r="BO31" i="9"/>
  <c r="BO2" i="9" s="1"/>
  <c r="BQ31" i="9"/>
  <c r="BQ2" i="9" s="1"/>
  <c r="BR31" i="9"/>
  <c r="BR2" i="9" s="1"/>
  <c r="BS31" i="9"/>
  <c r="BS2" i="9" s="1"/>
  <c r="BT31" i="9"/>
  <c r="BT2" i="9" s="1"/>
  <c r="BU31" i="9"/>
  <c r="BU2" i="9" s="1"/>
  <c r="BV31" i="9"/>
  <c r="BV2" i="9" s="1"/>
  <c r="BW31" i="9"/>
  <c r="BW2" i="9" s="1"/>
  <c r="BX31" i="9"/>
  <c r="BX2" i="9" s="1"/>
  <c r="BY31" i="9"/>
  <c r="BY2" i="9" s="1"/>
  <c r="BZ31" i="9"/>
  <c r="BZ2" i="9" s="1"/>
  <c r="CA31" i="9"/>
  <c r="CA2" i="9" s="1"/>
  <c r="CB31" i="9"/>
  <c r="CB2" i="9" s="1"/>
  <c r="CC31" i="9"/>
  <c r="CC2" i="9" s="1"/>
  <c r="CD31" i="9"/>
  <c r="CD2" i="9" s="1"/>
  <c r="CE31" i="9"/>
  <c r="CE2" i="9" s="1"/>
  <c r="CG31" i="9"/>
  <c r="CG2" i="9" s="1"/>
  <c r="CH31" i="9"/>
  <c r="CH2" i="9" s="1"/>
  <c r="CI31" i="9"/>
  <c r="CI2" i="9" s="1"/>
  <c r="CJ31" i="9"/>
  <c r="CJ2" i="9" s="1"/>
  <c r="CK31" i="9"/>
  <c r="CK2" i="9" s="1"/>
  <c r="CL31" i="9"/>
  <c r="CL2" i="9" s="1"/>
  <c r="CM31" i="9"/>
  <c r="CM2" i="9" s="1"/>
  <c r="CN31" i="9"/>
  <c r="CN2" i="9" s="1"/>
  <c r="CO31" i="9"/>
  <c r="CO2" i="9" s="1"/>
  <c r="CP31" i="9"/>
  <c r="CP2" i="9" s="1"/>
  <c r="BN31" i="9"/>
  <c r="BN2" i="9" s="1"/>
  <c r="AD5" i="1" l="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4" i="1"/>
  <c r="S6" i="1"/>
  <c r="R12" i="1"/>
  <c r="R13" i="1"/>
  <c r="S14" i="1"/>
  <c r="R16" i="1"/>
  <c r="R17" i="1"/>
  <c r="S18" i="1"/>
  <c r="R20" i="1"/>
  <c r="R21" i="1"/>
  <c r="R23" i="1"/>
  <c r="R24" i="1"/>
  <c r="R25" i="1"/>
  <c r="R28" i="1"/>
  <c r="S27" i="1"/>
  <c r="R29" i="1"/>
  <c r="S30" i="1"/>
  <c r="R32" i="1"/>
  <c r="Y9" i="1" s="1"/>
  <c r="Q6" i="1"/>
  <c r="Q13" i="1"/>
  <c r="Q15" i="1"/>
  <c r="Q16" i="1"/>
  <c r="Q21" i="1"/>
  <c r="Q23" i="1"/>
  <c r="Q27" i="1"/>
  <c r="Q29" i="1"/>
  <c r="Q32" i="1"/>
  <c r="P6" i="1"/>
  <c r="P11" i="1"/>
  <c r="P14" i="1"/>
  <c r="P17" i="1"/>
  <c r="P19" i="1"/>
  <c r="P21" i="1"/>
  <c r="P22" i="1"/>
  <c r="P26" i="1"/>
  <c r="P30" i="1"/>
  <c r="J5" i="1"/>
  <c r="J8" i="1"/>
  <c r="J9" i="1"/>
  <c r="J10" i="1"/>
  <c r="J11" i="1"/>
  <c r="J12" i="1"/>
  <c r="J13" i="1"/>
  <c r="J14" i="1"/>
  <c r="J16" i="1"/>
  <c r="J17" i="1"/>
  <c r="J18" i="1"/>
  <c r="J19" i="1"/>
  <c r="J20" i="1"/>
  <c r="J21" i="1"/>
  <c r="J22" i="1"/>
  <c r="J24" i="1"/>
  <c r="J25" i="1"/>
  <c r="J26" i="1"/>
  <c r="J27" i="1"/>
  <c r="J29" i="1"/>
  <c r="J30" i="1"/>
  <c r="J32" i="1"/>
  <c r="J4" i="1"/>
  <c r="S31" i="1"/>
  <c r="J31" i="1"/>
  <c r="P28" i="1"/>
  <c r="J28" i="1"/>
  <c r="P27" i="1"/>
  <c r="Q25" i="1"/>
  <c r="S23" i="1"/>
  <c r="J23" i="1"/>
  <c r="Q19" i="1"/>
  <c r="S19" i="1"/>
  <c r="P18" i="1"/>
  <c r="S16" i="1"/>
  <c r="S15" i="1"/>
  <c r="J15" i="1"/>
  <c r="Q14" i="1"/>
  <c r="P12" i="1"/>
  <c r="S11" i="1"/>
  <c r="R9" i="1"/>
  <c r="R8" i="1"/>
  <c r="Q8" i="1"/>
  <c r="S7" i="1"/>
  <c r="J7" i="1"/>
  <c r="J6" i="1"/>
  <c r="R5" i="1"/>
  <c r="AE4" i="1" l="1"/>
  <c r="AE33" i="1"/>
  <c r="AE27" i="1"/>
  <c r="AE10" i="1"/>
  <c r="AE11" i="1"/>
  <c r="AE19" i="1"/>
  <c r="P24" i="1"/>
  <c r="AE26" i="1"/>
  <c r="AE18" i="1"/>
  <c r="Q12" i="1"/>
  <c r="R6" i="1"/>
  <c r="AE25" i="1"/>
  <c r="AE17" i="1"/>
  <c r="AE9" i="1"/>
  <c r="Q11" i="1"/>
  <c r="P29" i="1"/>
  <c r="P13" i="1"/>
  <c r="P5" i="1"/>
  <c r="Q10" i="1"/>
  <c r="S32" i="1"/>
  <c r="S28" i="1"/>
  <c r="S24" i="1"/>
  <c r="S20" i="1"/>
  <c r="S12" i="1"/>
  <c r="S8" i="1"/>
  <c r="AE32" i="1"/>
  <c r="AE24" i="1"/>
  <c r="AE16" i="1"/>
  <c r="AE8" i="1"/>
  <c r="P20" i="1"/>
  <c r="Q9" i="1"/>
  <c r="AE31" i="1"/>
  <c r="AE23" i="1"/>
  <c r="AE15" i="1"/>
  <c r="AE7" i="1"/>
  <c r="P16" i="1"/>
  <c r="AE30" i="1"/>
  <c r="AE22" i="1"/>
  <c r="AE14" i="1"/>
  <c r="AE6" i="1"/>
  <c r="Q7" i="1"/>
  <c r="AE29" i="1"/>
  <c r="AE21" i="1"/>
  <c r="AE13" i="1"/>
  <c r="AE5" i="1"/>
  <c r="S13" i="1"/>
  <c r="Q24" i="1"/>
  <c r="AE28" i="1"/>
  <c r="AE20" i="1"/>
  <c r="AE12" i="1"/>
  <c r="Q18" i="1"/>
  <c r="R27" i="1"/>
  <c r="Q31" i="1"/>
  <c r="P25" i="1"/>
  <c r="P10" i="1"/>
  <c r="P15" i="1"/>
  <c r="R30" i="1"/>
  <c r="R26" i="1"/>
  <c r="R22" i="1"/>
  <c r="R19" i="1"/>
  <c r="R15" i="1"/>
  <c r="R11" i="1"/>
  <c r="R7" i="1"/>
  <c r="P31" i="1"/>
  <c r="P8" i="1"/>
  <c r="Q28" i="1"/>
  <c r="Q20" i="1"/>
  <c r="S25" i="1"/>
  <c r="S21" i="1"/>
  <c r="S9" i="1"/>
  <c r="S17" i="1"/>
  <c r="R10" i="1"/>
  <c r="R18" i="1"/>
  <c r="R31" i="1"/>
  <c r="S10" i="1"/>
  <c r="R14" i="1"/>
  <c r="S22" i="1"/>
  <c r="S26" i="1"/>
  <c r="Q17" i="1"/>
  <c r="Q22" i="1"/>
  <c r="Q5" i="1"/>
  <c r="P7" i="1"/>
  <c r="P23" i="1"/>
  <c r="P32" i="1"/>
  <c r="P9" i="1"/>
  <c r="S5" i="1"/>
  <c r="Q26" i="1"/>
  <c r="S29" i="1"/>
  <c r="Q30" i="1"/>
  <c r="C7" i="1" l="1"/>
  <c r="C17" i="1" s="1"/>
  <c r="B7" i="1"/>
  <c r="B17" i="1" s="1"/>
  <c r="D7" i="1" l="1"/>
  <c r="D17" i="1" s="1"/>
  <c r="G7" i="1"/>
  <c r="G17" i="1" s="1"/>
  <c r="F7" i="1" l="1"/>
  <c r="F17" i="1" s="1"/>
  <c r="E7" i="1"/>
  <c r="E1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<sst xmlns="http://schemas.openxmlformats.org/spreadsheetml/2006/main" count="4938" uniqueCount="2499">
  <si>
    <t>2023-24</t>
  </si>
  <si>
    <t>2024-25</t>
  </si>
  <si>
    <t>2025-26</t>
  </si>
  <si>
    <t>2026-27</t>
  </si>
  <si>
    <t>2027-28</t>
  </si>
  <si>
    <t>2028-29</t>
  </si>
  <si>
    <t>Tax</t>
  </si>
  <si>
    <t>Spend</t>
  </si>
  <si>
    <t>*</t>
  </si>
  <si>
    <t xml:space="preserve">* Costing is negligible </t>
  </si>
  <si>
    <t>GDP!</t>
  </si>
  <si>
    <t>% of GDP</t>
  </si>
  <si>
    <t>Budget policy decisions</t>
  </si>
  <si>
    <t>Current spending</t>
  </si>
  <si>
    <t>Capital spending</t>
  </si>
  <si>
    <t>2024-2025</t>
  </si>
  <si>
    <t>2025-2026</t>
  </si>
  <si>
    <t>2026-2027</t>
  </si>
  <si>
    <t>2027-2028</t>
  </si>
  <si>
    <t>2028-2029</t>
  </si>
  <si>
    <t>2029-2030</t>
  </si>
  <si>
    <t>Total</t>
  </si>
  <si>
    <t>Levels</t>
  </si>
  <si>
    <t>Diff</t>
  </si>
  <si>
    <t>Public sector net debt</t>
  </si>
  <si>
    <t>Public sector net debt (ex BoE)</t>
  </si>
  <si>
    <t>Public sector net financial liabilities</t>
  </si>
  <si>
    <t>Public sector net worth (inverted)</t>
  </si>
  <si>
    <t>23-24</t>
  </si>
  <si>
    <t>24-25</t>
  </si>
  <si>
    <t>25-26</t>
  </si>
  <si>
    <t>26-27</t>
  </si>
  <si>
    <t>27-28</t>
  </si>
  <si>
    <t>28-29</t>
  </si>
  <si>
    <r>
      <t>Per cent of GDP</t>
    </r>
    <r>
      <rPr>
        <vertAlign val="superscript"/>
        <sz val="14"/>
        <rFont val="Calibri"/>
        <family val="2"/>
      </rPr>
      <t>1</t>
    </r>
  </si>
  <si>
    <t>Receipts and expenditure</t>
  </si>
  <si>
    <t>Deficit</t>
  </si>
  <si>
    <t>Fiscal targets</t>
  </si>
  <si>
    <t>Financing</t>
  </si>
  <si>
    <t>Other Debt and Deficit measures</t>
  </si>
  <si>
    <t>Economic indicators</t>
  </si>
  <si>
    <t>Public sector current receipts</t>
  </si>
  <si>
    <t>Total managed expenditure</t>
  </si>
  <si>
    <t>Public sector current expenditure</t>
  </si>
  <si>
    <t>Public sector net investment</t>
  </si>
  <si>
    <t>Depreciation</t>
  </si>
  <si>
    <t>Public sector gross investment</t>
  </si>
  <si>
    <t>National account taxes</t>
  </si>
  <si>
    <t>Cyclically-adjusted current budget deficit</t>
  </si>
  <si>
    <t>Current budget deficit</t>
  </si>
  <si>
    <t>Primary balance</t>
  </si>
  <si>
    <t>Cyclically-adjusted primary balance</t>
  </si>
  <si>
    <t>Cyclically-adjusted net borrowing</t>
  </si>
  <si>
    <t>Public sector net borrowing</t>
  </si>
  <si>
    <r>
      <t>Public sector net debt (ex BOE)</t>
    </r>
    <r>
      <rPr>
        <vertAlign val="superscript"/>
        <sz val="10"/>
        <rFont val="Calibri"/>
        <family val="2"/>
      </rPr>
      <t>2</t>
    </r>
  </si>
  <si>
    <t>Central government net cash requirement</t>
  </si>
  <si>
    <t>Public sector net cash requirement</t>
  </si>
  <si>
    <t>Central government debt interest, net of APF</t>
  </si>
  <si>
    <r>
      <t>Public sector net debt</t>
    </r>
    <r>
      <rPr>
        <vertAlign val="superscript"/>
        <sz val="10"/>
        <rFont val="Calibri"/>
        <family val="2"/>
      </rPr>
      <t>2</t>
    </r>
  </si>
  <si>
    <t>General government net borrowing</t>
  </si>
  <si>
    <t>Cyclically-adjusted general government net borrowing</t>
  </si>
  <si>
    <t>General Government Gross Debt</t>
  </si>
  <si>
    <t>Nominal GDP (£ billion)</t>
  </si>
  <si>
    <t>Nominal GDP, centred end-March (£ billion)</t>
  </si>
  <si>
    <t>Output gap (per cent of GDP)</t>
  </si>
  <si>
    <t>Forecast</t>
  </si>
  <si>
    <t>1948</t>
  </si>
  <si>
    <t>-</t>
  </si>
  <si>
    <t>1949</t>
  </si>
  <si>
    <t>1950</t>
  </si>
  <si>
    <t>1951</t>
  </si>
  <si>
    <t>1952</t>
  </si>
  <si>
    <t>1953</t>
  </si>
  <si>
    <t>1954</t>
  </si>
  <si>
    <t>1955-56</t>
  </si>
  <si>
    <t>1956-57</t>
  </si>
  <si>
    <t>1957-58</t>
  </si>
  <si>
    <t>1958-59</t>
  </si>
  <si>
    <t>1959-60</t>
  </si>
  <si>
    <t>1960-61</t>
  </si>
  <si>
    <t>1961-62</t>
  </si>
  <si>
    <t>1962-63</t>
  </si>
  <si>
    <t>1963-64</t>
  </si>
  <si>
    <t>1964-65</t>
  </si>
  <si>
    <t>1965-66</t>
  </si>
  <si>
    <t>1966-67</t>
  </si>
  <si>
    <t>1967-68</t>
  </si>
  <si>
    <t>1968-69</t>
  </si>
  <si>
    <t>1969-70</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</si>
  <si>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</si>
  <si>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</si>
  <si>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</si>
  <si>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</si>
  <si>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</si>
  <si>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</si>
  <si>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</si>
  <si>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</si>
  <si>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</si>
  <si>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</si>
  <si>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</si>
  <si>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</si>
  <si>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</si>
  <si>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</si>
  <si>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</si>
  <si>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</si>
  <si>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</si>
  <si>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</si>
  <si>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</si>
  <si>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</si>
  <si>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</si>
  <si>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</si>
  <si>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</si>
  <si>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</si>
  <si>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</si>
  <si>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</si>
  <si>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</si>
  <si>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</si>
  <si>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</si>
  <si>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</si>
  <si>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</si>
  <si>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</si>
  <si>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</si>
  <si>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</si>
  <si>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</si>
  <si>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</si>
  <si>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</si>
  <si>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</si>
  <si>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</si>
  <si>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</si>
  <si>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</si>
  <si>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</si>
  <si>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</si>
  <si>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</si>
  <si>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</si>
  <si>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</si>
  <si>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</si>
  <si>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</si>
  <si>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</si>
  <si>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</si>
  <si>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</si>
  <si>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</si>
  <si>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</si>
  <si>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Notes:</t>
  </si>
  <si>
    <r>
      <t xml:space="preserve">1 </t>
    </r>
    <r>
      <rPr>
        <sz val="10"/>
        <rFont val="Calibri"/>
        <family val="2"/>
      </rPr>
      <t>Outturn data presented as a per cent of GDP is consistent with the latest available ONS GDP data (GDP first quarterly estimate published 15th August 2024). Calendar year GDP used for 1948-1954.</t>
    </r>
  </si>
  <si>
    <r>
      <t xml:space="preserve">2 </t>
    </r>
    <r>
      <rPr>
        <sz val="10"/>
        <rFont val="Calibri"/>
        <family val="2"/>
      </rPr>
      <t>Debt at end March; GDP centred on end-March.</t>
    </r>
  </si>
  <si>
    <t>Outturn fiscal data consistent with the ONS/HM Treasury Public Sector Finances Statistical Bulletin released on 21 August 2024.</t>
  </si>
  <si>
    <r>
      <t xml:space="preserve">Forecast years from 2024-25 are consistent with the OBR </t>
    </r>
    <r>
      <rPr>
        <i/>
        <sz val="10"/>
        <color indexed="8"/>
        <rFont val="Calibri"/>
        <family val="2"/>
      </rPr>
      <t>Economic and fiscal outlook</t>
    </r>
    <r>
      <rPr>
        <sz val="10"/>
        <color indexed="8"/>
        <rFont val="Calibri"/>
        <family val="2"/>
      </rPr>
      <t xml:space="preserve"> forecast published March 2024.</t>
    </r>
  </si>
  <si>
    <t>A full list of sources is available in the glossary.</t>
  </si>
  <si>
    <t>Cyclically adjusted aggregates are OBR estimates based on internal calculations of the size of the output gap. For more information see Working paper No. 3: Cyclically-adjusting the public finances (https://obr.uk/download/working-paper-no-3-cyclically-adjusting-the-public-finances/)</t>
  </si>
  <si>
    <t>Back to contents</t>
  </si>
  <si>
    <t>Fiscal rules</t>
  </si>
  <si>
    <t>Change % of GDP</t>
  </si>
  <si>
    <t>Public sector net worth</t>
  </si>
  <si>
    <t>Budget (Oct24)</t>
  </si>
  <si>
    <t>Budget (Mar24)</t>
  </si>
  <si>
    <t>UK average (2004-2023)</t>
  </si>
  <si>
    <t>OECD average</t>
  </si>
  <si>
    <t>L112G201@OECDGOV</t>
  </si>
  <si>
    <t>L111G201@OECDGOV</t>
  </si>
  <si>
    <t>L158G201@OECDGOV</t>
  </si>
  <si>
    <t>L134G201@OECDGOV</t>
  </si>
  <si>
    <t>L132G201@OECDGOV</t>
  </si>
  <si>
    <t>L136G201@OECDGOV</t>
  </si>
  <si>
    <t>L193G101@OECDGOV</t>
  </si>
  <si>
    <t>L122G201@OECDGOV</t>
  </si>
  <si>
    <t>L124G201@OECDGOV</t>
  </si>
  <si>
    <t>L935G201@OECDGOV</t>
  </si>
  <si>
    <t>L128G201@OECDGOV</t>
  </si>
  <si>
    <t>L939G201@OECDGOV</t>
  </si>
  <si>
    <t>L172G201@OECDGOV</t>
  </si>
  <si>
    <t>L174G201@OECDGOV</t>
  </si>
  <si>
    <t>L944G201@OECDGOV</t>
  </si>
  <si>
    <t>L176G101@OECDGOV</t>
  </si>
  <si>
    <t>L178G201@OECDGOV</t>
  </si>
  <si>
    <t>L436G201@OECDGOV</t>
  </si>
  <si>
    <t>L542G201@OECDGOV</t>
  </si>
  <si>
    <t>L941G201@OECDGOV</t>
  </si>
  <si>
    <t>L946G201@OECDGOV</t>
  </si>
  <si>
    <t>L137G201@OECDGOV</t>
  </si>
  <si>
    <t>L138G201@OECDGOV</t>
  </si>
  <si>
    <t>L142G201@OECDGOV</t>
  </si>
  <si>
    <t>L964G201@OECDGOV</t>
  </si>
  <si>
    <t>L182G201@OECDGOV</t>
  </si>
  <si>
    <t>L936G201@OECDGOV</t>
  </si>
  <si>
    <t>L961G201@OECDGOV</t>
  </si>
  <si>
    <t>L184G201@OECDGOV</t>
  </si>
  <si>
    <t>L144G201@OECDGOV</t>
  </si>
  <si>
    <t>L146G201@OECDGOV</t>
  </si>
  <si>
    <t>L112T401@OECDGOV</t>
  </si>
  <si>
    <t>L111T401@OECDGOV</t>
  </si>
  <si>
    <t>L158T401@OECDGOV</t>
  </si>
  <si>
    <t>L134T401@OECDGOV</t>
  </si>
  <si>
    <t>L132T401@OECDGOV</t>
  </si>
  <si>
    <t>L136T401@OECDGOV</t>
  </si>
  <si>
    <t>L193T401@OECDGOV</t>
  </si>
  <si>
    <t>L122T401@OECDGOV</t>
  </si>
  <si>
    <t>L124T401@OECDGOV</t>
  </si>
  <si>
    <t>L935T401@OECDGOV</t>
  </si>
  <si>
    <t>L128T401@OECDGOV</t>
  </si>
  <si>
    <t>L939T401@OECDGOV</t>
  </si>
  <si>
    <t>L172T401@OECDGOV</t>
  </si>
  <si>
    <t>L174T401@OECDGOV</t>
  </si>
  <si>
    <t>L944T401@OECDGOV</t>
  </si>
  <si>
    <t>L176T401@OECDGOV</t>
  </si>
  <si>
    <t>L178T401@OECDGOV</t>
  </si>
  <si>
    <t>L436T401@OECDGOV</t>
  </si>
  <si>
    <t>L542T401@OECDGOV</t>
  </si>
  <si>
    <t>L941T401@OECDGOV</t>
  </si>
  <si>
    <t>L946T401@OECDGOV</t>
  </si>
  <si>
    <t>L137T401@OECDGOV</t>
  </si>
  <si>
    <t>L138T401@OECDGOV</t>
  </si>
  <si>
    <t>L142T401@OECDGOV</t>
  </si>
  <si>
    <t>L964T401@OECDGOV</t>
  </si>
  <si>
    <t>L182T401@OECDGOV</t>
  </si>
  <si>
    <t>L936T401@OECDGOV</t>
  </si>
  <si>
    <t>L961T401@OECDGOV</t>
  </si>
  <si>
    <t>L184T401@OECDGOV</t>
  </si>
  <si>
    <t>L144T401@OECDGOV</t>
  </si>
  <si>
    <t>L146T401@OECDGOV</t>
  </si>
  <si>
    <t>2000 !Y</t>
  </si>
  <si>
    <t>2000</t>
  </si>
  <si>
    <t>.DTLM</t>
  </si>
  <si>
    <t>.LSOURCE</t>
  </si>
  <si>
    <t>.TN</t>
  </si>
  <si>
    <t>.T1</t>
  </si>
  <si>
    <t>.DESC</t>
  </si>
  <si>
    <t>Aug-02-2024 15:07</t>
  </si>
  <si>
    <t>Organization for Economic Cooperation &amp; Development</t>
  </si>
  <si>
    <t>2022</t>
  </si>
  <si>
    <t>1995</t>
  </si>
  <si>
    <t>UK:G Govt: GFCF: Total(Mil.GBP)</t>
  </si>
  <si>
    <t>Jan-31-2024 17:03</t>
  </si>
  <si>
    <t>1970</t>
  </si>
  <si>
    <t>US:G Govt: GFCF: Total(Mil.US$)</t>
  </si>
  <si>
    <t>Aug-02-2024 16:24</t>
  </si>
  <si>
    <t>2005</t>
  </si>
  <si>
    <t>Japan:G Govt: GFCF: Total(Bil.Yen)</t>
  </si>
  <si>
    <t>Germany: Gen Gov: Gross Fixed Capital Formation (Mil.EUR)</t>
  </si>
  <si>
    <t>France:G Govt: GFCF: Total(Mil.EUR)</t>
  </si>
  <si>
    <t>1990</t>
  </si>
  <si>
    <t>Italy:G Govt: GFCF: Total(Mil.EUR)</t>
  </si>
  <si>
    <t>Aug-02-2024 17:15</t>
  </si>
  <si>
    <t>1998</t>
  </si>
  <si>
    <t>Australia: General Government: Gross Capital Formation (Mil.AUD)</t>
  </si>
  <si>
    <t>Austria:G Govt: GFCF: Total(Mil.EUR)</t>
  </si>
  <si>
    <t>Belgium:G Govt: GFCF: Total(Mil.EUR)</t>
  </si>
  <si>
    <t>Czechia:G Govt: GFCF: Total(Mil.CZK)</t>
  </si>
  <si>
    <t>Denmark:G Govt: GFCF: Total(Mil.DKK)</t>
  </si>
  <si>
    <t>Estonia:G Govt: GFCF: Total(Mil.EUR)</t>
  </si>
  <si>
    <t>Finland:G Govt: GFCF: Total(Mil.EUR)</t>
  </si>
  <si>
    <t>Greece: Gen Gov: Gross Fixed Capital Formation (Mil.EUR)</t>
  </si>
  <si>
    <t>Aug-02-2024 18:32</t>
  </si>
  <si>
    <t>Hungary:G Govt: GFCF: Total(Mil.HUF)</t>
  </si>
  <si>
    <t>1997</t>
  </si>
  <si>
    <t>Iceland:G Govt: GCF: Total(Mil.ISK)</t>
  </si>
  <si>
    <t>Ireland:G Govt: GFCF: Total(Mil.EUR)</t>
  </si>
  <si>
    <t>Nov-29-2023 23:07</t>
  </si>
  <si>
    <t>Israel:G Govt: GFCF: Total(Mil.ILS)</t>
  </si>
  <si>
    <t>Sep-26-2023 17:34</t>
  </si>
  <si>
    <t>2021</t>
  </si>
  <si>
    <t>Korea:G Govt: GFCF: Total(Bil.Won)</t>
  </si>
  <si>
    <t>Latvia: General Government: Gross Fixed Capital Formation (Mil.EUR)</t>
  </si>
  <si>
    <t>Lithuania: General Government: Gross Fixed Capital Formation (Mil.EUR)</t>
  </si>
  <si>
    <t>Luxembourg: Gen Gov: Gross Fixed Capital Formation (Mil.EUR)</t>
  </si>
  <si>
    <t>Netherlands: General Government: Gross Fixed Capital Formation (Mil.EUR)</t>
  </si>
  <si>
    <t>Aug-02-2024 16:25</t>
  </si>
  <si>
    <t>Norway:G Govt: GFCF: Total(Mil.NOK)</t>
  </si>
  <si>
    <t>Poland: Gen Gov: Gross Fixed Capital Formation (Mil.PLN)</t>
  </si>
  <si>
    <t>Portugal:G Govt: GFCF: Total(Mil.EUR)</t>
  </si>
  <si>
    <t>Slovakia:G Govt: GFCF: Total(Mil.EUR)</t>
  </si>
  <si>
    <t>Slovenia:G Govt: GFCF: Total(Bil.EUR)</t>
  </si>
  <si>
    <t>Spain:G Govt: GFCF: Total(Mil.EUR)</t>
  </si>
  <si>
    <t>Oct-23-2024 16:14</t>
  </si>
  <si>
    <t>Sweden:G Govt: GFCF: Total(Mil.SEK)</t>
  </si>
  <si>
    <t>Switzerland: Gen Gov: Gross Fixed Capital Formation (Mil.CHF)</t>
  </si>
  <si>
    <t>Oct-30-2023 16:41</t>
  </si>
  <si>
    <t>UK:Tot Econ: GDP: Total(Mil.GBP)</t>
  </si>
  <si>
    <t>US:Tot Econ: GDP: Total(Mil.US$)</t>
  </si>
  <si>
    <t>Nov-21-2016 20:27</t>
  </si>
  <si>
    <t>2015</t>
  </si>
  <si>
    <t>Japan:Tot Econ: GDP: Total(Bil.Yen)</t>
  </si>
  <si>
    <t>Jan-31-2024 17:02</t>
  </si>
  <si>
    <t>2023</t>
  </si>
  <si>
    <t>Germany:Tot Econ: GDP: Total(Mil.EUR)</t>
  </si>
  <si>
    <t>France:Tot Econ: GDP: Total(Mil.EUR)</t>
  </si>
  <si>
    <t>Italy:Tot Econ: GDP: Total(Mil.EUR)</t>
  </si>
  <si>
    <t>1959</t>
  </si>
  <si>
    <t>Australia:Tot Econ: GDP: Total(Mil.A$)</t>
  </si>
  <si>
    <t>Oct-30-2023 16:40</t>
  </si>
  <si>
    <t>Austria:Tot Econ: GDP: Total(Mil.EUR)</t>
  </si>
  <si>
    <t>Belgium:Tot Econ: GDP: Total(Mil.EUR)</t>
  </si>
  <si>
    <t>Czechia:Tot Econ: GDP: Total(Mil.CZK)</t>
  </si>
  <si>
    <t>Jul-27-2023 15:50</t>
  </si>
  <si>
    <t>1966</t>
  </si>
  <si>
    <t>Denmark:Tot Econ: GDP: Total(Mil.DKK)</t>
  </si>
  <si>
    <t>Mar-27-2023 22:29</t>
  </si>
  <si>
    <t>1993</t>
  </si>
  <si>
    <t>Estonia:Tot Econ: GDP: Total(Mil.EUR)</t>
  </si>
  <si>
    <t>Dec-29-2023 00:22</t>
  </si>
  <si>
    <t>Finland:Tot Econ: GDP: Total(Mil.EUR)</t>
  </si>
  <si>
    <t>1960</t>
  </si>
  <si>
    <t>Greece:Tot Econ: GDP: Total(Mil.EUR)</t>
  </si>
  <si>
    <t>1991</t>
  </si>
  <si>
    <t>Hungary:Tot Econ: GDP: Total(Mil.HUF)</t>
  </si>
  <si>
    <t>Iceland:Tot Econ: GDP: Total(Mil.ISK)</t>
  </si>
  <si>
    <t>Ireland:Tot Econ: GDP: Total(Mil.EUR)</t>
  </si>
  <si>
    <t>Israel:Tot Econ: GDP: Total(Mil.ILS)</t>
  </si>
  <si>
    <t>Korea:Tot Econ: GDP: Total(Bil.Won)</t>
  </si>
  <si>
    <t>1994</t>
  </si>
  <si>
    <t>Latvia: Total Economy: Gross Domestic Product (Mil.EUR)</t>
  </si>
  <si>
    <t>Lithuania: Total Economy: Gross Domestic Product (Mil.EUR)</t>
  </si>
  <si>
    <t>Luxembourg:Tot Econ: GDP: Total(Mil.EUR)</t>
  </si>
  <si>
    <t>1969</t>
  </si>
  <si>
    <t>Netherlands:Tot Econ: GDP: Total(Mil.EUR)</t>
  </si>
  <si>
    <t>Norway:Tot Econ: GDP: Total(Mil.NOK)</t>
  </si>
  <si>
    <t>Poland:Tot Econ: GDP: Total(Mil.PLZ)</t>
  </si>
  <si>
    <t>Portugal:Tot Econ: GDP: Total(Mil.EUR)</t>
  </si>
  <si>
    <t>Slovakia:Tot Econ: GDP: Total(Mil.EUR)</t>
  </si>
  <si>
    <t>Slovenia:Tot Econ: GDP: Total(Bil.EUR)</t>
  </si>
  <si>
    <t>Spain:Tot Econ: GDP: Total(Mil.EUR)</t>
  </si>
  <si>
    <t>Dec-29-2023 00:23</t>
  </si>
  <si>
    <t>Sweden:Tot Econ: GDP: Total(Mil.SEK)</t>
  </si>
  <si>
    <t>Switzerland:Tot Econ: GDP: Total(Mil.CHF)</t>
  </si>
  <si>
    <t>2001</t>
  </si>
  <si>
    <t>2002</t>
  </si>
  <si>
    <t>2003</t>
  </si>
  <si>
    <t>2004</t>
  </si>
  <si>
    <t>2006</t>
  </si>
  <si>
    <t>2007</t>
  </si>
  <si>
    <t>2008</t>
  </si>
  <si>
    <t>2009</t>
  </si>
  <si>
    <t>2010</t>
  </si>
  <si>
    <t>2011</t>
  </si>
  <si>
    <t>2012</t>
  </si>
  <si>
    <t>2013</t>
  </si>
  <si>
    <t>2014</t>
  </si>
  <si>
    <t>2016</t>
  </si>
  <si>
    <t>2017</t>
  </si>
  <si>
    <t>2018</t>
  </si>
  <si>
    <t>2019</t>
  </si>
  <si>
    <t>2020</t>
  </si>
  <si>
    <t>GI!</t>
  </si>
  <si>
    <t>GI/GDP!</t>
  </si>
  <si>
    <t>OBR estimates of fiscal tightening</t>
  </si>
  <si>
    <t>Location</t>
  </si>
  <si>
    <t>Indicator</t>
  </si>
  <si>
    <t>Scenario</t>
  </si>
  <si>
    <t>Units</t>
  </si>
  <si>
    <t>Scale</t>
  </si>
  <si>
    <t>Measurement</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</si>
  <si>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</si>
  <si>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</si>
  <si>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</si>
  <si>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</si>
  <si>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</si>
  <si>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</si>
  <si>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</si>
  <si>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</si>
  <si>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</si>
  <si>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</si>
  <si>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</si>
  <si>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</si>
  <si>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</si>
  <si>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</si>
  <si>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</si>
  <si>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</si>
  <si>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</si>
  <si>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</si>
  <si>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</si>
  <si>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</si>
  <si>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</si>
  <si>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</si>
  <si>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</si>
  <si>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</si>
  <si>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</si>
  <si>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</si>
  <si>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</si>
  <si>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</si>
  <si>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</si>
  <si>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</si>
  <si>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</si>
  <si>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</si>
  <si>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</si>
  <si>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</si>
  <si>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</si>
  <si>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</si>
  <si>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</si>
  <si>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</si>
  <si>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</si>
  <si>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</si>
  <si>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</si>
  <si>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</si>
  <si>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</si>
  <si>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</si>
  <si>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</si>
  <si>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</si>
  <si>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</si>
  <si>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</si>
  <si>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</si>
  <si>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</si>
  <si>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</si>
  <si>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</si>
  <si>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</si>
  <si>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</si>
  <si>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</si>
  <si>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</si>
  <si>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</si>
  <si>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</si>
  <si>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</si>
  <si>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</si>
  <si>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</si>
  <si>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</si>
  <si>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</si>
  <si>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</si>
  <si>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</si>
  <si>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</si>
  <si>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</si>
  <si>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</si>
  <si>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</si>
  <si>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</si>
  <si>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</si>
  <si>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</si>
  <si>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</si>
  <si>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</si>
  <si>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</si>
  <si>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</si>
  <si>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</si>
  <si>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</si>
  <si>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</si>
  <si>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</si>
  <si>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</si>
  <si>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</si>
  <si>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</si>
  <si>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</si>
  <si>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</si>
  <si>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</si>
  <si>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</si>
  <si>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</si>
  <si>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</si>
  <si>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</si>
  <si>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</si>
  <si>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</si>
  <si>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</si>
  <si>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</si>
  <si>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</si>
  <si>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</si>
  <si>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</si>
  <si>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</si>
  <si>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</si>
  <si>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</si>
  <si>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</si>
  <si>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</si>
  <si>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</si>
  <si>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</si>
  <si>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</si>
  <si>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</si>
  <si>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</si>
  <si>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</si>
  <si>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</si>
  <si>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</si>
  <si>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</si>
  <si>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</si>
  <si>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</si>
  <si>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</si>
  <si>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</si>
  <si>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</si>
  <si>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</si>
  <si>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</si>
  <si>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</si>
  <si>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</si>
  <si>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</si>
  <si>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</si>
  <si>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</si>
  <si>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</si>
  <si>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</si>
  <si>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</si>
  <si>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</si>
  <si>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</si>
  <si>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</si>
  <si>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</si>
  <si>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</si>
  <si>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</si>
  <si>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</si>
  <si>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</si>
  <si>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</si>
  <si>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</si>
  <si>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</si>
  <si>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</si>
  <si>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</si>
  <si>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</si>
  <si>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</si>
  <si>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</si>
  <si>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</si>
  <si>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</si>
  <si>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</si>
  <si>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</si>
  <si>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</si>
  <si>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</si>
  <si>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</si>
  <si>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</si>
  <si>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</si>
  <si>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</si>
  <si>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</si>
  <si>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</si>
  <si>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</si>
  <si>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</si>
  <si>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</si>
  <si>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</si>
  <si>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</si>
  <si>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</si>
  <si>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</si>
  <si>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</si>
  <si>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</si>
  <si>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</si>
  <si>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</si>
  <si>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</si>
  <si>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</si>
  <si>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</si>
  <si>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</si>
  <si>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</si>
  <si>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</si>
  <si>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</si>
  <si>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</si>
  <si>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</si>
  <si>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</si>
  <si>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</si>
  <si>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</si>
  <si>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</si>
  <si>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</si>
  <si>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</si>
  <si>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</si>
  <si>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</si>
  <si>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</si>
  <si>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</si>
  <si>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</si>
  <si>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</si>
  <si>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</si>
  <si>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</si>
  <si>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</si>
  <si>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</si>
  <si>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</si>
  <si>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</si>
  <si>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</si>
  <si>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</si>
  <si>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</si>
  <si>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</si>
  <si>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</si>
  <si>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</si>
  <si>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</si>
  <si>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</si>
  <si>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</si>
  <si>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</si>
  <si>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</si>
  <si>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</si>
  <si>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</si>
  <si>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</si>
  <si>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</si>
  <si>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</si>
  <si>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</si>
  <si>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</si>
  <si>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</si>
  <si>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</si>
  <si>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</si>
  <si>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</si>
  <si>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</si>
  <si>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</si>
  <si>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</si>
  <si>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Tax revenue, employer social security contributions, LCU</t>
  </si>
  <si>
    <t>Oct24_2</t>
  </si>
  <si>
    <t>Pound</t>
  </si>
  <si>
    <t>Millions</t>
  </si>
  <si>
    <t>Level</t>
  </si>
  <si>
    <t>Office for National Statistics\Haver Analytics</t>
  </si>
  <si>
    <t>NA</t>
  </si>
  <si>
    <t>RNFSQ@UK</t>
  </si>
  <si>
    <t xml:space="preserve">UK: IA: CG: Resources: Employers' Social Contributions (SA, Mil.GBP) </t>
  </si>
  <si>
    <t>GBR</t>
  </si>
  <si>
    <t>TP</t>
  </si>
  <si>
    <t>Oct24_2.db</t>
  </si>
  <si>
    <t>GDP, real, LCU</t>
  </si>
  <si>
    <t>chained 2022</t>
  </si>
  <si>
    <t>ABMIQ@UK</t>
  </si>
  <si>
    <t>U.K.: Real Gross Domestic Product (SA, Mil.Chn.2022.GBP)</t>
  </si>
  <si>
    <t>GDP</t>
  </si>
  <si>
    <t>Employment, aged 16 and over, ILO definition</t>
  </si>
  <si>
    <t>Person</t>
  </si>
  <si>
    <t>Thousands</t>
  </si>
  <si>
    <t>MGRZQ@UK</t>
  </si>
  <si>
    <t xml:space="preserve">UK: LFS: Employment: Aged 16 and Over (SA, Thous) </t>
  </si>
  <si>
    <t>ETILO</t>
  </si>
  <si>
    <t>Unemployment rate, ILO definition</t>
  </si>
  <si>
    <t>%</t>
  </si>
  <si>
    <t>MGSXQ@UK</t>
  </si>
  <si>
    <t xml:space="preserve">UK: LFS: Unemployment Rate: Aged 16 and Over (SA, %) </t>
  </si>
  <si>
    <t>UPILO</t>
  </si>
  <si>
    <t>Income, personal disposable, real, LCU</t>
  </si>
  <si>
    <t>NRJRQ@UK</t>
  </si>
  <si>
    <t>UK: HH &amp; NPISH: Real Household Disposable Income (SA, Mil.Chn.2022.Pounds)</t>
  </si>
  <si>
    <t>PEDY</t>
  </si>
  <si>
    <t>Earnings, quarterly total, whole economy, Gross, LCU</t>
  </si>
  <si>
    <t>Pound per Employee</t>
  </si>
  <si>
    <t>Oxford Economics calculation using Office for National Statistics data</t>
  </si>
  <si>
    <t>ER</t>
  </si>
  <si>
    <t>UK</t>
  </si>
  <si>
    <t>L</t>
  </si>
  <si>
    <t>FY</t>
  </si>
  <si>
    <t>NICs_scen.db</t>
  </si>
  <si>
    <t>NICs impact</t>
  </si>
  <si>
    <t>CY</t>
  </si>
  <si>
    <t>Baseline</t>
  </si>
  <si>
    <t>NICS_Scen</t>
  </si>
  <si>
    <t>NICS_Scen.db</t>
  </si>
  <si>
    <r>
      <t>Table 5.1 Autumn Budget 2024 policy decisions (£ million)</t>
    </r>
    <r>
      <rPr>
        <b/>
        <vertAlign val="superscript"/>
        <sz val="18"/>
        <rFont val="Humnst777 Lt BT"/>
        <family val="2"/>
      </rPr>
      <t>1</t>
    </r>
  </si>
  <si>
    <r>
      <t>Head</t>
    </r>
    <r>
      <rPr>
        <vertAlign val="superscript"/>
        <sz val="18"/>
        <rFont val="Humnst777 Lt BT"/>
        <family val="2"/>
      </rPr>
      <t>2</t>
    </r>
  </si>
  <si>
    <t>2029-30</t>
  </si>
  <si>
    <t>Fixing the Foundations and Rebuilding Britain</t>
  </si>
  <si>
    <t>Investing in Public Services: Funding £22bn overspend, fixing the NHS and supporting public services</t>
  </si>
  <si>
    <t xml:space="preserve">Rebuilding Britain: Additional capital investment </t>
  </si>
  <si>
    <t>Compensation Payments: Making payments to victims of the infected blood scandal</t>
  </si>
  <si>
    <t xml:space="preserve">Compensation Payments: Making payments to victims of the Horizon IT scandal </t>
  </si>
  <si>
    <t>National Wealth Fund: Mobilise investment in the UK’s clean energy and growth industries and support the delivery of our new Industrial Strategy (forecast income from investment)</t>
  </si>
  <si>
    <t>Extraordinary Revenue Acceleration: Contribution to Extraordinary Revenue Acceleration to support military effort in Ukraine</t>
  </si>
  <si>
    <t>Extraordinary Revenue Acceleration: Forecast repayment from extraordinary profits on sanctioned Russian sovereign assets</t>
  </si>
  <si>
    <t>Delivering on our Promises - New Policy to Close the Tax Gap</t>
  </si>
  <si>
    <t>Tackling tax non-compliance in umbrella companies by moving PAYE obligations to recruitment agencies or, where an agency is not present, end client businesses from April 2026</t>
  </si>
  <si>
    <t>Increasing the interest rate on unpaid tax from April 2025</t>
  </si>
  <si>
    <t>Changes to tax rules on liquidations of Limited Liability Partnerships from 30 October 2024</t>
  </si>
  <si>
    <t>Strengthen existing charity tax rules from April 2026, to prevent abuse and ensure that only the intended tax relief is given to charities</t>
  </si>
  <si>
    <t xml:space="preserve">Preventing non-compliance from the transfer overseas of UK tax-relieved pension funds </t>
  </si>
  <si>
    <t xml:space="preserve">Amending anti-avoidance rules to ensure shareholders cannot extract funds untaxed from close companies from 30 October 2024 </t>
  </si>
  <si>
    <t>Confirming plans to mandate the reporting of benefits in kind via payroll software from April 2026</t>
  </si>
  <si>
    <t>Ending contrived car ownership schemes: closing loopholes in employee car ownership schemes to prevent them from being used to circumvent Company Car Tax from 6 April 2026 </t>
  </si>
  <si>
    <t>Modernising and mandating registration of tax practitioners interacting with HMRC from April 2026</t>
  </si>
  <si>
    <t>Delivering on our Promises - Collecting Tax That is Due</t>
  </si>
  <si>
    <t>Increased collection of tax due supported by investment in 5,000 additional HMRC compliance staff</t>
  </si>
  <si>
    <t>Increased collection of overdue tax debt by additional investment in HMRC debt management staff</t>
  </si>
  <si>
    <t>Increasing tax receipts from modernising HMRC systems and data</t>
  </si>
  <si>
    <t>Total revenue from closing the tax gap (lines 8 - 19)</t>
  </si>
  <si>
    <t>Delivering on our Promises - Other Manifesto Tax Commitments</t>
  </si>
  <si>
    <t>Abolition of non-domicile tax status and introduction of a residence-based regime: remove the 50% discount on foreign income in 2025-26; apply inheritance tax; set Capital Gains Tax rebasing date at 5 April 2017; and extend the Temporary Repatriation Facility from two to three years</t>
  </si>
  <si>
    <t>Carried interest: Increase the rates of Capital Gains Tax on carried interest to 32% from 6 April 2025, then move the carried interest taxation regime to the Income Tax framework from 6 April 2026 onwards</t>
  </si>
  <si>
    <r>
      <t>VAT: Applying the standard rate (20%) to education and boarding services provided by private schools from 1 January 2025</t>
    </r>
    <r>
      <rPr>
        <vertAlign val="superscript"/>
        <sz val="18"/>
        <rFont val="Humnst777 Lt BT"/>
        <family val="2"/>
      </rPr>
      <t>3</t>
    </r>
  </si>
  <si>
    <t>Business Rates: Remove eligibility of private schools for charitable rate relief from 1 April 2025 </t>
  </si>
  <si>
    <t>Energy Profits Levy (EPL): Increase the rate to 38%; abolish the EPL investment allowance except for decarbonisation expenditure and cut rate of decarbonisation allowance to 66% from 1 November 2024; sunset date extension from 31 March 2029 to 31 March 2030 as well as the introduction of tax relief for payments made into a Decommissioning Fund in relation to oil and gas assets transferred for use in Carbon Capture Usage and Storage</t>
  </si>
  <si>
    <t>Stamp Duty Land Tax (SDLT): Increase the Higher Rate of Additional Dwelling (HRAD) of SDLT by 2ppts from 3% to 5% from 31 October 2024</t>
  </si>
  <si>
    <t>Total revenue from manifesto tax commitments (lines 8 - 25)</t>
  </si>
  <si>
    <t>Repairing the Public Finances - Raising Revenue Fairly</t>
  </si>
  <si>
    <t>Employer National Insurance contributions: Increase rate by 1.2 ppts to 15%, cut the Secondary Threshold to £5,000 until 5 April 2028 and uprate with CPI thereafter, increase Employment Allowance to £10,500, remove the £100,000 Employment Allowance eligibility threshold</t>
  </si>
  <si>
    <t>Memo - Allowance for impact on public sector organisations</t>
  </si>
  <si>
    <t xml:space="preserve">Capital Gains Tax: Increase the main rates of CGT to 18% and 24% from 30 October 2024, and the Business Asset Disposal Relief (BADR) and Investors' Relief (IR) rate to 14% from 6 April 2025 and to 18% from 6 April 2026 </t>
  </si>
  <si>
    <t>Inheritance Tax: Include unused pension funds and death benefits payable from a pension in the value of estates from 6 April 2027</t>
  </si>
  <si>
    <t>Inheritance Tax: Reform agricultural property relief and business property relief from 6 April 2026 by maintaining 100% relief for the first £1m of combined assets and 50% relief thereafter, and 50% relief for “not listed” shares on the markets of a recognised stock exchange</t>
  </si>
  <si>
    <t>Inheritance Tax: Maintain thresholds at current levels for a further two years until 5 April 2030</t>
  </si>
  <si>
    <t>Savings: Maintain subscription limits at current levels for Adult ISAs, Junior ISAs and Child Trust Funds from 6 April 2025 to 5 April 2030</t>
  </si>
  <si>
    <t>Repairing the Public Finances - Duties &amp; Levies</t>
  </si>
  <si>
    <t>Company Car Tax: Set appropriate percentages for electric vehicles, hybrids and internal combustion engine vehicles for 2028-29 and 2029-30</t>
  </si>
  <si>
    <t>Vehicle Excise Duty: from 1 April 2025, freeze the lowest First Year Rate (FYR) paid by zero emission cars until 2029-30, increase FYRs for all other emission bands including hybrids and Internal Combustion Engine vehicles in 2025-26</t>
  </si>
  <si>
    <t>Air Passenger Duty: Adjustment to increase all rates from 2026-27 with a further 50% increase for larger private jets, and rates set to nearest penny from 2027-28</t>
  </si>
  <si>
    <t>Vaping Products Duty: Introduce a flat rate duty at £2.20/10ml from 1 October 2026 </t>
  </si>
  <si>
    <t>Tobacco Duty: Introduce a tobacco duty escalator of RPI +2% for the Parliament; increase duty on hand rolling tobacco a further 10% (RPI+12%) for 2024-25 from 30 October 2024; and a separate one-off duty increase to maintain financial incentive to choose vaping over smoking from 1 October 2026</t>
  </si>
  <si>
    <t>Soft Drinks Industry Levy: Uprate by CPI since introduction in 2018 evenly across the forecast period and uprate annually by CPI from 1 April 2025</t>
  </si>
  <si>
    <t>Repairing the Public Finances - Targeting Support and Reducing Fraud and Error in the Welfare System</t>
  </si>
  <si>
    <r>
      <t>Winter Fuel Payments: Target payments at recipients of Pension Credit and certain other means-tested benefits from winter 2024-25</t>
    </r>
    <r>
      <rPr>
        <vertAlign val="superscript"/>
        <sz val="18"/>
        <rFont val="Humnst777 Lt BT"/>
        <family val="2"/>
      </rPr>
      <t>4</t>
    </r>
  </si>
  <si>
    <t>Pensions: Enhance Pension Credit take-up for new claims to Housing Benefit from April 2025</t>
  </si>
  <si>
    <t xml:space="preserve">Universal Credit: Accelerate migration of Employment and Support Allowance claimants onto Universal Credit from September 2024 </t>
  </si>
  <si>
    <t>Universal Credit: Amending Severe Disability Premium transitional protection regulations</t>
  </si>
  <si>
    <t>Investment in additional 3,000 fraud and error staff in DWP from April 2025</t>
  </si>
  <si>
    <t xml:space="preserve">New investment to verify Universal Credit claimant changes to tackle fraud and error from April 2025 </t>
  </si>
  <si>
    <t>Extending Targeted Case Review of Universal Credit claims from April 2028</t>
  </si>
  <si>
    <t xml:space="preserve">Investment in additional 180 welfare counter-fraud staff in HMRC to tackle fraud and error in Child Benefit and Tax-Free Childcare from April 2025 </t>
  </si>
  <si>
    <t>Increase DWP fraud and error debt recovery powers - resource cost for measures which yield a PSNCR saving of £260m in 2029-30</t>
  </si>
  <si>
    <t>Supporting Business, Families, and Local Communities</t>
  </si>
  <si>
    <t>Business Rates: 40% relief for Retail, Hospitality and Leisure (RHL) sectors for 2025-26 from 1 April 2025, up to a £110,000 cash cap per business</t>
  </si>
  <si>
    <t>Business Rates: Freeze the small business multiplier for 2025-26</t>
  </si>
  <si>
    <t>Fuel duty: One year extension to the 5p cut in rates and no RPI increase in 2025-26</t>
  </si>
  <si>
    <t>Capital allowances: extend 100% first-year allowances for zero-emission cars and electric vehicle charge-points to 31 March 2026 for Corporation Tax and 5 April 2026 for Income Tax</t>
  </si>
  <si>
    <t>Alternative Finance: Changes to tax rules on alternative finance arrangements from 30 October 2024</t>
  </si>
  <si>
    <t>Alcohol Duty: Increase Draught Relief to reduce duty on an average ABV pint by 1p from 1 February 2025</t>
  </si>
  <si>
    <t>Carer’s Allowance: Increasing the earnings limit to the equivalent of 16 hours at the National Living Wage from April 2025</t>
  </si>
  <si>
    <t>Help to Save: Extend the current scheme with expanded eligibility to include all working UC claimants earning £1 or more, from 6 April 2025 to 5 April 2027</t>
  </si>
  <si>
    <t xml:space="preserve">Mineworkers Pension Scheme: Transfer of the Mineworkers Pension Scheme Investment Reserve to the scheme Trustees </t>
  </si>
  <si>
    <t xml:space="preserve">Veterans: Extend employer NICs relief for hiring veterans for one year from 6 April 2025 </t>
  </si>
  <si>
    <t>Right to Buy: Reduce discounts and allow local authorities to retain full receipts from 21 November 2024</t>
  </si>
  <si>
    <t>Public Works Loan Board: Extend discounted Public Works Loan Board rate for local authorities borrowing for social housing from 30 June 2025 to 31 March 2026</t>
  </si>
  <si>
    <t>Borrowing powers: Granting borrowing powers to newly established Mayoral Combined Authorities</t>
  </si>
  <si>
    <t>Business Rates retention: Extend Greater London Authority enhanced business rates retention arrangements at 67% for 2025-26 and extend 100% local retention in Cornwall, Liverpool City Region and the West of England Combined Authority area</t>
  </si>
  <si>
    <t>Tariffs &amp; Technical Changes</t>
  </si>
  <si>
    <t>Tariff Changes since Spring Budget 2024</t>
  </si>
  <si>
    <t>Special Education Needs and Disabilities: Reduction in Local Authority SEND deficits as a result of additional DEL funding</t>
  </si>
  <si>
    <t>Universal Credit: Extend the £2,500 surplus earnings threshold for one year from April 2025</t>
  </si>
  <si>
    <t>Van Benefit Charge: Uprate by CPI from 6 April 2025</t>
  </si>
  <si>
    <t>Climate Change Levy (CCL): Amendments to the Climate Change Agreement scheme from 1 January 2026, meaning new entrants will be able to claim relief on their CCL bill before completing a target period</t>
  </si>
  <si>
    <t>The Starting Rate for Savings (SRS): Maintain the SRS at £5,000 for 2025-26 from 6 April 2025</t>
  </si>
  <si>
    <t>Private Intermittent Securities and Capital Exchange System (PISCES): Exempt transfers of shares made on a PISCES platform from Stamp Taxes on Shares</t>
  </si>
  <si>
    <t>Carbon Border Adjustment Mechanism (CBAM): Confirming sectoral scope of the UK CBAM from 1 January 2027 to be aluminium, cement, fertiliser, hydrogen, and iron and steel.</t>
  </si>
  <si>
    <t>Carbon Price Support (CPS): Maintain the freeze of CPS rates at the equivalent of £18 per tonne of CO2 from 1 April 2026 </t>
  </si>
  <si>
    <t>Lifelong Learning Entitlement: Implementation to amended timetable</t>
  </si>
  <si>
    <t xml:space="preserve"> </t>
  </si>
  <si>
    <r>
      <t>Total policy decisions</t>
    </r>
    <r>
      <rPr>
        <b/>
        <vertAlign val="superscript"/>
        <sz val="18"/>
        <rFont val="Humnst777 Lt BT"/>
        <family val="2"/>
      </rPr>
      <t>5,6</t>
    </r>
  </si>
  <si>
    <r>
      <t>Total spending policy decisions</t>
    </r>
    <r>
      <rPr>
        <b/>
        <vertAlign val="superscript"/>
        <sz val="18"/>
        <rFont val="Humnst777 Lt BT"/>
        <family val="2"/>
      </rPr>
      <t>5,6</t>
    </r>
  </si>
  <si>
    <r>
      <t>Total tax policy decisions</t>
    </r>
    <r>
      <rPr>
        <b/>
        <vertAlign val="superscript"/>
        <sz val="18"/>
        <rFont val="Humnst777 Lt BT"/>
        <family val="2"/>
      </rPr>
      <t>5,6</t>
    </r>
  </si>
  <si>
    <r>
      <rPr>
        <vertAlign val="superscript"/>
        <sz val="18"/>
        <rFont val="Humnst777 Lt BT"/>
        <family val="2"/>
      </rPr>
      <t xml:space="preserve">1 </t>
    </r>
    <r>
      <rPr>
        <sz val="18"/>
        <rFont val="Humnst777 Lt BT"/>
        <family val="2"/>
      </rPr>
      <t>Costings reflect the OBR’s latest economic and fiscal determinants.</t>
    </r>
  </si>
  <si>
    <r>
      <rPr>
        <vertAlign val="superscript"/>
        <sz val="18"/>
        <rFont val="Humnst777 Lt BT"/>
        <family val="2"/>
      </rPr>
      <t>2</t>
    </r>
    <r>
      <rPr>
        <sz val="18"/>
        <rFont val="Humnst777 Lt BT"/>
        <family val="2"/>
      </rPr>
      <t xml:space="preserve"> Many measures have both tax and spend impacts. Measures are identified as tax or spend on the basis of their largest impact. </t>
    </r>
  </si>
  <si>
    <r>
      <rPr>
        <vertAlign val="superscript"/>
        <sz val="18"/>
        <rFont val="Humnst777 Lt BT"/>
        <family val="2"/>
      </rPr>
      <t>3</t>
    </r>
    <r>
      <rPr>
        <sz val="18"/>
        <rFont val="Humnst777 Lt BT"/>
        <family val="2"/>
      </rPr>
      <t xml:space="preserve"> 20% VAT will also apply to pre-payments of fees for terms starting on or after 1 January 2025 made on or after 29 July 2024.</t>
    </r>
  </si>
  <si>
    <r>
      <rPr>
        <vertAlign val="superscript"/>
        <sz val="18"/>
        <rFont val="Humnst777 Lt BT"/>
        <family val="2"/>
      </rPr>
      <t>4</t>
    </r>
    <r>
      <rPr>
        <sz val="18"/>
        <rFont val="Humnst777 Lt BT"/>
        <family val="2"/>
      </rPr>
      <t xml:space="preserve"> Costing reflects assumed increase in Pension Credit take-up.</t>
    </r>
  </si>
  <si>
    <r>
      <rPr>
        <vertAlign val="superscript"/>
        <sz val="18"/>
        <rFont val="Humnst777 Lt BT"/>
        <family val="2"/>
      </rPr>
      <t>5</t>
    </r>
    <r>
      <rPr>
        <sz val="18"/>
        <rFont val="Humnst777 Lt BT"/>
        <family val="2"/>
      </rPr>
      <t xml:space="preserve"> Totals may not sum due to rounding.</t>
    </r>
  </si>
  <si>
    <r>
      <rPr>
        <vertAlign val="superscript"/>
        <sz val="18"/>
        <rFont val="Humnst777 Lt BT"/>
        <family val="2"/>
      </rPr>
      <t>6</t>
    </r>
    <r>
      <rPr>
        <sz val="18"/>
        <rFont val="Humnst777 Lt BT"/>
        <family val="2"/>
      </rPr>
      <t xml:space="preserve"> The totals for tax and spending reflect both the tax and spend impacts of each measure. Totals may not sum by head classification.</t>
    </r>
  </si>
  <si>
    <t>check</t>
  </si>
  <si>
    <t>Chart 6.11: Four measures of the public sector balance sheet</t>
  </si>
  <si>
    <t>Public sector net debt excluding Bank of England</t>
  </si>
  <si>
    <t>£bn</t>
  </si>
  <si>
    <t>Outturn fiscal data consistent with the ONS/HM Treasury Public Sector Finances Statistical Bulletin released on 22 October 2024.</t>
  </si>
  <si>
    <r>
      <t xml:space="preserve">Forecast years from 2024-25 are consistent with the OBR </t>
    </r>
    <r>
      <rPr>
        <i/>
        <sz val="10"/>
        <color indexed="8"/>
        <rFont val="Calibri"/>
        <family val="2"/>
      </rPr>
      <t>Economic and fiscal outlook</t>
    </r>
    <r>
      <rPr>
        <sz val="10"/>
        <color indexed="8"/>
        <rFont val="Calibri"/>
        <family val="2"/>
      </rPr>
      <t xml:space="preserve"> forecast published October 2024.</t>
    </r>
  </si>
  <si>
    <t>Opinion polls</t>
  </si>
  <si>
    <t>YouGov</t>
  </si>
  <si>
    <t>https://yougov.co.uk/politics/articles/50820-britons-say-public-services-are-bad-but-they-arent-willing-to-pay-more-to-fix-them</t>
  </si>
  <si>
    <t>Higher taxes and more funding for public services</t>
  </si>
  <si>
    <t>Current tax levels and public services funding remaining as it is</t>
  </si>
  <si>
    <t>Lower taxes and less funding for public services</t>
  </si>
  <si>
    <t>Don't know</t>
  </si>
  <si>
    <t>All Britons</t>
  </si>
  <si>
    <t>Labour voters</t>
  </si>
  <si>
    <t>Lib Dem voters</t>
  </si>
  <si>
    <t>Conservative voters</t>
  </si>
  <si>
    <t>Reform UK voters</t>
  </si>
  <si>
    <t>Exclude DKs</t>
  </si>
  <si>
    <t>Alternative survey from Ipsos:</t>
  </si>
  <si>
    <t>https://www.ipsos.com/sites/default/files/ct/news/documents/2024-10/Ipsos_Oct%2024_Pre-Budget_Polling.pdf</t>
  </si>
  <si>
    <t>Chart 4.10: Real departmental spending per person (2023-24 prices)</t>
  </si>
  <si>
    <t>Initial October 2021 SR plans</t>
  </si>
  <si>
    <t>Effect of policy since October 2021</t>
  </si>
  <si>
    <t>Effect of policy and higher inflation since October 2021</t>
  </si>
  <si>
    <t>Effect of policy, hihger inflation and population since October 2021 (March 2024 forecast)</t>
  </si>
  <si>
    <t>4.3 Consistent historical RDEL and CDEL series</t>
  </si>
  <si>
    <t>Outturn</t>
  </si>
  <si>
    <t>PSCE in RDEL adjusted to remove historical discontinuities</t>
  </si>
  <si>
    <t>PSCE in RDEL (£ billion)</t>
  </si>
  <si>
    <t>PSCE in RDEL (£ billion, 2023-24 prices)</t>
  </si>
  <si>
    <t>Real PSCE in RDEL growth rate (per cent)</t>
  </si>
  <si>
    <t>PSCE in RDEL (per cent of GDP)</t>
  </si>
  <si>
    <t>Real PSCE in RDEL per capita</t>
  </si>
  <si>
    <t>PSGI in CDEL adjusted to remove historical discontinuities</t>
  </si>
  <si>
    <t>PSGI in CDEL (£ billion)</t>
  </si>
  <si>
    <t>PSGI in CDEL (£ billion, 2023-24 prices)</t>
  </si>
  <si>
    <t>Real PSGI in CDEL growth rate (per cent)</t>
  </si>
  <si>
    <t>PSGI in CDEL (per cent of GDP)</t>
  </si>
  <si>
    <t>Real PSGI in CDEL per capita</t>
  </si>
  <si>
    <t>Unadjusted aggregate spending series (£ billion)</t>
  </si>
  <si>
    <t>PSCE in RDEL</t>
  </si>
  <si>
    <t>PSGI in CDEL</t>
  </si>
  <si>
    <t>TME in DEL</t>
  </si>
  <si>
    <t>PSCE in AME</t>
  </si>
  <si>
    <r>
      <t>PSGI in AME</t>
    </r>
    <r>
      <rPr>
        <vertAlign val="superscript"/>
        <sz val="10"/>
        <color indexed="8"/>
        <rFont val="Calibri"/>
        <family val="2"/>
      </rPr>
      <t>1</t>
    </r>
  </si>
  <si>
    <r>
      <t>TME in AME</t>
    </r>
    <r>
      <rPr>
        <vertAlign val="superscript"/>
        <sz val="10"/>
        <color indexed="8"/>
        <rFont val="Calibri"/>
        <family val="2"/>
      </rPr>
      <t>1</t>
    </r>
  </si>
  <si>
    <t>PSCE</t>
  </si>
  <si>
    <r>
      <t>PSGI</t>
    </r>
    <r>
      <rPr>
        <vertAlign val="superscript"/>
        <sz val="10"/>
        <color indexed="8"/>
        <rFont val="Calibri"/>
        <family val="2"/>
      </rPr>
      <t>1</t>
    </r>
  </si>
  <si>
    <r>
      <t>TME</t>
    </r>
    <r>
      <rPr>
        <vertAlign val="superscript"/>
        <sz val="10"/>
        <color indexed="8"/>
        <rFont val="Calibri"/>
        <family val="2"/>
      </rPr>
      <t>1</t>
    </r>
  </si>
  <si>
    <t>Nominal GDP, GDP deflator and population figures</t>
  </si>
  <si>
    <t>GDP deflator</t>
  </si>
  <si>
    <t>Estimates</t>
  </si>
  <si>
    <t>Projections</t>
  </si>
  <si>
    <r>
      <t>Population (thousand)</t>
    </r>
    <r>
      <rPr>
        <vertAlign val="superscript"/>
        <sz val="10"/>
        <rFont val="Calibri"/>
        <family val="2"/>
      </rPr>
      <t>2</t>
    </r>
  </si>
  <si>
    <t>Note: This table removes series discontinuities, where possible, so that the adjusted historical series are consistent with the latest forecast. This includes the major ONS classification changes and Treasury policy decisions to switch spending between DEL and AME.</t>
  </si>
  <si>
    <r>
      <rPr>
        <vertAlign val="superscript"/>
        <sz val="8"/>
        <color indexed="8"/>
        <rFont val="Calibri"/>
        <family val="2"/>
      </rPr>
      <t>1</t>
    </r>
    <r>
      <rPr>
        <sz val="8"/>
        <color indexed="8"/>
        <rFont val="Calibri"/>
        <family val="2"/>
      </rPr>
      <t xml:space="preserve"> Excluding the one-off adjustment for Royal Mail transfers in 2012-13.</t>
    </r>
  </si>
  <si>
    <r>
      <rPr>
        <vertAlign val="superscript"/>
        <sz val="8"/>
        <color indexed="8"/>
        <rFont val="Calibri"/>
        <family val="2"/>
      </rPr>
      <t>2</t>
    </r>
    <r>
      <rPr>
        <sz val="8"/>
        <color indexed="8"/>
        <rFont val="Calibri"/>
        <family val="2"/>
      </rPr>
      <t xml:space="preserve"> Consistent with our economic forecast, the figures shown are based on the ONS's latest </t>
    </r>
    <r>
      <rPr>
        <sz val="8"/>
        <rFont val="Calibri"/>
        <family val="2"/>
      </rPr>
      <t>(2018-based</t>
    </r>
    <r>
      <rPr>
        <sz val="8"/>
        <color indexed="8"/>
        <rFont val="Calibri"/>
        <family val="2"/>
      </rPr>
      <t>) principal migration population estimates and projections.</t>
    </r>
  </si>
  <si>
    <t>Conservative DEL plans</t>
  </si>
  <si>
    <t>100 LINE</t>
  </si>
  <si>
    <t>Government investment</t>
  </si>
  <si>
    <t>US</t>
  </si>
  <si>
    <t>Japan</t>
  </si>
  <si>
    <t>Germany</t>
  </si>
  <si>
    <t>France</t>
  </si>
  <si>
    <t>Italy</t>
  </si>
  <si>
    <t>Australia</t>
  </si>
  <si>
    <t>Austria</t>
  </si>
  <si>
    <t>Belgium</t>
  </si>
  <si>
    <t>Czechia</t>
  </si>
  <si>
    <t>Denmark</t>
  </si>
  <si>
    <t>Estonia</t>
  </si>
  <si>
    <t>Finland</t>
  </si>
  <si>
    <t>Greece</t>
  </si>
  <si>
    <t>Hungary</t>
  </si>
  <si>
    <t>Iceland</t>
  </si>
  <si>
    <t>Ireland</t>
  </si>
  <si>
    <t>Israel</t>
  </si>
  <si>
    <t>Korea</t>
  </si>
  <si>
    <t>Latvia</t>
  </si>
  <si>
    <t>Lithuania</t>
  </si>
  <si>
    <t>Luxembourg</t>
  </si>
  <si>
    <t>Netherlands</t>
  </si>
  <si>
    <t>Norway</t>
  </si>
  <si>
    <t>Poland</t>
  </si>
  <si>
    <t>Portugal</t>
  </si>
  <si>
    <t>Slovakia</t>
  </si>
  <si>
    <t>Slovenia</t>
  </si>
  <si>
    <t>Spain</t>
  </si>
  <si>
    <t>Sweden</t>
  </si>
  <si>
    <t>Switzerland</t>
  </si>
  <si>
    <t>2003-2022</t>
  </si>
  <si>
    <t>Conservative RDEL plans</t>
  </si>
  <si>
    <t>Real PSGI in RDEL per capita</t>
  </si>
  <si>
    <t>1973</t>
  </si>
  <si>
    <t>1974</t>
  </si>
  <si>
    <t>1975</t>
  </si>
  <si>
    <t>1976</t>
  </si>
  <si>
    <t>1977</t>
  </si>
  <si>
    <t>1978</t>
  </si>
  <si>
    <t>1979</t>
  </si>
  <si>
    <t>1980</t>
  </si>
  <si>
    <t>1981</t>
  </si>
  <si>
    <t>1982</t>
  </si>
  <si>
    <t>1983</t>
  </si>
  <si>
    <t>1984</t>
  </si>
  <si>
    <t>1985</t>
  </si>
  <si>
    <t>1986</t>
  </si>
  <si>
    <t>1987</t>
  </si>
  <si>
    <t>1988</t>
  </si>
  <si>
    <t>1989</t>
  </si>
  <si>
    <t>1992</t>
  </si>
  <si>
    <t>1996</t>
  </si>
  <si>
    <t>1999</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</si>
  <si>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</si>
  <si>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</si>
  <si>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</si>
  <si>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</si>
  <si>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</si>
  <si>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</si>
  <si>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</si>
  <si>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</si>
  <si>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</si>
  <si>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</si>
  <si>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</si>
  <si>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</si>
  <si>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</si>
  <si>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</si>
  <si>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</si>
  <si>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</si>
  <si>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</si>
  <si>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</si>
  <si>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</si>
  <si>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</si>
  <si>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</si>
  <si>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</si>
  <si>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</si>
  <si>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</si>
  <si>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</si>
  <si>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</si>
  <si>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</si>
  <si>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GDP, nominal, LCU</t>
  </si>
  <si>
    <t>OCT031G</t>
  </si>
  <si>
    <t>YBHAQ@UK</t>
  </si>
  <si>
    <t xml:space="preserve">U.K.: Gross Domestic Product (SA, Mil.Pounds) </t>
  </si>
  <si>
    <t>OCT031G.db</t>
  </si>
  <si>
    <t>Canada</t>
  </si>
  <si>
    <t>C$</t>
  </si>
  <si>
    <t>Statistics Canada\Haver Analytics</t>
  </si>
  <si>
    <t>V6E05783@CANADA/4</t>
  </si>
  <si>
    <t xml:space="preserve">Canada: Gross Domestic Product at Market Prices (SAAR, Mil.C$) </t>
  </si>
  <si>
    <t>CAN</t>
  </si>
  <si>
    <t>United States</t>
  </si>
  <si>
    <t>US$</t>
  </si>
  <si>
    <t>Billions</t>
  </si>
  <si>
    <t>Bureau of Economic Analysis\Haver Analytics</t>
  </si>
  <si>
    <t>GDP@USNA / 4</t>
  </si>
  <si>
    <t>Gross Domestic Product (SAAR, Bil.$) / 4</t>
  </si>
  <si>
    <t>USA</t>
  </si>
  <si>
    <t>AUS$</t>
  </si>
  <si>
    <t>Australian Bureau of Statistics\Haver</t>
  </si>
  <si>
    <t>AUSNGDP@ANZ</t>
  </si>
  <si>
    <t>Australia: Gross Domestic Product (SA, Mil.A$)</t>
  </si>
  <si>
    <t>AUS</t>
  </si>
  <si>
    <t>Yen</t>
  </si>
  <si>
    <t>Cabinet Office of Japan\Haver Analytics</t>
  </si>
  <si>
    <t>N9DP2@JAPAN/4</t>
  </si>
  <si>
    <t>Japan: Gross Domestic Product (SAAR, Bil.Yen)/4</t>
  </si>
  <si>
    <t>JPN</t>
  </si>
  <si>
    <t>Korea, Rep.</t>
  </si>
  <si>
    <t>Won</t>
  </si>
  <si>
    <t>Bank of Korea \ Haver Analytics</t>
  </si>
  <si>
    <t>S542NGDP@EMERGEPR</t>
  </si>
  <si>
    <t xml:space="preserve">Gross Domestic Product (SA, Bil.Won)  </t>
  </si>
  <si>
    <t>KOR</t>
  </si>
  <si>
    <t>Taiwan</t>
  </si>
  <si>
    <t>NT$</t>
  </si>
  <si>
    <t>Directorate-General of Budget, Accounting and Statistics\Haver Analytics</t>
  </si>
  <si>
    <t>N528NGDP@EMERGEPR</t>
  </si>
  <si>
    <t>Gross Domestic Product (GDP)</t>
  </si>
  <si>
    <t>TAI</t>
  </si>
  <si>
    <t>Euro</t>
  </si>
  <si>
    <t>Statistical Office of the European Communities\Haver Analytics</t>
  </si>
  <si>
    <t>J122GDPN@EUDATA/1000</t>
  </si>
  <si>
    <t xml:space="preserve">Austria: Gross Domestic Product (SWDA, Mil.EUR) </t>
  </si>
  <si>
    <t>AUT</t>
  </si>
  <si>
    <t>Banque Nationale de Belgique\Haver Analytics</t>
  </si>
  <si>
    <t>BESNGDP@BENELUX/1000</t>
  </si>
  <si>
    <t>Belgium: Gross Domestic Product (SA/WDA, Mil.Euros)</t>
  </si>
  <si>
    <t>BEL</t>
  </si>
  <si>
    <t>Kroner</t>
  </si>
  <si>
    <t>Danmarks Statistik\Haver Analytics</t>
  </si>
  <si>
    <t>DKSNGDP@NORDIC/1000</t>
  </si>
  <si>
    <t xml:space="preserve">Denmark: Gross Domestic Product (SA, Mil.Krone) </t>
  </si>
  <si>
    <t>DNK</t>
  </si>
  <si>
    <t>Tilastokeskus\Haver Analytics</t>
  </si>
  <si>
    <t>FISNGDP@NORDIC /1000</t>
  </si>
  <si>
    <t>Finland: Gross Domestic Product (SWDA, Mil.EUR) /1000</t>
  </si>
  <si>
    <t>FIN</t>
  </si>
  <si>
    <t>Institut National de la Statistique et des Etudes Economiques\Haver Analytics</t>
  </si>
  <si>
    <t>FRSNGDP@FRANCE/1000</t>
  </si>
  <si>
    <t xml:space="preserve">France: Gross Domestic Product (SA/WDA, Mil.Euros) </t>
  </si>
  <si>
    <t>FRA</t>
  </si>
  <si>
    <t>Deutsche Bundesbank\Haver Analytics</t>
  </si>
  <si>
    <t>DESNGDP@GERMANY</t>
  </si>
  <si>
    <t>Germany: Gross Domestic Product (SWDA, Bil.Euros)</t>
  </si>
  <si>
    <t>DEU</t>
  </si>
  <si>
    <t>National Statistical Service of Greece\Haver Analytics</t>
  </si>
  <si>
    <t>GRSNGDP@ALPMED/1000</t>
  </si>
  <si>
    <t>Greece: Gross Domestic Product at Market Prices (SA, Mil.Euros)</t>
  </si>
  <si>
    <t>GRC</t>
  </si>
  <si>
    <t>Central Statistics Office Ireland\Haver Analytics</t>
  </si>
  <si>
    <t>IESNGDP@IRELAND/1000</t>
  </si>
  <si>
    <t xml:space="preserve">Ireland: GDP: Gross Domestic Product (SA, Mil.Euros) </t>
  </si>
  <si>
    <t>IRL</t>
  </si>
  <si>
    <t>Istituto Nazionale di Statistica\Haver Analytics</t>
  </si>
  <si>
    <t>ITSNGDP@ITALY /1000</t>
  </si>
  <si>
    <t>Italy: Gross Domestic Product (SA/WDA, Mil.EUR) /1000</t>
  </si>
  <si>
    <t>ITA</t>
  </si>
  <si>
    <t>Centraal bureau voor de statistiek\Haver Analytics</t>
  </si>
  <si>
    <t>NLSNGDP@BENELUX/1000</t>
  </si>
  <si>
    <t xml:space="preserve">Netherlands: Gross Domestic Product (SA/WDA, Mil.Euros) </t>
  </si>
  <si>
    <t>NLD</t>
  </si>
  <si>
    <t>Statistisk Sentralbyra\Haver Analytics</t>
  </si>
  <si>
    <t>NOSNGDP@NORDIC/1000</t>
  </si>
  <si>
    <t xml:space="preserve">Norway: Gross Domestic Product (SA, Mil. Kroner) </t>
  </si>
  <si>
    <t>NOR</t>
  </si>
  <si>
    <t>Instituto Nacional de Estatística Portugal\Haver Analytics</t>
  </si>
  <si>
    <t>PTSGDP@ALPMED/1000</t>
  </si>
  <si>
    <t xml:space="preserve">Portugal: Gross Domestic Product (SA, Mil.Euros) </t>
  </si>
  <si>
    <t>PRT</t>
  </si>
  <si>
    <t>Instituto Nacional de Estadistica\Haver Analytics</t>
  </si>
  <si>
    <t>ESSNGDP@SPAIN/1000</t>
  </si>
  <si>
    <t xml:space="preserve">Spain: Gross Domestic Product (SA/WDA, Mil.Euros) </t>
  </si>
  <si>
    <t>ESP</t>
  </si>
  <si>
    <t>Kronor</t>
  </si>
  <si>
    <t>Statistiska Centralbyran \ Haver Analytics</t>
  </si>
  <si>
    <t>SENNGDP@NORDIC, seasonally adjusted</t>
  </si>
  <si>
    <t>Sweden: Gross Domestic Product (NSA, Mil.Kronor), seasonally adjusted</t>
  </si>
  <si>
    <t>SWE</t>
  </si>
  <si>
    <t>CHF</t>
  </si>
  <si>
    <t>Staatssekretariat für Wirtschaft (State Secretariat for Economic Affairs SECO)</t>
  </si>
  <si>
    <t>CHE</t>
  </si>
  <si>
    <t>Interest payments, government, gross, LCU</t>
  </si>
  <si>
    <t>JW2PQ@UK</t>
  </si>
  <si>
    <t>UK: Pub Sec ex Finl Interv: Interest &amp; Divd Paid to Pv Sec &amp; ROW (NSA, Mil.GBP)</t>
  </si>
  <si>
    <t>GDIP</t>
  </si>
  <si>
    <t>V6E55365@CANADA/4</t>
  </si>
  <si>
    <t xml:space="preserve">Canada: Govt Outlays: Interest on the Public Debt (SAAR, Mil.C$) </t>
  </si>
  <si>
    <t>GFEIP@USNA /4 + GSEIP@USNA /4</t>
  </si>
  <si>
    <t>Federal gross interest payments + State &amp; local gross interest payments</t>
  </si>
  <si>
    <t>Australian Office of Financial Management\Haver</t>
  </si>
  <si>
    <t>AUNFGEDI@ANZ</t>
  </si>
  <si>
    <t>Australia: Govt Fin: Expenditure: Public Debt Interest (NSA, Mil.A$)</t>
  </si>
  <si>
    <t>Q158GGIP@OUTLOOK /4000</t>
  </si>
  <si>
    <t>Japan: Gross Government Interest Payments, Value (Mil.Yen)</t>
  </si>
  <si>
    <t>Ministry of Economy and Finance\Haver Analytics</t>
  </si>
  <si>
    <t>Y542FPCD@EMERGEPR</t>
  </si>
  <si>
    <t>Central Government Current Expenditure: Interest Payment (Bil.Won)</t>
  </si>
  <si>
    <t>Ministry of Finance, R.O.C.\Haver Analytics</t>
  </si>
  <si>
    <t>A528F2DS@EMERGEPR, interpolated</t>
  </si>
  <si>
    <t>General Govt Net Expenditure: Obligations, interpolated</t>
  </si>
  <si>
    <t>Statistical Office of the European Communities\Organization for Economic Cooperation &amp; Development\Haver Analytics</t>
  </si>
  <si>
    <t>N122GIPE@EUGOV/1000, seasonally adjusted, and grown back with A122GGIP@OUTLOOK/4000, interpolated</t>
  </si>
  <si>
    <t>Austria: General Government Interest Payable (NSA, Mil.EUR-ECU), seasonally adjusted, and grown back with Austria: Gross Government Interest Payments, Value (Mil.Euros)/4000, interpolated</t>
  </si>
  <si>
    <t>Banque Nationale de Belgique</t>
  </si>
  <si>
    <t>BENFPEI@BENELUX</t>
  </si>
  <si>
    <t>Belgium: Gen Govt Expenditure: Interest Charges (NSA,Mil.EUR)</t>
  </si>
  <si>
    <t>N128GIPN@EUGOV/1000, seasonally adjusted</t>
  </si>
  <si>
    <t>Denmark: General Government: Interest Payable (NSA, Mil.DKK), seasonally adjusted</t>
  </si>
  <si>
    <t>Eurostat\Haver Analytics</t>
  </si>
  <si>
    <t>N172GIPE@EUGOV, seasonally adjusted</t>
  </si>
  <si>
    <t>Finland: Gross Government Interest Payments, Value (Mil.Euros), seasonally adjusted</t>
  </si>
  <si>
    <t>FRSNIG2@FRANCE /1000</t>
  </si>
  <si>
    <t xml:space="preserve">France: NIPA: Goverment: Interest Payments (SA, Mil.Euros) </t>
  </si>
  <si>
    <t>Federal Statistics Office\Haver Analytics, seasonally adjusted by Oxford Economics</t>
  </si>
  <si>
    <t>DENNYCVG@GERMANY</t>
  </si>
  <si>
    <t>Germany: Property Income, Paid: General Government (Bil.Euros)</t>
  </si>
  <si>
    <t>GRNUGD41@ALPMED</t>
  </si>
  <si>
    <t>Greece: Interest (Mil.EUR-ECU)/1000</t>
  </si>
  <si>
    <t>World Bank \ Haver Analytics</t>
  </si>
  <si>
    <t>G178INT@WDI/1000, interpolated</t>
  </si>
  <si>
    <t>Ireland: Interest Payments (Mil.EUR)/1000, interpolated</t>
  </si>
  <si>
    <t>ITAF2CD@ITALY/1000, interpolated</t>
  </si>
  <si>
    <t>taly: General Government Expenditures: Passive Interests (Mil.EUR) / 1000, interpolated</t>
  </si>
  <si>
    <t>Organization for Economic Cooperation &amp; Development\Haver Analytics</t>
  </si>
  <si>
    <t>A138GGIP@OUTLOOK  / 1000, interpolated</t>
  </si>
  <si>
    <t>Netherlands: Gross Government Interest Payments, Value (Mil.Euro)/1000, interpolated</t>
  </si>
  <si>
    <t>NONNSGSD@NORDIC/1000, seasonally adjusted</t>
  </si>
  <si>
    <t>Norway: General Government: Interest Expenses (NSA, Mil.NOK)/1000, seasonally adjusted</t>
  </si>
  <si>
    <t>Banco de Portugal\Haver Analytics</t>
  </si>
  <si>
    <t>PTNF6CD@ALPMED/1000</t>
  </si>
  <si>
    <t>Portugal: Interest Payments (Mil.EUR)/ 1000</t>
  </si>
  <si>
    <t>Intervencion General de la Administracion del Estado</t>
  </si>
  <si>
    <t>ESNGTECD@SPAIN</t>
  </si>
  <si>
    <t>Spain: Consolidated Expenditures: Interest (Mil.EUR)/1000</t>
  </si>
  <si>
    <t>Eurostat \ Haver Analytics</t>
  </si>
  <si>
    <t>H144GD41@EUNA</t>
  </si>
  <si>
    <t>Sweden: Gen Gov: Use: Interest (MIl SEK), seasonally adjusted</t>
  </si>
  <si>
    <t>Swiss Federal Statistical Office</t>
  </si>
  <si>
    <t>Government debt, gross, LCU</t>
  </si>
  <si>
    <t>Office for National Statistics - 'Government deficit and debt under the Maastricht Treaty'</t>
  </si>
  <si>
    <t>Table M2</t>
  </si>
  <si>
    <t>GGDBT</t>
  </si>
  <si>
    <t>Q156GDT@OUTLOOK</t>
  </si>
  <si>
    <t xml:space="preserve">Canada: General Govt Gross Financial Liabilities (Mil.C$) </t>
  </si>
  <si>
    <t>Federal Reserve Board\Haver Analytics</t>
  </si>
  <si>
    <t>GFGDBT + GSGDBT - GSSGG</t>
  </si>
  <si>
    <t>Federal government debt (gross, stock) +State &amp; local government debt (gross, stock) -State &amp; local gross interest receipts</t>
  </si>
  <si>
    <t>Australian Bureau of Statistics\Haver Analytics</t>
  </si>
  <si>
    <t>AUNFLGGD@ANZ</t>
  </si>
  <si>
    <t>Australia: General Government Nonconsolidated Outstanding Debt(EOP, NSA, Mil.A$)</t>
  </si>
  <si>
    <t>OECD \ Haver Analytics</t>
  </si>
  <si>
    <t>Q158GDT@OUTLOOK</t>
  </si>
  <si>
    <t>Japan: General Government Gross Financial Liabilities, Value (EOP, Bil.Yen)</t>
  </si>
  <si>
    <t>Ministry of Strategy and Finance \ Bank of Korea \ Haver Analytics</t>
  </si>
  <si>
    <t>A542FDP@EMERGEPR/100 * N542NGDP@EMERGEPR</t>
  </si>
  <si>
    <t>South Korea: General Government Debt Outstanding as a % of GDP (%)/100 * South Korea: Gross Domestic Product (NSA, Bil.Won)</t>
  </si>
  <si>
    <t>A528FDG@EMERGEPR, interpolated</t>
  </si>
  <si>
    <t>Central Govt Debt: Outstanding: Domestic &amp; External Debt</t>
  </si>
  <si>
    <t>European Central Bank\Organization for Economic Cooperation &amp; Development\Haver Analytics</t>
  </si>
  <si>
    <t>H122GEC@EUFIN/1000, grown back with A122GDT@OUTLOOK/1000 interpolated</t>
  </si>
  <si>
    <t>Austria: General Government: Balance Sheet Liabilities (EOP, NSA, Mil.EUR)/1000, grown back with Austria: General Govt Gross Financial Liabilities (Mil.Euros) /1000, interpolated</t>
  </si>
  <si>
    <t>BENZLGD@BENELUX</t>
  </si>
  <si>
    <t>Belgium: General Government Outstanding Debt (EOP, NSA, Mil.Euros)/1000</t>
  </si>
  <si>
    <t>A128GDT@OUTLOOK/1000, extrapolated</t>
  </si>
  <si>
    <t>Denmark: General Government Gross Financial Liabilities, Value(Mil.DKK)/1000, extrapolated</t>
  </si>
  <si>
    <t>G172FDGE@EUDATA /1000</t>
  </si>
  <si>
    <t xml:space="preserve">Finland: General Government: Consolidated Gross Debt (NSA, Mil.EUR-ECU) / 1000 </t>
  </si>
  <si>
    <t>Banque de France\Haver Analytics</t>
  </si>
  <si>
    <t>FRNNGD@FRANCE /1000</t>
  </si>
  <si>
    <t>France: General Government: Outstanding Debt (EOP, Mil.EUR) /1000</t>
  </si>
  <si>
    <t>Federal Statistics Office\Haver Analytics</t>
  </si>
  <si>
    <t>DENFDTTT@GERMANY/1000</t>
  </si>
  <si>
    <t>Germany: Public Budget: Debts Owed to the Private Sector (EOP, NSA, Mil.EUR)/1000</t>
  </si>
  <si>
    <t>Bank of Greece\Haver Analytics</t>
  </si>
  <si>
    <t>GRNZDDG@ALPMED</t>
  </si>
  <si>
    <t>Greece: General Government Outstanding Debt (EOP, NSA, Mil.EUR)</t>
  </si>
  <si>
    <t>International Monetary Fund</t>
  </si>
  <si>
    <t>A178GDT@IMFWEO, interpolated</t>
  </si>
  <si>
    <t>Ireland: General Government Net Debt (Bil. EUR), interpolated</t>
  </si>
  <si>
    <t>A136GDT@OUTLOOK, extrapolated /1000</t>
  </si>
  <si>
    <t>Italy: General Govt Gross Financial Liabilities (Mil.Euros) / 1000, extrapolated</t>
  </si>
  <si>
    <t>A138GDT@OUTLOOK, extrapolated / 1000</t>
  </si>
  <si>
    <t>Netherlands: General Govt Gross Financial Liabilities (Mil.Euros), extrapolated / 1000</t>
  </si>
  <si>
    <t>NONFDU@NORDIC/1000, seasonally adjusted</t>
  </si>
  <si>
    <t>Norway: Gross Public Debt : General Government (EOP, NSA, Mil.NOK)</t>
  </si>
  <si>
    <t>A182GDT@OUTLOOK, extrapolated / 1000</t>
  </si>
  <si>
    <t>Portugal: General Govt Gross Financial Liabilities (Mil.Euros), extrapolated / 1000</t>
  </si>
  <si>
    <t>A184GDT@OUTLOOK/1000</t>
  </si>
  <si>
    <t>Spain: General Govt Gross Financial Liabilities (Mil.Euros), extrapolated / 1000</t>
  </si>
  <si>
    <t>Organization for Economic Cooperation &amp; Development \ Haver Analytics</t>
  </si>
  <si>
    <t>A144GDT@OUTLOOK, extrapolated</t>
  </si>
  <si>
    <t>Sweden: General Government Gross Financial Liabilities, Value (Mil.Kronor)</t>
  </si>
  <si>
    <t>Federal Finance Administration (FFA)</t>
  </si>
  <si>
    <t>Government debt: gross</t>
  </si>
  <si>
    <t>Maastricht criteria</t>
  </si>
  <si>
    <t xml:space="preserve">US </t>
  </si>
  <si>
    <t>S Korea</t>
  </si>
  <si>
    <t>GDIP/GGDBT</t>
  </si>
  <si>
    <t>AE debt dynamics (2024-2028)</t>
  </si>
  <si>
    <t>Expected effective interest rates on government debt (r)</t>
  </si>
  <si>
    <t>Expected annual average nominal GDP growth (g)</t>
  </si>
  <si>
    <t>AE debt dynamics (2025-2029)</t>
  </si>
  <si>
    <t>3.9 Current receipts (on a cash basis)</t>
  </si>
  <si>
    <t>£ billion</t>
  </si>
  <si>
    <t>HM Revenue and Customs</t>
  </si>
  <si>
    <r>
      <t>Income tax (gross of tax credits)</t>
    </r>
    <r>
      <rPr>
        <vertAlign val="superscript"/>
        <sz val="10"/>
        <rFont val="Calibri"/>
        <family val="2"/>
      </rPr>
      <t>1</t>
    </r>
  </si>
  <si>
    <t xml:space="preserve">of which: </t>
  </si>
  <si>
    <t>Pay as you earn</t>
  </si>
  <si>
    <t xml:space="preserve">                  </t>
  </si>
  <si>
    <t>Self assessment</t>
  </si>
  <si>
    <t>Other income tax</t>
  </si>
  <si>
    <t>National insurance contributions</t>
  </si>
  <si>
    <t>Value added tax</t>
  </si>
  <si>
    <t>Corporation tax</t>
  </si>
  <si>
    <t>Onshore</t>
  </si>
  <si>
    <t>Pillar 2: Domestic top-up tax</t>
  </si>
  <si>
    <t>Pillar 2: Multinational top-up tax</t>
  </si>
  <si>
    <t>Offshore</t>
  </si>
  <si>
    <t>Petroleum revenue tax</t>
  </si>
  <si>
    <t>Fuel duties</t>
  </si>
  <si>
    <t>Capital gains tax</t>
  </si>
  <si>
    <t>Inheritance tax</t>
  </si>
  <si>
    <t>Stamp duty land tax</t>
  </si>
  <si>
    <t>Annual tax on enveloped dwellings</t>
  </si>
  <si>
    <t>Stamp taxes on shares</t>
  </si>
  <si>
    <t>Tobacco duties</t>
  </si>
  <si>
    <t>Spirits duties</t>
  </si>
  <si>
    <t>Wine duties</t>
  </si>
  <si>
    <t>Beer and cider duties</t>
  </si>
  <si>
    <t>Air passenger duty</t>
  </si>
  <si>
    <t>Insurance premium tax</t>
  </si>
  <si>
    <t>Climate change levy</t>
  </si>
  <si>
    <t>Landfill tax</t>
  </si>
  <si>
    <t>Aggregates levy</t>
  </si>
  <si>
    <t>Betting and gaming duties</t>
  </si>
  <si>
    <t>Customs Duties</t>
  </si>
  <si>
    <t>Bank levy</t>
  </si>
  <si>
    <t>Bank surcharge</t>
  </si>
  <si>
    <t>Digital services tax</t>
  </si>
  <si>
    <t>Diverted profits tax</t>
  </si>
  <si>
    <t>Apprenticeship Levy</t>
  </si>
  <si>
    <t>Soft drinks industry levy</t>
  </si>
  <si>
    <t xml:space="preserve">Plastic Packaging tax </t>
  </si>
  <si>
    <t>Residential property developer tax</t>
  </si>
  <si>
    <t>Energy profits levy</t>
  </si>
  <si>
    <t>Electricity generator levy</t>
  </si>
  <si>
    <t>Vaping tax</t>
  </si>
  <si>
    <t>Carbon border adjustment mechanism</t>
  </si>
  <si>
    <t>Total HMRC</t>
  </si>
  <si>
    <t>Vehicle excise duties</t>
  </si>
  <si>
    <t>Business rates</t>
  </si>
  <si>
    <t>Council tax</t>
  </si>
  <si>
    <t>VAT refunds</t>
  </si>
  <si>
    <t>Emission Trading Scheme</t>
  </si>
  <si>
    <t>Accruals adjustments on taxes</t>
  </si>
  <si>
    <t>Interest and dividends</t>
  </si>
  <si>
    <t>Accrued Interest on student loans</t>
  </si>
  <si>
    <t>Other interest and dividend receipts</t>
  </si>
  <si>
    <t>Gross operating surplus</t>
  </si>
  <si>
    <t>Other taxes and receipts</t>
  </si>
  <si>
    <t>Current receipts</t>
  </si>
  <si>
    <r>
      <t>Memo: UK oil and gas revenues</t>
    </r>
    <r>
      <rPr>
        <i/>
        <vertAlign val="superscript"/>
        <sz val="8"/>
        <rFont val="Calibri"/>
        <family val="2"/>
      </rPr>
      <t>2</t>
    </r>
  </si>
  <si>
    <t>Note: All tax lines prior to accruals adjustments on tax line are on a cash basis rather than an accrued basis.</t>
  </si>
  <si>
    <r>
      <t>1</t>
    </r>
    <r>
      <rPr>
        <sz val="8"/>
        <rFont val="Calibri"/>
        <family val="2"/>
      </rPr>
      <t xml:space="preserve"> Includes PAYE, Self Assessment receipts and tax on savings income and other minor components, such as income tax repayments.</t>
    </r>
  </si>
  <si>
    <r>
      <t xml:space="preserve">2 </t>
    </r>
    <r>
      <rPr>
        <sz val="8"/>
        <rFont val="Calibri"/>
        <family val="2"/>
      </rPr>
      <t>Consists of offshore corporation tax, petroleum revenue tax and energy profits levy.</t>
    </r>
  </si>
  <si>
    <t>Taxes as share of total</t>
  </si>
  <si>
    <t>Income tax</t>
  </si>
  <si>
    <t>VAT</t>
  </si>
  <si>
    <t>Stamp duty (land)</t>
  </si>
  <si>
    <t>Tobacco &amp; alcohol duties</t>
  </si>
  <si>
    <t>Other</t>
  </si>
  <si>
    <t>3.4 Income tax and NICs forecast: detailed breakdown</t>
  </si>
  <si>
    <t>Income tax (gross of tax credits)</t>
  </si>
  <si>
    <t>of which:</t>
  </si>
  <si>
    <r>
      <t>Tax on savings income</t>
    </r>
    <r>
      <rPr>
        <vertAlign val="superscript"/>
        <sz val="10"/>
        <rFont val="Calibri"/>
        <family val="2"/>
      </rPr>
      <t>1</t>
    </r>
  </si>
  <si>
    <t>Company income tax</t>
  </si>
  <si>
    <t>Non-SA repayments</t>
  </si>
  <si>
    <r>
      <t>Other</t>
    </r>
    <r>
      <rPr>
        <vertAlign val="superscript"/>
        <sz val="10"/>
        <rFont val="Calibri"/>
        <family val="2"/>
      </rPr>
      <t>2</t>
    </r>
  </si>
  <si>
    <t>Employee NICs</t>
  </si>
  <si>
    <t>Employer NICs</t>
  </si>
  <si>
    <r>
      <t xml:space="preserve">1 </t>
    </r>
    <r>
      <rPr>
        <sz val="8"/>
        <color indexed="8"/>
        <rFont val="Calibri"/>
        <family val="2"/>
      </rPr>
      <t>Tax deduction scheme for interest.</t>
    </r>
  </si>
  <si>
    <r>
      <t>2</t>
    </r>
    <r>
      <rPr>
        <sz val="8"/>
        <color indexed="8"/>
        <rFont val="Calibri"/>
        <family val="2"/>
      </rPr>
      <t xml:space="preserve"> Includes investigation settlements and unallocated receipts.</t>
    </r>
  </si>
  <si>
    <t>Employees' NICs</t>
  </si>
  <si>
    <t>Employers' NICs</t>
  </si>
  <si>
    <t>Headroom</t>
  </si>
  <si>
    <t>Continue to freeze fuel duty</t>
  </si>
  <si>
    <t>Increase defence spending to 2.5% of GDP</t>
  </si>
  <si>
    <t>How could headroom be eroded</t>
  </si>
  <si>
    <t>100bps increase in gilt yields</t>
  </si>
  <si>
    <t>100bps increase in expectations for Bank Rate</t>
  </si>
  <si>
    <t>5.1 Debt interest (net of the Asset Purchase Facility) ready reckoner</t>
  </si>
  <si>
    <t xml:space="preserve">£ billion </t>
  </si>
  <si>
    <t>1 percentage point increase in gilt rates</t>
  </si>
  <si>
    <t>1 percentage point increase in short rates</t>
  </si>
  <si>
    <t>1 percentage point increase in inflation</t>
  </si>
  <si>
    <t>£10bn increase in CGNCR</t>
  </si>
  <si>
    <t xml:space="preserve">Note: All increases are assumed to take effect at the beginning of 2024-25 and continue throughout the forecast. </t>
  </si>
  <si>
    <t>Chart 7.3: Successive forecasts for headrooms against fiscal targets</t>
  </si>
  <si>
    <t>Government headroom</t>
  </si>
  <si>
    <t>Jun 10</t>
  </si>
  <si>
    <t>Nov 10</t>
  </si>
  <si>
    <t>Mar 11</t>
  </si>
  <si>
    <t>Nov 11</t>
  </si>
  <si>
    <t>Mar 12</t>
  </si>
  <si>
    <t>Dec 12</t>
  </si>
  <si>
    <t>Mar 13</t>
  </si>
  <si>
    <t>Dec 13</t>
  </si>
  <si>
    <t>Mar 14</t>
  </si>
  <si>
    <t>Dec 14</t>
  </si>
  <si>
    <t>Mar 15</t>
  </si>
  <si>
    <t>Jun 15</t>
  </si>
  <si>
    <t>Nov 15</t>
  </si>
  <si>
    <t>Mar 16</t>
  </si>
  <si>
    <t>Nov 16</t>
  </si>
  <si>
    <t>Mar 17</t>
  </si>
  <si>
    <t>Nov 17</t>
  </si>
  <si>
    <t>Mar 18</t>
  </si>
  <si>
    <t>Oct 18</t>
  </si>
  <si>
    <t>Mar 19</t>
  </si>
  <si>
    <t>Mar 20</t>
  </si>
  <si>
    <t>Oct 21</t>
  </si>
  <si>
    <t>Mar 22</t>
  </si>
  <si>
    <t>Nov 22</t>
  </si>
  <si>
    <t>Mar 23</t>
  </si>
  <si>
    <t>Nov 23</t>
  </si>
  <si>
    <t>Mar 24</t>
  </si>
  <si>
    <t>Oct 24</t>
  </si>
  <si>
    <t>Average</t>
  </si>
  <si>
    <t>Chart 5.9: Implied average annual growth in RDEL spending</t>
  </si>
  <si>
    <t>NHS 
England</t>
  </si>
  <si>
    <t>Defence</t>
  </si>
  <si>
    <t xml:space="preserve">Core 
schools  </t>
  </si>
  <si>
    <t>Free childcare</t>
  </si>
  <si>
    <t>Official 
Development
Assistance</t>
  </si>
  <si>
    <t>Growth from 2023-2024</t>
  </si>
  <si>
    <t>Growth after 2025-2026</t>
  </si>
  <si>
    <t>C1.3: Policy impacts on real GDP and its components</t>
  </si>
  <si>
    <t>Private consumption</t>
  </si>
  <si>
    <t>Government consumption</t>
  </si>
  <si>
    <t>Business investment</t>
  </si>
  <si>
    <t>Net trade and other</t>
  </si>
  <si>
    <t>2024-
2025</t>
  </si>
  <si>
    <t>2025-
2026</t>
  </si>
  <si>
    <t xml:space="preserve">2026-
2027 </t>
  </si>
  <si>
    <t>2027-
2028</t>
  </si>
  <si>
    <t>2028-
2029</t>
  </si>
  <si>
    <t>2029-
2030</t>
  </si>
  <si>
    <t>OBR GC forecasts</t>
  </si>
  <si>
    <t>Level £bn</t>
  </si>
  <si>
    <t>2022=100</t>
  </si>
  <si>
    <t>T112GA@INTDAILY</t>
  </si>
  <si>
    <t>T134GA@INTDAILY</t>
  </si>
  <si>
    <t>R111GA@INTDAILY</t>
  </si>
  <si>
    <t>20200101 !D</t>
  </si>
  <si>
    <t>20200101</t>
  </si>
  <si>
    <t>Oct-31-2024 20:01</t>
  </si>
  <si>
    <t>London Stock Exchange Group</t>
  </si>
  <si>
    <t>31-Oct-2024</t>
  </si>
  <si>
    <t>26-Jan-1994</t>
  </si>
  <si>
    <t>UK: 10-Yr Government Bond Yield (%)</t>
  </si>
  <si>
    <t>10-Jan-1994</t>
  </si>
  <si>
    <t>Germany: 10-Yr Government Bond Yield (%)</t>
  </si>
  <si>
    <t>Oct-31-2024 20:02</t>
  </si>
  <si>
    <t>U.S. Treasury</t>
  </si>
  <si>
    <t>02-Jan-1962</t>
  </si>
  <si>
    <t>U.S.: 10-Year Treasury Note Yield at Constant Maturity ( % p.a.)</t>
  </si>
  <si>
    <t>20200102</t>
  </si>
  <si>
    <t>20200103</t>
  </si>
  <si>
    <t>20200106</t>
  </si>
  <si>
    <t>20200107</t>
  </si>
  <si>
    <t>20200108</t>
  </si>
  <si>
    <t>20200109</t>
  </si>
  <si>
    <t>20200110</t>
  </si>
  <si>
    <t>20200113</t>
  </si>
  <si>
    <t>20200114</t>
  </si>
  <si>
    <t>20200115</t>
  </si>
  <si>
    <t>20200116</t>
  </si>
  <si>
    <t>20200117</t>
  </si>
  <si>
    <t>20200120</t>
  </si>
  <si>
    <t>20200121</t>
  </si>
  <si>
    <t>20200122</t>
  </si>
  <si>
    <t>20200123</t>
  </si>
  <si>
    <t>20200124</t>
  </si>
  <si>
    <t>20200127</t>
  </si>
  <si>
    <t>20200128</t>
  </si>
  <si>
    <t>20200129</t>
  </si>
  <si>
    <t>20200130</t>
  </si>
  <si>
    <t>20200131</t>
  </si>
  <si>
    <t>20200203</t>
  </si>
  <si>
    <t>20200204</t>
  </si>
  <si>
    <t>20200205</t>
  </si>
  <si>
    <t>20200206</t>
  </si>
  <si>
    <t>20200207</t>
  </si>
  <si>
    <t>20200210</t>
  </si>
  <si>
    <t>20200211</t>
  </si>
  <si>
    <t>20200212</t>
  </si>
  <si>
    <t>20200213</t>
  </si>
  <si>
    <t>20200214</t>
  </si>
  <si>
    <t>20200217</t>
  </si>
  <si>
    <t>20200218</t>
  </si>
  <si>
    <t>20200219</t>
  </si>
  <si>
    <t>20200220</t>
  </si>
  <si>
    <t>20200221</t>
  </si>
  <si>
    <t>20200224</t>
  </si>
  <si>
    <t>20200225</t>
  </si>
  <si>
    <t>20200226</t>
  </si>
  <si>
    <t>20200227</t>
  </si>
  <si>
    <t>20200228</t>
  </si>
  <si>
    <t>20200302</t>
  </si>
  <si>
    <t>20200303</t>
  </si>
  <si>
    <t>20200304</t>
  </si>
  <si>
    <t>20200305</t>
  </si>
  <si>
    <t>20200306</t>
  </si>
  <si>
    <t>20200309</t>
  </si>
  <si>
    <t>20200310</t>
  </si>
  <si>
    <t>20200311</t>
  </si>
  <si>
    <t>20200312</t>
  </si>
  <si>
    <t>20200313</t>
  </si>
  <si>
    <t>20200316</t>
  </si>
  <si>
    <t>20200317</t>
  </si>
  <si>
    <t>20200318</t>
  </si>
  <si>
    <t>20200319</t>
  </si>
  <si>
    <t>20200320</t>
  </si>
  <si>
    <t>20200323</t>
  </si>
  <si>
    <t>20200324</t>
  </si>
  <si>
    <t>20200325</t>
  </si>
  <si>
    <t>20200326</t>
  </si>
  <si>
    <t>20200327</t>
  </si>
  <si>
    <t>20200330</t>
  </si>
  <si>
    <t>20200331</t>
  </si>
  <si>
    <t>20200401</t>
  </si>
  <si>
    <t>20200402</t>
  </si>
  <si>
    <t>20200403</t>
  </si>
  <si>
    <t>20200406</t>
  </si>
  <si>
    <t>20200407</t>
  </si>
  <si>
    <t>20200408</t>
  </si>
  <si>
    <t>20200409</t>
  </si>
  <si>
    <t>20200410</t>
  </si>
  <si>
    <t>20200413</t>
  </si>
  <si>
    <t>20200414</t>
  </si>
  <si>
    <t>20200415</t>
  </si>
  <si>
    <t>20200416</t>
  </si>
  <si>
    <t>20200417</t>
  </si>
  <si>
    <t>20200420</t>
  </si>
  <si>
    <t>20200421</t>
  </si>
  <si>
    <t>20200422</t>
  </si>
  <si>
    <t>20200423</t>
  </si>
  <si>
    <t>20200424</t>
  </si>
  <si>
    <t>20200427</t>
  </si>
  <si>
    <t>20200428</t>
  </si>
  <si>
    <t>20200429</t>
  </si>
  <si>
    <t>20200430</t>
  </si>
  <si>
    <t>20200501</t>
  </si>
  <si>
    <t>20200504</t>
  </si>
  <si>
    <t>20200505</t>
  </si>
  <si>
    <t>20200506</t>
  </si>
  <si>
    <t>20200507</t>
  </si>
  <si>
    <t>20200508</t>
  </si>
  <si>
    <t>20200511</t>
  </si>
  <si>
    <t>20200512</t>
  </si>
  <si>
    <t>20200513</t>
  </si>
  <si>
    <t>20200514</t>
  </si>
  <si>
    <t>20200515</t>
  </si>
  <si>
    <t>20200518</t>
  </si>
  <si>
    <t>20200519</t>
  </si>
  <si>
    <t>20200520</t>
  </si>
  <si>
    <t>20200521</t>
  </si>
  <si>
    <t>20200522</t>
  </si>
  <si>
    <t>20200525</t>
  </si>
  <si>
    <t>20200526</t>
  </si>
  <si>
    <t>20200527</t>
  </si>
  <si>
    <t>20200528</t>
  </si>
  <si>
    <t>20200529</t>
  </si>
  <si>
    <t>20200601</t>
  </si>
  <si>
    <t>20200602</t>
  </si>
  <si>
    <t>20200603</t>
  </si>
  <si>
    <t>20200604</t>
  </si>
  <si>
    <t>20200605</t>
  </si>
  <si>
    <t>20200608</t>
  </si>
  <si>
    <t>20200609</t>
  </si>
  <si>
    <t>20200610</t>
  </si>
  <si>
    <t>20200611</t>
  </si>
  <si>
    <t>20200612</t>
  </si>
  <si>
    <t>20200615</t>
  </si>
  <si>
    <t>20200616</t>
  </si>
  <si>
    <t>20200617</t>
  </si>
  <si>
    <t>20200618</t>
  </si>
  <si>
    <t>20200619</t>
  </si>
  <si>
    <t>20200622</t>
  </si>
  <si>
    <t>20200623</t>
  </si>
  <si>
    <t>20200624</t>
  </si>
  <si>
    <t>20200625</t>
  </si>
  <si>
    <t>20200626</t>
  </si>
  <si>
    <t>20200629</t>
  </si>
  <si>
    <t>20200630</t>
  </si>
  <si>
    <t>20200701</t>
  </si>
  <si>
    <t>20200702</t>
  </si>
  <si>
    <t>20200703</t>
  </si>
  <si>
    <t>20200706</t>
  </si>
  <si>
    <t>20200707</t>
  </si>
  <si>
    <t>20200708</t>
  </si>
  <si>
    <t>20200709</t>
  </si>
  <si>
    <t>20200710</t>
  </si>
  <si>
    <t>20200713</t>
  </si>
  <si>
    <t>20200714</t>
  </si>
  <si>
    <t>20200715</t>
  </si>
  <si>
    <t>20200716</t>
  </si>
  <si>
    <t>20200717</t>
  </si>
  <si>
    <t>20200720</t>
  </si>
  <si>
    <t>20200721</t>
  </si>
  <si>
    <t>20200722</t>
  </si>
  <si>
    <t>20200723</t>
  </si>
  <si>
    <t>20200724</t>
  </si>
  <si>
    <t>20200727</t>
  </si>
  <si>
    <t>20200728</t>
  </si>
  <si>
    <t>20200729</t>
  </si>
  <si>
    <t>20200730</t>
  </si>
  <si>
    <t>20200731</t>
  </si>
  <si>
    <t>20200803</t>
  </si>
  <si>
    <t>20200804</t>
  </si>
  <si>
    <t>20200805</t>
  </si>
  <si>
    <t>20200806</t>
  </si>
  <si>
    <t>20200807</t>
  </si>
  <si>
    <t>20200810</t>
  </si>
  <si>
    <t>20200811</t>
  </si>
  <si>
    <t>20200812</t>
  </si>
  <si>
    <t>20200813</t>
  </si>
  <si>
    <t>20200814</t>
  </si>
  <si>
    <t>20200817</t>
  </si>
  <si>
    <t>20200818</t>
  </si>
  <si>
    <t>20200819</t>
  </si>
  <si>
    <t>20200820</t>
  </si>
  <si>
    <t>20200821</t>
  </si>
  <si>
    <t>20200824</t>
  </si>
  <si>
    <t>20200825</t>
  </si>
  <si>
    <t>20200826</t>
  </si>
  <si>
    <t>20200827</t>
  </si>
  <si>
    <t>20200828</t>
  </si>
  <si>
    <t>20200831</t>
  </si>
  <si>
    <t>20200901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</si>
  <si>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</si>
  <si>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</si>
  <si>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</si>
  <si>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</si>
  <si>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</si>
  <si>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</si>
  <si>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</si>
  <si>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</si>
  <si>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</si>
  <si>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</si>
  <si>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</si>
  <si>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</si>
  <si>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</si>
  <si>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</si>
  <si>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</si>
  <si>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</si>
  <si>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</si>
  <si>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</si>
  <si>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</si>
  <si>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</si>
  <si>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</si>
  <si>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20201001</t>
  </si>
  <si>
    <t>20201002</t>
  </si>
  <si>
    <t>20201005</t>
  </si>
  <si>
    <t>20201006</t>
  </si>
  <si>
    <t>20201007</t>
  </si>
  <si>
    <t>20201008</t>
  </si>
  <si>
    <t>20201009</t>
  </si>
  <si>
    <t>20201012</t>
  </si>
  <si>
    <t>20201013</t>
  </si>
  <si>
    <t>20201014</t>
  </si>
  <si>
    <t>20201015</t>
  </si>
  <si>
    <t>20201016</t>
  </si>
  <si>
    <t>20201019</t>
  </si>
  <si>
    <t>20201020</t>
  </si>
  <si>
    <t>20201021</t>
  </si>
  <si>
    <t>20201022</t>
  </si>
  <si>
    <t>20201023</t>
  </si>
  <si>
    <t>20201026</t>
  </si>
  <si>
    <t>20201027</t>
  </si>
  <si>
    <t>20201028</t>
  </si>
  <si>
    <t>20201029</t>
  </si>
  <si>
    <t>20201030</t>
  </si>
  <si>
    <t>20201102</t>
  </si>
  <si>
    <t>20201103</t>
  </si>
  <si>
    <t>20201104</t>
  </si>
  <si>
    <t>20201105</t>
  </si>
  <si>
    <t>20201106</t>
  </si>
  <si>
    <t>20201109</t>
  </si>
  <si>
    <t>20201110</t>
  </si>
  <si>
    <t>20201111</t>
  </si>
  <si>
    <t>20201112</t>
  </si>
  <si>
    <t>20201113</t>
  </si>
  <si>
    <t>20201116</t>
  </si>
  <si>
    <t>20201117</t>
  </si>
  <si>
    <t>20201118</t>
  </si>
  <si>
    <t>20201119</t>
  </si>
  <si>
    <t>20201120</t>
  </si>
  <si>
    <t>20201123</t>
  </si>
  <si>
    <t>20201124</t>
  </si>
  <si>
    <t>20201125</t>
  </si>
  <si>
    <t>20201126</t>
  </si>
  <si>
    <t>20201127</t>
  </si>
  <si>
    <t>20201130</t>
  </si>
  <si>
    <t>20201201</t>
  </si>
  <si>
    <t>20201202</t>
  </si>
  <si>
    <t>20201203</t>
  </si>
  <si>
    <t>20201204</t>
  </si>
  <si>
    <t>20201207</t>
  </si>
  <si>
    <t>20201208</t>
  </si>
  <si>
    <t>20201209</t>
  </si>
  <si>
    <t>20201210</t>
  </si>
  <si>
    <t>20201211</t>
  </si>
  <si>
    <t>20201214</t>
  </si>
  <si>
    <t>20201215</t>
  </si>
  <si>
    <t>20201216</t>
  </si>
  <si>
    <t>20201217</t>
  </si>
  <si>
    <t>20201218</t>
  </si>
  <si>
    <t>20201221</t>
  </si>
  <si>
    <t>20201222</t>
  </si>
  <si>
    <t>20201223</t>
  </si>
  <si>
    <t>20201224</t>
  </si>
  <si>
    <t>20201225</t>
  </si>
  <si>
    <t>20201228</t>
  </si>
  <si>
    <t>20201229</t>
  </si>
  <si>
    <t>20201230</t>
  </si>
  <si>
    <t>20201231</t>
  </si>
  <si>
    <t>20210101</t>
  </si>
  <si>
    <t>20210104</t>
  </si>
  <si>
    <t>20210105</t>
  </si>
  <si>
    <t>20210106</t>
  </si>
  <si>
    <t>20210107</t>
  </si>
  <si>
    <t>20210108</t>
  </si>
  <si>
    <t>20210111</t>
  </si>
  <si>
    <t>20210112</t>
  </si>
  <si>
    <t>20210113</t>
  </si>
  <si>
    <t>20210114</t>
  </si>
  <si>
    <t>20210115</t>
  </si>
  <si>
    <t>20210118</t>
  </si>
  <si>
    <t>20210119</t>
  </si>
  <si>
    <t>20210120</t>
  </si>
  <si>
    <t>20210121</t>
  </si>
  <si>
    <t>20210122</t>
  </si>
  <si>
    <t>20210125</t>
  </si>
  <si>
    <t>20210126</t>
  </si>
  <si>
    <t>20210127</t>
  </si>
  <si>
    <t>20210128</t>
  </si>
  <si>
    <t>20210129</t>
  </si>
  <si>
    <t>20210201</t>
  </si>
  <si>
    <t>20210202</t>
  </si>
  <si>
    <t>20210203</t>
  </si>
  <si>
    <t>20210204</t>
  </si>
  <si>
    <t>20210205</t>
  </si>
  <si>
    <t>20210208</t>
  </si>
  <si>
    <t>20210209</t>
  </si>
  <si>
    <t>20210210</t>
  </si>
  <si>
    <t>20210211</t>
  </si>
  <si>
    <t>20210212</t>
  </si>
  <si>
    <t>20210215</t>
  </si>
  <si>
    <t>20210216</t>
  </si>
  <si>
    <t>20210217</t>
  </si>
  <si>
    <t>20210218</t>
  </si>
  <si>
    <t>20210219</t>
  </si>
  <si>
    <t>20210222</t>
  </si>
  <si>
    <t>20210223</t>
  </si>
  <si>
    <t>20210224</t>
  </si>
  <si>
    <t>20210225</t>
  </si>
  <si>
    <t>20210226</t>
  </si>
  <si>
    <t>20210301</t>
  </si>
  <si>
    <t>20210302</t>
  </si>
  <si>
    <t>20210303</t>
  </si>
  <si>
    <t>20210304</t>
  </si>
  <si>
    <t>20210305</t>
  </si>
  <si>
    <t>20210308</t>
  </si>
  <si>
    <t>20210309</t>
  </si>
  <si>
    <t>20210310</t>
  </si>
  <si>
    <t>20210311</t>
  </si>
  <si>
    <t>20210312</t>
  </si>
  <si>
    <t>20210315</t>
  </si>
  <si>
    <t>20210316</t>
  </si>
  <si>
    <t>20210317</t>
  </si>
  <si>
    <t>20210318</t>
  </si>
  <si>
    <t>20210319</t>
  </si>
  <si>
    <t>20210322</t>
  </si>
  <si>
    <t>20210323</t>
  </si>
  <si>
    <t>20210324</t>
  </si>
  <si>
    <t>20210325</t>
  </si>
  <si>
    <t>20210326</t>
  </si>
  <si>
    <t>20210329</t>
  </si>
  <si>
    <t>20210330</t>
  </si>
  <si>
    <t>20210331</t>
  </si>
  <si>
    <t>20210401</t>
  </si>
  <si>
    <t>20210402</t>
  </si>
  <si>
    <t>20210405</t>
  </si>
  <si>
    <t>20210406</t>
  </si>
  <si>
    <t>20210407</t>
  </si>
  <si>
    <t>20210408</t>
  </si>
  <si>
    <t>20210409</t>
  </si>
  <si>
    <t>20210412</t>
  </si>
  <si>
    <t>20210413</t>
  </si>
  <si>
    <t>20210414</t>
  </si>
  <si>
    <t>20210415</t>
  </si>
  <si>
    <t>20210416</t>
  </si>
  <si>
    <t>20210419</t>
  </si>
  <si>
    <t>20210420</t>
  </si>
  <si>
    <t>20210421</t>
  </si>
  <si>
    <t>20210422</t>
  </si>
  <si>
    <t>20210423</t>
  </si>
  <si>
    <t>20210426</t>
  </si>
  <si>
    <t>20210427</t>
  </si>
  <si>
    <t>20210428</t>
  </si>
  <si>
    <t>20210429</t>
  </si>
  <si>
    <t>20210430</t>
  </si>
  <si>
    <t>20210503</t>
  </si>
  <si>
    <t>20210504</t>
  </si>
  <si>
    <t>20210505</t>
  </si>
  <si>
    <t>20210506</t>
  </si>
  <si>
    <t>20210507</t>
  </si>
  <si>
    <t>20210510</t>
  </si>
  <si>
    <t>20210511</t>
  </si>
  <si>
    <t>20210512</t>
  </si>
  <si>
    <t>20210513</t>
  </si>
  <si>
    <t>20210514</t>
  </si>
  <si>
    <t>20210517</t>
  </si>
  <si>
    <t>20210518</t>
  </si>
  <si>
    <t>20210519</t>
  </si>
  <si>
    <t>20210520</t>
  </si>
  <si>
    <t>20210521</t>
  </si>
  <si>
    <t>20210524</t>
  </si>
  <si>
    <t>20210525</t>
  </si>
  <si>
    <t>20210526</t>
  </si>
  <si>
    <t>20210527</t>
  </si>
  <si>
    <t>20210528</t>
  </si>
  <si>
    <t>20210531</t>
  </si>
  <si>
    <t>20210601</t>
  </si>
  <si>
    <t>20210602</t>
  </si>
  <si>
    <t>20210603</t>
  </si>
  <si>
    <t>20210604</t>
  </si>
  <si>
    <t>20210607</t>
  </si>
  <si>
    <t>20210608</t>
  </si>
  <si>
    <t>20210609</t>
  </si>
  <si>
    <t>20210610</t>
  </si>
  <si>
    <t>20210611</t>
  </si>
  <si>
    <t>20210614</t>
  </si>
  <si>
    <t>20210615</t>
  </si>
  <si>
    <t>20210616</t>
  </si>
  <si>
    <t>20210617</t>
  </si>
  <si>
    <t>20210618</t>
  </si>
  <si>
    <t>20210621</t>
  </si>
  <si>
    <t>20210622</t>
  </si>
  <si>
    <t>20210623</t>
  </si>
  <si>
    <t>20210624</t>
  </si>
  <si>
    <t>20210625</t>
  </si>
  <si>
    <t>20210628</t>
  </si>
  <si>
    <t>20210629</t>
  </si>
  <si>
    <t>20210630</t>
  </si>
  <si>
    <t>20210701</t>
  </si>
  <si>
    <t>20210702</t>
  </si>
  <si>
    <t>20210705</t>
  </si>
  <si>
    <t>20210706</t>
  </si>
  <si>
    <t>20210707</t>
  </si>
  <si>
    <t>20210708</t>
  </si>
  <si>
    <t>20210709</t>
  </si>
  <si>
    <t>20210712</t>
  </si>
  <si>
    <t>20210713</t>
  </si>
  <si>
    <t>20210714</t>
  </si>
  <si>
    <t>20210715</t>
  </si>
  <si>
    <t>20210716</t>
  </si>
  <si>
    <t>20210719</t>
  </si>
  <si>
    <t>20210720</t>
  </si>
  <si>
    <t>20210721</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</si>
  <si>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</si>
  <si>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</si>
  <si>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</si>
  <si>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</si>
  <si>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</si>
  <si>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</si>
  <si>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</si>
  <si>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</si>
  <si>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</si>
  <si>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</si>
  <si>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</si>
  <si>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</si>
  <si>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</si>
  <si>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</si>
  <si>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</si>
  <si>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</si>
  <si>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</si>
  <si>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20210816</t>
  </si>
  <si>
    <t>20210817</t>
  </si>
  <si>
    <t>20210818</t>
  </si>
  <si>
    <t>20210819</t>
  </si>
  <si>
    <t>20210820</t>
  </si>
  <si>
    <t>20210823</t>
  </si>
  <si>
    <t>20210824</t>
  </si>
  <si>
    <t>20210825</t>
  </si>
  <si>
    <t>20210826</t>
  </si>
  <si>
    <t>20210827</t>
  </si>
  <si>
    <t>20210830</t>
  </si>
  <si>
    <t>20210831</t>
  </si>
  <si>
    <t>20210901</t>
  </si>
  <si>
    <t>20210902</t>
  </si>
  <si>
    <t>20210903</t>
  </si>
  <si>
    <t>20210906</t>
  </si>
  <si>
    <t>20210907</t>
  </si>
  <si>
    <t>20210908</t>
  </si>
  <si>
    <t>20210909</t>
  </si>
  <si>
    <t>20210910</t>
  </si>
  <si>
    <t>20210913</t>
  </si>
  <si>
    <t>20210914</t>
  </si>
  <si>
    <t>20210915</t>
  </si>
  <si>
    <t>20210916</t>
  </si>
  <si>
    <t>20210917</t>
  </si>
  <si>
    <t>20210920</t>
  </si>
  <si>
    <t>20210921</t>
  </si>
  <si>
    <t>20210922</t>
  </si>
  <si>
    <t>20210923</t>
  </si>
  <si>
    <t>20210924</t>
  </si>
  <si>
    <t>20210927</t>
  </si>
  <si>
    <t>20210928</t>
  </si>
  <si>
    <t>20210929</t>
  </si>
  <si>
    <t>20210930</t>
  </si>
  <si>
    <t>20211001</t>
  </si>
  <si>
    <t>20211004</t>
  </si>
  <si>
    <t>20211005</t>
  </si>
  <si>
    <t>20211006</t>
  </si>
  <si>
    <t>20211007</t>
  </si>
  <si>
    <t>20211008</t>
  </si>
  <si>
    <t>20211011</t>
  </si>
  <si>
    <t>20211012</t>
  </si>
  <si>
    <t>20211013</t>
  </si>
  <si>
    <t>20211014</t>
  </si>
  <si>
    <t>20211015</t>
  </si>
  <si>
    <t>20211018</t>
  </si>
  <si>
    <t>20211019</t>
  </si>
  <si>
    <t>20211020</t>
  </si>
  <si>
    <t>20211021</t>
  </si>
  <si>
    <t>20211022</t>
  </si>
  <si>
    <t>20211025</t>
  </si>
  <si>
    <t>20211026</t>
  </si>
  <si>
    <t>20211027</t>
  </si>
  <si>
    <t>20211028</t>
  </si>
  <si>
    <t>20211029</t>
  </si>
  <si>
    <t>20211101</t>
  </si>
  <si>
    <t>20211102</t>
  </si>
  <si>
    <t>20211103</t>
  </si>
  <si>
    <t>20211104</t>
  </si>
  <si>
    <t>20211105</t>
  </si>
  <si>
    <t>20211108</t>
  </si>
  <si>
    <t>20211109</t>
  </si>
  <si>
    <t>20211110</t>
  </si>
  <si>
    <t>20211111</t>
  </si>
  <si>
    <t>20211112</t>
  </si>
  <si>
    <t>20211115</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</si>
  <si>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</si>
  <si>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</si>
  <si>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</si>
  <si>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</si>
  <si>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</si>
  <si>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</si>
  <si>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</si>
  <si>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</si>
  <si>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</si>
  <si>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</si>
  <si>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</si>
  <si>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</si>
  <si>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</si>
  <si>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</si>
  <si>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</si>
  <si>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</si>
  <si>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20211208</t>
  </si>
  <si>
    <t>20211209</t>
  </si>
  <si>
    <t>20211210</t>
  </si>
  <si>
    <t>20211213</t>
  </si>
  <si>
    <t>20211214</t>
  </si>
  <si>
    <t>20211215</t>
  </si>
  <si>
    <t>20211216</t>
  </si>
  <si>
    <t>20211217</t>
  </si>
  <si>
    <t>20211220</t>
  </si>
  <si>
    <t>20211221</t>
  </si>
  <si>
    <t>20211222</t>
  </si>
  <si>
    <t>20211223</t>
  </si>
  <si>
    <t>20211224</t>
  </si>
  <si>
    <t>20211227</t>
  </si>
  <si>
    <t>20211228</t>
  </si>
  <si>
    <t>20211229</t>
  </si>
  <si>
    <t>20211230</t>
  </si>
  <si>
    <t>20211231</t>
  </si>
  <si>
    <t>20220103</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</si>
  <si>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</si>
  <si>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</si>
  <si>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</si>
  <si>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</si>
  <si>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</si>
  <si>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</si>
  <si>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</si>
  <si>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</si>
  <si>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</si>
  <si>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</si>
  <si>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</si>
  <si>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</si>
  <si>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</si>
  <si>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</si>
  <si>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</si>
  <si>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</si>
  <si>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</si>
  <si>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</si>
  <si>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</si>
  <si>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</si>
  <si>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</si>
  <si>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</si>
  <si>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</si>
  <si>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</si>
  <si>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</si>
  <si>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</si>
  <si>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</si>
  <si>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</si>
  <si>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</si>
  <si>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</si>
  <si>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</si>
  <si>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</si>
  <si>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</si>
  <si>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</si>
  <si>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</si>
  <si>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</si>
  <si>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</si>
  <si>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</si>
  <si>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</si>
  <si>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</si>
  <si>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</si>
  <si>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</si>
  <si>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</si>
  <si>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</si>
  <si>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</si>
  <si>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</si>
  <si>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</si>
  <si>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</si>
  <si>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</si>
  <si>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</si>
  <si>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</si>
  <si>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</si>
  <si>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</si>
  <si>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</si>
  <si>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</si>
  <si>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</si>
  <si>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</si>
  <si>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</si>
  <si>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</si>
  <si>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</si>
  <si>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</si>
  <si>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</si>
  <si>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</si>
  <si>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</si>
  <si>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</si>
  <si>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</si>
  <si>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</si>
  <si>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</si>
  <si>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</si>
  <si>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</si>
  <si>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</si>
  <si>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</si>
  <si>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</si>
  <si>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</si>
  <si>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</si>
  <si>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</si>
  <si>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</si>
  <si>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</si>
  <si>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</si>
  <si>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</si>
  <si>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</si>
  <si>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</si>
  <si>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</si>
  <si>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</si>
  <si>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</si>
  <si>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</si>
  <si>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</si>
  <si>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</si>
  <si>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</si>
  <si>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</si>
  <si>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</si>
  <si>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</si>
  <si>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</si>
  <si>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</si>
  <si>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</si>
  <si>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</si>
  <si>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</si>
  <si>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</si>
  <si>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</si>
  <si>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</si>
  <si>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</si>
  <si>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</si>
  <si>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</si>
  <si>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</si>
  <si>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</si>
  <si>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</si>
  <si>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</si>
  <si>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</si>
  <si>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</si>
  <si>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</si>
  <si>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</si>
  <si>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</si>
  <si>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</si>
  <si>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</si>
  <si>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</si>
  <si>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</si>
  <si>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</si>
  <si>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</si>
  <si>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</si>
  <si>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</si>
  <si>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</si>
  <si>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</si>
  <si>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</si>
  <si>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</si>
  <si>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</si>
  <si>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</si>
  <si>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</si>
  <si>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</si>
  <si>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</si>
  <si>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</si>
  <si>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</si>
  <si>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</si>
  <si>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</si>
  <si>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</si>
  <si>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</si>
  <si>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</si>
  <si>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</si>
  <si>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</si>
  <si>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</si>
  <si>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</si>
  <si>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</si>
  <si>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</si>
  <si>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</si>
  <si>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</si>
  <si>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</si>
  <si>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</si>
  <si>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</si>
  <si>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</si>
  <si>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</si>
  <si>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</si>
  <si>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</si>
  <si>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</si>
  <si>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</si>
  <si>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</si>
  <si>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</si>
  <si>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</si>
  <si>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</si>
  <si>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</si>
  <si>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</si>
  <si>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</si>
  <si>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</si>
  <si>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</si>
  <si>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</si>
  <si>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</si>
  <si>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</si>
  <si>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</si>
  <si>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</si>
  <si>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</si>
  <si>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</si>
  <si>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</si>
  <si>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</si>
  <si>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</si>
  <si>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</si>
  <si>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</si>
  <si>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</si>
  <si>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</si>
  <si>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</si>
  <si>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</si>
  <si>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</si>
  <si>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</si>
  <si>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</si>
  <si>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</si>
  <si>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</si>
  <si>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</si>
  <si>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</si>
  <si>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</si>
  <si>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</si>
  <si>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</si>
  <si>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</si>
  <si>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</si>
  <si>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</si>
  <si>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</si>
  <si>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</si>
  <si>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</si>
  <si>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</si>
  <si>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</si>
  <si>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</si>
  <si>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</si>
  <si>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</si>
  <si>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</si>
  <si>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</si>
  <si>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</si>
  <si>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</si>
  <si>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</si>
  <si>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</si>
  <si>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</si>
  <si>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</si>
  <si>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</si>
  <si>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</si>
  <si>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</si>
  <si>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</si>
  <si>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</si>
  <si>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</si>
  <si>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</si>
  <si>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</si>
  <si>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</si>
  <si>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</si>
  <si>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</si>
  <si>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</si>
  <si>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</si>
  <si>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</si>
  <si>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</si>
  <si>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</si>
  <si>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</si>
  <si>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</si>
  <si>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</si>
  <si>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</si>
  <si>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</si>
  <si>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</si>
  <si>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</si>
  <si>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</si>
  <si>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</si>
  <si>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</si>
  <si>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</si>
  <si>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</si>
  <si>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</si>
  <si>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</si>
  <si>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</si>
  <si>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</si>
  <si>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</si>
  <si>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</si>
  <si>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</si>
  <si>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</si>
  <si>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</si>
  <si>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</si>
  <si>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</si>
  <si>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</si>
  <si>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</si>
  <si>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</si>
  <si>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</si>
  <si>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</si>
  <si>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</si>
  <si>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</si>
  <si>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</si>
  <si>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</si>
  <si>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</si>
  <si>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</si>
  <si>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</si>
  <si>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</si>
  <si>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</si>
  <si>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</si>
  <si>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</si>
  <si>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</si>
  <si>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</si>
  <si>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</si>
  <si>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</si>
  <si>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</si>
  <si>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</si>
  <si>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</si>
  <si>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</si>
  <si>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</si>
  <si>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</si>
  <si>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</si>
  <si>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</si>
  <si>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</si>
  <si>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</si>
  <si>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</si>
  <si>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</si>
  <si>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</si>
  <si>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</si>
  <si>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</si>
  <si>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</si>
  <si>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</si>
  <si>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</si>
  <si>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</si>
  <si>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</si>
  <si>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</si>
  <si>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</si>
  <si>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</si>
  <si>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</si>
  <si>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</si>
  <si>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</si>
  <si>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</si>
  <si>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</si>
  <si>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</si>
  <si>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</si>
  <si>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</si>
  <si>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</si>
  <si>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</si>
  <si>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</si>
  <si>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</si>
  <si>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</si>
  <si>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</si>
  <si>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</si>
  <si>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</si>
  <si>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</si>
  <si>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</si>
  <si>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</si>
  <si>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</si>
  <si>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</si>
  <si>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</si>
  <si>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</si>
  <si>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</si>
  <si>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</si>
  <si>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</si>
  <si>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</si>
  <si>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</si>
  <si>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</si>
  <si>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</si>
  <si>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</si>
  <si>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</si>
  <si>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</si>
  <si>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</si>
  <si>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</si>
  <si>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</si>
  <si>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</si>
  <si>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</si>
  <si>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</si>
  <si>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</si>
  <si>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</si>
  <si>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</si>
  <si>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</si>
  <si>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</si>
  <si>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</si>
  <si>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</si>
  <si>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</si>
  <si>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</si>
  <si>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</si>
  <si>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</si>
  <si>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</si>
  <si>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</si>
  <si>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</si>
  <si>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</si>
  <si>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</si>
  <si>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</si>
  <si>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</si>
  <si>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</si>
  <si>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</si>
  <si>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</si>
  <si>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</si>
  <si>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</si>
  <si>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</si>
  <si>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</si>
  <si>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</si>
  <si>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</si>
  <si>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</si>
  <si>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</si>
  <si>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</si>
  <si>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</si>
  <si>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</si>
  <si>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</si>
  <si>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</si>
  <si>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</si>
  <si>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</si>
  <si>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</si>
  <si>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</si>
  <si>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</si>
  <si>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</si>
  <si>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</si>
  <si>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</si>
  <si>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</si>
  <si>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</si>
  <si>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</si>
  <si>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</si>
  <si>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</si>
  <si>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</si>
  <si>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</si>
  <si>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</si>
  <si>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</si>
  <si>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</si>
  <si>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</si>
  <si>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</si>
  <si>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</si>
  <si>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</si>
  <si>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</si>
  <si>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</si>
  <si>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</si>
  <si>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</si>
  <si>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</si>
  <si>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</si>
  <si>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</si>
  <si>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</si>
  <si>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</si>
  <si>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</si>
  <si>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</si>
  <si>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</si>
  <si>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</si>
  <si>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</si>
  <si>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</si>
  <si>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</si>
  <si>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</si>
  <si>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</si>
  <si>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</si>
  <si>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</si>
  <si>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</si>
  <si>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</si>
  <si>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</si>
  <si>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</si>
  <si>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</si>
  <si>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</si>
  <si>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</si>
  <si>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</si>
  <si>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</si>
  <si>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</si>
  <si>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</si>
  <si>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</si>
  <si>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</si>
  <si>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</si>
  <si>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</si>
  <si>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</si>
  <si>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</si>
  <si>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</si>
  <si>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</si>
  <si>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</si>
  <si>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</si>
  <si>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</si>
  <si>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</si>
  <si>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</si>
  <si>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</si>
  <si>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</si>
  <si>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</si>
  <si>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</si>
  <si>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</si>
  <si>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</si>
  <si>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</si>
  <si>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</si>
  <si>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</si>
  <si>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</si>
  <si>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</si>
  <si>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</si>
  <si>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</si>
  <si>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</si>
  <si>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</si>
  <si>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</si>
  <si>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</si>
  <si>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</si>
  <si>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</si>
  <si>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</si>
  <si>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</si>
  <si>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</si>
  <si>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</si>
  <si>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</si>
  <si>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</si>
  <si>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</si>
  <si>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</si>
  <si>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</si>
  <si>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</si>
  <si>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</si>
  <si>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</si>
  <si>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</si>
  <si>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</si>
  <si>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</si>
  <si>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</si>
  <si>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</si>
  <si>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</si>
  <si>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</si>
  <si>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</si>
  <si>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</si>
  <si>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</si>
  <si>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</si>
  <si>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</si>
  <si>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</si>
  <si>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</si>
  <si>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</si>
  <si>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</si>
  <si>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</si>
  <si>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</si>
  <si>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</si>
  <si>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</si>
  <si>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</si>
  <si>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</si>
  <si>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</si>
  <si>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</si>
  <si>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</si>
  <si>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</si>
  <si>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</si>
  <si>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</si>
  <si>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</si>
  <si>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</si>
  <si>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</si>
  <si>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</si>
  <si>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</si>
  <si>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</si>
  <si>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</si>
  <si>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</si>
  <si>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</si>
  <si>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</si>
  <si>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</si>
  <si>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</si>
  <si>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</si>
  <si>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</si>
  <si>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</si>
  <si>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</si>
  <si>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</si>
  <si>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</si>
  <si>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</si>
  <si>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</si>
  <si>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</si>
  <si>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</si>
  <si>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</si>
  <si>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</si>
  <si>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</si>
  <si>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</si>
  <si>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</si>
  <si>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</si>
  <si>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</si>
  <si>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</si>
  <si>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</si>
  <si>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</si>
  <si>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</si>
  <si>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</si>
  <si>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</si>
  <si>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</si>
  <si>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</si>
  <si>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</si>
  <si>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</si>
  <si>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</si>
  <si>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</si>
  <si>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</si>
  <si>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</si>
  <si>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</si>
  <si>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</si>
  <si>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</si>
  <si>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</si>
  <si>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</si>
  <si>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</si>
  <si>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</si>
  <si>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</si>
  <si>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</si>
  <si>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</si>
  <si>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</si>
  <si>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</si>
  <si>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</si>
  <si>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</si>
  <si>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</si>
  <si>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</si>
  <si>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</si>
  <si>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</si>
  <si>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</si>
  <si>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</si>
  <si>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</si>
  <si>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</si>
  <si>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</si>
  <si>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</si>
  <si>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</si>
  <si>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</si>
  <si>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</si>
  <si>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</si>
  <si>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</si>
  <si>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</si>
  <si>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</si>
  <si>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</si>
  <si>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</si>
  <si>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</si>
  <si>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</si>
  <si>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</si>
  <si>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</si>
  <si>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</si>
  <si>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</si>
  <si>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</si>
  <si>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</si>
  <si>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20240313</t>
  </si>
  <si>
    <t>20240314</t>
  </si>
  <si>
    <t>20240315</t>
  </si>
  <si>
    <t>20240318</t>
  </si>
  <si>
    <t>20240319</t>
  </si>
  <si>
    <t>20240320</t>
  </si>
  <si>
    <t>20240321</t>
  </si>
  <si>
    <t>20240322</t>
  </si>
  <si>
    <t>20240325</t>
  </si>
  <si>
    <t>20240326</t>
  </si>
  <si>
    <t>20240327</t>
  </si>
  <si>
    <t>20240328</t>
  </si>
  <si>
    <t>20240329</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</si>
  <si>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</si>
  <si>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</si>
  <si>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</si>
  <si>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</si>
  <si>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</si>
  <si>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</si>
  <si>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</si>
  <si>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</si>
  <si>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</si>
  <si>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</si>
  <si>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</si>
  <si>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</si>
  <si>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</si>
  <si>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</si>
  <si>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</si>
  <si>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</si>
  <si>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</si>
  <si>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</si>
  <si>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</si>
  <si>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</si>
  <si>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</si>
  <si>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</si>
  <si>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20240501</t>
  </si>
  <si>
    <t>20240502</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</si>
  <si>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</si>
  <si>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</si>
  <si>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</si>
  <si>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</si>
  <si>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</si>
  <si>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</si>
  <si>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</si>
  <si>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</si>
  <si>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</si>
  <si>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</si>
  <si>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</si>
  <si>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</si>
  <si>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</si>
  <si>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</si>
  <si>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</si>
  <si>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</si>
  <si>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</si>
  <si>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</si>
  <si>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</si>
  <si>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</si>
  <si>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</si>
  <si>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</si>
  <si>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20240604</t>
  </si>
  <si>
    <t>20240605</t>
  </si>
  <si>
    <t>20240606</t>
  </si>
  <si>
    <t>20240607</t>
  </si>
  <si>
    <t>20240610</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</si>
  <si>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</si>
  <si>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</si>
  <si>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</si>
  <si>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</si>
  <si>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</si>
  <si>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</si>
  <si>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</si>
  <si>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</si>
  <si>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</si>
  <si>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</si>
  <si>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</si>
  <si>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</si>
  <si>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</si>
  <si>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</si>
  <si>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</si>
  <si>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</si>
  <si>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</si>
  <si>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</si>
  <si>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</si>
  <si>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</si>
  <si>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</si>
  <si>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</si>
  <si>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</si>
  <si>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</si>
  <si>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</si>
  <si>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</si>
  <si>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</si>
  <si>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</si>
  <si>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</si>
  <si>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</si>
  <si>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</si>
  <si>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</si>
  <si>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</si>
  <si>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</si>
  <si>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</si>
  <si>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</si>
  <si>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</si>
  <si>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</si>
  <si>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</si>
  <si>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</si>
  <si>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</si>
  <si>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</si>
  <si>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</si>
  <si>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</si>
  <si>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</si>
  <si>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</si>
  <si>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</si>
  <si>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</si>
  <si>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</si>
  <si>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</si>
  <si>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</si>
  <si>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</si>
  <si>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</si>
  <si>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</si>
  <si>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</si>
  <si>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</si>
  <si>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</si>
  <si>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</si>
  <si>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</si>
  <si>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</si>
  <si>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</si>
  <si>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</si>
  <si>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</si>
  <si>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</si>
  <si>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</si>
  <si>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</si>
  <si>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</si>
  <si>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</si>
  <si>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</si>
  <si>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</si>
  <si>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</si>
  <si>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</si>
  <si>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</si>
  <si>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</si>
  <si>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</si>
  <si>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</si>
  <si>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</si>
  <si>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</si>
  <si>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</si>
  <si>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</si>
  <si>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</si>
  <si>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</si>
  <si>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</si>
  <si>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</si>
  <si>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</si>
  <si>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</si>
  <si>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</si>
  <si>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</si>
  <si>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</si>
  <si>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</si>
  <si>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</si>
  <si>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</si>
  <si>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</si>
  <si>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</si>
  <si>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</si>
  <si>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</si>
  <si>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</si>
  <si>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</si>
  <si>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</si>
  <si>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</si>
  <si>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</si>
  <si>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20241030</t>
  </si>
  <si>
    <t>20241031</t>
  </si>
  <si>
    <t>Gilt-German bund spread</t>
  </si>
  <si>
    <t>Gilt-US Treasury note spread</t>
  </si>
  <si>
    <t>ZERO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</si>
</sst>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
    <numFmt numFmtId="165" formatCode="\+#,##0&quot;m&quot;;\-#,##0&quot;m&quot;"/>
    <numFmt numFmtId="166" formatCode="0.0"/>
    <numFmt numFmtId="167" formatCode="0.000"/>
    <numFmt numFmtId="168" formatCode="0.000000"/>
    <numFmt numFmtId="169" formatCode="###0.0;\-###0.0;0.0;@"/>
    <numFmt numFmtId="170" formatCode="#,##0.0"/>
    <numFmt numFmtId="171" formatCode="#,##0.000"/>
    <numFmt numFmtId="172" formatCode="#\ ?/2"/>
  </numFmts>
  <fonts count="75">
    <font>
      <sz val="11"/>
      <color theme="1"/>
      <name val="Calibri"/>
      <family val="2"/>
      <scheme val="minor"/>
    </font>
    <font>
      <b/>
      <sz val="11"/>
      <color theme="1"/>
      <name val="Calibri"/>
      <family val="2"/>
      <scheme val="minor"/>
    </font>
    <font>
      <sz val="10"/>
      <name val="Arial"/>
      <family val="2"/>
    </font>
    <font>
      <b/>
      <sz val="14"/>
      <name val="Humnst777 Lt BT"/>
      <family val="2"/>
    </font>
    <font>
      <sz val="14"/>
      <name val="Humnst777 Lt BT"/>
      <family val="2"/>
    </font>
    <font>
      <sz val="14"/>
      <color theme="1"/>
      <name val="Humnst777 Lt BT"/>
      <family val="2"/>
    </font>
    <font>
      <sz val="12"/>
      <color indexed="8"/>
      <name val="Calibri"/>
      <family val="2"/>
    </font>
    <font>
      <sz val="14"/>
      <name val="Calibri"/>
      <family val="2"/>
    </font>
    <font>
      <vertAlign val="superscript"/>
      <sz val="14"/>
      <name val="Calibri"/>
      <family val="2"/>
    </font>
    <font>
      <sz val="10"/>
      <name val="Calibri"/>
      <family val="2"/>
    </font>
    <font>
      <sz val="12"/>
      <name val="Calibri"/>
      <family val="2"/>
    </font>
    <font>
      <sz val="11"/>
      <color indexed="8"/>
      <name val="Calibri"/>
      <family val="2"/>
    </font>
    <font>
      <vertAlign val="superscript"/>
      <sz val="10"/>
      <name val="Calibri"/>
      <family val="2"/>
    </font>
    <font>
      <sz val="10"/>
      <color indexed="8"/>
      <name val="Calibri"/>
      <family val="2"/>
    </font>
    <font>
      <sz val="10"/>
      <color theme="1"/>
      <name val="Calibri"/>
      <family val="2"/>
    </font>
    <font>
      <sz val="10"/>
      <color rgb="FF477391"/>
      <name val="Calibri"/>
      <family val="2"/>
    </font>
    <font>
      <sz val="10"/>
      <color indexed="45"/>
      <name val="Calibri"/>
      <family val="2"/>
    </font>
    <font>
      <sz val="10"/>
      <color theme="8"/>
      <name val="Calibri"/>
      <family val="2"/>
    </font>
    <font>
      <sz val="8"/>
      <name val="Calibri"/>
      <family val="2"/>
    </font>
    <font>
      <i/>
      <sz val="10"/>
      <color indexed="8"/>
      <name val="Calibri"/>
      <family val="2"/>
    </font>
    <font>
      <u/>
      <sz val="11"/>
      <color theme="10"/>
      <name val="Calibri"/>
      <family val="2"/>
      <scheme val="minor"/>
    </font>
    <font>
      <u/>
      <sz val="10"/>
      <color theme="8"/>
      <name val="Calibri"/>
      <family val="2"/>
    </font>
    <font>
      <sz val="10"/>
      <color theme="1"/>
      <name val="Calibri"/>
      <family val="2"/>
      <scheme val="minor"/>
    </font>
    <font>
      <sz val="13"/>
      <color theme="8"/>
      <name val="Calibri"/>
      <family val="2"/>
    </font>
    <font>
      <sz val="11"/>
      <color rgb="FF000000"/>
      <name val="Calibri"/>
      <family val="2"/>
    </font>
    <font>
      <sz val="11"/>
      <color indexed="16"/>
      <name val="Calibri"/>
      <family val="2"/>
      <scheme val="minor"/>
    </font>
    <font>
      <sz val="11"/>
      <color rgb="FF000000"/>
      <name val="Calibri"/>
    </font>
    <font>
      <sz val="10"/>
      <name val="Humnst777 Lt BT"/>
      <family val="2"/>
    </font>
    <font>
      <b/>
      <sz val="18"/>
      <name val="Humnst777 Lt BT"/>
      <family val="2"/>
    </font>
    <font>
      <b/>
      <vertAlign val="superscript"/>
      <sz val="18"/>
      <name val="Humnst777 Lt BT"/>
      <family val="2"/>
    </font>
    <font>
      <sz val="18"/>
      <name val="Humnst777 Lt BT"/>
      <family val="2"/>
    </font>
    <font>
      <vertAlign val="superscript"/>
      <sz val="18"/>
      <name val="Humnst777 Lt BT"/>
      <family val="2"/>
    </font>
    <font>
      <b/>
      <u/>
      <sz val="18"/>
      <name val="Humnst777 Lt BT"/>
      <family val="2"/>
    </font>
    <font>
      <sz val="14"/>
      <color rgb="FFFF0000"/>
      <name val="Humnst777 Lt BT"/>
      <family val="2"/>
    </font>
    <font>
      <i/>
      <sz val="14"/>
      <name val="Humnst777 Lt BT"/>
      <family val="2"/>
    </font>
    <font>
      <i/>
      <sz val="18"/>
      <name val="Humnst777 Lt BT"/>
      <family val="2"/>
    </font>
    <font>
      <b/>
      <i/>
      <sz val="14"/>
      <name val="Humnst777 Lt BT"/>
      <family val="2"/>
    </font>
    <font>
      <i/>
      <sz val="18"/>
      <color rgb="FF000000"/>
      <name val="Humnst777 Lt BT"/>
      <family val="2"/>
    </font>
    <font>
      <sz val="11"/>
      <color rgb="FFFF0000"/>
      <name val="Humnst777 Lt BT"/>
      <family val="2"/>
    </font>
    <font>
      <u/>
      <sz val="12"/>
      <color theme="10"/>
      <name val="Arial"/>
      <family val="2"/>
    </font>
    <font>
      <sz val="12"/>
      <color theme="1"/>
      <name val="Arial"/>
      <family val="2"/>
    </font>
    <font>
      <b/>
      <sz val="11"/>
      <color rgb="FFFFFFFF"/>
      <name val="Calibri"/>
    </font>
    <font>
      <sz val="11"/>
      <color theme="1"/>
      <name val="Calibri"/>
      <family val="2"/>
      <scheme val="minor"/>
    </font>
    <font>
      <sz val="11"/>
      <name val="Calibri"/>
      <family val="2"/>
    </font>
    <font>
      <u/>
      <sz val="11"/>
      <color indexed="12"/>
      <name val="Calibri"/>
      <family val="2"/>
    </font>
    <font>
      <u/>
      <sz val="9"/>
      <color theme="7"/>
      <name val="Calibri"/>
      <family val="2"/>
    </font>
    <font>
      <sz val="10"/>
      <color rgb="FFFF0000"/>
      <name val="Calibri"/>
      <family val="2"/>
    </font>
    <font>
      <sz val="10"/>
      <color theme="0"/>
      <name val="Calibri"/>
      <family val="2"/>
    </font>
    <font>
      <sz val="14"/>
      <color theme="0"/>
      <name val="Calibri"/>
      <family val="2"/>
    </font>
    <font>
      <sz val="12"/>
      <color theme="0"/>
      <name val="Calibri"/>
      <family val="2"/>
    </font>
    <font>
      <vertAlign val="superscript"/>
      <sz val="10"/>
      <color indexed="8"/>
      <name val="Calibri"/>
      <family val="2"/>
    </font>
    <font>
      <sz val="8"/>
      <color theme="0"/>
      <name val="Calibri"/>
      <family val="2"/>
    </font>
    <font>
      <sz val="8"/>
      <color indexed="8"/>
      <name val="Calibri"/>
      <family val="2"/>
    </font>
    <font>
      <vertAlign val="superscript"/>
      <sz val="8"/>
      <color indexed="8"/>
      <name val="Calibri"/>
      <family val="2"/>
    </font>
    <font>
      <sz val="11"/>
      <color rgb="FFFF0000"/>
      <name val="Calibri"/>
      <family val="2"/>
    </font>
    <font>
      <sz val="14"/>
      <color indexed="8"/>
      <name val="Calibri"/>
      <family val="2"/>
    </font>
    <font>
      <b/>
      <sz val="10"/>
      <name val="Calibri"/>
      <family val="2"/>
    </font>
    <font>
      <i/>
      <sz val="11"/>
      <color indexed="8"/>
      <name val="Calibri"/>
      <family val="2"/>
    </font>
    <font>
      <i/>
      <sz val="10"/>
      <name val="Calibri"/>
      <family val="2"/>
    </font>
    <font>
      <i/>
      <sz val="10"/>
      <name val="Arial"/>
      <family val="2"/>
    </font>
    <font>
      <sz val="10"/>
      <color rgb="FFFF0000"/>
      <name val="Arial"/>
      <family val="2"/>
    </font>
    <font>
      <i/>
      <sz val="8"/>
      <color indexed="8"/>
      <name val="Calibri"/>
      <family val="2"/>
    </font>
    <font>
      <i/>
      <sz val="8"/>
      <name val="Calibri"/>
      <family val="2"/>
    </font>
    <font>
      <i/>
      <vertAlign val="superscript"/>
      <sz val="8"/>
      <name val="Calibri"/>
      <family val="2"/>
    </font>
    <font>
      <i/>
      <sz val="8"/>
      <color theme="1"/>
      <name val="Calibri"/>
      <family val="2"/>
    </font>
    <font>
      <i/>
      <sz val="8"/>
      <name val="Arial"/>
      <family val="2"/>
    </font>
    <font>
      <vertAlign val="superscript"/>
      <sz val="8"/>
      <name val="Calibri"/>
      <family val="2"/>
    </font>
    <font>
      <sz val="11"/>
      <color rgb="FFFF0000"/>
      <name val="Arial"/>
      <family val="2"/>
    </font>
    <font>
      <b/>
      <sz val="10"/>
      <color rgb="FFFF0000"/>
      <name val="Arial"/>
      <family val="2"/>
    </font>
    <font>
      <b/>
      <sz val="12"/>
      <name val="Calibri"/>
      <family val="2"/>
    </font>
    <font>
      <b/>
      <sz val="11"/>
      <color rgb="FFFF0000"/>
      <name val="Calibri"/>
      <family val="2"/>
    </font>
    <font>
      <sz val="11"/>
      <name val="Calibri"/>
      <family val="2"/>
      <scheme val="minor"/>
    </font>
    <font>
      <sz val="10"/>
      <name val="Calibri"/>
      <family val="2"/>
      <scheme val="minor"/>
    </font>
    <font>
      <u/>
      <sz val="10"/>
      <color theme="10"/>
      <name val="Arial"/>
      <family val="2"/>
    </font>
    <font>
      <sz val="10"/>
      <color theme="3"/>
      <name val="Calibri"/>
      <family val="2"/>
    </font>
  </fonts>
  <fills count="15">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indexed="42"/>
        <bgColor indexed="64"/>
      </patternFill>
    </fill>
    <fill>
      <patternFill patternType="solid">
        <fgColor indexed="9"/>
        <bgColor indexed="64"/>
      </patternFill>
    </fill>
    <fill>
      <patternFill patternType="solid">
        <fgColor theme="5"/>
        <bgColor indexed="64"/>
      </patternFill>
    </fill>
    <fill>
      <patternFill patternType="solid">
        <fgColor rgb="FF004A80"/>
      </patternFill>
    </fill>
    <fill>
      <patternFill patternType="solid">
        <fgColor rgb="FFFFCCCC"/>
        <bgColor indexed="64"/>
      </patternFill>
    </fill>
    <fill>
      <patternFill patternType="solid">
        <fgColor theme="5"/>
        <bgColor indexed="22"/>
      </patternFill>
    </fill>
    <fill>
      <patternFill patternType="solid">
        <fgColor theme="0"/>
        <bgColor indexed="22"/>
      </patternFill>
    </fill>
    <fill>
      <patternFill patternType="solid">
        <fgColor theme="4" tint="-9.9978637043366805E-2"/>
        <bgColor indexed="64"/>
      </patternFill>
    </fill>
    <fill>
      <patternFill patternType="solid">
        <fgColor theme="2"/>
        <bgColor indexed="64"/>
      </patternFill>
    </fill>
    <fill>
      <patternFill patternType="solid">
        <fgColor theme="9" tint="0.59999389629810485"/>
        <bgColor indexed="64"/>
      </patternFill>
    </fill>
    <fill>
      <patternFill patternType="solid">
        <fgColor rgb="FFB5C7D4"/>
        <bgColor rgb="FF000000"/>
      </patternFill>
    </fill>
  </fills>
  <borders count="101">
    <border>
      <left/>
      <right/>
      <top/>
      <bottom/>
      <diagonal/>
    </border>
    <border>
      <left style="medium">
        <color indexed="45"/>
      </left>
      <right/>
      <top style="medium">
        <color indexed="45"/>
      </top>
      <bottom style="medium">
        <color indexed="45"/>
      </bottom>
      <diagonal/>
    </border>
    <border>
      <left/>
      <right/>
      <top/>
      <bottom style="medium">
        <color indexed="45"/>
      </bottom>
      <diagonal/>
    </border>
    <border>
      <left/>
      <right style="medium">
        <color indexed="45"/>
      </right>
      <top/>
      <bottom style="medium">
        <color indexed="45"/>
      </bottom>
      <diagonal/>
    </border>
    <border>
      <left style="medium">
        <color indexed="45"/>
      </left>
      <right style="medium">
        <color indexed="45"/>
      </right>
      <top/>
      <bottom/>
      <diagonal/>
    </border>
    <border>
      <left style="medium">
        <color indexed="45"/>
      </left>
      <right/>
      <top/>
      <bottom style="medium">
        <color indexed="45"/>
      </bottom>
      <diagonal/>
    </border>
    <border>
      <left/>
      <right style="medium">
        <color theme="8"/>
      </right>
      <top/>
      <bottom style="medium">
        <color indexed="45"/>
      </bottom>
      <diagonal/>
    </border>
    <border>
      <left style="medium">
        <color indexed="45"/>
      </left>
      <right/>
      <top/>
      <bottom/>
      <diagonal/>
    </border>
    <border>
      <left/>
      <right/>
      <top/>
      <bottom style="thin">
        <color indexed="45"/>
      </bottom>
      <diagonal/>
    </border>
    <border>
      <left/>
      <right/>
      <top/>
      <bottom style="thin">
        <color theme="8"/>
      </bottom>
      <diagonal/>
    </border>
    <border>
      <left/>
      <right style="medium">
        <color theme="8"/>
      </right>
      <top/>
      <bottom/>
      <diagonal/>
    </border>
    <border>
      <left/>
      <right/>
      <top style="thin">
        <color indexed="45"/>
      </top>
      <bottom style="thin">
        <color indexed="45"/>
      </bottom>
      <diagonal/>
    </border>
    <border>
      <left/>
      <right/>
      <top style="thin">
        <color theme="8"/>
      </top>
      <bottom style="thin">
        <color theme="8"/>
      </bottom>
      <diagonal/>
    </border>
    <border>
      <left/>
      <right style="medium">
        <color indexed="45"/>
      </right>
      <top style="thin">
        <color indexed="45"/>
      </top>
      <bottom style="thin">
        <color indexed="45"/>
      </bottom>
      <diagonal/>
    </border>
    <border>
      <left style="medium">
        <color indexed="45"/>
      </left>
      <right/>
      <top style="thin">
        <color indexed="45"/>
      </top>
      <bottom style="thin">
        <color indexed="45"/>
      </bottom>
      <diagonal/>
    </border>
    <border>
      <left/>
      <right style="medium">
        <color theme="8"/>
      </right>
      <top style="thin">
        <color indexed="45"/>
      </top>
      <bottom style="thin">
        <color indexed="45"/>
      </bottom>
      <diagonal/>
    </border>
    <border>
      <left style="medium">
        <color indexed="45"/>
      </left>
      <right/>
      <top/>
      <bottom style="thin">
        <color indexed="45"/>
      </bottom>
      <diagonal/>
    </border>
    <border>
      <left/>
      <right style="medium">
        <color theme="8"/>
      </right>
      <top/>
      <bottom style="thin">
        <color indexed="45"/>
      </bottom>
      <diagonal/>
    </border>
    <border>
      <left style="medium">
        <color indexed="45"/>
      </left>
      <right style="thin">
        <color indexed="45"/>
      </right>
      <top/>
      <bottom/>
      <diagonal/>
    </border>
    <border>
      <left/>
      <right style="medium">
        <color indexed="45"/>
      </right>
      <top/>
      <bottom/>
      <diagonal/>
    </border>
    <border>
      <left/>
      <right/>
      <top style="thin">
        <color theme="8"/>
      </top>
      <bottom/>
      <diagonal/>
    </border>
    <border>
      <left/>
      <right style="medium">
        <color theme="8"/>
      </right>
      <top style="thin">
        <color indexed="45"/>
      </top>
      <bottom/>
      <diagonal/>
    </border>
    <border>
      <left style="medium">
        <color theme="8"/>
      </left>
      <right/>
      <top/>
      <bottom/>
      <diagonal/>
    </border>
    <border>
      <left style="thin">
        <color indexed="45"/>
      </left>
      <right/>
      <top/>
      <bottom/>
      <diagonal/>
    </border>
    <border>
      <left style="medium">
        <color indexed="45"/>
      </left>
      <right style="thin">
        <color indexed="45"/>
      </right>
      <top/>
      <bottom style="dotted">
        <color indexed="45"/>
      </bottom>
      <diagonal/>
    </border>
    <border>
      <left style="thin">
        <color indexed="45"/>
      </left>
      <right/>
      <top/>
      <bottom style="dotted">
        <color indexed="45"/>
      </bottom>
      <diagonal/>
    </border>
    <border>
      <left/>
      <right/>
      <top/>
      <bottom style="dotted">
        <color indexed="45"/>
      </bottom>
      <diagonal/>
    </border>
    <border>
      <left/>
      <right/>
      <top/>
      <bottom style="dotted">
        <color theme="1"/>
      </bottom>
      <diagonal/>
    </border>
    <border>
      <left/>
      <right style="medium">
        <color indexed="45"/>
      </right>
      <top/>
      <bottom style="dotted">
        <color theme="1"/>
      </bottom>
      <diagonal/>
    </border>
    <border>
      <left style="medium">
        <color indexed="45"/>
      </left>
      <right/>
      <top/>
      <bottom style="dashed">
        <color indexed="45"/>
      </bottom>
      <diagonal/>
    </border>
    <border>
      <left/>
      <right/>
      <top style="dotted">
        <color rgb="FF477391"/>
      </top>
      <bottom/>
      <diagonal/>
    </border>
    <border>
      <left/>
      <right style="medium">
        <color theme="8"/>
      </right>
      <top/>
      <bottom style="dotted">
        <color indexed="45"/>
      </bottom>
      <diagonal/>
    </border>
    <border>
      <left style="medium">
        <color indexed="45"/>
      </left>
      <right style="thin">
        <color indexed="45"/>
      </right>
      <top/>
      <bottom style="thin">
        <color indexed="45"/>
      </bottom>
      <diagonal/>
    </border>
    <border>
      <left style="thin">
        <color indexed="45"/>
      </left>
      <right/>
      <top/>
      <bottom style="thin">
        <color indexed="45"/>
      </bottom>
      <diagonal/>
    </border>
    <border>
      <left/>
      <right style="medium">
        <color indexed="45"/>
      </right>
      <top/>
      <bottom style="thin">
        <color indexed="45"/>
      </bottom>
      <diagonal/>
    </border>
    <border>
      <left style="thin">
        <color rgb="FF363636"/>
      </left>
      <right style="thin">
        <color rgb="FF363636"/>
      </right>
      <top style="thin">
        <color rgb="FF363636"/>
      </top>
      <bottom style="thin">
        <color rgb="FF363636"/>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medium">
        <color theme="8"/>
      </left>
      <right/>
      <top style="medium">
        <color theme="8"/>
      </top>
      <bottom style="medium">
        <color theme="8"/>
      </bottom>
      <diagonal/>
    </border>
    <border>
      <left/>
      <right/>
      <top style="medium">
        <color theme="8"/>
      </top>
      <bottom style="medium">
        <color theme="8"/>
      </bottom>
      <diagonal/>
    </border>
    <border>
      <left/>
      <right style="medium">
        <color theme="8"/>
      </right>
      <top style="medium">
        <color theme="8"/>
      </top>
      <bottom style="medium">
        <color theme="8"/>
      </bottom>
      <diagonal/>
    </border>
    <border>
      <left style="medium">
        <color theme="8"/>
      </left>
      <right style="medium">
        <color theme="8"/>
      </right>
      <top/>
      <bottom/>
      <diagonal/>
    </border>
    <border>
      <left style="medium">
        <color theme="8"/>
      </left>
      <right style="medium">
        <color theme="8"/>
      </right>
      <top/>
      <bottom style="medium">
        <color theme="8"/>
      </bottom>
      <diagonal/>
    </border>
    <border>
      <left/>
      <right/>
      <top/>
      <bottom style="medium">
        <color theme="8"/>
      </bottom>
      <diagonal/>
    </border>
    <border>
      <left/>
      <right style="medium">
        <color theme="8"/>
      </right>
      <top/>
      <bottom style="medium">
        <color theme="8"/>
      </bottom>
      <diagonal/>
    </border>
    <border>
      <left/>
      <right/>
      <top/>
      <bottom style="dashed">
        <color rgb="FF477391"/>
      </bottom>
      <diagonal/>
    </border>
    <border>
      <left/>
      <right/>
      <top/>
      <bottom style="dotted">
        <color auto="1"/>
      </bottom>
      <diagonal/>
    </border>
    <border>
      <left/>
      <right/>
      <top style="dashed">
        <color rgb="FF477391"/>
      </top>
      <bottom/>
      <diagonal/>
    </border>
    <border>
      <left/>
      <right/>
      <top style="dotted">
        <color auto="1"/>
      </top>
      <bottom/>
      <diagonal/>
    </border>
    <border>
      <left/>
      <right style="medium">
        <color indexed="45"/>
      </right>
      <top style="dotted">
        <color theme="1"/>
      </top>
      <bottom/>
      <diagonal/>
    </border>
    <border>
      <left style="medium">
        <color theme="8"/>
      </left>
      <right/>
      <top style="medium">
        <color theme="8"/>
      </top>
      <bottom style="thin">
        <color theme="8"/>
      </bottom>
      <diagonal/>
    </border>
    <border>
      <left/>
      <right/>
      <top style="medium">
        <color theme="8"/>
      </top>
      <bottom style="thin">
        <color theme="8"/>
      </bottom>
      <diagonal/>
    </border>
    <border>
      <left/>
      <right style="medium">
        <color theme="8"/>
      </right>
      <top style="medium">
        <color theme="8"/>
      </top>
      <bottom style="thin">
        <color theme="8"/>
      </bottom>
      <diagonal/>
    </border>
    <border>
      <left/>
      <right style="thin">
        <color theme="8"/>
      </right>
      <top/>
      <bottom style="thin">
        <color theme="8"/>
      </bottom>
      <diagonal/>
    </border>
    <border>
      <left style="thin">
        <color theme="8"/>
      </left>
      <right/>
      <top/>
      <bottom style="thin">
        <color theme="8"/>
      </bottom>
      <diagonal/>
    </border>
    <border>
      <left/>
      <right style="medium">
        <color theme="8"/>
      </right>
      <top/>
      <bottom style="thin">
        <color theme="8"/>
      </bottom>
      <diagonal/>
    </border>
    <border>
      <left/>
      <right style="medium">
        <color theme="8"/>
      </right>
      <top style="thin">
        <color theme="8"/>
      </top>
      <bottom/>
      <diagonal/>
    </border>
    <border>
      <left style="thin">
        <color theme="8"/>
      </left>
      <right/>
      <top style="thin">
        <color theme="8"/>
      </top>
      <bottom style="thin">
        <color theme="8"/>
      </bottom>
      <diagonal/>
    </border>
    <border>
      <left/>
      <right style="medium">
        <color theme="8"/>
      </right>
      <top style="thin">
        <color theme="8"/>
      </top>
      <bottom style="thin">
        <color theme="8"/>
      </bottom>
      <diagonal/>
    </border>
    <border>
      <left style="medium">
        <color theme="8"/>
      </left>
      <right/>
      <top style="thin">
        <color theme="8"/>
      </top>
      <bottom/>
      <diagonal/>
    </border>
    <border>
      <left/>
      <right/>
      <top/>
      <bottom style="medium">
        <color theme="9"/>
      </bottom>
      <diagonal/>
    </border>
    <border>
      <left/>
      <right style="thin">
        <color theme="8"/>
      </right>
      <top/>
      <bottom style="medium">
        <color theme="9"/>
      </bottom>
      <diagonal/>
    </border>
    <border>
      <left style="thin">
        <color theme="8"/>
      </left>
      <right/>
      <top style="thin">
        <color theme="8"/>
      </top>
      <bottom style="medium">
        <color theme="9"/>
      </bottom>
      <diagonal/>
    </border>
    <border>
      <left/>
      <right/>
      <top style="thin">
        <color theme="8"/>
      </top>
      <bottom style="medium">
        <color theme="9"/>
      </bottom>
      <diagonal/>
    </border>
    <border>
      <left/>
      <right style="medium">
        <color theme="8"/>
      </right>
      <top style="thin">
        <color theme="8"/>
      </top>
      <bottom style="medium">
        <color theme="9"/>
      </bottom>
      <diagonal/>
    </border>
    <border>
      <left style="medium">
        <color theme="8"/>
      </left>
      <right/>
      <top style="medium">
        <color theme="9"/>
      </top>
      <bottom style="thin">
        <color theme="8"/>
      </bottom>
      <diagonal/>
    </border>
    <border>
      <left/>
      <right/>
      <top style="medium">
        <color theme="9"/>
      </top>
      <bottom style="thin">
        <color theme="8"/>
      </bottom>
      <diagonal/>
    </border>
    <border>
      <left/>
      <right style="medium">
        <color theme="8"/>
      </right>
      <top style="medium">
        <color theme="9"/>
      </top>
      <bottom style="thin">
        <color theme="8"/>
      </bottom>
      <diagonal/>
    </border>
    <border>
      <left style="medium">
        <color theme="8"/>
      </left>
      <right/>
      <top/>
      <bottom style="medium">
        <color theme="8"/>
      </bottom>
      <diagonal/>
    </border>
    <border>
      <left/>
      <right style="medium">
        <color rgb="FF4B7391"/>
      </right>
      <top/>
      <bottom/>
      <diagonal/>
    </border>
    <border>
      <left style="medium">
        <color theme="8"/>
      </left>
      <right/>
      <top style="thin">
        <color theme="8"/>
      </top>
      <bottom style="thin">
        <color indexed="45"/>
      </bottom>
      <diagonal/>
    </border>
    <border>
      <left/>
      <right/>
      <top style="thin">
        <color theme="8"/>
      </top>
      <bottom style="thin">
        <color indexed="45"/>
      </bottom>
      <diagonal/>
    </border>
    <border>
      <left/>
      <right style="medium">
        <color theme="8"/>
      </right>
      <top style="thin">
        <color theme="8"/>
      </top>
      <bottom style="thin">
        <color indexed="45"/>
      </bottom>
      <diagonal/>
    </border>
    <border>
      <left style="medium">
        <color theme="8"/>
      </left>
      <right/>
      <top style="thin">
        <color indexed="45"/>
      </top>
      <bottom/>
      <diagonal/>
    </border>
    <border>
      <left/>
      <right/>
      <top style="thin">
        <color indexed="45"/>
      </top>
      <bottom/>
      <diagonal/>
    </border>
    <border>
      <left/>
      <right/>
      <top style="medium">
        <color indexed="45"/>
      </top>
      <bottom style="medium">
        <color indexed="45"/>
      </bottom>
      <diagonal/>
    </border>
    <border>
      <left/>
      <right style="medium">
        <color indexed="45"/>
      </right>
      <top style="medium">
        <color indexed="45"/>
      </top>
      <bottom style="medium">
        <color indexed="45"/>
      </bottom>
      <diagonal/>
    </border>
    <border>
      <left/>
      <right/>
      <top style="medium">
        <color indexed="45"/>
      </top>
      <bottom style="thin">
        <color indexed="45"/>
      </bottom>
      <diagonal/>
    </border>
    <border>
      <left/>
      <right style="medium">
        <color indexed="45"/>
      </right>
      <top style="medium">
        <color indexed="45"/>
      </top>
      <bottom style="thin">
        <color indexed="45"/>
      </bottom>
      <diagonal/>
    </border>
    <border>
      <left/>
      <right style="medium">
        <color indexed="45"/>
      </right>
      <top/>
      <bottom style="thin">
        <color theme="8"/>
      </bottom>
      <diagonal/>
    </border>
    <border>
      <left style="medium">
        <color indexed="45"/>
      </left>
      <right/>
      <top style="thin">
        <color indexed="45"/>
      </top>
      <bottom/>
      <diagonal/>
    </border>
    <border>
      <left style="medium">
        <color theme="8"/>
      </left>
      <right/>
      <top style="medium">
        <color theme="8"/>
      </top>
      <bottom/>
      <diagonal/>
    </border>
    <border>
      <left/>
      <right/>
      <top style="medium">
        <color theme="8"/>
      </top>
      <bottom/>
      <diagonal/>
    </border>
    <border>
      <left/>
      <right style="medium">
        <color theme="8"/>
      </right>
      <top style="medium">
        <color theme="8"/>
      </top>
      <bottom/>
      <diagonal/>
    </border>
    <border>
      <left/>
      <right/>
      <top style="thin">
        <color rgb="FF477391"/>
      </top>
      <bottom style="thin">
        <color rgb="FF477391"/>
      </bottom>
      <diagonal/>
    </border>
    <border>
      <left/>
      <right style="medium">
        <color theme="8"/>
      </right>
      <top style="thin">
        <color rgb="FF477391"/>
      </top>
      <bottom style="thin">
        <color rgb="FF477391"/>
      </bottom>
      <diagonal/>
    </border>
    <border>
      <left style="medium">
        <color theme="8"/>
      </left>
      <right/>
      <top/>
      <bottom style="thin">
        <color theme="8"/>
      </bottom>
      <diagonal/>
    </border>
    <border>
      <left style="medium">
        <color theme="8"/>
      </left>
      <right/>
      <top style="thin">
        <color theme="8"/>
      </top>
      <bottom style="medium">
        <color theme="8"/>
      </bottom>
      <diagonal/>
    </border>
    <border>
      <left/>
      <right/>
      <top style="thin">
        <color theme="8"/>
      </top>
      <bottom style="medium">
        <color theme="8"/>
      </bottom>
      <diagonal/>
    </border>
    <border>
      <left/>
      <right style="medium">
        <color theme="8"/>
      </right>
      <top style="thin">
        <color theme="8"/>
      </top>
      <bottom style="medium">
        <color theme="8"/>
      </bottom>
      <diagonal/>
    </border>
    <border>
      <left/>
      <right/>
      <top/>
      <bottom style="thin">
        <color rgb="FF477391"/>
      </bottom>
      <diagonal/>
    </border>
    <border>
      <left/>
      <right style="medium">
        <color theme="8"/>
      </right>
      <top/>
      <bottom style="thin">
        <color rgb="FF477391"/>
      </bottom>
      <diagonal/>
    </border>
  </borders>
  <cellStyleXfs count="22">
    <xf numFmtId="0" fontId="0" fillId="0" borderId="0"/>
    <xf numFmtId="0" fontId="2" fillId="0" borderId="0"/>
    <xf numFmtId="0" fontId="2" fillId="0" borderId="0"/>
    <xf numFmtId="0" fontId="2" fillId="0" borderId="0"/>
    <xf numFmtId="0" fontId="2" fillId="0" borderId="0"/>
    <xf numFmtId="0" fontId="11" fillId="0" borderId="0"/>
    <xf numFmtId="0" fontId="20" fillId="0" borderId="0" applyNumberFormat="0" applyFill="0" applyBorder="0" applyAlignment="0" applyProtection="0"/>
    <xf numFmtId="0" fontId="24" fillId="0" borderId="0"/>
    <xf numFmtId="0" fontId="26" fillId="0" borderId="0"/>
    <xf numFmtId="0" fontId="39" fillId="0" borderId="0" applyNumberFormat="0" applyFill="0" applyBorder="0" applyAlignment="0" applyProtection="0"/>
    <xf numFmtId="0" fontId="40" fillId="0" borderId="0"/>
    <xf numFmtId="0" fontId="44" fillId="0" borderId="0" applyNumberFormat="0" applyFill="0" applyBorder="0" applyAlignment="0" applyProtection="0">
      <alignment vertical="top"/>
      <protection locked="0"/>
    </xf>
    <xf numFmtId="0" fontId="2" fillId="0" borderId="0"/>
    <xf numFmtId="0" fontId="2" fillId="0" borderId="0"/>
    <xf numFmtId="0" fontId="2" fillId="0" borderId="0"/>
    <xf numFmtId="0" fontId="2" fillId="0" borderId="0"/>
    <xf numFmtId="0" fontId="42" fillId="0" borderId="0"/>
    <xf numFmtId="0" fontId="11" fillId="0" borderId="0"/>
    <xf numFmtId="9" fontId="2" fillId="0" borderId="0" applyFont="0" applyFill="0" applyBorder="0" applyAlignment="0" applyProtection="0"/>
    <xf numFmtId="0" fontId="2" fillId="0" borderId="0"/>
    <xf numFmtId="0" fontId="42" fillId="0" borderId="0"/>
    <xf numFmtId="0" fontId="73" fillId="0" borderId="0" applyNumberFormat="0" applyFill="0" applyBorder="0" applyAlignment="0" applyProtection="0"/>
  </cellStyleXfs>
  <cellXfs count="508">
    <xf numFmtId="0" fontId="0" fillId="0" borderId="0" xfId="0"/>
    <xf numFmtId="0" fontId="4" fillId="2" borderId="0" xfId="1" applyFont="1" applyFill="1" applyAlignment="1">
      <alignment horizontal="left" vertical="center"/>
    </xf>
    <xf numFmtId="165" fontId="5" fillId="2" borderId="0" xfId="1" applyNumberFormat="1" applyFont="1" applyFill="1" applyAlignment="1">
      <alignment horizontal="center" vertical="center"/>
    </xf>
    <xf numFmtId="0" fontId="1" fillId="0" borderId="0" xfId="0" applyFont="1"/>
    <xf numFmtId="1" fontId="0" fillId="0" borderId="0" xfId="0" applyNumberFormat="1"/>
    <xf numFmtId="0" fontId="0" fillId="0" borderId="0" xfId="0" applyAlignment="1">
      <alignment wrapText="1"/>
    </xf>
    <xf numFmtId="0" fontId="0" fillId="0" borderId="0" xfId="0" applyAlignment="1">
      <alignment horizontal="right" wrapText="1"/>
    </xf>
    <xf numFmtId="2" fontId="0" fillId="0" borderId="0" xfId="0" applyNumberFormat="1"/>
    <xf numFmtId="166" fontId="0" fillId="0" borderId="0" xfId="0" applyNumberFormat="1"/>
    <xf numFmtId="0" fontId="6" fillId="3" borderId="0" xfId="3" applyFont="1" applyFill="1"/>
    <xf numFmtId="166" fontId="7" fillId="4" borderId="1" xfId="4" applyNumberFormat="1" applyFont="1" applyFill="1" applyBorder="1" applyAlignment="1">
      <alignment horizontal="centerContinuous" vertical="top" wrapText="1"/>
    </xf>
    <xf numFmtId="2" fontId="9" fillId="5" borderId="4" xfId="3" applyNumberFormat="1" applyFont="1" applyFill="1" applyBorder="1" applyAlignment="1">
      <alignment horizontal="right" wrapText="1"/>
    </xf>
    <xf numFmtId="166" fontId="7" fillId="4" borderId="5" xfId="4" applyNumberFormat="1" applyFont="1" applyFill="1" applyBorder="1" applyAlignment="1">
      <alignment vertical="top" wrapText="1"/>
    </xf>
    <xf numFmtId="166" fontId="7" fillId="4" borderId="2" xfId="4" applyNumberFormat="1" applyFont="1" applyFill="1" applyBorder="1" applyAlignment="1">
      <alignment vertical="top" wrapText="1"/>
    </xf>
    <xf numFmtId="166" fontId="7" fillId="4" borderId="6" xfId="4" applyNumberFormat="1" applyFont="1" applyFill="1" applyBorder="1" applyAlignment="1">
      <alignment vertical="top" wrapText="1"/>
    </xf>
    <xf numFmtId="0" fontId="6" fillId="2" borderId="0" xfId="3" applyFont="1" applyFill="1"/>
    <xf numFmtId="0" fontId="6" fillId="3" borderId="0" xfId="3" applyFont="1" applyFill="1" applyAlignment="1">
      <alignment vertical="center"/>
    </xf>
    <xf numFmtId="166" fontId="10" fillId="4" borderId="7" xfId="4" applyNumberFormat="1" applyFont="1" applyFill="1" applyBorder="1" applyAlignment="1">
      <alignment vertical="center" wrapText="1"/>
    </xf>
    <xf numFmtId="0" fontId="6" fillId="4" borderId="8" xfId="5" applyFont="1" applyFill="1" applyBorder="1" applyAlignment="1">
      <alignment horizontal="centerContinuous" vertical="center" wrapText="1"/>
    </xf>
    <xf numFmtId="0" fontId="6" fillId="4" borderId="9" xfId="5" applyFont="1" applyFill="1" applyBorder="1" applyAlignment="1">
      <alignment horizontal="centerContinuous" vertical="center" wrapText="1"/>
    </xf>
    <xf numFmtId="0" fontId="6" fillId="4" borderId="0" xfId="3" applyFont="1" applyFill="1" applyAlignment="1">
      <alignment vertical="center" wrapText="1"/>
    </xf>
    <xf numFmtId="166" fontId="10" fillId="4" borderId="8" xfId="4" applyNumberFormat="1" applyFont="1" applyFill="1" applyBorder="1" applyAlignment="1">
      <alignment horizontal="centerContinuous" vertical="center" wrapText="1"/>
    </xf>
    <xf numFmtId="0" fontId="6" fillId="4" borderId="0" xfId="5" applyFont="1" applyFill="1" applyAlignment="1">
      <alignment horizontal="centerContinuous" vertical="center" wrapText="1"/>
    </xf>
    <xf numFmtId="0" fontId="6" fillId="4" borderId="7" xfId="3" applyFont="1" applyFill="1" applyBorder="1" applyAlignment="1">
      <alignment vertical="center" wrapText="1"/>
    </xf>
    <xf numFmtId="0" fontId="6" fillId="4" borderId="10" xfId="3" applyFont="1" applyFill="1" applyBorder="1" applyAlignment="1">
      <alignment vertical="center" wrapText="1"/>
    </xf>
    <xf numFmtId="0" fontId="6" fillId="2" borderId="0" xfId="3" applyFont="1" applyFill="1" applyAlignment="1">
      <alignment vertical="center"/>
    </xf>
    <xf numFmtId="166" fontId="9" fillId="6" borderId="16" xfId="4" applyNumberFormat="1" applyFont="1" applyFill="1" applyBorder="1" applyAlignment="1">
      <alignment horizontal="center" wrapText="1"/>
    </xf>
    <xf numFmtId="2" fontId="9" fillId="4" borderId="0" xfId="3" applyNumberFormat="1" applyFont="1" applyFill="1" applyAlignment="1">
      <alignment horizontal="center" wrapText="1"/>
    </xf>
    <xf numFmtId="2" fontId="13" fillId="4" borderId="0" xfId="3" applyNumberFormat="1" applyFont="1" applyFill="1" applyAlignment="1">
      <alignment horizontal="center" wrapText="1"/>
    </xf>
    <xf numFmtId="2" fontId="9" fillId="2" borderId="4" xfId="3" applyNumberFormat="1" applyFont="1" applyFill="1" applyBorder="1" applyAlignment="1">
      <alignment horizontal="right" wrapText="1"/>
    </xf>
    <xf numFmtId="2" fontId="13" fillId="6" borderId="16" xfId="3" applyNumberFormat="1" applyFont="1" applyFill="1" applyBorder="1" applyAlignment="1">
      <alignment horizontal="center" wrapText="1"/>
    </xf>
    <xf numFmtId="2" fontId="13" fillId="6" borderId="17" xfId="3" applyNumberFormat="1" applyFont="1" applyFill="1" applyBorder="1" applyAlignment="1">
      <alignment horizontal="center" wrapText="1"/>
    </xf>
    <xf numFmtId="0" fontId="6" fillId="2" borderId="0" xfId="3" applyFont="1" applyFill="1" applyAlignment="1">
      <alignment horizontal="center"/>
    </xf>
    <xf numFmtId="0" fontId="9" fillId="5" borderId="18" xfId="5" quotePrefix="1" applyFont="1" applyFill="1" applyBorder="1" applyAlignment="1">
      <alignment horizontal="right"/>
    </xf>
    <xf numFmtId="166" fontId="13" fillId="3" borderId="0" xfId="3" applyNumberFormat="1" applyFont="1" applyFill="1" applyAlignment="1">
      <alignment horizontal="center" vertical="center" wrapText="1"/>
    </xf>
    <xf numFmtId="166" fontId="13" fillId="3" borderId="19" xfId="3" applyNumberFormat="1" applyFont="1" applyFill="1" applyBorder="1" applyAlignment="1">
      <alignment horizontal="center" vertical="center" wrapText="1"/>
    </xf>
    <xf numFmtId="2" fontId="9" fillId="5" borderId="19" xfId="3" applyNumberFormat="1" applyFont="1" applyFill="1" applyBorder="1" applyAlignment="1">
      <alignment horizontal="right" vertical="center" wrapText="1"/>
    </xf>
    <xf numFmtId="166" fontId="9" fillId="3" borderId="0" xfId="3" applyNumberFormat="1" applyFont="1" applyFill="1" applyAlignment="1">
      <alignment horizontal="center" vertical="center" wrapText="1"/>
    </xf>
    <xf numFmtId="166" fontId="9" fillId="3" borderId="20" xfId="3" applyNumberFormat="1" applyFont="1" applyFill="1" applyBorder="1" applyAlignment="1">
      <alignment horizontal="center" vertical="center" wrapText="1"/>
    </xf>
    <xf numFmtId="166" fontId="13" fillId="3" borderId="21" xfId="3" applyNumberFormat="1" applyFont="1" applyFill="1" applyBorder="1" applyAlignment="1">
      <alignment horizontal="center" vertical="center" wrapText="1"/>
    </xf>
    <xf numFmtId="0" fontId="6" fillId="2" borderId="0" xfId="3" applyFont="1" applyFill="1" applyAlignment="1">
      <alignment horizontal="right"/>
    </xf>
    <xf numFmtId="166" fontId="13" fillId="3" borderId="10" xfId="3" applyNumberFormat="1" applyFont="1" applyFill="1" applyBorder="1" applyAlignment="1">
      <alignment horizontal="center" vertical="center" wrapText="1"/>
    </xf>
    <xf numFmtId="0" fontId="6" fillId="5" borderId="0" xfId="3" applyFont="1" applyFill="1" applyAlignment="1">
      <alignment horizontal="right"/>
    </xf>
    <xf numFmtId="0" fontId="9" fillId="5" borderId="18" xfId="5" applyFont="1" applyFill="1" applyBorder="1" applyAlignment="1">
      <alignment horizontal="right"/>
    </xf>
    <xf numFmtId="0" fontId="6" fillId="3" borderId="0" xfId="3" applyFont="1" applyFill="1" applyAlignment="1">
      <alignment horizontal="right"/>
    </xf>
    <xf numFmtId="166" fontId="9" fillId="3" borderId="18" xfId="4" applyNumberFormat="1" applyFont="1" applyFill="1" applyBorder="1" applyAlignment="1">
      <alignment horizontal="right"/>
    </xf>
    <xf numFmtId="166" fontId="9" fillId="3" borderId="19" xfId="3" applyNumberFormat="1" applyFont="1" applyFill="1" applyBorder="1" applyAlignment="1">
      <alignment horizontal="center" vertical="center" wrapText="1"/>
    </xf>
    <xf numFmtId="2" fontId="9" fillId="5" borderId="18" xfId="3" applyNumberFormat="1" applyFont="1" applyFill="1" applyBorder="1" applyAlignment="1">
      <alignment horizontal="right" vertical="center"/>
    </xf>
    <xf numFmtId="166" fontId="9" fillId="5" borderId="19" xfId="3" applyNumberFormat="1" applyFont="1" applyFill="1" applyBorder="1" applyAlignment="1">
      <alignment horizontal="center" vertical="center"/>
    </xf>
    <xf numFmtId="0" fontId="6" fillId="5" borderId="0" xfId="3" applyFont="1" applyFill="1"/>
    <xf numFmtId="2" fontId="9" fillId="2" borderId="18" xfId="3" applyNumberFormat="1" applyFont="1" applyFill="1" applyBorder="1" applyAlignment="1">
      <alignment horizontal="right" vertical="center"/>
    </xf>
    <xf numFmtId="166" fontId="9" fillId="5" borderId="7" xfId="4" applyNumberFormat="1" applyFont="1" applyFill="1" applyBorder="1" applyAlignment="1">
      <alignment horizontal="center" vertical="center"/>
    </xf>
    <xf numFmtId="166" fontId="9" fillId="5" borderId="0" xfId="4" applyNumberFormat="1" applyFont="1" applyFill="1" applyAlignment="1">
      <alignment horizontal="center" vertical="center"/>
    </xf>
    <xf numFmtId="166" fontId="9" fillId="5" borderId="10" xfId="4" applyNumberFormat="1" applyFont="1" applyFill="1" applyBorder="1" applyAlignment="1">
      <alignment horizontal="center" vertical="center"/>
    </xf>
    <xf numFmtId="166" fontId="9" fillId="3" borderId="7" xfId="3" applyNumberFormat="1" applyFont="1" applyFill="1" applyBorder="1" applyAlignment="1">
      <alignment horizontal="center" vertical="center" wrapText="1"/>
    </xf>
    <xf numFmtId="166" fontId="9" fillId="3" borderId="10" xfId="3" applyNumberFormat="1" applyFont="1" applyFill="1" applyBorder="1" applyAlignment="1">
      <alignment horizontal="center" vertical="center" wrapText="1"/>
    </xf>
    <xf numFmtId="2" fontId="14" fillId="2" borderId="18" xfId="3" applyNumberFormat="1" applyFont="1" applyFill="1" applyBorder="1" applyAlignment="1">
      <alignment horizontal="right" vertical="center"/>
    </xf>
    <xf numFmtId="166" fontId="9" fillId="3" borderId="22" xfId="3" applyNumberFormat="1" applyFont="1" applyFill="1" applyBorder="1" applyAlignment="1">
      <alignment horizontal="center" vertical="center" wrapText="1"/>
    </xf>
    <xf numFmtId="0" fontId="6" fillId="2" borderId="22" xfId="3" applyFont="1" applyFill="1" applyBorder="1"/>
    <xf numFmtId="166" fontId="14" fillId="3" borderId="0" xfId="3" applyNumberFormat="1" applyFont="1" applyFill="1" applyAlignment="1">
      <alignment horizontal="center" vertical="center" wrapText="1"/>
    </xf>
    <xf numFmtId="166" fontId="14" fillId="3" borderId="10" xfId="3" applyNumberFormat="1" applyFont="1" applyFill="1" applyBorder="1" applyAlignment="1">
      <alignment horizontal="center" vertical="center" wrapText="1"/>
    </xf>
    <xf numFmtId="166" fontId="9" fillId="2" borderId="23" xfId="3" applyNumberFormat="1" applyFont="1" applyFill="1" applyBorder="1" applyAlignment="1">
      <alignment horizontal="center" vertical="center"/>
    </xf>
    <xf numFmtId="166" fontId="9" fillId="2" borderId="0" xfId="3" applyNumberFormat="1" applyFont="1" applyFill="1" applyAlignment="1">
      <alignment horizontal="center" vertical="center"/>
    </xf>
    <xf numFmtId="166" fontId="9" fillId="2" borderId="19" xfId="3" applyNumberFormat="1" applyFont="1" applyFill="1" applyBorder="1" applyAlignment="1">
      <alignment horizontal="center" vertical="center"/>
    </xf>
    <xf numFmtId="2" fontId="9" fillId="2" borderId="24" xfId="3" applyNumberFormat="1" applyFont="1" applyFill="1" applyBorder="1" applyAlignment="1">
      <alignment horizontal="right" vertical="center"/>
    </xf>
    <xf numFmtId="166" fontId="9" fillId="2" borderId="25" xfId="3" applyNumberFormat="1" applyFont="1" applyFill="1" applyBorder="1" applyAlignment="1">
      <alignment horizontal="center" vertical="center"/>
    </xf>
    <xf numFmtId="166" fontId="9" fillId="2" borderId="26" xfId="3" applyNumberFormat="1" applyFont="1" applyFill="1" applyBorder="1" applyAlignment="1">
      <alignment horizontal="center" vertical="center"/>
    </xf>
    <xf numFmtId="166" fontId="9" fillId="2" borderId="27" xfId="3" applyNumberFormat="1" applyFont="1" applyFill="1" applyBorder="1" applyAlignment="1">
      <alignment horizontal="center" vertical="center"/>
    </xf>
    <xf numFmtId="166" fontId="9" fillId="2" borderId="28" xfId="3" applyNumberFormat="1" applyFont="1" applyFill="1" applyBorder="1" applyAlignment="1">
      <alignment horizontal="center" vertical="center"/>
    </xf>
    <xf numFmtId="166" fontId="9" fillId="3" borderId="29" xfId="3" applyNumberFormat="1" applyFont="1" applyFill="1" applyBorder="1" applyAlignment="1">
      <alignment horizontal="center" vertical="center" wrapText="1"/>
    </xf>
    <xf numFmtId="166" fontId="15" fillId="3" borderId="30" xfId="3" applyNumberFormat="1" applyFont="1" applyFill="1" applyBorder="1" applyAlignment="1">
      <alignment horizontal="center" vertical="center" wrapText="1"/>
    </xf>
    <xf numFmtId="166" fontId="9" fillId="3" borderId="31" xfId="3" applyNumberFormat="1" applyFont="1" applyFill="1" applyBorder="1" applyAlignment="1">
      <alignment horizontal="center" vertical="center" wrapText="1"/>
    </xf>
    <xf numFmtId="2" fontId="16" fillId="2" borderId="18" xfId="3" applyNumberFormat="1" applyFont="1" applyFill="1" applyBorder="1" applyAlignment="1">
      <alignment horizontal="right" vertical="center"/>
    </xf>
    <xf numFmtId="166" fontId="16" fillId="2" borderId="23" xfId="3" applyNumberFormat="1" applyFont="1" applyFill="1" applyBorder="1" applyAlignment="1">
      <alignment horizontal="center" vertical="center"/>
    </xf>
    <xf numFmtId="166" fontId="16" fillId="2" borderId="0" xfId="3" applyNumberFormat="1" applyFont="1" applyFill="1" applyAlignment="1">
      <alignment horizontal="center" vertical="center"/>
    </xf>
    <xf numFmtId="166" fontId="16" fillId="2" borderId="19" xfId="3" applyNumberFormat="1" applyFont="1" applyFill="1" applyBorder="1" applyAlignment="1">
      <alignment horizontal="center" vertical="center"/>
    </xf>
    <xf numFmtId="166" fontId="17" fillId="3" borderId="7" xfId="3" applyNumberFormat="1" applyFont="1" applyFill="1" applyBorder="1" applyAlignment="1">
      <alignment horizontal="center" vertical="center" wrapText="1"/>
    </xf>
    <xf numFmtId="166" fontId="17" fillId="3" borderId="0" xfId="3" applyNumberFormat="1" applyFont="1" applyFill="1" applyAlignment="1">
      <alignment horizontal="center" vertical="center" wrapText="1"/>
    </xf>
    <xf numFmtId="166" fontId="17" fillId="3" borderId="10" xfId="3" applyNumberFormat="1" applyFont="1" applyFill="1" applyBorder="1" applyAlignment="1">
      <alignment horizontal="center" vertical="center" wrapText="1"/>
    </xf>
    <xf numFmtId="167" fontId="9" fillId="2" borderId="19" xfId="3" applyNumberFormat="1" applyFont="1" applyFill="1" applyBorder="1" applyAlignment="1">
      <alignment horizontal="center" vertical="center"/>
    </xf>
    <xf numFmtId="2" fontId="16" fillId="2" borderId="32" xfId="3" applyNumberFormat="1" applyFont="1" applyFill="1" applyBorder="1" applyAlignment="1">
      <alignment horizontal="right" vertical="center"/>
    </xf>
    <xf numFmtId="166" fontId="16" fillId="2" borderId="33" xfId="3" applyNumberFormat="1" applyFont="1" applyFill="1" applyBorder="1" applyAlignment="1">
      <alignment horizontal="center" vertical="center"/>
    </xf>
    <xf numFmtId="166" fontId="16" fillId="2" borderId="8" xfId="3" applyNumberFormat="1" applyFont="1" applyFill="1" applyBorder="1" applyAlignment="1">
      <alignment horizontal="center" vertical="center"/>
    </xf>
    <xf numFmtId="166" fontId="16" fillId="2" borderId="34" xfId="3" applyNumberFormat="1" applyFont="1" applyFill="1" applyBorder="1" applyAlignment="1">
      <alignment horizontal="center" vertical="center"/>
    </xf>
    <xf numFmtId="166" fontId="17" fillId="3" borderId="16" xfId="3" applyNumberFormat="1" applyFont="1" applyFill="1" applyBorder="1" applyAlignment="1">
      <alignment horizontal="center" vertical="center" wrapText="1"/>
    </xf>
    <xf numFmtId="166" fontId="17" fillId="3" borderId="8" xfId="3" applyNumberFormat="1" applyFont="1" applyFill="1" applyBorder="1" applyAlignment="1">
      <alignment horizontal="center" vertical="center" wrapText="1"/>
    </xf>
    <xf numFmtId="166" fontId="17" fillId="3" borderId="17" xfId="3" applyNumberFormat="1" applyFont="1" applyFill="1" applyBorder="1" applyAlignment="1">
      <alignment horizontal="center" vertical="center" wrapText="1"/>
    </xf>
    <xf numFmtId="0" fontId="6" fillId="5" borderId="0" xfId="3" applyFont="1" applyFill="1" applyAlignment="1">
      <alignment vertical="center"/>
    </xf>
    <xf numFmtId="2" fontId="9" fillId="5" borderId="7" xfId="4" applyNumberFormat="1" applyFont="1" applyFill="1" applyBorder="1" applyAlignment="1">
      <alignment vertical="center" wrapText="1"/>
    </xf>
    <xf numFmtId="0" fontId="12" fillId="5" borderId="19" xfId="5" applyFont="1" applyFill="1" applyBorder="1" applyAlignment="1">
      <alignment horizontal="left" vertical="center"/>
    </xf>
    <xf numFmtId="0" fontId="18" fillId="5" borderId="0" xfId="5" applyFont="1" applyFill="1" applyAlignment="1">
      <alignment vertical="center" wrapText="1"/>
    </xf>
    <xf numFmtId="0" fontId="18" fillId="5" borderId="10" xfId="5" applyFont="1" applyFill="1" applyBorder="1" applyAlignment="1">
      <alignment vertical="center" wrapText="1"/>
    </xf>
    <xf numFmtId="0" fontId="12" fillId="5" borderId="0" xfId="5" applyFont="1" applyFill="1" applyAlignment="1">
      <alignment vertical="center"/>
    </xf>
    <xf numFmtId="0" fontId="18" fillId="5" borderId="19" xfId="5" applyFont="1" applyFill="1" applyBorder="1" applyAlignment="1">
      <alignment vertical="center" wrapText="1"/>
    </xf>
    <xf numFmtId="168" fontId="9" fillId="2" borderId="19" xfId="3" applyNumberFormat="1" applyFont="1" applyFill="1" applyBorder="1" applyAlignment="1">
      <alignment horizontal="center" vertical="center"/>
    </xf>
    <xf numFmtId="0" fontId="9" fillId="2" borderId="19" xfId="5" applyFont="1" applyFill="1" applyBorder="1" applyAlignment="1">
      <alignment vertical="center"/>
    </xf>
    <xf numFmtId="0" fontId="13" fillId="5" borderId="19" xfId="3" applyFont="1" applyFill="1" applyBorder="1" applyAlignment="1">
      <alignment horizontal="left" vertical="center"/>
    </xf>
    <xf numFmtId="0" fontId="9" fillId="5" borderId="0" xfId="5" applyFont="1" applyFill="1" applyAlignment="1">
      <alignment vertical="center"/>
    </xf>
    <xf numFmtId="0" fontId="13" fillId="5" borderId="5" xfId="3" applyFont="1" applyFill="1" applyBorder="1" applyAlignment="1">
      <alignment vertical="center"/>
    </xf>
    <xf numFmtId="0" fontId="9" fillId="3" borderId="2" xfId="5" applyFont="1" applyFill="1" applyBorder="1" applyAlignment="1">
      <alignment vertical="center"/>
    </xf>
    <xf numFmtId="0" fontId="18" fillId="3" borderId="2" xfId="5" applyFont="1" applyFill="1" applyBorder="1" applyAlignment="1">
      <alignment vertical="center" wrapText="1"/>
    </xf>
    <xf numFmtId="0" fontId="18" fillId="5" borderId="2" xfId="5" applyFont="1" applyFill="1" applyBorder="1" applyAlignment="1">
      <alignment vertical="center" wrapText="1"/>
    </xf>
    <xf numFmtId="0" fontId="18" fillId="3" borderId="3" xfId="5" applyFont="1" applyFill="1" applyBorder="1" applyAlignment="1">
      <alignment vertical="center" wrapText="1"/>
    </xf>
    <xf numFmtId="166" fontId="9" fillId="5" borderId="0" xfId="3" applyNumberFormat="1" applyFont="1" applyFill="1" applyAlignment="1">
      <alignment horizontal="center" vertical="center"/>
    </xf>
    <xf numFmtId="16" fontId="6" fillId="5" borderId="0" xfId="3" applyNumberFormat="1" applyFont="1" applyFill="1"/>
    <xf numFmtId="0" fontId="21" fillId="0" borderId="0" xfId="6" applyFont="1" applyAlignment="1">
      <alignment horizontal="center" vertical="center" wrapText="1"/>
    </xf>
    <xf numFmtId="0" fontId="14" fillId="0" borderId="0" xfId="0" applyFont="1"/>
    <xf numFmtId="0" fontId="22" fillId="0" borderId="0" xfId="0" applyFont="1"/>
    <xf numFmtId="0" fontId="23" fillId="0" borderId="0" xfId="0" applyFont="1"/>
    <xf numFmtId="0" fontId="0" fillId="0" borderId="0" xfId="0" quotePrefix="1"/>
    <xf numFmtId="169" fontId="0" fillId="0" borderId="0" xfId="0" applyNumberFormat="1"/>
    <xf numFmtId="169" fontId="25" fillId="0" borderId="0" xfId="0" applyNumberFormat="1" applyFont="1"/>
    <xf numFmtId="0" fontId="0" fillId="0" borderId="0" xfId="0" applyAlignment="1">
      <alignment horizontal="right"/>
    </xf>
    <xf numFmtId="0" fontId="27" fillId="2" borderId="0" xfId="1" applyFont="1" applyFill="1"/>
    <xf numFmtId="2" fontId="28" fillId="2" borderId="37" xfId="0" applyNumberFormat="1" applyFont="1" applyFill="1" applyBorder="1" applyAlignment="1">
      <alignment horizontal="center" wrapText="1"/>
    </xf>
    <xf numFmtId="2" fontId="28" fillId="2" borderId="38" xfId="0" applyNumberFormat="1" applyFont="1" applyFill="1" applyBorder="1" applyAlignment="1">
      <alignment horizontal="center" wrapText="1"/>
    </xf>
    <xf numFmtId="0" fontId="27" fillId="0" borderId="0" xfId="1" applyFont="1"/>
    <xf numFmtId="0" fontId="3" fillId="2" borderId="0" xfId="1" applyFont="1" applyFill="1" applyAlignment="1">
      <alignment horizontal="center" vertical="center"/>
    </xf>
    <xf numFmtId="0" fontId="4" fillId="2" borderId="0" xfId="1" applyFont="1" applyFill="1" applyAlignment="1">
      <alignment horizontal="center" vertical="center"/>
    </xf>
    <xf numFmtId="164" fontId="30" fillId="8" borderId="39" xfId="1" applyNumberFormat="1" applyFont="1" applyFill="1" applyBorder="1" applyAlignment="1">
      <alignment horizontal="center" vertical="center"/>
    </xf>
    <xf numFmtId="164" fontId="28" fillId="8" borderId="40" xfId="1" applyNumberFormat="1" applyFont="1" applyFill="1" applyBorder="1" applyAlignment="1">
      <alignment horizontal="center"/>
    </xf>
    <xf numFmtId="164" fontId="30" fillId="8" borderId="40" xfId="1" applyNumberFormat="1" applyFont="1" applyFill="1" applyBorder="1" applyAlignment="1">
      <alignment horizontal="center"/>
    </xf>
    <xf numFmtId="164" fontId="28" fillId="8" borderId="41" xfId="1" applyNumberFormat="1" applyFont="1" applyFill="1" applyBorder="1" applyAlignment="1">
      <alignment horizontal="center"/>
    </xf>
    <xf numFmtId="0" fontId="4" fillId="0" borderId="0" xfId="1" applyFont="1" applyAlignment="1">
      <alignment horizontal="center" vertical="center"/>
    </xf>
    <xf numFmtId="0" fontId="4" fillId="0" borderId="0" xfId="1" applyFont="1"/>
    <xf numFmtId="0" fontId="32" fillId="2" borderId="42" xfId="1" applyFont="1" applyFill="1" applyBorder="1" applyAlignment="1">
      <alignment horizontal="left" vertical="center" indent="1"/>
    </xf>
    <xf numFmtId="0" fontId="28" fillId="2" borderId="0" xfId="1" applyFont="1" applyFill="1" applyAlignment="1">
      <alignment horizontal="left" vertical="center" wrapText="1"/>
    </xf>
    <xf numFmtId="0" fontId="30" fillId="2" borderId="0" xfId="1" applyFont="1" applyFill="1" applyAlignment="1">
      <alignment horizontal="center" vertical="center"/>
    </xf>
    <xf numFmtId="165" fontId="30" fillId="2" borderId="0" xfId="1" applyNumberFormat="1" applyFont="1" applyFill="1" applyAlignment="1">
      <alignment horizontal="center" vertical="center"/>
    </xf>
    <xf numFmtId="165" fontId="30" fillId="2" borderId="43" xfId="1" applyNumberFormat="1" applyFont="1" applyFill="1" applyBorder="1" applyAlignment="1">
      <alignment horizontal="center" vertical="center"/>
    </xf>
    <xf numFmtId="0" fontId="4" fillId="0" borderId="0" xfId="1" applyFont="1" applyAlignment="1">
      <alignment horizontal="left" vertical="center"/>
    </xf>
    <xf numFmtId="0" fontId="3" fillId="2" borderId="0" xfId="1" applyFont="1" applyFill="1" applyAlignment="1">
      <alignment horizontal="left" vertical="center" wrapText="1"/>
    </xf>
    <xf numFmtId="0" fontId="30" fillId="2" borderId="42" xfId="1" applyFont="1" applyFill="1" applyBorder="1" applyAlignment="1">
      <alignment horizontal="center" vertical="center"/>
    </xf>
    <xf numFmtId="0" fontId="30" fillId="2" borderId="0" xfId="1" applyFont="1" applyFill="1" applyAlignment="1">
      <alignment horizontal="left" vertical="center" wrapText="1"/>
    </xf>
    <xf numFmtId="0" fontId="3" fillId="0" borderId="0" xfId="2" applyFont="1" applyAlignment="1">
      <alignment vertical="center"/>
    </xf>
    <xf numFmtId="0" fontId="30" fillId="0" borderId="0" xfId="0" applyFont="1" applyAlignment="1">
      <alignment horizontal="left" vertical="center" wrapText="1"/>
    </xf>
    <xf numFmtId="0" fontId="33" fillId="0" borderId="0" xfId="1" applyFont="1" applyAlignment="1">
      <alignment horizontal="left" vertical="center"/>
    </xf>
    <xf numFmtId="0" fontId="32" fillId="2" borderId="36" xfId="1" applyFont="1" applyFill="1" applyBorder="1" applyAlignment="1">
      <alignment horizontal="left" vertical="center" indent="1"/>
    </xf>
    <xf numFmtId="0" fontId="30" fillId="2" borderId="37" xfId="1" applyFont="1" applyFill="1" applyBorder="1" applyAlignment="1">
      <alignment horizontal="left" vertical="center" wrapText="1"/>
    </xf>
    <xf numFmtId="165" fontId="30" fillId="2" borderId="37" xfId="1" applyNumberFormat="1" applyFont="1" applyFill="1" applyBorder="1" applyAlignment="1">
      <alignment horizontal="center" vertical="center"/>
    </xf>
    <xf numFmtId="165" fontId="30" fillId="2" borderId="38" xfId="1" applyNumberFormat="1" applyFont="1" applyFill="1" applyBorder="1" applyAlignment="1">
      <alignment horizontal="center" vertical="center"/>
    </xf>
    <xf numFmtId="0" fontId="3" fillId="2" borderId="0" xfId="1" applyFont="1" applyFill="1" applyAlignment="1">
      <alignment horizontal="left" vertical="top"/>
    </xf>
    <xf numFmtId="0" fontId="34" fillId="2" borderId="0" xfId="1" applyFont="1" applyFill="1" applyAlignment="1">
      <alignment horizontal="left" vertical="center"/>
    </xf>
    <xf numFmtId="0" fontId="35" fillId="2" borderId="42" xfId="1" applyFont="1" applyFill="1" applyBorder="1" applyAlignment="1">
      <alignment horizontal="center" vertical="center"/>
    </xf>
    <xf numFmtId="0" fontId="35" fillId="2" borderId="0" xfId="1" applyFont="1" applyFill="1" applyAlignment="1">
      <alignment horizontal="left" vertical="center" wrapText="1"/>
    </xf>
    <xf numFmtId="0" fontId="35" fillId="2" borderId="0" xfId="1" applyFont="1" applyFill="1" applyAlignment="1">
      <alignment horizontal="center" vertical="center"/>
    </xf>
    <xf numFmtId="165" fontId="35" fillId="2" borderId="0" xfId="1" applyNumberFormat="1" applyFont="1" applyFill="1" applyAlignment="1">
      <alignment horizontal="center" vertical="center"/>
    </xf>
    <xf numFmtId="165" fontId="35" fillId="2" borderId="43" xfId="1" applyNumberFormat="1" applyFont="1" applyFill="1" applyBorder="1" applyAlignment="1">
      <alignment horizontal="center" vertical="center"/>
    </xf>
    <xf numFmtId="0" fontId="36" fillId="2" borderId="0" xfId="1" applyFont="1" applyFill="1" applyAlignment="1">
      <alignment horizontal="left" vertical="top"/>
    </xf>
    <xf numFmtId="0" fontId="34" fillId="0" borderId="0" xfId="1" applyFont="1" applyAlignment="1">
      <alignment horizontal="left" vertical="center"/>
    </xf>
    <xf numFmtId="0" fontId="36" fillId="2" borderId="0" xfId="1" applyFont="1" applyFill="1" applyAlignment="1">
      <alignment horizontal="left" vertical="center" wrapText="1"/>
    </xf>
    <xf numFmtId="165" fontId="4" fillId="0" borderId="0" xfId="1" applyNumberFormat="1" applyFont="1" applyAlignment="1">
      <alignment horizontal="left" vertical="center"/>
    </xf>
    <xf numFmtId="0" fontId="37" fillId="0" borderId="0" xfId="0" applyFont="1" applyAlignment="1">
      <alignment horizontal="left" vertical="center" wrapText="1"/>
    </xf>
    <xf numFmtId="0" fontId="33" fillId="2" borderId="0" xfId="1" applyFont="1" applyFill="1" applyAlignment="1">
      <alignment horizontal="left" vertical="center"/>
    </xf>
    <xf numFmtId="0" fontId="30" fillId="2" borderId="44" xfId="1" applyFont="1" applyFill="1" applyBorder="1" applyAlignment="1">
      <alignment horizontal="left" vertical="center"/>
    </xf>
    <xf numFmtId="0" fontId="30" fillId="2" borderId="45" xfId="2" applyFont="1" applyFill="1" applyBorder="1" applyAlignment="1">
      <alignment horizontal="left" vertical="center"/>
    </xf>
    <xf numFmtId="165" fontId="30" fillId="2" borderId="45" xfId="1" applyNumberFormat="1" applyFont="1" applyFill="1" applyBorder="1" applyAlignment="1">
      <alignment horizontal="center" vertical="center"/>
    </xf>
    <xf numFmtId="165" fontId="30" fillId="2" borderId="45" xfId="1" applyNumberFormat="1" applyFont="1" applyFill="1" applyBorder="1" applyAlignment="1">
      <alignment horizontal="left" vertical="center"/>
    </xf>
    <xf numFmtId="165" fontId="30" fillId="2" borderId="46" xfId="1" applyNumberFormat="1" applyFont="1" applyFill="1" applyBorder="1" applyAlignment="1">
      <alignment horizontal="center" vertical="center"/>
    </xf>
    <xf numFmtId="165" fontId="3" fillId="2" borderId="0" xfId="1" applyNumberFormat="1" applyFont="1" applyFill="1" applyAlignment="1">
      <alignment horizontal="left" vertical="center"/>
    </xf>
    <xf numFmtId="0" fontId="28" fillId="0" borderId="45" xfId="1" applyFont="1" applyBorder="1" applyAlignment="1">
      <alignment horizontal="left" vertical="center"/>
    </xf>
    <xf numFmtId="0" fontId="30" fillId="2" borderId="45" xfId="1" applyFont="1" applyFill="1" applyBorder="1" applyAlignment="1">
      <alignment horizontal="center"/>
    </xf>
    <xf numFmtId="165" fontId="28" fillId="2" borderId="45" xfId="1" applyNumberFormat="1" applyFont="1" applyFill="1" applyBorder="1" applyAlignment="1">
      <alignment horizontal="center" vertical="center"/>
    </xf>
    <xf numFmtId="165" fontId="28" fillId="2" borderId="43" xfId="1" applyNumberFormat="1" applyFont="1" applyFill="1" applyBorder="1" applyAlignment="1">
      <alignment horizontal="center" vertical="center"/>
    </xf>
    <xf numFmtId="0" fontId="38" fillId="0" borderId="0" xfId="1" applyFont="1"/>
    <xf numFmtId="164" fontId="4" fillId="2" borderId="0" xfId="1" applyNumberFormat="1" applyFont="1" applyFill="1" applyAlignment="1">
      <alignment horizontal="center" vertical="center"/>
    </xf>
    <xf numFmtId="0" fontId="30" fillId="2" borderId="36" xfId="1" applyFont="1" applyFill="1" applyBorder="1" applyAlignment="1">
      <alignment horizontal="left" vertical="center"/>
    </xf>
    <xf numFmtId="0" fontId="28" fillId="0" borderId="37" xfId="1" applyFont="1" applyBorder="1" applyAlignment="1">
      <alignment horizontal="left" vertical="center"/>
    </xf>
    <xf numFmtId="0" fontId="30" fillId="2" borderId="37" xfId="1" applyFont="1" applyFill="1" applyBorder="1" applyAlignment="1">
      <alignment horizontal="center"/>
    </xf>
    <xf numFmtId="165" fontId="30" fillId="2" borderId="40" xfId="1" applyNumberFormat="1" applyFont="1" applyFill="1" applyBorder="1" applyAlignment="1">
      <alignment horizontal="center" vertical="center"/>
    </xf>
    <xf numFmtId="165" fontId="30" fillId="2" borderId="41" xfId="1" applyNumberFormat="1" applyFont="1" applyFill="1" applyBorder="1" applyAlignment="1">
      <alignment horizontal="center" vertical="center"/>
    </xf>
    <xf numFmtId="0" fontId="38" fillId="2" borderId="0" xfId="1" applyFont="1" applyFill="1"/>
    <xf numFmtId="0" fontId="30" fillId="2" borderId="39" xfId="1" applyFont="1" applyFill="1" applyBorder="1" applyAlignment="1">
      <alignment horizontal="left" vertical="center"/>
    </xf>
    <xf numFmtId="0" fontId="28" fillId="2" borderId="40" xfId="1" applyFont="1" applyFill="1" applyBorder="1" applyAlignment="1">
      <alignment horizontal="left" vertical="center"/>
    </xf>
    <xf numFmtId="0" fontId="30" fillId="2" borderId="40" xfId="1" applyFont="1" applyFill="1" applyBorder="1" applyAlignment="1">
      <alignment horizontal="center"/>
    </xf>
    <xf numFmtId="0" fontId="30" fillId="2" borderId="0" xfId="1" applyFont="1" applyFill="1" applyAlignment="1">
      <alignment horizontal="center"/>
    </xf>
    <xf numFmtId="0" fontId="30" fillId="2" borderId="0" xfId="1" applyFont="1" applyFill="1"/>
    <xf numFmtId="0" fontId="30" fillId="0" borderId="0" xfId="1" applyFont="1"/>
    <xf numFmtId="0" fontId="32" fillId="2" borderId="0" xfId="1" applyFont="1" applyFill="1"/>
    <xf numFmtId="0" fontId="28" fillId="2" borderId="0" xfId="1" applyFont="1" applyFill="1"/>
    <xf numFmtId="0" fontId="21" fillId="0" borderId="0" xfId="9" applyFont="1" applyAlignment="1">
      <alignment horizontal="center" vertical="center" wrapText="1"/>
    </xf>
    <xf numFmtId="0" fontId="14" fillId="0" borderId="0" xfId="10" applyFont="1"/>
    <xf numFmtId="0" fontId="23" fillId="0" borderId="0" xfId="10" applyFont="1"/>
    <xf numFmtId="166" fontId="9" fillId="0" borderId="0" xfId="10" applyNumberFormat="1" applyFont="1" applyAlignment="1">
      <alignment horizontal="right" vertical="center" wrapText="1"/>
    </xf>
    <xf numFmtId="166" fontId="17" fillId="0" borderId="0" xfId="10" applyNumberFormat="1" applyFont="1" applyAlignment="1">
      <alignment horizontal="right" vertical="center" wrapText="1"/>
    </xf>
    <xf numFmtId="166" fontId="17" fillId="0" borderId="10" xfId="10" applyNumberFormat="1" applyFont="1" applyBorder="1" applyAlignment="1">
      <alignment horizontal="right" vertical="center" wrapText="1"/>
    </xf>
    <xf numFmtId="166" fontId="9" fillId="0" borderId="52" xfId="10" applyNumberFormat="1" applyFont="1" applyBorder="1" applyAlignment="1">
      <alignment horizontal="right" vertical="center" wrapText="1"/>
    </xf>
    <xf numFmtId="166" fontId="17" fillId="0" borderId="52" xfId="10" applyNumberFormat="1" applyFont="1" applyBorder="1" applyAlignment="1">
      <alignment horizontal="right" vertical="center" wrapText="1"/>
    </xf>
    <xf numFmtId="166" fontId="17" fillId="0" borderId="53" xfId="10" applyNumberFormat="1" applyFont="1" applyBorder="1" applyAlignment="1">
      <alignment horizontal="right" vertical="center" wrapText="1"/>
    </xf>
    <xf numFmtId="167" fontId="14" fillId="0" borderId="0" xfId="10" applyNumberFormat="1" applyFont="1"/>
    <xf numFmtId="0" fontId="9" fillId="2" borderId="47" xfId="10" applyFont="1" applyFill="1" applyBorder="1" applyAlignment="1">
      <alignment horizontal="right" vertical="center" wrapText="1"/>
    </xf>
    <xf numFmtId="0" fontId="9" fillId="2" borderId="50" xfId="10" applyFont="1" applyFill="1" applyBorder="1" applyAlignment="1">
      <alignment horizontal="right" vertical="center" wrapText="1"/>
    </xf>
    <xf numFmtId="0" fontId="9" fillId="2" borderId="51" xfId="10" applyFont="1" applyFill="1" applyBorder="1" applyAlignment="1">
      <alignment horizontal="right" vertical="center" wrapText="1"/>
    </xf>
    <xf numFmtId="0" fontId="9" fillId="2" borderId="48" xfId="10" applyFont="1" applyFill="1" applyBorder="1" applyAlignment="1">
      <alignment horizontal="right" vertical="center" wrapText="1"/>
    </xf>
    <xf numFmtId="0" fontId="9" fillId="2" borderId="49" xfId="10" applyFont="1" applyFill="1" applyBorder="1" applyAlignment="1">
      <alignment horizontal="right" vertical="center" wrapText="1"/>
    </xf>
    <xf numFmtId="0" fontId="14" fillId="2" borderId="0" xfId="10" applyFont="1" applyFill="1"/>
    <xf numFmtId="0" fontId="6" fillId="4" borderId="11" xfId="5" applyFont="1" applyFill="1" applyBorder="1" applyAlignment="1">
      <alignment horizontal="center" vertical="center" wrapText="1"/>
    </xf>
    <xf numFmtId="166" fontId="13" fillId="3" borderId="54" xfId="3" applyNumberFormat="1" applyFont="1" applyFill="1" applyBorder="1" applyAlignment="1">
      <alignment horizontal="center" vertical="center" wrapText="1"/>
    </xf>
    <xf numFmtId="166" fontId="9" fillId="2" borderId="55" xfId="3" applyNumberFormat="1" applyFont="1" applyFill="1" applyBorder="1" applyAlignment="1">
      <alignment horizontal="center" vertical="center"/>
    </xf>
    <xf numFmtId="166" fontId="16" fillId="2" borderId="56" xfId="3" applyNumberFormat="1" applyFont="1" applyFill="1" applyBorder="1" applyAlignment="1">
      <alignment horizontal="center" vertical="center"/>
    </xf>
    <xf numFmtId="166" fontId="16" fillId="2" borderId="57" xfId="3" applyNumberFormat="1" applyFont="1" applyFill="1" applyBorder="1" applyAlignment="1">
      <alignment horizontal="center" vertical="center"/>
    </xf>
    <xf numFmtId="166" fontId="17" fillId="3" borderId="58" xfId="3" applyNumberFormat="1" applyFont="1" applyFill="1" applyBorder="1" applyAlignment="1">
      <alignment horizontal="center" vertical="center" wrapText="1"/>
    </xf>
    <xf numFmtId="166" fontId="17" fillId="3" borderId="19" xfId="3" applyNumberFormat="1" applyFont="1" applyFill="1" applyBorder="1" applyAlignment="1">
      <alignment horizontal="center" vertical="center" wrapText="1"/>
    </xf>
    <xf numFmtId="166" fontId="17" fillId="3" borderId="34" xfId="3" applyNumberFormat="1" applyFont="1" applyFill="1" applyBorder="1" applyAlignment="1">
      <alignment horizontal="center" vertical="center" wrapText="1"/>
    </xf>
    <xf numFmtId="0" fontId="41" fillId="7" borderId="35" xfId="8" applyFont="1" applyFill="1" applyBorder="1" applyAlignment="1">
      <alignment horizontal="left" wrapText="1"/>
    </xf>
    <xf numFmtId="0" fontId="9" fillId="6" borderId="48" xfId="0" applyFont="1" applyFill="1" applyBorder="1" applyAlignment="1">
      <alignment horizontal="right" vertical="center" wrapText="1"/>
    </xf>
    <xf numFmtId="0" fontId="9" fillId="6" borderId="49" xfId="0" applyFont="1" applyFill="1" applyBorder="1" applyAlignment="1">
      <alignment horizontal="right" vertical="center" wrapText="1"/>
    </xf>
    <xf numFmtId="0" fontId="9" fillId="6" borderId="50" xfId="0" applyFont="1" applyFill="1" applyBorder="1" applyAlignment="1">
      <alignment horizontal="right" vertical="center" wrapText="1"/>
    </xf>
    <xf numFmtId="1" fontId="9" fillId="0" borderId="0" xfId="0" applyNumberFormat="1" applyFont="1" applyAlignment="1">
      <alignment horizontal="right" vertical="center" wrapText="1"/>
    </xf>
    <xf numFmtId="1" fontId="17" fillId="0" borderId="0" xfId="0" applyNumberFormat="1" applyFont="1" applyAlignment="1">
      <alignment horizontal="right" vertical="center" wrapText="1"/>
    </xf>
    <xf numFmtId="1" fontId="17" fillId="0" borderId="10" xfId="0" applyNumberFormat="1" applyFont="1" applyBorder="1" applyAlignment="1">
      <alignment horizontal="right" vertical="center" wrapText="1"/>
    </xf>
    <xf numFmtId="0" fontId="9" fillId="6" borderId="51" xfId="0" applyFont="1" applyFill="1" applyBorder="1" applyAlignment="1">
      <alignment horizontal="right" vertical="center" wrapText="1"/>
    </xf>
    <xf numFmtId="1" fontId="9" fillId="0" borderId="52" xfId="0" applyNumberFormat="1" applyFont="1" applyBorder="1" applyAlignment="1">
      <alignment horizontal="right" vertical="center" wrapText="1"/>
    </xf>
    <xf numFmtId="1" fontId="17" fillId="0" borderId="52" xfId="0" applyNumberFormat="1" applyFont="1" applyBorder="1" applyAlignment="1">
      <alignment horizontal="right" vertical="center" wrapText="1"/>
    </xf>
    <xf numFmtId="1" fontId="17" fillId="0" borderId="53" xfId="0" applyNumberFormat="1" applyFont="1" applyBorder="1" applyAlignment="1">
      <alignment horizontal="right" vertical="center" wrapText="1"/>
    </xf>
    <xf numFmtId="0" fontId="9" fillId="2" borderId="47" xfId="0" applyFont="1" applyFill="1" applyBorder="1" applyAlignment="1">
      <alignment horizontal="right" vertical="center" wrapText="1"/>
    </xf>
    <xf numFmtId="0" fontId="9" fillId="2" borderId="50" xfId="0" applyFont="1" applyFill="1" applyBorder="1" applyAlignment="1">
      <alignment horizontal="right" vertical="center" wrapText="1"/>
    </xf>
    <xf numFmtId="0" fontId="9" fillId="2" borderId="51" xfId="0" applyFont="1" applyFill="1" applyBorder="1" applyAlignment="1">
      <alignment horizontal="right" vertical="center" wrapText="1"/>
    </xf>
    <xf numFmtId="0" fontId="9" fillId="2" borderId="48" xfId="0" applyFont="1" applyFill="1" applyBorder="1" applyAlignment="1">
      <alignment horizontal="right" vertical="center" wrapText="1"/>
    </xf>
    <xf numFmtId="0" fontId="9" fillId="2" borderId="49" xfId="0" applyFont="1" applyFill="1" applyBorder="1" applyAlignment="1">
      <alignment horizontal="right" vertical="center" wrapText="1"/>
    </xf>
    <xf numFmtId="0" fontId="45" fillId="2" borderId="0" xfId="11" applyFont="1" applyFill="1" applyAlignment="1" applyProtection="1">
      <alignment horizontal="center" vertical="center" wrapText="1"/>
    </xf>
    <xf numFmtId="0" fontId="46" fillId="3" borderId="20" xfId="3" applyFont="1" applyFill="1" applyBorder="1"/>
    <xf numFmtId="0" fontId="13" fillId="3" borderId="20" xfId="3" applyFont="1" applyFill="1" applyBorder="1"/>
    <xf numFmtId="0" fontId="9" fillId="5" borderId="0" xfId="12" applyFont="1" applyFill="1"/>
    <xf numFmtId="0" fontId="47" fillId="3" borderId="0" xfId="3" applyFont="1" applyFill="1" applyAlignment="1">
      <alignment vertical="center"/>
    </xf>
    <xf numFmtId="0" fontId="47" fillId="5" borderId="0" xfId="12" applyFont="1" applyFill="1"/>
    <xf numFmtId="0" fontId="47" fillId="6" borderId="22" xfId="14" quotePrefix="1" applyFont="1" applyFill="1" applyBorder="1" applyAlignment="1">
      <alignment horizontal="left"/>
    </xf>
    <xf numFmtId="0" fontId="47" fillId="6" borderId="0" xfId="14" quotePrefix="1" applyFont="1" applyFill="1" applyAlignment="1">
      <alignment horizontal="left"/>
    </xf>
    <xf numFmtId="0" fontId="47" fillId="6" borderId="22" xfId="14" quotePrefix="1" applyFont="1" applyFill="1" applyBorder="1" applyAlignment="1">
      <alignment horizontal="left" vertical="center"/>
    </xf>
    <xf numFmtId="0" fontId="47" fillId="6" borderId="0" xfId="14" quotePrefix="1" applyFont="1" applyFill="1" applyAlignment="1">
      <alignment horizontal="left" vertical="center"/>
    </xf>
    <xf numFmtId="2" fontId="47" fillId="9" borderId="0" xfId="13" applyNumberFormat="1" applyFont="1" applyFill="1" applyAlignment="1">
      <alignment horizontal="right" vertical="center"/>
    </xf>
    <xf numFmtId="0" fontId="47" fillId="6" borderId="0" xfId="3" applyFont="1" applyFill="1" applyAlignment="1">
      <alignment horizontal="right" vertical="center"/>
    </xf>
    <xf numFmtId="0" fontId="47" fillId="6" borderId="20" xfId="3" applyFont="1" applyFill="1" applyBorder="1" applyAlignment="1">
      <alignment horizontal="right" vertical="center"/>
    </xf>
    <xf numFmtId="0" fontId="47" fillId="6" borderId="65" xfId="3" applyFont="1" applyFill="1" applyBorder="1" applyAlignment="1">
      <alignment horizontal="right" vertical="center"/>
    </xf>
    <xf numFmtId="0" fontId="13" fillId="3" borderId="0" xfId="3" applyFont="1" applyFill="1" applyAlignment="1">
      <alignment vertical="center"/>
    </xf>
    <xf numFmtId="0" fontId="13" fillId="2" borderId="22" xfId="14" quotePrefix="1" applyFont="1" applyFill="1" applyBorder="1" applyAlignment="1">
      <alignment horizontal="left" vertical="center"/>
    </xf>
    <xf numFmtId="0" fontId="13" fillId="2" borderId="0" xfId="14" quotePrefix="1" applyFont="1" applyFill="1" applyAlignment="1">
      <alignment horizontal="left" vertical="center"/>
    </xf>
    <xf numFmtId="2" fontId="13" fillId="10" borderId="0" xfId="13" applyNumberFormat="1" applyFont="1" applyFill="1" applyAlignment="1">
      <alignment horizontal="right" vertical="center"/>
    </xf>
    <xf numFmtId="0" fontId="13" fillId="2" borderId="0" xfId="3" applyFont="1" applyFill="1" applyAlignment="1">
      <alignment horizontal="right" vertical="center"/>
    </xf>
    <xf numFmtId="0" fontId="9" fillId="5" borderId="10" xfId="12" applyFont="1" applyFill="1" applyBorder="1"/>
    <xf numFmtId="0" fontId="47" fillId="3" borderId="0" xfId="3" applyFont="1" applyFill="1"/>
    <xf numFmtId="0" fontId="9" fillId="5" borderId="22" xfId="12" applyFont="1" applyFill="1" applyBorder="1"/>
    <xf numFmtId="0" fontId="13" fillId="3" borderId="0" xfId="3" applyFont="1" applyFill="1"/>
    <xf numFmtId="0" fontId="13" fillId="5" borderId="0" xfId="14" applyFont="1" applyFill="1" applyAlignment="1">
      <alignment horizontal="left" vertical="center"/>
    </xf>
    <xf numFmtId="170" fontId="13" fillId="2" borderId="0" xfId="15" applyNumberFormat="1" applyFont="1" applyFill="1" applyAlignment="1">
      <alignment horizontal="right" vertical="center"/>
    </xf>
    <xf numFmtId="170" fontId="13" fillId="2" borderId="10" xfId="15" applyNumberFormat="1" applyFont="1" applyFill="1" applyBorder="1" applyAlignment="1">
      <alignment horizontal="right" vertical="center"/>
    </xf>
    <xf numFmtId="3" fontId="9" fillId="5" borderId="0" xfId="12" applyNumberFormat="1" applyFont="1" applyFill="1"/>
    <xf numFmtId="171" fontId="9" fillId="5" borderId="0" xfId="12" applyNumberFormat="1" applyFont="1" applyFill="1"/>
    <xf numFmtId="0" fontId="13" fillId="2" borderId="0" xfId="3" applyFont="1" applyFill="1" applyAlignment="1">
      <alignment vertical="center"/>
    </xf>
    <xf numFmtId="0" fontId="9" fillId="2" borderId="22" xfId="12" applyFont="1" applyFill="1" applyBorder="1"/>
    <xf numFmtId="0" fontId="13" fillId="2" borderId="0" xfId="3" applyFont="1" applyFill="1"/>
    <xf numFmtId="0" fontId="13" fillId="2" borderId="0" xfId="14" applyFont="1" applyFill="1" applyAlignment="1">
      <alignment horizontal="left" vertical="center"/>
    </xf>
    <xf numFmtId="3" fontId="13" fillId="2" borderId="0" xfId="15" applyNumberFormat="1" applyFont="1" applyFill="1" applyAlignment="1">
      <alignment horizontal="right" vertical="center"/>
    </xf>
    <xf numFmtId="3" fontId="13" fillId="2" borderId="10" xfId="15" applyNumberFormat="1" applyFont="1" applyFill="1" applyBorder="1" applyAlignment="1">
      <alignment horizontal="right" vertical="center"/>
    </xf>
    <xf numFmtId="0" fontId="47" fillId="2" borderId="0" xfId="3" applyFont="1" applyFill="1" applyAlignment="1">
      <alignment vertical="center"/>
    </xf>
    <xf numFmtId="3" fontId="47" fillId="5" borderId="0" xfId="12" applyNumberFormat="1" applyFont="1" applyFill="1"/>
    <xf numFmtId="0" fontId="47" fillId="2" borderId="0" xfId="3" applyFont="1" applyFill="1"/>
    <xf numFmtId="170" fontId="13" fillId="2" borderId="0" xfId="14" applyNumberFormat="1" applyFont="1" applyFill="1" applyAlignment="1">
      <alignment horizontal="right" vertical="center"/>
    </xf>
    <xf numFmtId="170" fontId="13" fillId="2" borderId="10" xfId="14" applyNumberFormat="1" applyFont="1" applyFill="1" applyBorder="1" applyAlignment="1">
      <alignment horizontal="right" vertical="center"/>
    </xf>
    <xf numFmtId="0" fontId="13" fillId="5" borderId="22" xfId="14" applyFont="1" applyFill="1" applyBorder="1"/>
    <xf numFmtId="0" fontId="13" fillId="3" borderId="22" xfId="3" applyFont="1" applyFill="1" applyBorder="1"/>
    <xf numFmtId="166" fontId="49" fillId="6" borderId="12" xfId="14" applyNumberFormat="1" applyFont="1" applyFill="1" applyBorder="1" applyAlignment="1">
      <alignment vertical="center" wrapText="1"/>
    </xf>
    <xf numFmtId="0" fontId="51" fillId="2" borderId="0" xfId="3" applyFont="1" applyFill="1"/>
    <xf numFmtId="0" fontId="47" fillId="6" borderId="10" xfId="12" applyFont="1" applyFill="1" applyBorder="1"/>
    <xf numFmtId="0" fontId="52" fillId="2" borderId="0" xfId="3" applyFont="1" applyFill="1"/>
    <xf numFmtId="0" fontId="9" fillId="5" borderId="22" xfId="12" applyFont="1" applyFill="1" applyBorder="1" applyAlignment="1">
      <alignment horizontal="left" vertical="center"/>
    </xf>
    <xf numFmtId="0" fontId="13" fillId="3" borderId="0" xfId="3" applyFont="1" applyFill="1" applyAlignment="1">
      <alignment horizontal="left" vertical="center"/>
    </xf>
    <xf numFmtId="0" fontId="9" fillId="5" borderId="0" xfId="12" applyFont="1" applyFill="1" applyAlignment="1">
      <alignment horizontal="left" vertical="center"/>
    </xf>
    <xf numFmtId="1" fontId="13" fillId="2" borderId="0" xfId="15" applyNumberFormat="1" applyFont="1" applyFill="1" applyAlignment="1">
      <alignment horizontal="right" vertical="center"/>
    </xf>
    <xf numFmtId="1" fontId="13" fillId="2" borderId="10" xfId="15" applyNumberFormat="1" applyFont="1" applyFill="1" applyBorder="1" applyAlignment="1">
      <alignment horizontal="right" vertical="center"/>
    </xf>
    <xf numFmtId="0" fontId="47" fillId="6" borderId="68" xfId="12" applyFont="1" applyFill="1" applyBorder="1" applyAlignment="1">
      <alignment horizontal="left" vertical="center"/>
    </xf>
    <xf numFmtId="0" fontId="47" fillId="6" borderId="20" xfId="3" applyFont="1" applyFill="1" applyBorder="1" applyAlignment="1">
      <alignment horizontal="left" vertical="center"/>
    </xf>
    <xf numFmtId="0" fontId="47" fillId="6" borderId="20" xfId="12" applyFont="1" applyFill="1" applyBorder="1" applyAlignment="1">
      <alignment horizontal="left" vertical="center"/>
    </xf>
    <xf numFmtId="0" fontId="9" fillId="5" borderId="74" xfId="12" applyFont="1" applyFill="1" applyBorder="1" applyAlignment="1">
      <alignment horizontal="left"/>
    </xf>
    <xf numFmtId="0" fontId="13" fillId="3" borderId="75" xfId="3" applyFont="1" applyFill="1" applyBorder="1" applyAlignment="1">
      <alignment horizontal="left"/>
    </xf>
    <xf numFmtId="0" fontId="9" fillId="5" borderId="75" xfId="12" applyFont="1" applyFill="1" applyBorder="1" applyAlignment="1">
      <alignment horizontal="left" vertical="center"/>
    </xf>
    <xf numFmtId="3" fontId="9" fillId="2" borderId="75" xfId="15" applyNumberFormat="1" applyFont="1" applyFill="1" applyBorder="1" applyAlignment="1">
      <alignment horizontal="right" vertical="center"/>
    </xf>
    <xf numFmtId="3" fontId="9" fillId="2" borderId="76" xfId="15" applyNumberFormat="1" applyFont="1" applyFill="1" applyBorder="1" applyAlignment="1">
      <alignment horizontal="right" vertical="center"/>
    </xf>
    <xf numFmtId="0" fontId="52" fillId="2" borderId="22" xfId="3" applyFont="1" applyFill="1" applyBorder="1" applyAlignment="1">
      <alignment vertical="center"/>
    </xf>
    <xf numFmtId="0" fontId="52" fillId="2" borderId="0" xfId="3" applyFont="1" applyFill="1" applyAlignment="1">
      <alignment vertical="center"/>
    </xf>
    <xf numFmtId="0" fontId="52" fillId="3" borderId="77" xfId="3" applyFont="1" applyFill="1" applyBorder="1" applyAlignment="1">
      <alignment vertical="center"/>
    </xf>
    <xf numFmtId="0" fontId="52" fillId="3" borderId="52" xfId="3" applyFont="1" applyFill="1" applyBorder="1" applyAlignment="1">
      <alignment vertical="center"/>
    </xf>
    <xf numFmtId="0" fontId="9" fillId="5" borderId="53" xfId="12" applyFont="1" applyFill="1" applyBorder="1"/>
    <xf numFmtId="0" fontId="52" fillId="3" borderId="0" xfId="3" applyFont="1" applyFill="1" applyAlignment="1">
      <alignment horizontal="left" vertical="center" wrapText="1"/>
    </xf>
    <xf numFmtId="166" fontId="0" fillId="0" borderId="0" xfId="0" applyNumberFormat="1" applyAlignment="1">
      <alignment wrapText="1"/>
    </xf>
    <xf numFmtId="0" fontId="42" fillId="0" borderId="0" xfId="16"/>
    <xf numFmtId="0" fontId="0" fillId="0" borderId="0" xfId="16" applyFont="1"/>
    <xf numFmtId="0" fontId="42" fillId="0" borderId="0" xfId="16" applyAlignment="1">
      <alignment horizontal="right"/>
    </xf>
    <xf numFmtId="167" fontId="42" fillId="0" borderId="0" xfId="16" applyNumberFormat="1"/>
    <xf numFmtId="0" fontId="11" fillId="3" borderId="0" xfId="17" applyFill="1"/>
    <xf numFmtId="0" fontId="54" fillId="3" borderId="0" xfId="17" applyFont="1" applyFill="1"/>
    <xf numFmtId="0" fontId="2" fillId="5" borderId="0" xfId="12" applyFill="1"/>
    <xf numFmtId="0" fontId="2" fillId="12" borderId="0" xfId="12" applyFill="1"/>
    <xf numFmtId="166" fontId="13" fillId="4" borderId="22" xfId="4" applyNumberFormat="1" applyFont="1" applyFill="1" applyBorder="1" applyAlignment="1">
      <alignment horizontal="left" vertical="center"/>
    </xf>
    <xf numFmtId="166" fontId="13" fillId="4" borderId="0" xfId="4" applyNumberFormat="1" applyFont="1" applyFill="1" applyAlignment="1">
      <alignment horizontal="left" vertical="center"/>
    </xf>
    <xf numFmtId="0" fontId="13" fillId="3" borderId="0" xfId="17" applyFont="1" applyFill="1"/>
    <xf numFmtId="166" fontId="13" fillId="4" borderId="22" xfId="4" applyNumberFormat="1" applyFont="1" applyFill="1" applyBorder="1" applyAlignment="1">
      <alignment vertical="center"/>
    </xf>
    <xf numFmtId="166" fontId="13" fillId="4" borderId="0" xfId="4" applyNumberFormat="1" applyFont="1" applyFill="1" applyAlignment="1">
      <alignment vertical="center"/>
    </xf>
    <xf numFmtId="2" fontId="9" fillId="4" borderId="0" xfId="13" applyNumberFormat="1" applyFont="1" applyFill="1" applyAlignment="1">
      <alignment horizontal="center" vertical="center"/>
    </xf>
    <xf numFmtId="0" fontId="14" fillId="4" borderId="0" xfId="12" applyFont="1" applyFill="1" applyAlignment="1">
      <alignment horizontal="right" vertical="center"/>
    </xf>
    <xf numFmtId="0" fontId="14" fillId="4" borderId="19" xfId="12" applyFont="1" applyFill="1" applyBorder="1" applyAlignment="1">
      <alignment horizontal="right" vertical="center"/>
    </xf>
    <xf numFmtId="166" fontId="56" fillId="5" borderId="22" xfId="4" applyNumberFormat="1" applyFont="1" applyFill="1" applyBorder="1" applyAlignment="1">
      <alignment horizontal="left" vertical="center"/>
    </xf>
    <xf numFmtId="166" fontId="9" fillId="5" borderId="0" xfId="4" applyNumberFormat="1" applyFont="1" applyFill="1" applyAlignment="1">
      <alignment horizontal="left" vertical="center"/>
    </xf>
    <xf numFmtId="166" fontId="14" fillId="5" borderId="0" xfId="4" applyNumberFormat="1" applyFont="1" applyFill="1" applyAlignment="1">
      <alignment vertical="center"/>
    </xf>
    <xf numFmtId="166" fontId="14" fillId="5" borderId="19" xfId="4" applyNumberFormat="1" applyFont="1" applyFill="1" applyBorder="1" applyAlignment="1">
      <alignment vertical="center"/>
    </xf>
    <xf numFmtId="166" fontId="9" fillId="5" borderId="22" xfId="18" applyNumberFormat="1" applyFont="1" applyFill="1" applyBorder="1" applyAlignment="1">
      <alignment horizontal="left"/>
    </xf>
    <xf numFmtId="166" fontId="9" fillId="5" borderId="0" xfId="18" applyNumberFormat="1" applyFont="1" applyFill="1" applyBorder="1" applyAlignment="1">
      <alignment horizontal="left" vertical="center"/>
    </xf>
    <xf numFmtId="170" fontId="9" fillId="2" borderId="0" xfId="4" applyNumberFormat="1" applyFont="1" applyFill="1" applyAlignment="1">
      <alignment vertical="top"/>
    </xf>
    <xf numFmtId="170" fontId="9" fillId="2" borderId="10" xfId="4" applyNumberFormat="1" applyFont="1" applyFill="1" applyBorder="1" applyAlignment="1">
      <alignment vertical="top"/>
    </xf>
    <xf numFmtId="0" fontId="57" fillId="3" borderId="0" xfId="17" applyFont="1" applyFill="1"/>
    <xf numFmtId="166" fontId="58" fillId="5" borderId="22" xfId="4" applyNumberFormat="1" applyFont="1" applyFill="1" applyBorder="1" applyAlignment="1">
      <alignment horizontal="left" vertical="center"/>
    </xf>
    <xf numFmtId="166" fontId="58" fillId="5" borderId="0" xfId="18" applyNumberFormat="1" applyFont="1" applyFill="1" applyBorder="1" applyAlignment="1">
      <alignment horizontal="left" vertical="center"/>
    </xf>
    <xf numFmtId="170" fontId="58" fillId="2" borderId="0" xfId="4" applyNumberFormat="1" applyFont="1" applyFill="1" applyAlignment="1">
      <alignment vertical="top"/>
    </xf>
    <xf numFmtId="170" fontId="58" fillId="2" borderId="10" xfId="4" applyNumberFormat="1" applyFont="1" applyFill="1" applyBorder="1" applyAlignment="1">
      <alignment vertical="top"/>
    </xf>
    <xf numFmtId="0" fontId="59" fillId="12" borderId="0" xfId="12" applyFont="1" applyFill="1"/>
    <xf numFmtId="0" fontId="59" fillId="5" borderId="0" xfId="12" applyFont="1" applyFill="1"/>
    <xf numFmtId="166" fontId="13" fillId="2" borderId="22" xfId="17" applyNumberFormat="1" applyFont="1" applyFill="1" applyBorder="1" applyAlignment="1">
      <alignment horizontal="left"/>
    </xf>
    <xf numFmtId="166" fontId="9" fillId="2" borderId="0" xfId="4" applyNumberFormat="1" applyFont="1" applyFill="1" applyAlignment="1">
      <alignment horizontal="left" vertical="center"/>
    </xf>
    <xf numFmtId="170" fontId="9" fillId="2" borderId="0" xfId="19" applyNumberFormat="1" applyFont="1" applyFill="1" applyAlignment="1">
      <alignment horizontal="right" vertical="center" wrapText="1"/>
    </xf>
    <xf numFmtId="170" fontId="9" fillId="0" borderId="10" xfId="19" applyNumberFormat="1" applyFont="1" applyBorder="1" applyAlignment="1">
      <alignment horizontal="right" vertical="center" wrapText="1"/>
    </xf>
    <xf numFmtId="0" fontId="60" fillId="12" borderId="0" xfId="12" applyFont="1" applyFill="1"/>
    <xf numFmtId="166" fontId="9" fillId="5" borderId="22" xfId="4" applyNumberFormat="1" applyFont="1" applyFill="1" applyBorder="1" applyAlignment="1">
      <alignment horizontal="left" vertical="center"/>
    </xf>
    <xf numFmtId="170" fontId="9" fillId="2" borderId="10" xfId="19" applyNumberFormat="1" applyFont="1" applyFill="1" applyBorder="1" applyAlignment="1">
      <alignment horizontal="right" vertical="center" wrapText="1"/>
    </xf>
    <xf numFmtId="166" fontId="2" fillId="12" borderId="0" xfId="12" applyNumberFormat="1" applyFill="1"/>
    <xf numFmtId="0" fontId="2" fillId="13" borderId="0" xfId="12" applyFill="1"/>
    <xf numFmtId="166" fontId="58" fillId="5" borderId="0" xfId="4" applyNumberFormat="1" applyFont="1" applyFill="1" applyAlignment="1">
      <alignment horizontal="left" vertical="center"/>
    </xf>
    <xf numFmtId="170" fontId="58" fillId="2" borderId="0" xfId="4" applyNumberFormat="1" applyFont="1" applyFill="1" applyAlignment="1">
      <alignment vertical="center"/>
    </xf>
    <xf numFmtId="170" fontId="58" fillId="2" borderId="10" xfId="4" applyNumberFormat="1" applyFont="1" applyFill="1" applyBorder="1" applyAlignment="1">
      <alignment vertical="center"/>
    </xf>
    <xf numFmtId="0" fontId="59" fillId="13" borderId="0" xfId="12" applyFont="1" applyFill="1"/>
    <xf numFmtId="166" fontId="13" fillId="3" borderId="22" xfId="17" applyNumberFormat="1" applyFont="1" applyFill="1" applyBorder="1" applyAlignment="1">
      <alignment horizontal="left"/>
    </xf>
    <xf numFmtId="170" fontId="9" fillId="2" borderId="0" xfId="4" applyNumberFormat="1" applyFont="1" applyFill="1" applyAlignment="1">
      <alignment vertical="center"/>
    </xf>
    <xf numFmtId="170" fontId="9" fillId="2" borderId="10" xfId="4" applyNumberFormat="1" applyFont="1" applyFill="1" applyBorder="1" applyAlignment="1">
      <alignment vertical="center"/>
    </xf>
    <xf numFmtId="0" fontId="11" fillId="3" borderId="10" xfId="17" applyFill="1" applyBorder="1"/>
    <xf numFmtId="0" fontId="9" fillId="2" borderId="0" xfId="19" applyFont="1" applyFill="1" applyAlignment="1">
      <alignment horizontal="left"/>
    </xf>
    <xf numFmtId="0" fontId="60" fillId="5" borderId="0" xfId="12" applyFont="1" applyFill="1"/>
    <xf numFmtId="166" fontId="46" fillId="5" borderId="0" xfId="4" applyNumberFormat="1" applyFont="1" applyFill="1" applyAlignment="1">
      <alignment horizontal="left" vertical="center"/>
    </xf>
    <xf numFmtId="166" fontId="56" fillId="5" borderId="0" xfId="4" applyNumberFormat="1" applyFont="1" applyFill="1" applyAlignment="1">
      <alignment horizontal="left" vertical="center"/>
    </xf>
    <xf numFmtId="170" fontId="56" fillId="2" borderId="0" xfId="4" applyNumberFormat="1" applyFont="1" applyFill="1" applyAlignment="1">
      <alignment vertical="center"/>
    </xf>
    <xf numFmtId="3" fontId="56" fillId="2" borderId="10" xfId="4" applyNumberFormat="1" applyFont="1" applyFill="1" applyBorder="1" applyAlignment="1">
      <alignment vertical="center"/>
    </xf>
    <xf numFmtId="170" fontId="9" fillId="2" borderId="78" xfId="4" applyNumberFormat="1" applyFont="1" applyFill="1" applyBorder="1" applyAlignment="1">
      <alignment vertical="center"/>
    </xf>
    <xf numFmtId="0" fontId="57" fillId="3" borderId="10" xfId="17" applyFont="1" applyFill="1" applyBorder="1"/>
    <xf numFmtId="166" fontId="58" fillId="2" borderId="0" xfId="4" applyNumberFormat="1" applyFont="1" applyFill="1" applyAlignment="1">
      <alignment horizontal="left" vertical="center"/>
    </xf>
    <xf numFmtId="170" fontId="58" fillId="2" borderId="78" xfId="4" applyNumberFormat="1" applyFont="1" applyFill="1" applyBorder="1" applyAlignment="1">
      <alignment vertical="center"/>
    </xf>
    <xf numFmtId="0" fontId="2" fillId="2" borderId="0" xfId="12" applyFill="1"/>
    <xf numFmtId="0" fontId="60" fillId="2" borderId="0" xfId="12" applyFont="1" applyFill="1"/>
    <xf numFmtId="166" fontId="56" fillId="2" borderId="0" xfId="4" applyNumberFormat="1" applyFont="1" applyFill="1" applyAlignment="1">
      <alignment horizontal="left" vertical="center"/>
    </xf>
    <xf numFmtId="3" fontId="56" fillId="2" borderId="8" xfId="4" applyNumberFormat="1" applyFont="1" applyFill="1" applyBorder="1" applyAlignment="1">
      <alignment vertical="center"/>
    </xf>
    <xf numFmtId="3" fontId="56" fillId="2" borderId="9" xfId="4" applyNumberFormat="1" applyFont="1" applyFill="1" applyBorder="1" applyAlignment="1">
      <alignment vertical="center"/>
    </xf>
    <xf numFmtId="3" fontId="56" fillId="2" borderId="64" xfId="4" applyNumberFormat="1" applyFont="1" applyFill="1" applyBorder="1" applyAlignment="1">
      <alignment vertical="center"/>
    </xf>
    <xf numFmtId="0" fontId="61" fillId="3" borderId="0" xfId="17" applyFont="1" applyFill="1"/>
    <xf numFmtId="166" fontId="62" fillId="5" borderId="79" xfId="4" applyNumberFormat="1" applyFont="1" applyFill="1" applyBorder="1" applyAlignment="1">
      <alignment horizontal="left" vertical="center"/>
    </xf>
    <xf numFmtId="166" fontId="62" fillId="5" borderId="80" xfId="4" applyNumberFormat="1" applyFont="1" applyFill="1" applyBorder="1" applyAlignment="1">
      <alignment horizontal="left" vertical="center"/>
    </xf>
    <xf numFmtId="170" fontId="64" fillId="2" borderId="80" xfId="4" applyNumberFormat="1" applyFont="1" applyFill="1" applyBorder="1" applyAlignment="1">
      <alignment vertical="center"/>
    </xf>
    <xf numFmtId="170" fontId="64" fillId="2" borderId="81" xfId="4" applyNumberFormat="1" applyFont="1" applyFill="1" applyBorder="1" applyAlignment="1">
      <alignment vertical="center"/>
    </xf>
    <xf numFmtId="0" fontId="65" fillId="5" borderId="0" xfId="12" applyFont="1" applyFill="1"/>
    <xf numFmtId="0" fontId="65" fillId="2" borderId="0" xfId="12" applyFont="1" applyFill="1"/>
    <xf numFmtId="0" fontId="11" fillId="12" borderId="0" xfId="17" applyFill="1"/>
    <xf numFmtId="0" fontId="67" fillId="12" borderId="0" xfId="17" applyFont="1" applyFill="1"/>
    <xf numFmtId="171" fontId="60" fillId="12" borderId="0" xfId="17" applyNumberFormat="1" applyFont="1" applyFill="1"/>
    <xf numFmtId="0" fontId="54" fillId="12" borderId="0" xfId="17" applyFont="1" applyFill="1"/>
    <xf numFmtId="167" fontId="0" fillId="0" borderId="0" xfId="0" applyNumberFormat="1"/>
    <xf numFmtId="0" fontId="11" fillId="2" borderId="0" xfId="12" applyFont="1" applyFill="1" applyAlignment="1">
      <alignment horizontal="left"/>
    </xf>
    <xf numFmtId="0" fontId="9" fillId="2" borderId="0" xfId="12" applyFont="1" applyFill="1"/>
    <xf numFmtId="0" fontId="68" fillId="5" borderId="0" xfId="12" applyFont="1" applyFill="1"/>
    <xf numFmtId="2" fontId="10" fillId="4" borderId="7" xfId="13" applyNumberFormat="1" applyFont="1" applyFill="1" applyBorder="1" applyAlignment="1">
      <alignment vertical="center"/>
    </xf>
    <xf numFmtId="2" fontId="69" fillId="4" borderId="7" xfId="13" applyNumberFormat="1" applyFont="1" applyFill="1" applyBorder="1" applyAlignment="1">
      <alignment vertical="center"/>
    </xf>
    <xf numFmtId="2" fontId="9" fillId="4" borderId="83" xfId="13" applyNumberFormat="1" applyFont="1" applyFill="1" applyBorder="1" applyAlignment="1">
      <alignment horizontal="center" vertical="center" wrapText="1"/>
    </xf>
    <xf numFmtId="2" fontId="56" fillId="4" borderId="7" xfId="13" applyNumberFormat="1" applyFont="1" applyFill="1" applyBorder="1" applyAlignment="1">
      <alignment vertical="center"/>
    </xf>
    <xf numFmtId="0" fontId="13" fillId="4" borderId="0" xfId="12" applyFont="1" applyFill="1" applyAlignment="1">
      <alignment horizontal="right" vertical="center"/>
    </xf>
    <xf numFmtId="0" fontId="13" fillId="4" borderId="20" xfId="12" applyFont="1" applyFill="1" applyBorder="1" applyAlignment="1">
      <alignment horizontal="right" vertical="center"/>
    </xf>
    <xf numFmtId="0" fontId="13" fillId="4" borderId="65" xfId="12" applyFont="1" applyFill="1" applyBorder="1" applyAlignment="1">
      <alignment horizontal="right" vertical="center"/>
    </xf>
    <xf numFmtId="171" fontId="13" fillId="5" borderId="7" xfId="12" applyNumberFormat="1" applyFont="1" applyFill="1" applyBorder="1" applyAlignment="1">
      <alignment horizontal="left" vertical="center"/>
    </xf>
    <xf numFmtId="170" fontId="9" fillId="2" borderId="0" xfId="4" applyNumberFormat="1" applyFont="1" applyFill="1" applyAlignment="1">
      <alignment horizontal="right" vertical="center"/>
    </xf>
    <xf numFmtId="170" fontId="9" fillId="12" borderId="10" xfId="12" applyNumberFormat="1" applyFont="1" applyFill="1" applyBorder="1" applyAlignment="1">
      <alignment horizontal="right" vertical="center" wrapText="1"/>
    </xf>
    <xf numFmtId="171" fontId="19" fillId="5" borderId="7" xfId="12" applyNumberFormat="1" applyFont="1" applyFill="1" applyBorder="1" applyAlignment="1">
      <alignment horizontal="left" vertical="center"/>
    </xf>
    <xf numFmtId="170" fontId="58" fillId="2" borderId="0" xfId="4" applyNumberFormat="1" applyFont="1" applyFill="1" applyAlignment="1">
      <alignment horizontal="right" vertical="center"/>
    </xf>
    <xf numFmtId="170" fontId="58" fillId="2" borderId="10" xfId="4" applyNumberFormat="1" applyFont="1" applyFill="1" applyBorder="1" applyAlignment="1">
      <alignment horizontal="right" vertical="center"/>
    </xf>
    <xf numFmtId="171" fontId="13" fillId="5" borderId="7" xfId="12" applyNumberFormat="1" applyFont="1" applyFill="1" applyBorder="1" applyAlignment="1">
      <alignment horizontal="left" vertical="center" indent="2"/>
    </xf>
    <xf numFmtId="171" fontId="9" fillId="2" borderId="7" xfId="12" applyNumberFormat="1" applyFont="1" applyFill="1" applyBorder="1" applyAlignment="1">
      <alignment horizontal="left" vertical="center" indent="2"/>
    </xf>
    <xf numFmtId="170" fontId="9" fillId="2" borderId="10" xfId="4" applyNumberFormat="1" applyFont="1" applyFill="1" applyBorder="1" applyAlignment="1">
      <alignment horizontal="right" vertical="center"/>
    </xf>
    <xf numFmtId="171" fontId="9" fillId="5" borderId="7" xfId="12" applyNumberFormat="1" applyFont="1" applyFill="1" applyBorder="1" applyAlignment="1">
      <alignment horizontal="left" vertical="center" indent="2"/>
    </xf>
    <xf numFmtId="171" fontId="9" fillId="5" borderId="7" xfId="12" applyNumberFormat="1" applyFont="1" applyFill="1" applyBorder="1" applyAlignment="1">
      <alignment horizontal="left" vertical="center"/>
    </xf>
    <xf numFmtId="170" fontId="9" fillId="2" borderId="0" xfId="12" applyNumberFormat="1" applyFont="1" applyFill="1" applyAlignment="1">
      <alignment horizontal="right"/>
    </xf>
    <xf numFmtId="171" fontId="9" fillId="5" borderId="16" xfId="12" applyNumberFormat="1" applyFont="1" applyFill="1" applyBorder="1" applyAlignment="1">
      <alignment horizontal="left" vertical="center"/>
    </xf>
    <xf numFmtId="170" fontId="9" fillId="2" borderId="8" xfId="12" applyNumberFormat="1" applyFont="1" applyFill="1" applyBorder="1" applyAlignment="1">
      <alignment horizontal="right"/>
    </xf>
    <xf numFmtId="171" fontId="53" fillId="5" borderId="89" xfId="12" applyNumberFormat="1" applyFont="1" applyFill="1" applyBorder="1" applyAlignment="1">
      <alignment vertical="top"/>
    </xf>
    <xf numFmtId="171" fontId="53" fillId="5" borderId="83" xfId="12" applyNumberFormat="1" applyFont="1" applyFill="1" applyBorder="1" applyAlignment="1">
      <alignment vertical="center"/>
    </xf>
    <xf numFmtId="171" fontId="9" fillId="5" borderId="65" xfId="12" applyNumberFormat="1" applyFont="1" applyFill="1" applyBorder="1"/>
    <xf numFmtId="171" fontId="53" fillId="2" borderId="5" xfId="12" applyNumberFormat="1" applyFont="1" applyFill="1" applyBorder="1" applyAlignment="1">
      <alignment vertical="top"/>
    </xf>
    <xf numFmtId="171" fontId="53" fillId="2" borderId="2" xfId="12" applyNumberFormat="1" applyFont="1" applyFill="1" applyBorder="1" applyAlignment="1">
      <alignment vertical="center"/>
    </xf>
    <xf numFmtId="171" fontId="9" fillId="5" borderId="53" xfId="12" applyNumberFormat="1" applyFont="1" applyFill="1" applyBorder="1"/>
    <xf numFmtId="170" fontId="70" fillId="2" borderId="0" xfId="20" applyNumberFormat="1" applyFont="1" applyFill="1"/>
    <xf numFmtId="170" fontId="43" fillId="2" borderId="0" xfId="20" applyNumberFormat="1" applyFont="1" applyFill="1"/>
    <xf numFmtId="170" fontId="71" fillId="2" borderId="0" xfId="20" applyNumberFormat="1" applyFont="1" applyFill="1"/>
    <xf numFmtId="170" fontId="9" fillId="2" borderId="0" xfId="20" applyNumberFormat="1" applyFont="1" applyFill="1"/>
    <xf numFmtId="170" fontId="9" fillId="6" borderId="22" xfId="20" applyNumberFormat="1" applyFont="1" applyFill="1" applyBorder="1"/>
    <xf numFmtId="170" fontId="72" fillId="2" borderId="0" xfId="20" applyNumberFormat="1" applyFont="1" applyFill="1"/>
    <xf numFmtId="2" fontId="9" fillId="6" borderId="22" xfId="13" applyNumberFormat="1" applyFont="1" applyFill="1" applyBorder="1" applyAlignment="1">
      <alignment vertical="center"/>
    </xf>
    <xf numFmtId="2" fontId="9" fillId="6" borderId="95" xfId="13" applyNumberFormat="1" applyFont="1" applyFill="1" applyBorder="1" applyAlignment="1">
      <alignment vertical="center"/>
    </xf>
    <xf numFmtId="172" fontId="9" fillId="6" borderId="9" xfId="14" applyNumberFormat="1" applyFont="1" applyFill="1" applyBorder="1" applyAlignment="1">
      <alignment horizontal="right" vertical="center"/>
    </xf>
    <xf numFmtId="172" fontId="9" fillId="6" borderId="64" xfId="14" applyNumberFormat="1" applyFont="1" applyFill="1" applyBorder="1" applyAlignment="1">
      <alignment horizontal="right" vertical="center"/>
    </xf>
    <xf numFmtId="2" fontId="9" fillId="2" borderId="22" xfId="13" applyNumberFormat="1" applyFont="1" applyFill="1" applyBorder="1" applyAlignment="1">
      <alignment horizontal="left" vertical="center"/>
    </xf>
    <xf numFmtId="170" fontId="9" fillId="2" borderId="0" xfId="13" applyNumberFormat="1" applyFont="1" applyFill="1" applyAlignment="1">
      <alignment vertical="center"/>
    </xf>
    <xf numFmtId="170" fontId="9" fillId="2" borderId="10" xfId="13" applyNumberFormat="1" applyFont="1" applyFill="1" applyBorder="1" applyAlignment="1">
      <alignment vertical="center"/>
    </xf>
    <xf numFmtId="4" fontId="9" fillId="2" borderId="0" xfId="20" applyNumberFormat="1" applyFont="1" applyFill="1"/>
    <xf numFmtId="2" fontId="9" fillId="2" borderId="95" xfId="13" applyNumberFormat="1" applyFont="1" applyFill="1" applyBorder="1" applyAlignment="1">
      <alignment horizontal="left" vertical="center"/>
    </xf>
    <xf numFmtId="170" fontId="9" fillId="2" borderId="9" xfId="13" applyNumberFormat="1" applyFont="1" applyFill="1" applyBorder="1" applyAlignment="1">
      <alignment vertical="center"/>
    </xf>
    <xf numFmtId="170" fontId="9" fillId="2" borderId="64" xfId="13" applyNumberFormat="1" applyFont="1" applyFill="1" applyBorder="1" applyAlignment="1">
      <alignment vertical="center"/>
    </xf>
    <xf numFmtId="166" fontId="9" fillId="0" borderId="10" xfId="0" applyNumberFormat="1" applyFont="1" applyBorder="1" applyAlignment="1">
      <alignment horizontal="right" vertical="center" wrapText="1"/>
    </xf>
    <xf numFmtId="0" fontId="9" fillId="6" borderId="50" xfId="0" quotePrefix="1" applyFont="1" applyFill="1" applyBorder="1" applyAlignment="1">
      <alignment horizontal="right" vertical="center" wrapText="1"/>
    </xf>
    <xf numFmtId="166" fontId="9" fillId="0" borderId="53" xfId="0" applyNumberFormat="1" applyFont="1" applyBorder="1" applyAlignment="1">
      <alignment horizontal="right" vertical="center" wrapText="1"/>
    </xf>
    <xf numFmtId="166" fontId="14" fillId="0" borderId="0" xfId="0" applyNumberFormat="1" applyFont="1"/>
    <xf numFmtId="0" fontId="9" fillId="6" borderId="47" xfId="0" applyFont="1" applyFill="1" applyBorder="1" applyAlignment="1">
      <alignment horizontal="center" vertical="center"/>
    </xf>
    <xf numFmtId="0" fontId="9" fillId="6" borderId="49" xfId="0" applyFont="1" applyFill="1" applyBorder="1" applyAlignment="1">
      <alignment horizontal="center" vertical="center"/>
    </xf>
    <xf numFmtId="0" fontId="21" fillId="0" borderId="0" xfId="21" applyFont="1" applyAlignment="1">
      <alignment horizontal="center" vertical="center" wrapText="1"/>
    </xf>
    <xf numFmtId="0" fontId="14" fillId="0" borderId="0" xfId="12" applyFont="1"/>
    <xf numFmtId="0" fontId="23" fillId="0" borderId="0" xfId="12" applyFont="1"/>
    <xf numFmtId="166" fontId="9" fillId="6" borderId="47" xfId="12" applyNumberFormat="1" applyFont="1" applyFill="1" applyBorder="1" applyAlignment="1">
      <alignment horizontal="right" vertical="center" wrapText="1"/>
    </xf>
    <xf numFmtId="0" fontId="9" fillId="6" borderId="48" xfId="12" applyFont="1" applyFill="1" applyBorder="1" applyAlignment="1">
      <alignment horizontal="right" vertical="center" wrapText="1"/>
    </xf>
    <xf numFmtId="0" fontId="9" fillId="6" borderId="49" xfId="12" applyFont="1" applyFill="1" applyBorder="1" applyAlignment="1">
      <alignment horizontal="right" vertical="center" wrapText="1"/>
    </xf>
    <xf numFmtId="0" fontId="9" fillId="6" borderId="50" xfId="12" applyFont="1" applyFill="1" applyBorder="1" applyAlignment="1">
      <alignment horizontal="right" vertical="center" wrapText="1"/>
    </xf>
    <xf numFmtId="166" fontId="9" fillId="0" borderId="0" xfId="12" applyNumberFormat="1" applyFont="1" applyAlignment="1">
      <alignment horizontal="right" vertical="center" wrapText="1"/>
    </xf>
    <xf numFmtId="166" fontId="9" fillId="0" borderId="10" xfId="12" applyNumberFormat="1" applyFont="1" applyBorder="1" applyAlignment="1">
      <alignment horizontal="right" vertical="center" wrapText="1"/>
    </xf>
    <xf numFmtId="0" fontId="9" fillId="6" borderId="51" xfId="12" applyFont="1" applyFill="1" applyBorder="1" applyAlignment="1">
      <alignment horizontal="right" vertical="center" wrapText="1"/>
    </xf>
    <xf numFmtId="166" fontId="9" fillId="0" borderId="52" xfId="12" applyNumberFormat="1" applyFont="1" applyBorder="1" applyAlignment="1">
      <alignment horizontal="right" vertical="center" wrapText="1"/>
    </xf>
    <xf numFmtId="166" fontId="9" fillId="0" borderId="53" xfId="12" applyNumberFormat="1" applyFont="1" applyBorder="1" applyAlignment="1">
      <alignment horizontal="right" vertical="center" wrapText="1"/>
    </xf>
    <xf numFmtId="166" fontId="9" fillId="6" borderId="47" xfId="0" applyNumberFormat="1" applyFont="1" applyFill="1" applyBorder="1" applyAlignment="1">
      <alignment horizontal="right" vertical="center" wrapText="1"/>
    </xf>
    <xf numFmtId="166" fontId="74" fillId="0" borderId="0" xfId="0" applyNumberFormat="1" applyFont="1" applyAlignment="1">
      <alignment horizontal="right" vertical="center" wrapText="1"/>
    </xf>
    <xf numFmtId="166" fontId="74" fillId="0" borderId="10" xfId="0" applyNumberFormat="1" applyFont="1" applyBorder="1" applyAlignment="1">
      <alignment horizontal="right" vertical="center" wrapText="1"/>
    </xf>
    <xf numFmtId="166" fontId="74" fillId="0" borderId="52" xfId="0" applyNumberFormat="1" applyFont="1" applyBorder="1" applyAlignment="1">
      <alignment horizontal="right" vertical="center" wrapText="1"/>
    </xf>
    <xf numFmtId="166" fontId="74" fillId="0" borderId="53" xfId="0" applyNumberFormat="1" applyFont="1" applyBorder="1" applyAlignment="1">
      <alignment horizontal="right" vertical="center" wrapText="1"/>
    </xf>
    <xf numFmtId="17" fontId="0" fillId="0" borderId="0" xfId="0" applyNumberFormat="1"/>
    <xf numFmtId="14" fontId="0" fillId="0" borderId="0" xfId="0" applyNumberFormat="1"/>
    <xf numFmtId="0" fontId="6" fillId="4" borderId="14" xfId="3" applyFont="1" applyFill="1" applyBorder="1" applyAlignment="1">
      <alignment horizontal="center" vertical="center" wrapText="1"/>
    </xf>
    <xf numFmtId="0" fontId="6" fillId="4" borderId="11" xfId="3" applyFont="1" applyFill="1" applyBorder="1" applyAlignment="1">
      <alignment horizontal="center" vertical="center" wrapText="1"/>
    </xf>
    <xf numFmtId="0" fontId="6" fillId="4" borderId="15" xfId="3" applyFont="1" applyFill="1" applyBorder="1" applyAlignment="1">
      <alignment horizontal="center" vertical="center" wrapText="1"/>
    </xf>
    <xf numFmtId="0" fontId="12" fillId="5" borderId="0" xfId="5" applyFont="1" applyFill="1" applyAlignment="1">
      <alignment horizontal="left" vertical="center"/>
    </xf>
    <xf numFmtId="0" fontId="9" fillId="2" borderId="0" xfId="5" applyFont="1" applyFill="1" applyAlignment="1">
      <alignment vertical="center"/>
    </xf>
    <xf numFmtId="0" fontId="13" fillId="5" borderId="0" xfId="3" applyFont="1" applyFill="1" applyAlignment="1">
      <alignment horizontal="left" vertical="center"/>
    </xf>
    <xf numFmtId="166" fontId="7" fillId="4" borderId="2" xfId="4" applyNumberFormat="1" applyFont="1" applyFill="1" applyBorder="1" applyAlignment="1">
      <alignment horizontal="center" vertical="top" wrapText="1"/>
    </xf>
    <xf numFmtId="166" fontId="7" fillId="4" borderId="3" xfId="4" applyNumberFormat="1" applyFont="1" applyFill="1" applyBorder="1" applyAlignment="1">
      <alignment horizontal="center" vertical="top" wrapText="1"/>
    </xf>
    <xf numFmtId="0" fontId="6" fillId="4" borderId="9" xfId="5" applyFont="1" applyFill="1" applyBorder="1" applyAlignment="1">
      <alignment horizontal="center" vertical="center" wrapText="1"/>
    </xf>
    <xf numFmtId="0" fontId="6" fillId="4" borderId="11" xfId="5" applyFont="1" applyFill="1" applyBorder="1" applyAlignment="1">
      <alignment horizontal="center" vertical="center" wrapText="1"/>
    </xf>
    <xf numFmtId="0" fontId="6" fillId="4" borderId="12" xfId="5" applyFont="1" applyFill="1" applyBorder="1" applyAlignment="1">
      <alignment horizontal="center" vertical="center" wrapText="1"/>
    </xf>
    <xf numFmtId="0" fontId="6" fillId="4" borderId="13" xfId="5" applyFont="1" applyFill="1" applyBorder="1" applyAlignment="1">
      <alignment horizontal="center" vertical="center" wrapText="1"/>
    </xf>
    <xf numFmtId="0" fontId="30" fillId="0" borderId="42" xfId="1" applyFont="1" applyBorder="1" applyAlignment="1">
      <alignment horizontal="left" vertical="center"/>
    </xf>
    <xf numFmtId="0" fontId="30" fillId="0" borderId="0" xfId="1" applyFont="1" applyAlignment="1">
      <alignment horizontal="left" vertical="center"/>
    </xf>
    <xf numFmtId="0" fontId="30" fillId="0" borderId="43" xfId="1" applyFont="1" applyBorder="1" applyAlignment="1">
      <alignment horizontal="left" vertical="center"/>
    </xf>
    <xf numFmtId="0" fontId="30" fillId="0" borderId="44" xfId="1" applyFont="1" applyBorder="1" applyAlignment="1">
      <alignment horizontal="left" vertical="center"/>
    </xf>
    <xf numFmtId="0" fontId="30" fillId="0" borderId="45" xfId="1" applyFont="1" applyBorder="1" applyAlignment="1">
      <alignment horizontal="left" vertical="center"/>
    </xf>
    <xf numFmtId="0" fontId="30" fillId="0" borderId="46" xfId="1" applyFont="1" applyBorder="1" applyAlignment="1">
      <alignment horizontal="left" vertical="center"/>
    </xf>
    <xf numFmtId="2" fontId="28" fillId="2" borderId="36" xfId="0" applyNumberFormat="1" applyFont="1" applyFill="1" applyBorder="1" applyAlignment="1">
      <alignment horizontal="left" wrapText="1"/>
    </xf>
    <xf numFmtId="0" fontId="3" fillId="0" borderId="0" xfId="2" applyFont="1" applyAlignment="1">
      <alignment vertical="center"/>
    </xf>
    <xf numFmtId="2" fontId="7" fillId="6" borderId="90" xfId="13" applyNumberFormat="1" applyFont="1" applyFill="1" applyBorder="1" applyAlignment="1">
      <alignment horizontal="center" vertical="center" wrapText="1"/>
    </xf>
    <xf numFmtId="2" fontId="7" fillId="6" borderId="91" xfId="13" applyNumberFormat="1" applyFont="1" applyFill="1" applyBorder="1" applyAlignment="1">
      <alignment horizontal="center" vertical="center" wrapText="1"/>
    </xf>
    <xf numFmtId="2" fontId="7" fillId="6" borderId="92" xfId="13" applyNumberFormat="1" applyFont="1" applyFill="1" applyBorder="1" applyAlignment="1">
      <alignment horizontal="center" vertical="center" wrapText="1"/>
    </xf>
    <xf numFmtId="2" fontId="9" fillId="6" borderId="99" xfId="13" applyNumberFormat="1" applyFont="1" applyFill="1" applyBorder="1" applyAlignment="1">
      <alignment horizontal="center" vertical="center" wrapText="1"/>
    </xf>
    <xf numFmtId="2" fontId="9" fillId="6" borderId="100" xfId="13" applyNumberFormat="1" applyFont="1" applyFill="1" applyBorder="1" applyAlignment="1">
      <alignment horizontal="center" vertical="center" wrapText="1"/>
    </xf>
    <xf numFmtId="2" fontId="9" fillId="14" borderId="93" xfId="13" applyNumberFormat="1" applyFont="1" applyFill="1" applyBorder="1" applyAlignment="1">
      <alignment horizontal="center" vertical="center" wrapText="1"/>
    </xf>
    <xf numFmtId="2" fontId="9" fillId="14" borderId="94" xfId="13" applyNumberFormat="1" applyFont="1" applyFill="1" applyBorder="1" applyAlignment="1">
      <alignment horizontal="center" vertical="center" wrapText="1"/>
    </xf>
    <xf numFmtId="0" fontId="18" fillId="2" borderId="96" xfId="12" applyFont="1" applyFill="1" applyBorder="1" applyAlignment="1">
      <alignment horizontal="left" vertical="center" wrapText="1"/>
    </xf>
    <xf numFmtId="0" fontId="18" fillId="2" borderId="97" xfId="12" applyFont="1" applyFill="1" applyBorder="1" applyAlignment="1">
      <alignment horizontal="left" vertical="center" wrapText="1"/>
    </xf>
    <xf numFmtId="0" fontId="18" fillId="2" borderId="98" xfId="12" applyFont="1" applyFill="1" applyBorder="1" applyAlignment="1">
      <alignment horizontal="left" vertical="center" wrapText="1"/>
    </xf>
    <xf numFmtId="166" fontId="49" fillId="6" borderId="22" xfId="14" applyNumberFormat="1" applyFont="1" applyFill="1" applyBorder="1" applyAlignment="1">
      <alignment horizontal="center" vertical="center" wrapText="1"/>
    </xf>
    <xf numFmtId="166" fontId="49" fillId="6" borderId="0" xfId="14" applyNumberFormat="1" applyFont="1" applyFill="1" applyAlignment="1">
      <alignment horizontal="center" vertical="center" wrapText="1"/>
    </xf>
    <xf numFmtId="166" fontId="49" fillId="6" borderId="10" xfId="14" applyNumberFormat="1" applyFont="1" applyFill="1" applyBorder="1" applyAlignment="1">
      <alignment horizontal="center" vertical="center" wrapText="1"/>
    </xf>
    <xf numFmtId="166" fontId="49" fillId="6" borderId="12" xfId="14" applyNumberFormat="1" applyFont="1" applyFill="1" applyBorder="1" applyAlignment="1">
      <alignment horizontal="center" vertical="center" wrapText="1"/>
    </xf>
    <xf numFmtId="166" fontId="49" fillId="6" borderId="66" xfId="14" applyNumberFormat="1" applyFont="1" applyFill="1" applyBorder="1" applyAlignment="1">
      <alignment horizontal="center" vertical="center" wrapText="1"/>
    </xf>
    <xf numFmtId="166" fontId="49" fillId="6" borderId="67" xfId="14" applyNumberFormat="1" applyFont="1" applyFill="1" applyBorder="1" applyAlignment="1">
      <alignment horizontal="center" vertical="center" wrapText="1"/>
    </xf>
    <xf numFmtId="0" fontId="49" fillId="11" borderId="69" xfId="12" applyFont="1" applyFill="1" applyBorder="1" applyAlignment="1">
      <alignment horizontal="center" vertical="center" wrapText="1"/>
    </xf>
    <xf numFmtId="0" fontId="49" fillId="11" borderId="70" xfId="12" applyFont="1" applyFill="1" applyBorder="1" applyAlignment="1">
      <alignment horizontal="center" vertical="center" wrapText="1"/>
    </xf>
    <xf numFmtId="0" fontId="49" fillId="11" borderId="71" xfId="12" applyFont="1" applyFill="1" applyBorder="1" applyAlignment="1">
      <alignment horizontal="center" vertical="center" wrapText="1"/>
    </xf>
    <xf numFmtId="0" fontId="49" fillId="11" borderId="72" xfId="12" applyFont="1" applyFill="1" applyBorder="1" applyAlignment="1">
      <alignment horizontal="center" vertical="center" wrapText="1"/>
    </xf>
    <xf numFmtId="0" fontId="49" fillId="11" borderId="73" xfId="12" applyFont="1" applyFill="1" applyBorder="1" applyAlignment="1">
      <alignment horizontal="center" vertical="center" wrapText="1"/>
    </xf>
    <xf numFmtId="0" fontId="18" fillId="2" borderId="68" xfId="12" applyFont="1" applyFill="1" applyBorder="1" applyAlignment="1">
      <alignment horizontal="left" vertical="center" wrapText="1"/>
    </xf>
    <xf numFmtId="0" fontId="18" fillId="2" borderId="20" xfId="12" applyFont="1" applyFill="1" applyBorder="1" applyAlignment="1">
      <alignment horizontal="left" vertical="center" wrapText="1"/>
    </xf>
    <xf numFmtId="0" fontId="18" fillId="2" borderId="65" xfId="12" applyFont="1" applyFill="1" applyBorder="1" applyAlignment="1">
      <alignment horizontal="left" vertical="center" wrapText="1"/>
    </xf>
    <xf numFmtId="2" fontId="48" fillId="6" borderId="59" xfId="13" applyNumberFormat="1" applyFont="1" applyFill="1" applyBorder="1" applyAlignment="1">
      <alignment horizontal="center" vertical="center" wrapText="1"/>
    </xf>
    <xf numFmtId="2" fontId="48" fillId="6" borderId="60" xfId="13" applyNumberFormat="1" applyFont="1" applyFill="1" applyBorder="1" applyAlignment="1">
      <alignment horizontal="center" vertical="center" wrapText="1"/>
    </xf>
    <xf numFmtId="2" fontId="48" fillId="6" borderId="61" xfId="13" applyNumberFormat="1" applyFont="1" applyFill="1" applyBorder="1" applyAlignment="1">
      <alignment horizontal="center" vertical="center" wrapText="1"/>
    </xf>
    <xf numFmtId="166" fontId="49" fillId="6" borderId="9" xfId="14" applyNumberFormat="1" applyFont="1" applyFill="1" applyBorder="1" applyAlignment="1">
      <alignment horizontal="center" vertical="center" wrapText="1"/>
    </xf>
    <xf numFmtId="166" fontId="49" fillId="6" borderId="62" xfId="14" applyNumberFormat="1" applyFont="1" applyFill="1" applyBorder="1" applyAlignment="1">
      <alignment horizontal="center" vertical="center" wrapText="1"/>
    </xf>
    <xf numFmtId="166" fontId="49" fillId="6" borderId="63" xfId="14" applyNumberFormat="1" applyFont="1" applyFill="1" applyBorder="1" applyAlignment="1">
      <alignment horizontal="center" vertical="center" wrapText="1"/>
    </xf>
    <xf numFmtId="166" fontId="49" fillId="6" borderId="64" xfId="14" applyNumberFormat="1" applyFont="1" applyFill="1" applyBorder="1" applyAlignment="1">
      <alignment horizontal="center" vertical="center" wrapText="1"/>
    </xf>
    <xf numFmtId="166" fontId="66" fillId="5" borderId="77" xfId="4" applyNumberFormat="1" applyFont="1" applyFill="1" applyBorder="1" applyAlignment="1">
      <alignment horizontal="left" vertical="center" wrapText="1"/>
    </xf>
    <xf numFmtId="166" fontId="66" fillId="5" borderId="52" xfId="4" applyNumberFormat="1" applyFont="1" applyFill="1" applyBorder="1" applyAlignment="1">
      <alignment horizontal="left" vertical="center" wrapText="1"/>
    </xf>
    <xf numFmtId="166" fontId="66" fillId="5" borderId="53" xfId="4" applyNumberFormat="1" applyFont="1" applyFill="1" applyBorder="1" applyAlignment="1">
      <alignment horizontal="left" vertical="center" wrapText="1"/>
    </xf>
    <xf numFmtId="166" fontId="55" fillId="4" borderId="47" xfId="4" applyNumberFormat="1" applyFont="1" applyFill="1" applyBorder="1" applyAlignment="1">
      <alignment horizontal="center" vertical="center" wrapText="1"/>
    </xf>
    <xf numFmtId="166" fontId="55" fillId="4" borderId="48" xfId="4" applyNumberFormat="1" applyFont="1" applyFill="1" applyBorder="1" applyAlignment="1">
      <alignment horizontal="center" vertical="center" wrapText="1"/>
    </xf>
    <xf numFmtId="166" fontId="55" fillId="4" borderId="49" xfId="4" applyNumberFormat="1" applyFont="1" applyFill="1" applyBorder="1" applyAlignment="1">
      <alignment horizontal="center" vertical="center" wrapText="1"/>
    </xf>
    <xf numFmtId="0" fontId="2" fillId="12" borderId="0" xfId="12" applyFill="1" applyAlignment="1">
      <alignment horizontal="center"/>
    </xf>
    <xf numFmtId="166" fontId="9" fillId="4" borderId="60" xfId="13" applyNumberFormat="1" applyFont="1" applyFill="1" applyBorder="1" applyAlignment="1">
      <alignment horizontal="center" vertical="center" wrapText="1"/>
    </xf>
    <xf numFmtId="166" fontId="9" fillId="4" borderId="61" xfId="13" applyNumberFormat="1" applyFont="1" applyFill="1" applyBorder="1" applyAlignment="1">
      <alignment horizontal="center" vertical="center" wrapText="1"/>
    </xf>
    <xf numFmtId="166" fontId="9" fillId="4" borderId="12" xfId="13" applyNumberFormat="1" applyFont="1" applyFill="1" applyBorder="1" applyAlignment="1">
      <alignment horizontal="center" vertical="center" wrapText="1"/>
    </xf>
    <xf numFmtId="166" fontId="9" fillId="4" borderId="67" xfId="13" applyNumberFormat="1" applyFont="1" applyFill="1" applyBorder="1" applyAlignment="1">
      <alignment horizontal="center" vertical="center" wrapText="1"/>
    </xf>
    <xf numFmtId="166" fontId="18" fillId="5" borderId="82" xfId="4" applyNumberFormat="1" applyFont="1" applyFill="1" applyBorder="1" applyAlignment="1">
      <alignment horizontal="left" vertical="center" wrapText="1"/>
    </xf>
    <xf numFmtId="166" fontId="18" fillId="5" borderId="83" xfId="4" applyNumberFormat="1" applyFont="1" applyFill="1" applyBorder="1" applyAlignment="1">
      <alignment horizontal="left" vertical="center" wrapText="1"/>
    </xf>
    <xf numFmtId="166" fontId="18" fillId="5" borderId="21" xfId="4" applyNumberFormat="1" applyFont="1" applyFill="1" applyBorder="1" applyAlignment="1">
      <alignment horizontal="left" vertical="center" wrapText="1"/>
    </xf>
    <xf numFmtId="166" fontId="66" fillId="5" borderId="22" xfId="4" applyNumberFormat="1" applyFont="1" applyFill="1" applyBorder="1" applyAlignment="1">
      <alignment horizontal="left" vertical="center" wrapText="1"/>
    </xf>
    <xf numFmtId="166" fontId="66" fillId="5" borderId="0" xfId="4" applyNumberFormat="1" applyFont="1" applyFill="1" applyAlignment="1">
      <alignment horizontal="left" vertical="center" wrapText="1"/>
    </xf>
    <xf numFmtId="166" fontId="66" fillId="5" borderId="10" xfId="4" applyNumberFormat="1" applyFont="1" applyFill="1" applyBorder="1" applyAlignment="1">
      <alignment horizontal="left" vertical="center" wrapText="1"/>
    </xf>
    <xf numFmtId="2" fontId="7" fillId="4" borderId="1" xfId="13" applyNumberFormat="1" applyFont="1" applyFill="1" applyBorder="1" applyAlignment="1">
      <alignment horizontal="center" vertical="center" wrapText="1"/>
    </xf>
    <xf numFmtId="2" fontId="7" fillId="4" borderId="84" xfId="13" applyNumberFormat="1" applyFont="1" applyFill="1" applyBorder="1" applyAlignment="1">
      <alignment horizontal="center" vertical="center" wrapText="1"/>
    </xf>
    <xf numFmtId="2" fontId="7" fillId="4" borderId="85" xfId="13" applyNumberFormat="1" applyFont="1" applyFill="1" applyBorder="1" applyAlignment="1">
      <alignment horizontal="center" vertical="center" wrapText="1"/>
    </xf>
    <xf numFmtId="2" fontId="9" fillId="4" borderId="86" xfId="13" applyNumberFormat="1" applyFont="1" applyFill="1" applyBorder="1" applyAlignment="1">
      <alignment horizontal="center" vertical="center" wrapText="1"/>
    </xf>
    <xf numFmtId="2" fontId="9" fillId="4" borderId="87" xfId="13" applyNumberFormat="1" applyFont="1" applyFill="1" applyBorder="1" applyAlignment="1">
      <alignment horizontal="center" vertical="center" wrapText="1"/>
    </xf>
    <xf numFmtId="2" fontId="9" fillId="4" borderId="9" xfId="13" applyNumberFormat="1" applyFont="1" applyFill="1" applyBorder="1" applyAlignment="1">
      <alignment horizontal="center" vertical="center" wrapText="1"/>
    </xf>
    <xf numFmtId="2" fontId="9" fillId="4" borderId="88" xfId="13" applyNumberFormat="1" applyFont="1" applyFill="1" applyBorder="1" applyAlignment="1">
      <alignment horizontal="center" vertical="center" wrapText="1"/>
    </xf>
  </cellXfs>
  <cellStyles count="22">
    <cellStyle name="%" xfId="4" xr:uid="{CF4A93E0-0542-45B8-A5FC-5EE9221A418A}"/>
    <cellStyle name="% 2 2" xfId="14" xr:uid="{DC840009-1BB8-4420-B85C-5257A8058341}"/>
    <cellStyle name="%_PEF FSBR2011 2" xfId="15" xr:uid="{CD091C1C-5405-419C-97D6-A5F805256AF2}"/>
    <cellStyle name="Hyperlink" xfId="6" builtinId="8"/>
    <cellStyle name="Hyperlink 2" xfId="9" xr:uid="{D10C2224-31D4-4495-82E7-76B2DDD384AF}"/>
    <cellStyle name="Hyperlink 3" xfId="11" xr:uid="{ABE1C9EF-B26F-4947-8E09-58CAD4059493}"/>
    <cellStyle name="Hyperlink 4" xfId="21" xr:uid="{B49D3B6D-FA61-487D-A6F9-D70F39F047C3}"/>
    <cellStyle name="Normal" xfId="0" builtinId="0"/>
    <cellStyle name="Normal 102 2" xfId="12" xr:uid="{C825E51B-93F9-4612-ADAB-C147542655FF}"/>
    <cellStyle name="Normal 2" xfId="5" xr:uid="{1E988C56-5036-4448-AD13-FBD1A6934476}"/>
    <cellStyle name="Normal 2 2" xfId="1" xr:uid="{6F38D547-932C-4052-A672-CE6ADA59D94E}"/>
    <cellStyle name="Normal 2 2 2" xfId="13" xr:uid="{E9D1CDF3-B73F-49F9-9B23-6D6C13AB3FA2}"/>
    <cellStyle name="Normal 2 5" xfId="16" xr:uid="{22B05255-29CE-48DF-AF24-5755541D1813}"/>
    <cellStyle name="Normal 24 2 3" xfId="20" xr:uid="{1E7BD6EF-FCB6-49AD-A781-940703BF7C25}"/>
    <cellStyle name="Normal 3" xfId="7" xr:uid="{2BBE7B22-D909-4F0D-A99A-4F27447D4A83}"/>
    <cellStyle name="Normal 3 2_Copy of Linked Fiscal Supplementary Tables jr" xfId="17" xr:uid="{84CE36F5-E062-45AB-9D4B-6C209BBAF74A}"/>
    <cellStyle name="Normal 4" xfId="8" xr:uid="{7B1DDCA2-5FEE-4FE7-A11C-9F5A00C4CEEC}"/>
    <cellStyle name="Normal 4 2" xfId="19" xr:uid="{E59E9E5B-B610-4F90-8ED5-260E9ECA5FEF}"/>
    <cellStyle name="Normal 5" xfId="10" xr:uid="{DF6EBCB2-5DCF-4E9C-BE41-765AA1AF7AD4}"/>
    <cellStyle name="Normal_Fiscal Tables" xfId="3" xr:uid="{6F869E5B-E5D1-4B24-9192-649716E4B7C5}"/>
    <cellStyle name="Percent 2" xfId="18" xr:uid="{3DA3B624-4626-4CF1-A7BE-8C05E57E6EE0}"/>
    <cellStyle name="Style 1 2" xfId="2" xr:uid="{EEF74D61-7182-497C-A974-AF171844EEAC}"/>
  </cellStyles>
  <dxfs count="64">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s>
  <tableStyles count="0" defaultTableStyle="TableStyleMedium2" defaultPivotStyle="PivotStyleLight16"/>
  <colors>
    <mruColors>
      <color rgb="FF495057"/>
      <color rgb="FF00793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hartsheet" Target="chartsheets/sheet12.xml"/><Relationship Id="rId18" Type="http://schemas.openxmlformats.org/officeDocument/2006/relationships/worksheet" Target="worksheets/sheet3.xml"/><Relationship Id="rId26" Type="http://schemas.openxmlformats.org/officeDocument/2006/relationships/worksheet" Target="worksheets/sheet11.xml"/><Relationship Id="rId39" Type="http://schemas.openxmlformats.org/officeDocument/2006/relationships/worksheet" Target="worksheets/sheet24.xml"/><Relationship Id="rId21" Type="http://schemas.openxmlformats.org/officeDocument/2006/relationships/worksheet" Target="worksheets/sheet6.xml"/><Relationship Id="rId34" Type="http://schemas.openxmlformats.org/officeDocument/2006/relationships/worksheet" Target="worksheets/sheet19.xml"/><Relationship Id="rId42" Type="http://schemas.openxmlformats.org/officeDocument/2006/relationships/chartsheet" Target="chartsheets/sheet18.xml"/><Relationship Id="rId47" Type="http://schemas.openxmlformats.org/officeDocument/2006/relationships/externalLink" Target="externalLinks/externalLink2.xml"/><Relationship Id="rId50" Type="http://schemas.openxmlformats.org/officeDocument/2006/relationships/externalLink" Target="externalLinks/externalLink5.xml"/><Relationship Id="rId55" Type="http://schemas.openxmlformats.org/officeDocument/2006/relationships/sharedStrings" Target="sharedStrings.xml"/><Relationship Id="rId7" Type="http://schemas.openxmlformats.org/officeDocument/2006/relationships/chartsheet" Target="chartsheets/sheet6.xml"/><Relationship Id="rId2" Type="http://schemas.openxmlformats.org/officeDocument/2006/relationships/chartsheet" Target="chartsheets/sheet1.xml"/><Relationship Id="rId16" Type="http://schemas.openxmlformats.org/officeDocument/2006/relationships/chartsheet" Target="chartsheets/sheet15.xml"/><Relationship Id="rId29" Type="http://schemas.openxmlformats.org/officeDocument/2006/relationships/worksheet" Target="worksheets/sheet14.xml"/><Relationship Id="rId11" Type="http://schemas.openxmlformats.org/officeDocument/2006/relationships/chartsheet" Target="chartsheets/sheet10.xml"/><Relationship Id="rId24" Type="http://schemas.openxmlformats.org/officeDocument/2006/relationships/worksheet" Target="worksheets/sheet9.xml"/><Relationship Id="rId32" Type="http://schemas.openxmlformats.org/officeDocument/2006/relationships/worksheet" Target="worksheets/sheet17.xml"/><Relationship Id="rId37" Type="http://schemas.openxmlformats.org/officeDocument/2006/relationships/worksheet" Target="worksheets/sheet22.xml"/><Relationship Id="rId40" Type="http://schemas.openxmlformats.org/officeDocument/2006/relationships/chartsheet" Target="chartsheets/sheet16.xml"/><Relationship Id="rId45" Type="http://schemas.openxmlformats.org/officeDocument/2006/relationships/chartsheet" Target="chartsheets/sheet21.xml"/><Relationship Id="rId53" Type="http://schemas.openxmlformats.org/officeDocument/2006/relationships/theme" Target="theme/theme1.xml"/><Relationship Id="rId5" Type="http://schemas.openxmlformats.org/officeDocument/2006/relationships/chartsheet" Target="chartsheets/sheet4.xml"/><Relationship Id="rId19" Type="http://schemas.openxmlformats.org/officeDocument/2006/relationships/worksheet" Target="worksheets/sheet4.xml"/><Relationship Id="rId4" Type="http://schemas.openxmlformats.org/officeDocument/2006/relationships/chartsheet" Target="chartsheets/sheet3.xml"/><Relationship Id="rId9" Type="http://schemas.openxmlformats.org/officeDocument/2006/relationships/chartsheet" Target="chartsheets/sheet8.xml"/><Relationship Id="rId14" Type="http://schemas.openxmlformats.org/officeDocument/2006/relationships/chartsheet" Target="chartsheets/sheet13.xml"/><Relationship Id="rId22" Type="http://schemas.openxmlformats.org/officeDocument/2006/relationships/worksheet" Target="worksheets/sheet7.xml"/><Relationship Id="rId27" Type="http://schemas.openxmlformats.org/officeDocument/2006/relationships/worksheet" Target="worksheets/sheet12.xml"/><Relationship Id="rId30" Type="http://schemas.openxmlformats.org/officeDocument/2006/relationships/worksheet" Target="worksheets/sheet15.xml"/><Relationship Id="rId35" Type="http://schemas.openxmlformats.org/officeDocument/2006/relationships/worksheet" Target="worksheets/sheet20.xml"/><Relationship Id="rId43" Type="http://schemas.openxmlformats.org/officeDocument/2006/relationships/chartsheet" Target="chartsheets/sheet19.xml"/><Relationship Id="rId48" Type="http://schemas.openxmlformats.org/officeDocument/2006/relationships/externalLink" Target="externalLinks/externalLink3.xml"/><Relationship Id="rId56" Type="http://schemas.openxmlformats.org/officeDocument/2006/relationships/sheetMetadata" Target="metadata.xml"/><Relationship Id="rId8" Type="http://schemas.openxmlformats.org/officeDocument/2006/relationships/chartsheet" Target="chartsheets/sheet7.xml"/><Relationship Id="rId51" Type="http://schemas.openxmlformats.org/officeDocument/2006/relationships/externalLink" Target="externalLinks/externalLink6.xml"/><Relationship Id="rId3" Type="http://schemas.openxmlformats.org/officeDocument/2006/relationships/chartsheet" Target="chartsheets/sheet2.xml"/><Relationship Id="rId12" Type="http://schemas.openxmlformats.org/officeDocument/2006/relationships/chartsheet" Target="chartsheets/sheet11.xml"/><Relationship Id="rId17" Type="http://schemas.openxmlformats.org/officeDocument/2006/relationships/worksheet" Target="worksheets/sheet2.xml"/><Relationship Id="rId25" Type="http://schemas.openxmlformats.org/officeDocument/2006/relationships/worksheet" Target="worksheets/sheet10.xml"/><Relationship Id="rId33" Type="http://schemas.openxmlformats.org/officeDocument/2006/relationships/worksheet" Target="worksheets/sheet18.xml"/><Relationship Id="rId38" Type="http://schemas.openxmlformats.org/officeDocument/2006/relationships/worksheet" Target="worksheets/sheet23.xml"/><Relationship Id="rId46" Type="http://schemas.openxmlformats.org/officeDocument/2006/relationships/externalLink" Target="externalLinks/externalLink1.xml"/><Relationship Id="rId20" Type="http://schemas.openxmlformats.org/officeDocument/2006/relationships/worksheet" Target="worksheets/sheet5.xml"/><Relationship Id="rId41" Type="http://schemas.openxmlformats.org/officeDocument/2006/relationships/chartsheet" Target="chartsheets/sheet17.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hartsheet" Target="chartsheets/sheet5.xml"/><Relationship Id="rId15" Type="http://schemas.openxmlformats.org/officeDocument/2006/relationships/chartsheet" Target="chartsheets/sheet14.xml"/><Relationship Id="rId23" Type="http://schemas.openxmlformats.org/officeDocument/2006/relationships/worksheet" Target="worksheets/sheet8.xml"/><Relationship Id="rId28" Type="http://schemas.openxmlformats.org/officeDocument/2006/relationships/worksheet" Target="worksheets/sheet13.xml"/><Relationship Id="rId36" Type="http://schemas.openxmlformats.org/officeDocument/2006/relationships/worksheet" Target="worksheets/sheet21.xml"/><Relationship Id="rId49" Type="http://schemas.openxmlformats.org/officeDocument/2006/relationships/externalLink" Target="externalLinks/externalLink4.xml"/><Relationship Id="rId57" Type="http://schemas.openxmlformats.org/officeDocument/2006/relationships/calcChain" Target="calcChain.xml"/><Relationship Id="rId10" Type="http://schemas.openxmlformats.org/officeDocument/2006/relationships/chartsheet" Target="chartsheets/sheet9.xml"/><Relationship Id="rId31" Type="http://schemas.openxmlformats.org/officeDocument/2006/relationships/worksheet" Target="worksheets/sheet16.xml"/><Relationship Id="rId44" Type="http://schemas.openxmlformats.org/officeDocument/2006/relationships/chartsheet" Target="chartsheets/sheet20.xml"/><Relationship Id="rId52" Type="http://schemas.openxmlformats.org/officeDocument/2006/relationships/externalLink" Target="externalLinks/externalLink7.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2.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4.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6.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18.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20.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22.xml"/><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2" Type="http://schemas.openxmlformats.org/officeDocument/2006/relationships/chartUserShapes" Target="../drawings/drawing24.xml"/><Relationship Id="rId1" Type="http://schemas.openxmlformats.org/officeDocument/2006/relationships/themeOverride" Target="../theme/themeOverride12.xml"/></Relationships>
</file>

<file path=xl/charts/_rels/chart13.xml.rels><?xml version="1.0" encoding="UTF-8" standalone="yes"?>
<Relationships xmlns="http://schemas.openxmlformats.org/package/2006/relationships"><Relationship Id="rId2" Type="http://schemas.openxmlformats.org/officeDocument/2006/relationships/chartUserShapes" Target="../drawings/drawing26.xml"/><Relationship Id="rId1" Type="http://schemas.openxmlformats.org/officeDocument/2006/relationships/themeOverride" Target="../theme/themeOverride13.xml"/></Relationships>
</file>

<file path=xl/charts/_rels/chart14.xml.rels><?xml version="1.0" encoding="UTF-8" standalone="yes"?>
<Relationships xmlns="http://schemas.openxmlformats.org/package/2006/relationships"><Relationship Id="rId2" Type="http://schemas.openxmlformats.org/officeDocument/2006/relationships/chartUserShapes" Target="../drawings/drawing28.xml"/><Relationship Id="rId1" Type="http://schemas.openxmlformats.org/officeDocument/2006/relationships/themeOverride" Target="../theme/themeOverride14.xml"/></Relationships>
</file>

<file path=xl/charts/_rels/chart15.xml.rels><?xml version="1.0" encoding="UTF-8" standalone="yes"?>
<Relationships xmlns="http://schemas.openxmlformats.org/package/2006/relationships"><Relationship Id="rId2" Type="http://schemas.openxmlformats.org/officeDocument/2006/relationships/chartUserShapes" Target="../drawings/drawing30.xml"/><Relationship Id="rId1" Type="http://schemas.openxmlformats.org/officeDocument/2006/relationships/themeOverride" Target="../theme/themeOverride15.xml"/></Relationships>
</file>

<file path=xl/charts/_rels/chart16.xml.rels><?xml version="1.0" encoding="UTF-8" standalone="yes"?>
<Relationships xmlns="http://schemas.openxmlformats.org/package/2006/relationships"><Relationship Id="rId2" Type="http://schemas.openxmlformats.org/officeDocument/2006/relationships/chartUserShapes" Target="../drawings/drawing31.xml"/><Relationship Id="rId1" Type="http://schemas.openxmlformats.org/officeDocument/2006/relationships/themeOverride" Target="../theme/themeOverrid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chartUserShapes" Target="../drawings/drawing38.xml"/></Relationships>
</file>

<file path=xl/charts/_rels/chart18.xml.rels><?xml version="1.0" encoding="UTF-8" standalone="yes"?>
<Relationships xmlns="http://schemas.openxmlformats.org/package/2006/relationships"><Relationship Id="rId2" Type="http://schemas.openxmlformats.org/officeDocument/2006/relationships/chartUserShapes" Target="../drawings/drawing40.xml"/><Relationship Id="rId1" Type="http://schemas.openxmlformats.org/officeDocument/2006/relationships/themeOverride" Target="../theme/themeOverride18.xml"/></Relationships>
</file>

<file path=xl/charts/_rels/chart19.xml.rels><?xml version="1.0" encoding="UTF-8" standalone="yes"?>
<Relationships xmlns="http://schemas.openxmlformats.org/package/2006/relationships"><Relationship Id="rId2" Type="http://schemas.openxmlformats.org/officeDocument/2006/relationships/chartUserShapes" Target="../drawings/drawing41.xml"/><Relationship Id="rId1" Type="http://schemas.openxmlformats.org/officeDocument/2006/relationships/themeOverride" Target="../theme/themeOverride19.xml"/></Relationships>
</file>

<file path=xl/charts/_rels/chart20.xml.rels><?xml version="1.0" encoding="UTF-8" standalone="yes"?>
<Relationships xmlns="http://schemas.openxmlformats.org/package/2006/relationships"><Relationship Id="rId2" Type="http://schemas.openxmlformats.org/officeDocument/2006/relationships/chartUserShapes" Target="../drawings/drawing43.xml"/><Relationship Id="rId1" Type="http://schemas.openxmlformats.org/officeDocument/2006/relationships/themeOverride" Target="../theme/themeOverride20.xml"/></Relationships>
</file>

<file path=xl/charts/_rels/chart21.xml.rels><?xml version="1.0" encoding="UTF-8" standalone="yes"?>
<Relationships xmlns="http://schemas.openxmlformats.org/package/2006/relationships"><Relationship Id="rId2" Type="http://schemas.openxmlformats.org/officeDocument/2006/relationships/chartUserShapes" Target="../drawings/drawing45.xml"/><Relationship Id="rId1" Type="http://schemas.openxmlformats.org/officeDocument/2006/relationships/themeOverride" Target="../theme/themeOverride21.xml"/></Relationships>
</file>

<file path=xl/charts/_rels/chart22.xml.rels><?xml version="1.0" encoding="UTF-8" standalone="yes"?>
<Relationships xmlns="http://schemas.openxmlformats.org/package/2006/relationships"><Relationship Id="rId2" Type="http://schemas.openxmlformats.org/officeDocument/2006/relationships/chartUserShapes" Target="../drawings/drawing47.xml"/><Relationship Id="rId1" Type="http://schemas.openxmlformats.org/officeDocument/2006/relationships/themeOverride" Target="../theme/themeOverride22.xml"/></Relationships>
</file>

<file path=xl/charts/_rels/chart23.xml.rels><?xml version="1.0" encoding="UTF-8" standalone="yes"?>
<Relationships xmlns="http://schemas.openxmlformats.org/package/2006/relationships"><Relationship Id="rId2" Type="http://schemas.openxmlformats.org/officeDocument/2006/relationships/chartUserShapes" Target="../drawings/drawing49.xml"/><Relationship Id="rId1" Type="http://schemas.openxmlformats.org/officeDocument/2006/relationships/themeOverride" Target="../theme/themeOverrid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9939431107926742E-2"/>
          <c:y val="0.14714391023940784"/>
          <c:w val="0.86173578629833447"/>
          <c:h val="0.712639860869834"/>
        </c:manualLayout>
      </c:layout>
      <c:lineChart>
        <c:grouping val="standard"/>
        <c:varyColors val="0"/>
        <c:ser>
          <c:idx val="0"/>
          <c:order val="0"/>
          <c:tx>
            <c:strRef>
              <c:f>'Chart Data'!$BP$3</c:f>
              <c:strCache>
                <c:ptCount val="1"/>
                <c:pt idx="0">
                  <c:v>Real PSCE in RDEL per capita</c:v>
                </c:pt>
              </c:strCache>
            </c:strRef>
          </c:tx>
          <c:spPr>
            <a:ln w="38100">
              <a:solidFill>
                <a:srgbClr val="BD1B21"/>
              </a:solidFill>
            </a:ln>
          </c:spPr>
          <c:marker>
            <c:symbol val="none"/>
          </c:marker>
          <c:cat>
            <c:strRef>
              <c:f>'Chart Data'!$BO$4:$BO$25</c:f>
              <c:strCache>
                <c:ptCount val="22"/>
                <c:pt idx="0">
                  <c:v>2007-08</c:v>
                </c:pt>
                <c:pt idx="1">
                  <c:v>2008-09</c:v>
                </c:pt>
                <c:pt idx="2">
                  <c:v>2009-10</c:v>
                </c:pt>
                <c:pt idx="3">
                  <c:v>2010-11</c:v>
                </c:pt>
                <c:pt idx="4">
                  <c:v>2011-12</c:v>
                </c:pt>
                <c:pt idx="5">
                  <c:v>2012-13</c:v>
                </c:pt>
                <c:pt idx="6">
                  <c:v>2013-14</c:v>
                </c:pt>
                <c:pt idx="7">
                  <c:v>2014-15</c:v>
                </c:pt>
                <c:pt idx="8">
                  <c:v>2015-16</c:v>
                </c:pt>
                <c:pt idx="9">
                  <c:v>2016-17</c:v>
                </c:pt>
                <c:pt idx="10">
                  <c:v>2017-18</c:v>
                </c:pt>
                <c:pt idx="11">
                  <c:v>2018-19</c:v>
                </c:pt>
                <c:pt idx="12">
                  <c:v>2019-20</c:v>
                </c:pt>
                <c:pt idx="13">
                  <c:v>2020-21</c:v>
                </c:pt>
                <c:pt idx="14">
                  <c:v>2021-22</c:v>
                </c:pt>
                <c:pt idx="15">
                  <c:v>2022-23</c:v>
                </c:pt>
                <c:pt idx="16">
                  <c:v>2023-24</c:v>
                </c:pt>
                <c:pt idx="17">
                  <c:v>2024-25</c:v>
                </c:pt>
                <c:pt idx="18">
                  <c:v>2025-26</c:v>
                </c:pt>
                <c:pt idx="19">
                  <c:v>2026-27</c:v>
                </c:pt>
                <c:pt idx="20">
                  <c:v>2027-28</c:v>
                </c:pt>
                <c:pt idx="21">
                  <c:v>2028-29</c:v>
                </c:pt>
              </c:strCache>
            </c:strRef>
          </c:cat>
          <c:val>
            <c:numRef>
              <c:f>'Chart Data'!$BP$4:$BP$25</c:f>
              <c:numCache>
                <c:formatCode>0.0</c:formatCode>
                <c:ptCount val="22"/>
                <c:pt idx="0">
                  <c:v>100.43540782214451</c:v>
                </c:pt>
                <c:pt idx="1">
                  <c:v>100.66340963372259</c:v>
                </c:pt>
                <c:pt idx="2">
                  <c:v>104.95422399970687</c:v>
                </c:pt>
                <c:pt idx="3">
                  <c:v>104.32871008733468</c:v>
                </c:pt>
                <c:pt idx="4">
                  <c:v>100.3317394544049</c:v>
                </c:pt>
                <c:pt idx="5">
                  <c:v>96.544116558397036</c:v>
                </c:pt>
                <c:pt idx="6">
                  <c:v>95.557908644972116</c:v>
                </c:pt>
                <c:pt idx="7">
                  <c:v>94.289962667660177</c:v>
                </c:pt>
                <c:pt idx="8">
                  <c:v>92.403959893931116</c:v>
                </c:pt>
                <c:pt idx="9">
                  <c:v>90.751463594110177</c:v>
                </c:pt>
                <c:pt idx="10">
                  <c:v>89.829709455628361</c:v>
                </c:pt>
                <c:pt idx="11">
                  <c:v>89.519644513442614</c:v>
                </c:pt>
                <c:pt idx="12">
                  <c:v>93.503228194222871</c:v>
                </c:pt>
                <c:pt idx="13">
                  <c:v>112.15507880141142</c:v>
                </c:pt>
                <c:pt idx="14">
                  <c:v>110.01327543518241</c:v>
                </c:pt>
                <c:pt idx="15">
                  <c:v>103.59736051398529</c:v>
                </c:pt>
                <c:pt idx="16">
                  <c:v>100</c:v>
                </c:pt>
                <c:pt idx="17">
                  <c:v>100.1040491527755</c:v>
                </c:pt>
                <c:pt idx="18">
                  <c:v>100.46890236399209</c:v>
                </c:pt>
                <c:pt idx="19">
                  <c:v>100.98314404125746</c:v>
                </c:pt>
                <c:pt idx="20">
                  <c:v>101.50633406423512</c:v>
                </c:pt>
                <c:pt idx="21">
                  <c:v>101.96151078877138</c:v>
                </c:pt>
              </c:numCache>
            </c:numRef>
          </c:val>
          <c:smooth val="0"/>
          <c:extLst>
            <c:ext xmlns:c16="http://schemas.microsoft.com/office/drawing/2014/chart" uri="{C3380CC4-5D6E-409C-BE32-E72D297353CC}">
              <c16:uniqueId val="{00000000-E850-417B-95DA-4ED900504230}"/>
            </c:ext>
          </c:extLst>
        </c:ser>
        <c:ser>
          <c:idx val="1"/>
          <c:order val="1"/>
          <c:tx>
            <c:strRef>
              <c:f>'Chart Data'!$BQ$3</c:f>
              <c:strCache>
                <c:ptCount val="1"/>
                <c:pt idx="0">
                  <c:v>100 LINE</c:v>
                </c:pt>
              </c:strCache>
            </c:strRef>
          </c:tx>
          <c:spPr>
            <a:ln w="12700">
              <a:solidFill>
                <a:srgbClr val="495057"/>
              </a:solidFill>
            </a:ln>
          </c:spPr>
          <c:marker>
            <c:symbol val="none"/>
          </c:marker>
          <c:cat>
            <c:strRef>
              <c:f>'Chart Data'!$BO$4:$BO$25</c:f>
              <c:strCache>
                <c:ptCount val="22"/>
                <c:pt idx="0">
                  <c:v>2007-08</c:v>
                </c:pt>
                <c:pt idx="1">
                  <c:v>2008-09</c:v>
                </c:pt>
                <c:pt idx="2">
                  <c:v>2009-10</c:v>
                </c:pt>
                <c:pt idx="3">
                  <c:v>2010-11</c:v>
                </c:pt>
                <c:pt idx="4">
                  <c:v>2011-12</c:v>
                </c:pt>
                <c:pt idx="5">
                  <c:v>2012-13</c:v>
                </c:pt>
                <c:pt idx="6">
                  <c:v>2013-14</c:v>
                </c:pt>
                <c:pt idx="7">
                  <c:v>2014-15</c:v>
                </c:pt>
                <c:pt idx="8">
                  <c:v>2015-16</c:v>
                </c:pt>
                <c:pt idx="9">
                  <c:v>2016-17</c:v>
                </c:pt>
                <c:pt idx="10">
                  <c:v>2017-18</c:v>
                </c:pt>
                <c:pt idx="11">
                  <c:v>2018-19</c:v>
                </c:pt>
                <c:pt idx="12">
                  <c:v>2019-20</c:v>
                </c:pt>
                <c:pt idx="13">
                  <c:v>2020-21</c:v>
                </c:pt>
                <c:pt idx="14">
                  <c:v>2021-22</c:v>
                </c:pt>
                <c:pt idx="15">
                  <c:v>2022-23</c:v>
                </c:pt>
                <c:pt idx="16">
                  <c:v>2023-24</c:v>
                </c:pt>
                <c:pt idx="17">
                  <c:v>2024-25</c:v>
                </c:pt>
                <c:pt idx="18">
                  <c:v>2025-26</c:v>
                </c:pt>
                <c:pt idx="19">
                  <c:v>2026-27</c:v>
                </c:pt>
                <c:pt idx="20">
                  <c:v>2027-28</c:v>
                </c:pt>
                <c:pt idx="21">
                  <c:v>2028-29</c:v>
                </c:pt>
              </c:strCache>
            </c:strRef>
          </c:cat>
          <c:val>
            <c:numRef>
              <c:f>'Chart Data'!$BQ$4:$BQ$25</c:f>
              <c:numCache>
                <c:formatCode>0.0</c:formatCode>
                <c:ptCount val="22"/>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85"/>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6352319731627377"/>
          <c:y val="0.32269841673163874"/>
          <c:w val="0.7055067158398447"/>
          <c:h val="0.50311709998479903"/>
        </c:manualLayout>
      </c:layout>
      <c:barChart>
        <c:barDir val="bar"/>
        <c:grouping val="stacked"/>
        <c:varyColors val="0"/>
        <c:ser>
          <c:idx val="0"/>
          <c:order val="0"/>
          <c:tx>
            <c:strRef>
              <c:f>'Chart Data'!$BI$11</c:f>
              <c:strCache>
                <c:ptCount val="1"/>
                <c:pt idx="0">
                  <c:v>Higher taxes and more funding for public services</c:v>
                </c:pt>
              </c:strCache>
            </c:strRef>
          </c:tx>
          <c:spPr>
            <a:solidFill>
              <a:srgbClr val="BD1B21"/>
            </a:solidFill>
            <a:ln w="6350">
              <a:solidFill>
                <a:srgbClr val="495057"/>
              </a:solidFill>
            </a:ln>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920-4EAB-BB16-098F1B8CDBAE}"/>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920-4EAB-BB16-098F1B8CDBAE}"/>
                </c:ext>
              </c:extLst>
            </c:dLbl>
            <c:spPr>
              <a:noFill/>
              <a:ln>
                <a:noFill/>
              </a:ln>
              <a:effectLst/>
            </c:spPr>
            <c:txPr>
              <a:bodyPr wrap="square" lIns="38100" tIns="19050" rIns="38100" bIns="19050" anchor="ctr">
                <a:spAutoFit/>
              </a:bodyPr>
              <a:lstStyle/>
              <a:p>
                <a:pPr>
                  <a:defRPr sz="1800">
                    <a:solidFill>
                      <a:schemeClr val="bg1"/>
                    </a:solidFill>
                    <a:latin typeface="Segoe UI" panose="020B0502040204020203" pitchFamily="34" charset="0"/>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'Chart Data'!$BH$12:$BH$16</c:f>
              <c:strCache>
                <c:ptCount val="5"/>
                <c:pt idx="0">
                  <c:v>All Britons</c:v>
                </c:pt>
                <c:pt idx="1">
                  <c:v>Labour voters</c:v>
                </c:pt>
                <c:pt idx="2">
                  <c:v>Lib Dem voters</c:v>
                </c:pt>
                <c:pt idx="3">
                  <c:v>Conservative voters</c:v>
                </c:pt>
                <c:pt idx="4">
                  <c:v>Reform UK voters</c:v>
                </c:pt>
              </c:strCache>
            </c:strRef>
          </c:cat>
          <c:val>
            <c:numRef>
              <c:f>'Chart Data'!$BI$12:$BI$16</c:f>
              <c:numCache>
                <c:formatCode>0</c:formatCode>
                <c:ptCount val="5"/>
                <c:pt idx="0">
                  <c:v>38.271604938271601</c:v>
                </c:pt>
                <c:pt idx="1">
                  <c:v>59.302325581395351</c:v>
                </c:pt>
                <c:pt idx="2">
                  <c:v>59.090909090909093</c:v>
                </c:pt>
                <c:pt idx="3">
                  <c:v>17.647058823529413</c:v>
                </c:pt>
                <c:pt idx="4">
                  <c:v>15.66265060240964</c:v>
                </c:pt>
              </c:numCache>
            </c:numRef>
          </c:val>
          <c:extLst>
            <c:ext xmlns:c16="http://schemas.microsoft.com/office/drawing/2014/chart" uri="{C3380CC4-5D6E-409C-BE32-E72D297353CC}">
              <c16:uniqueId val="{00000000-046E-42CE-87AB-166FF5477628}"/>
            </c:ext>
          </c:extLst>
        </c:ser>
        <c:ser>
          <c:idx val="1"/>
          <c:order val="1"/>
          <c:tx>
            <c:strRef>
              <c:f>'Chart Data'!$BJ$11</c:f>
              <c:strCache>
                <c:ptCount val="1"/>
                <c:pt idx="0">
                  <c:v>Current tax levels and public services funding remaining as it is</c:v>
                </c:pt>
              </c:strCache>
            </c:strRef>
          </c:tx>
          <c:spPr>
            <a:solidFill>
              <a:srgbClr val="003469"/>
            </a:solidFill>
            <a:ln w="6350">
              <a:solidFill>
                <a:srgbClr val="495057"/>
              </a:solidFill>
            </a:ln>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920-4EAB-BB16-098F1B8CDBAE}"/>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920-4EAB-BB16-098F1B8CDBAE}"/>
                </c:ext>
              </c:extLst>
            </c:dLbl>
            <c:spPr>
              <a:noFill/>
              <a:ln>
                <a:noFill/>
              </a:ln>
              <a:effectLst/>
            </c:spPr>
            <c:txPr>
              <a:bodyPr wrap="square" lIns="38100" tIns="19050" rIns="38100" bIns="19050" anchor="ctr">
                <a:spAutoFit/>
              </a:bodyPr>
              <a:lstStyle/>
              <a:p>
                <a:pPr>
                  <a:defRPr sz="1800">
                    <a:solidFill>
                      <a:schemeClr val="bg1"/>
                    </a:solidFill>
                    <a:latin typeface="Segoe UI" panose="020B0502040204020203" pitchFamily="34" charset="0"/>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'Chart Data'!$BH$12:$BH$16</c:f>
              <c:strCache>
                <c:ptCount val="5"/>
                <c:pt idx="0">
                  <c:v>All Britons</c:v>
                </c:pt>
                <c:pt idx="1">
                  <c:v>Labour voters</c:v>
                </c:pt>
                <c:pt idx="2">
                  <c:v>Lib Dem voters</c:v>
                </c:pt>
                <c:pt idx="3">
                  <c:v>Conservative voters</c:v>
                </c:pt>
                <c:pt idx="4">
                  <c:v>Reform UK voters</c:v>
                </c:pt>
              </c:strCache>
            </c:strRef>
          </c:cat>
          <c:val>
            <c:numRef>
              <c:f>'Chart Data'!$BJ$12:$BJ$16</c:f>
              <c:numCache>
                <c:formatCode>0</c:formatCode>
                <c:ptCount val="5"/>
                <c:pt idx="0">
                  <c:v>37.037037037037038</c:v>
                </c:pt>
                <c:pt idx="1">
                  <c:v>29.069767441860467</c:v>
                </c:pt>
                <c:pt idx="2">
                  <c:v>29.545454545454547</c:v>
                </c:pt>
                <c:pt idx="3">
                  <c:v>50.588235294117645</c:v>
                </c:pt>
                <c:pt idx="4">
                  <c:v>39.75903614457831</c:v>
                </c:pt>
              </c:numCache>
            </c:numRef>
          </c:val>
          <c:extLst>
            <c:ext xmlns:c16="http://schemas.microsoft.com/office/drawing/2014/chart" uri="{C3380CC4-5D6E-409C-BE32-E72D297353CC}">
              <c16:uniqueId val="{00000001-046E-42CE-87AB-166FF5477628}"/>
            </c:ext>
          </c:extLst>
        </c:ser>
        <c:ser>
          <c:idx val="2"/>
          <c:order val="2"/>
          <c:tx>
            <c:strRef>
              <c:f>'Chart Data'!$BK$11</c:f>
              <c:strCache>
                <c:ptCount val="1"/>
                <c:pt idx="0">
                  <c:v>Lower taxes and less funding for public services</c:v>
                </c:pt>
              </c:strCache>
            </c:strRef>
          </c:tx>
          <c:spPr>
            <a:solidFill>
              <a:srgbClr val="D1A21E"/>
            </a:solidFill>
            <a:ln w="6350">
              <a:solidFill>
                <a:srgbClr val="495057"/>
              </a:solidFill>
            </a:ln>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920-4EAB-BB16-098F1B8CDBAE}"/>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920-4EAB-BB16-098F1B8CDBAE}"/>
                </c:ext>
              </c:extLst>
            </c:dLbl>
            <c:spPr>
              <a:noFill/>
              <a:ln>
                <a:noFill/>
              </a:ln>
              <a:effectLst/>
            </c:spPr>
            <c:txPr>
              <a:bodyPr wrap="square" lIns="38100" tIns="19050" rIns="38100" bIns="19050" anchor="ctr">
                <a:spAutoFit/>
              </a:bodyPr>
              <a:lstStyle/>
              <a:p>
                <a:pPr>
                  <a:defRPr sz="1800">
                    <a:solidFill>
                      <a:schemeClr val="bg1"/>
                    </a:solidFill>
                    <a:latin typeface="Segoe UI" panose="020B0502040204020203" pitchFamily="34" charset="0"/>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'Chart Data'!$BH$12:$BH$16</c:f>
              <c:strCache>
                <c:ptCount val="5"/>
                <c:pt idx="0">
                  <c:v>All Britons</c:v>
                </c:pt>
                <c:pt idx="1">
                  <c:v>Labour voters</c:v>
                </c:pt>
                <c:pt idx="2">
                  <c:v>Lib Dem voters</c:v>
                </c:pt>
                <c:pt idx="3">
                  <c:v>Conservative voters</c:v>
                </c:pt>
                <c:pt idx="4">
                  <c:v>Reform UK voters</c:v>
                </c:pt>
              </c:strCache>
            </c:strRef>
          </c:cat>
          <c:val>
            <c:numRef>
              <c:f>'Chart Data'!$BK$12:$BK$16</c:f>
              <c:numCache>
                <c:formatCode>0</c:formatCode>
                <c:ptCount val="5"/>
                <c:pt idx="0">
                  <c:v>24.691358024691358</c:v>
                </c:pt>
                <c:pt idx="1">
                  <c:v>11.627906976744185</c:v>
                </c:pt>
                <c:pt idx="2">
                  <c:v>11.363636363636363</c:v>
                </c:pt>
                <c:pt idx="3">
                  <c:v>31.764705882352938</c:v>
                </c:pt>
                <c:pt idx="4">
                  <c:v>44.578313253012048</c:v>
                </c:pt>
              </c:numCache>
            </c:numRef>
          </c:val>
          <c:extLst>
            <c:ext xmlns:c16="http://schemas.microsoft.com/office/drawing/2014/chart" uri="{C3380CC4-5D6E-409C-BE32-E72D297353CC}">
              <c16:uniqueId val="{00000002-046E-42CE-87AB-166FF5477628}"/>
            </c:ext>
          </c:extLst>
        </c:ser>
        <c:dLbls>
          <c:showLegendKey val="0"/>
          <c:showVal val="0"/>
          <c:showCatName val="0"/>
          <c:showSerName val="0"/>
          <c:showPercent val="0"/>
          <c:showBubbleSize val="0"/>
        </c:dLbls>
        <c:gapWidth val="50"/>
        <c:overlap val="100"/>
        <c:axId val="275934208"/>
        <c:axId val="275936000"/>
      </c:barChart>
      <c:catAx>
        <c:axId val="275934208"/>
        <c:scaling>
          <c:orientation val="maxMin"/>
        </c:scaling>
        <c:delete val="0"/>
        <c:axPos val="l"/>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noMultiLvlLbl val="0"/>
      </c:catAx>
      <c:valAx>
        <c:axId val="275936000"/>
        <c:scaling>
          <c:orientation val="minMax"/>
          <c:max val="100"/>
        </c:scaling>
        <c:delete val="0"/>
        <c:axPos val="b"/>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max"/>
        <c:crossBetween val="between"/>
      </c:valAx>
      <c:spPr>
        <a:noFill/>
      </c:spPr>
    </c:plotArea>
    <c:legend>
      <c:legendPos val="t"/>
      <c:layout>
        <c:manualLayout>
          <c:xMode val="edge"/>
          <c:yMode val="edge"/>
          <c:x val="5.9548022732907317E-2"/>
          <c:y val="0.14060583852775699"/>
          <c:w val="0.88245625481164447"/>
          <c:h val="0.1653433758114824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ln>
      <a:noFill/>
    </a:ln>
  </c:sp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708857696318062"/>
          <c:y val="9.9391914753054797E-2"/>
          <c:w val="0.8365565173242927"/>
          <c:h val="0.73774635342765094"/>
        </c:manualLayout>
      </c:layout>
      <c:barChart>
        <c:barDir val="bar"/>
        <c:grouping val="clustered"/>
        <c:varyColors val="0"/>
        <c:ser>
          <c:idx val="0"/>
          <c:order val="0"/>
          <c:tx>
            <c:strRef>
              <c:f>'Chart Data'!$BW$3</c:f>
              <c:strCache>
                <c:ptCount val="1"/>
                <c:pt idx="0">
                  <c:v>2003-2022</c:v>
                </c:pt>
              </c:strCache>
            </c:strRef>
          </c:tx>
          <c:spPr>
            <a:solidFill>
              <a:srgbClr val="BD1B21"/>
            </a:solidFill>
            <a:ln w="6350">
              <a:solidFill>
                <a:srgbClr val="495057"/>
              </a:solidFill>
              <a:prstDash val="solid"/>
            </a:ln>
            <a:effectLst/>
          </c:spPr>
          <c:invertIfNegative val="0"/>
          <c:dPt>
            <c:idx val="26"/>
            <c:invertIfNegative val="0"/>
            <c:bubble3D val="0"/>
            <c:spPr>
              <a:solidFill>
                <a:srgbClr val="002060"/>
              </a:solidFill>
              <a:ln w="6350">
                <a:solidFill>
                  <a:srgbClr val="495057"/>
                </a:solidFill>
                <a:prstDash val="solid"/>
              </a:ln>
              <a:effectLst/>
            </c:spPr>
            <c:extLst>
              <c:ext xmlns:c16="http://schemas.microsoft.com/office/drawing/2014/chart" uri="{C3380CC4-5D6E-409C-BE32-E72D297353CC}">
                <c16:uniqueId val="{00000008-24DE-455D-A819-0C8088603BF6}"/>
              </c:ext>
            </c:extLst>
          </c:dPt>
          <c:cat>
            <c:strRef>
              <c:f>'Chart Data'!$BV$4:$BV$34</c:f>
              <c:strCache>
                <c:ptCount val="31"/>
                <c:pt idx="0">
                  <c:v>Estonia</c:v>
                </c:pt>
                <c:pt idx="1">
                  <c:v>Korea</c:v>
                </c:pt>
                <c:pt idx="2">
                  <c:v>Latvia</c:v>
                </c:pt>
                <c:pt idx="3">
                  <c:v>Czechia</c:v>
                </c:pt>
                <c:pt idx="4">
                  <c:v>Hungary</c:v>
                </c:pt>
                <c:pt idx="5">
                  <c:v>Sweden</c:v>
                </c:pt>
                <c:pt idx="6">
                  <c:v>Norway</c:v>
                </c:pt>
                <c:pt idx="7">
                  <c:v>Poland</c:v>
                </c:pt>
                <c:pt idx="8">
                  <c:v>Slovenia</c:v>
                </c:pt>
                <c:pt idx="9">
                  <c:v>Luxembourg</c:v>
                </c:pt>
                <c:pt idx="10">
                  <c:v>Greece</c:v>
                </c:pt>
                <c:pt idx="11">
                  <c:v>Finland</c:v>
                </c:pt>
                <c:pt idx="12">
                  <c:v>Japan</c:v>
                </c:pt>
                <c:pt idx="13">
                  <c:v>Lithuania</c:v>
                </c:pt>
                <c:pt idx="14">
                  <c:v>France</c:v>
                </c:pt>
                <c:pt idx="15">
                  <c:v>Netherlands</c:v>
                </c:pt>
                <c:pt idx="16">
                  <c:v>Iceland</c:v>
                </c:pt>
                <c:pt idx="17">
                  <c:v>Slovakia</c:v>
                </c:pt>
                <c:pt idx="18">
                  <c:v>US</c:v>
                </c:pt>
                <c:pt idx="19">
                  <c:v>Spain</c:v>
                </c:pt>
                <c:pt idx="20">
                  <c:v>Denmark</c:v>
                </c:pt>
                <c:pt idx="21">
                  <c:v>Australia</c:v>
                </c:pt>
                <c:pt idx="22">
                  <c:v>Austria</c:v>
                </c:pt>
                <c:pt idx="23">
                  <c:v>Portugal</c:v>
                </c:pt>
                <c:pt idx="24">
                  <c:v>Switzerland</c:v>
                </c:pt>
                <c:pt idx="25">
                  <c:v>Ireland</c:v>
                </c:pt>
                <c:pt idx="26">
                  <c:v>UK</c:v>
                </c:pt>
                <c:pt idx="27">
                  <c:v>Italy</c:v>
                </c:pt>
                <c:pt idx="28">
                  <c:v>Israel</c:v>
                </c:pt>
                <c:pt idx="29">
                  <c:v>Belgium</c:v>
                </c:pt>
                <c:pt idx="30">
                  <c:v>Germany</c:v>
                </c:pt>
              </c:strCache>
            </c:strRef>
          </c:cat>
          <c:val>
            <c:numRef>
              <c:f>'Chart Data'!$BW$4:$BW$34</c:f>
              <c:numCache>
                <c:formatCode>0.0</c:formatCode>
                <c:ptCount val="31"/>
                <c:pt idx="0">
                  <c:v>5.3362375296214539</c:v>
                </c:pt>
                <c:pt idx="1">
                  <c:v>4.9561719999869878</c:v>
                </c:pt>
                <c:pt idx="2">
                  <c:v>4.7532364083462024</c:v>
                </c:pt>
                <c:pt idx="3">
                  <c:v>4.7454643142734794</c:v>
                </c:pt>
                <c:pt idx="4">
                  <c:v>4.6181676341360873</c:v>
                </c:pt>
                <c:pt idx="5">
                  <c:v>4.5506017163617773</c:v>
                </c:pt>
                <c:pt idx="6">
                  <c:v>4.5081332599142385</c:v>
                </c:pt>
                <c:pt idx="7">
                  <c:v>4.2950500113534096</c:v>
                </c:pt>
                <c:pt idx="8">
                  <c:v>4.275638433757095</c:v>
                </c:pt>
                <c:pt idx="9">
                  <c:v>4.1890307080695592</c:v>
                </c:pt>
                <c:pt idx="10">
                  <c:v>4.0946322762145382</c:v>
                </c:pt>
                <c:pt idx="11">
                  <c:v>3.960696689119211</c:v>
                </c:pt>
                <c:pt idx="12">
                  <c:v>3.9530871346834231</c:v>
                </c:pt>
                <c:pt idx="13">
                  <c:v>3.8993341175052878</c:v>
                </c:pt>
                <c:pt idx="14">
                  <c:v>3.7980743989141601</c:v>
                </c:pt>
                <c:pt idx="15">
                  <c:v>3.7365702403300043</c:v>
                </c:pt>
                <c:pt idx="16">
                  <c:v>3.7317936744665303</c:v>
                </c:pt>
                <c:pt idx="17">
                  <c:v>3.5965285655748218</c:v>
                </c:pt>
                <c:pt idx="18">
                  <c:v>3.5916962184737544</c:v>
                </c:pt>
                <c:pt idx="19">
                  <c:v>3.3271083364111824</c:v>
                </c:pt>
                <c:pt idx="20">
                  <c:v>3.2815287712873937</c:v>
                </c:pt>
                <c:pt idx="21">
                  <c:v>3.1343494256570499</c:v>
                </c:pt>
                <c:pt idx="22">
                  <c:v>3.0502152063159711</c:v>
                </c:pt>
                <c:pt idx="23">
                  <c:v>2.9605303568234786</c:v>
                </c:pt>
                <c:pt idx="24">
                  <c:v>2.9605102113867061</c:v>
                </c:pt>
                <c:pt idx="25">
                  <c:v>2.8311903200191901</c:v>
                </c:pt>
                <c:pt idx="26">
                  <c:v>2.8143179545442782</c:v>
                </c:pt>
                <c:pt idx="27">
                  <c:v>2.7823445048647297</c:v>
                </c:pt>
                <c:pt idx="28">
                  <c:v>2.4090048906760146</c:v>
                </c:pt>
                <c:pt idx="29">
                  <c:v>2.3573552761818712</c:v>
                </c:pt>
                <c:pt idx="30">
                  <c:v>2.2421638833857473</c:v>
                </c:pt>
              </c:numCache>
            </c:numRef>
          </c:val>
          <c:extLst>
            <c:ext xmlns:c16="http://schemas.microsoft.com/office/drawing/2014/chart" uri="{C3380CC4-5D6E-409C-BE32-E72D297353CC}">
              <c16:uniqueId val="{00000000-3568-4B7C-9EA6-494068611454}"/>
            </c:ext>
          </c:extLst>
        </c:ser>
        <c:dLbls>
          <c:showLegendKey val="0"/>
          <c:showVal val="0"/>
          <c:showCatName val="0"/>
          <c:showSerName val="0"/>
          <c:showPercent val="0"/>
          <c:showBubbleSize val="0"/>
        </c:dLbls>
        <c:gapWidth val="50"/>
        <c:axId val="1639976431"/>
        <c:axId val="1631339631"/>
      </c:barChart>
      <c:catAx>
        <c:axId val="1639976431"/>
        <c:scaling>
          <c:orientation val="minMax"/>
        </c:scaling>
        <c:delete val="0"/>
        <c:axPos val="l"/>
        <c:numFmt formatCode="General" sourceLinked="0"/>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400" b="0" i="0" u="none" strike="noStrike" kern="1200" baseline="0">
                <a:solidFill>
                  <a:srgbClr val="495057"/>
                </a:solidFill>
                <a:latin typeface="Segoe UI"/>
                <a:ea typeface="Segoe UI"/>
                <a:cs typeface="Segoe UI"/>
              </a:defRPr>
            </a:pPr>
            <a:endParaRPr lang="en-US"/>
          </a:p>
        </c:txPr>
        <c:crossAx val="1631339631"/>
        <c:crosses val="autoZero"/>
        <c:auto val="0"/>
        <c:lblAlgn val="ctr"/>
        <c:lblOffset val="100"/>
        <c:tickLblSkip val="1"/>
        <c:noMultiLvlLbl val="0"/>
      </c:catAx>
      <c:valAx>
        <c:axId val="1631339631"/>
        <c:scaling>
          <c:orientation val="minMax"/>
        </c:scaling>
        <c:delete val="0"/>
        <c:axPos val="b"/>
        <c:numFmt formatCode="General" sourceLinked="0"/>
        <c:majorTickMark val="out"/>
        <c:minorTickMark val="none"/>
        <c:tickLblPos val="nextTo"/>
        <c:spPr>
          <a:noFill/>
          <a:ln w="9525">
            <a:solidFill>
              <a:srgbClr val="495057"/>
            </a:solidFill>
            <a:prstDash val="soli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639976431"/>
        <c:crosses val="autoZero"/>
        <c:crossBetween val="between"/>
      </c:valAx>
      <c:spPr>
        <a:noFill/>
        <a:ln w="25400">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userShapes r:id="rId4"/>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9939431107926742E-2"/>
          <c:y val="0.14714391023940784"/>
          <c:w val="0.86173578629833447"/>
          <c:h val="0.712639860869834"/>
        </c:manualLayout>
      </c:layout>
      <c:lineChart>
        <c:grouping val="standard"/>
        <c:varyColors val="0"/>
        <c:ser>
          <c:idx val="0"/>
          <c:order val="0"/>
          <c:tx>
            <c:strRef>
              <c:f>'Chart Data'!$CD$3</c:f>
              <c:strCache>
                <c:ptCount val="1"/>
                <c:pt idx="0">
                  <c:v>Real PSGI in RDEL per capita</c:v>
                </c:pt>
              </c:strCache>
            </c:strRef>
          </c:tx>
          <c:spPr>
            <a:ln w="38100">
              <a:solidFill>
                <a:srgbClr val="BD1B21"/>
              </a:solidFill>
            </a:ln>
          </c:spPr>
          <c:marker>
            <c:symbol val="none"/>
          </c:marker>
          <c:cat>
            <c:strRef>
              <c:f>'Chart Data'!$CC$4:$CC$25</c:f>
              <c:strCache>
                <c:ptCount val="22"/>
                <c:pt idx="0">
                  <c:v>2007-08</c:v>
                </c:pt>
                <c:pt idx="1">
                  <c:v>2008-09</c:v>
                </c:pt>
                <c:pt idx="2">
                  <c:v>2009-10</c:v>
                </c:pt>
                <c:pt idx="3">
                  <c:v>2010-11</c:v>
                </c:pt>
                <c:pt idx="4">
                  <c:v>2011-12</c:v>
                </c:pt>
                <c:pt idx="5">
                  <c:v>2012-13</c:v>
                </c:pt>
                <c:pt idx="6">
                  <c:v>2013-14</c:v>
                </c:pt>
                <c:pt idx="7">
                  <c:v>2014-15</c:v>
                </c:pt>
                <c:pt idx="8">
                  <c:v>2015-16</c:v>
                </c:pt>
                <c:pt idx="9">
                  <c:v>2016-17</c:v>
                </c:pt>
                <c:pt idx="10">
                  <c:v>2017-18</c:v>
                </c:pt>
                <c:pt idx="11">
                  <c:v>2018-19</c:v>
                </c:pt>
                <c:pt idx="12">
                  <c:v>2019-20</c:v>
                </c:pt>
                <c:pt idx="13">
                  <c:v>2020-21</c:v>
                </c:pt>
                <c:pt idx="14">
                  <c:v>2021-22</c:v>
                </c:pt>
                <c:pt idx="15">
                  <c:v>2022-23</c:v>
                </c:pt>
                <c:pt idx="16">
                  <c:v>2023-24</c:v>
                </c:pt>
                <c:pt idx="17">
                  <c:v>2024-25</c:v>
                </c:pt>
                <c:pt idx="18">
                  <c:v>2025-26</c:v>
                </c:pt>
                <c:pt idx="19">
                  <c:v>2026-27</c:v>
                </c:pt>
                <c:pt idx="20">
                  <c:v>2027-28</c:v>
                </c:pt>
                <c:pt idx="21">
                  <c:v>2028-29</c:v>
                </c:pt>
              </c:strCache>
            </c:strRef>
          </c:cat>
          <c:val>
            <c:numRef>
              <c:f>'Chart Data'!$CD$4:$CD$25</c:f>
              <c:numCache>
                <c:formatCode>0.0</c:formatCode>
                <c:ptCount val="22"/>
                <c:pt idx="0">
                  <c:v>83.985640898875161</c:v>
                </c:pt>
                <c:pt idx="1">
                  <c:v>86.761542509056639</c:v>
                </c:pt>
                <c:pt idx="2">
                  <c:v>96.734900479944514</c:v>
                </c:pt>
                <c:pt idx="3">
                  <c:v>80.784525946966596</c:v>
                </c:pt>
                <c:pt idx="4">
                  <c:v>68.060388476738623</c:v>
                </c:pt>
                <c:pt idx="5">
                  <c:v>64.317199511745542</c:v>
                </c:pt>
                <c:pt idx="6">
                  <c:v>67.741493357627832</c:v>
                </c:pt>
                <c:pt idx="7">
                  <c:v>72.034571779512703</c:v>
                </c:pt>
                <c:pt idx="8">
                  <c:v>68.293930340306503</c:v>
                </c:pt>
                <c:pt idx="9">
                  <c:v>67.698326072704148</c:v>
                </c:pt>
                <c:pt idx="10">
                  <c:v>70.926660973412169</c:v>
                </c:pt>
                <c:pt idx="11">
                  <c:v>73.80398623086603</c:v>
                </c:pt>
                <c:pt idx="12">
                  <c:v>75.285142047965678</c:v>
                </c:pt>
                <c:pt idx="13">
                  <c:v>91.228346899059076</c:v>
                </c:pt>
                <c:pt idx="14">
                  <c:v>93.606096588319105</c:v>
                </c:pt>
                <c:pt idx="15">
                  <c:v>101.01867105095232</c:v>
                </c:pt>
                <c:pt idx="16">
                  <c:v>100</c:v>
                </c:pt>
                <c:pt idx="17">
                  <c:v>102.14023352358777</c:v>
                </c:pt>
                <c:pt idx="18">
                  <c:v>99.071250174868595</c:v>
                </c:pt>
                <c:pt idx="19">
                  <c:v>97.164108229094879</c:v>
                </c:pt>
                <c:pt idx="20">
                  <c:v>94.874096844022873</c:v>
                </c:pt>
                <c:pt idx="21">
                  <c:v>91.670099651749709</c:v>
                </c:pt>
              </c:numCache>
            </c:numRef>
          </c:val>
          <c:smooth val="0"/>
          <c:extLst>
            <c:ext xmlns:c16="http://schemas.microsoft.com/office/drawing/2014/chart" uri="{C3380CC4-5D6E-409C-BE32-E72D297353CC}">
              <c16:uniqueId val="{00000000-E681-43F7-8420-87A73BBE8619}"/>
            </c:ext>
          </c:extLst>
        </c:ser>
        <c:ser>
          <c:idx val="1"/>
          <c:order val="1"/>
          <c:tx>
            <c:strRef>
              <c:f>'Chart Data'!$CE$3</c:f>
              <c:strCache>
                <c:ptCount val="1"/>
                <c:pt idx="0">
                  <c:v>100 LINE</c:v>
                </c:pt>
              </c:strCache>
            </c:strRef>
          </c:tx>
          <c:spPr>
            <a:ln w="12700">
              <a:solidFill>
                <a:srgbClr val="495057"/>
              </a:solidFill>
            </a:ln>
          </c:spPr>
          <c:marker>
            <c:symbol val="none"/>
          </c:marker>
          <c:cat>
            <c:strRef>
              <c:f>'Chart Data'!$CC$4:$CC$25</c:f>
              <c:strCache>
                <c:ptCount val="22"/>
                <c:pt idx="0">
                  <c:v>2007-08</c:v>
                </c:pt>
                <c:pt idx="1">
                  <c:v>2008-09</c:v>
                </c:pt>
                <c:pt idx="2">
                  <c:v>2009-10</c:v>
                </c:pt>
                <c:pt idx="3">
                  <c:v>2010-11</c:v>
                </c:pt>
                <c:pt idx="4">
                  <c:v>2011-12</c:v>
                </c:pt>
                <c:pt idx="5">
                  <c:v>2012-13</c:v>
                </c:pt>
                <c:pt idx="6">
                  <c:v>2013-14</c:v>
                </c:pt>
                <c:pt idx="7">
                  <c:v>2014-15</c:v>
                </c:pt>
                <c:pt idx="8">
                  <c:v>2015-16</c:v>
                </c:pt>
                <c:pt idx="9">
                  <c:v>2016-17</c:v>
                </c:pt>
                <c:pt idx="10">
                  <c:v>2017-18</c:v>
                </c:pt>
                <c:pt idx="11">
                  <c:v>2018-19</c:v>
                </c:pt>
                <c:pt idx="12">
                  <c:v>2019-20</c:v>
                </c:pt>
                <c:pt idx="13">
                  <c:v>2020-21</c:v>
                </c:pt>
                <c:pt idx="14">
                  <c:v>2021-22</c:v>
                </c:pt>
                <c:pt idx="15">
                  <c:v>2022-23</c:v>
                </c:pt>
                <c:pt idx="16">
                  <c:v>2023-24</c:v>
                </c:pt>
                <c:pt idx="17">
                  <c:v>2024-25</c:v>
                </c:pt>
                <c:pt idx="18">
                  <c:v>2025-26</c:v>
                </c:pt>
                <c:pt idx="19">
                  <c:v>2026-27</c:v>
                </c:pt>
                <c:pt idx="20">
                  <c:v>2027-28</c:v>
                </c:pt>
                <c:pt idx="21">
                  <c:v>2028-29</c:v>
                </c:pt>
              </c:strCache>
            </c:strRef>
          </c:cat>
          <c:val>
            <c:numRef>
              <c:f>'Chart Data'!$CE$4:$CE$25</c:f>
              <c:numCache>
                <c:formatCode>0.0</c:formatCode>
                <c:ptCount val="22"/>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numCache>
            </c:numRef>
          </c:val>
          <c:smooth val="0"/>
          <c:extLst>
            <c:ext xmlns:c16="http://schemas.microsoft.com/office/drawing/2014/chart" uri="{C3380CC4-5D6E-409C-BE32-E72D297353CC}">
              <c16:uniqueId val="{00000001-E681-43F7-8420-87A73BBE8619}"/>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6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2051275968052464E-2"/>
          <c:y val="0.14714391023940784"/>
          <c:w val="0.89135131736747131"/>
          <c:h val="0.67867160647702984"/>
        </c:manualLayout>
      </c:layout>
      <c:scatterChart>
        <c:scatterStyle val="lineMarker"/>
        <c:varyColors val="0"/>
        <c:ser>
          <c:idx val="0"/>
          <c:order val="0"/>
          <c:spPr>
            <a:ln w="25400" cap="rnd">
              <a:noFill/>
              <a:round/>
            </a:ln>
            <a:effectLst/>
          </c:spPr>
          <c:marker>
            <c:symbol val="diamond"/>
            <c:size val="10"/>
            <c:spPr>
              <a:solidFill>
                <a:srgbClr val="002060"/>
              </a:solidFill>
              <a:ln w="9525">
                <a:solidFill>
                  <a:srgbClr val="002060"/>
                </a:solidFill>
              </a:ln>
              <a:effectLst/>
            </c:spPr>
          </c:marker>
          <c:dPt>
            <c:idx val="0"/>
            <c:marker>
              <c:symbol val="diamond"/>
              <c:size val="10"/>
              <c:spPr>
                <a:solidFill>
                  <a:srgbClr val="BD1B21"/>
                </a:solidFill>
                <a:ln w="9525">
                  <a:solidFill>
                    <a:srgbClr val="BD1B21"/>
                  </a:solidFill>
                </a:ln>
                <a:effectLst/>
              </c:spPr>
            </c:marker>
            <c:bubble3D val="0"/>
            <c:extLst>
              <c:ext xmlns:c16="http://schemas.microsoft.com/office/drawing/2014/chart" uri="{C3380CC4-5D6E-409C-BE32-E72D297353CC}">
                <c16:uniqueId val="{00000000-D55A-4B19-9ABE-8E79C5F108E4}"/>
              </c:ext>
            </c:extLst>
          </c:dPt>
          <c:dLbls>
            <c:dLbl>
              <c:idx val="0"/>
              <c:tx>
                <c:rich>
                  <a:bodyPr/>
                  <a:lstStyle/>
                  <a:p>
                    <a:fld id="{EBBC2CCF-347F-48B8-A019-3D9E6188F5AC}"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55A-4B19-9ABE-8E79C5F108E4}"/>
                </c:ext>
              </c:extLst>
            </c:dLbl>
            <c:dLbl>
              <c:idx val="1"/>
              <c:tx>
                <c:rich>
                  <a:bodyPr/>
                  <a:lstStyle/>
                  <a:p>
                    <a:fld id="{7BEEC889-5AFE-4062-8ED7-296287428ACA}"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55A-4B19-9ABE-8E79C5F108E4}"/>
                </c:ext>
              </c:extLst>
            </c:dLbl>
            <c:dLbl>
              <c:idx val="2"/>
              <c:tx>
                <c:rich>
                  <a:bodyPr/>
                  <a:lstStyle/>
                  <a:p>
                    <a:fld id="{0E9D0728-3176-4CE3-84FE-073AFFFD6B5F}"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55A-4B19-9ABE-8E79C5F108E4}"/>
                </c:ext>
              </c:extLst>
            </c:dLbl>
            <c:dLbl>
              <c:idx val="3"/>
              <c:tx>
                <c:rich>
                  <a:bodyPr/>
                  <a:lstStyle/>
                  <a:p>
                    <a:fld id="{5B582789-9522-41A3-B010-238076F6F69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55A-4B19-9ABE-8E79C5F108E4}"/>
                </c:ext>
              </c:extLst>
            </c:dLbl>
            <c:dLbl>
              <c:idx val="4"/>
              <c:tx>
                <c:rich>
                  <a:bodyPr/>
                  <a:lstStyle/>
                  <a:p>
                    <a:fld id="{D56152D1-3742-46CF-A438-6535C9DCB0B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55A-4B19-9ABE-8E79C5F108E4}"/>
                </c:ext>
              </c:extLst>
            </c:dLbl>
            <c:dLbl>
              <c:idx val="5"/>
              <c:layout>
                <c:manualLayout>
                  <c:x val="-0.10244821092278719"/>
                  <c:y val="-2.8288543140028287E-2"/>
                </c:manualLayout>
              </c:layout>
              <c:tx>
                <c:rich>
                  <a:bodyPr/>
                  <a:lstStyle/>
                  <a:p>
                    <a:fld id="{3D9518CC-8CBB-4C04-AF09-FFC8B866A13C}"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55A-4B19-9ABE-8E79C5F108E4}"/>
                </c:ext>
              </c:extLst>
            </c:dLbl>
            <c:dLbl>
              <c:idx val="6"/>
              <c:layout>
                <c:manualLayout>
                  <c:x val="-7.0809792843691155E-2"/>
                  <c:y val="-2.451673738802455E-2"/>
                </c:manualLayout>
              </c:layout>
              <c:tx>
                <c:rich>
                  <a:bodyPr/>
                  <a:lstStyle/>
                  <a:p>
                    <a:fld id="{AB482553-F7D7-465C-9707-7DCD45B8EF38}"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55A-4B19-9ABE-8E79C5F108E4}"/>
                </c:ext>
              </c:extLst>
            </c:dLbl>
            <c:dLbl>
              <c:idx val="7"/>
              <c:tx>
                <c:rich>
                  <a:bodyPr/>
                  <a:lstStyle/>
                  <a:p>
                    <a:fld id="{E8DB795A-33A0-4ADF-AD0A-84F595B3207A}"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55A-4B19-9ABE-8E79C5F108E4}"/>
                </c:ext>
              </c:extLst>
            </c:dLbl>
            <c:dLbl>
              <c:idx val="8"/>
              <c:layout>
                <c:manualLayout>
                  <c:x val="-5.1224105461393596E-2"/>
                  <c:y val="-2.8288543140028322E-2"/>
                </c:manualLayout>
              </c:layout>
              <c:tx>
                <c:rich>
                  <a:bodyPr/>
                  <a:lstStyle/>
                  <a:p>
                    <a:fld id="{08DD92BD-AD22-4FBE-8916-0EAEE335F73C}"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55A-4B19-9ABE-8E79C5F108E4}"/>
                </c:ext>
              </c:extLst>
            </c:dLbl>
            <c:dLbl>
              <c:idx val="9"/>
              <c:tx>
                <c:rich>
                  <a:bodyPr/>
                  <a:lstStyle/>
                  <a:p>
                    <a:fld id="{2E92E9A6-67B7-4CB0-9F49-E3E16854DF7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55A-4B19-9ABE-8E79C5F108E4}"/>
                </c:ext>
              </c:extLst>
            </c:dLbl>
            <c:dLbl>
              <c:idx val="10"/>
              <c:layout>
                <c:manualLayout>
                  <c:x val="-4.9717514124293843E-2"/>
                  <c:y val="-2.6402640264026403E-2"/>
                </c:manualLayout>
              </c:layout>
              <c:tx>
                <c:rich>
                  <a:bodyPr/>
                  <a:lstStyle/>
                  <a:p>
                    <a:fld id="{93F6690E-216C-4274-87E1-55657A995A90}"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55A-4B19-9ABE-8E79C5F108E4}"/>
                </c:ext>
              </c:extLst>
            </c:dLbl>
            <c:dLbl>
              <c:idx val="11"/>
              <c:tx>
                <c:rich>
                  <a:bodyPr/>
                  <a:lstStyle/>
                  <a:p>
                    <a:fld id="{1D3D1473-F5F3-470E-B5F4-5DB3A1D1F9D6}"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55A-4B19-9ABE-8E79C5F108E4}"/>
                </c:ext>
              </c:extLst>
            </c:dLbl>
            <c:dLbl>
              <c:idx val="12"/>
              <c:layout>
                <c:manualLayout>
                  <c:x val="-6.0263653483992466E-3"/>
                  <c:y val="-9.4295143800094301E-3"/>
                </c:manualLayout>
              </c:layout>
              <c:tx>
                <c:rich>
                  <a:bodyPr/>
                  <a:lstStyle/>
                  <a:p>
                    <a:fld id="{A0DD675C-BCF8-4344-9DC8-CE206D11EE2B}"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D55A-4B19-9ABE-8E79C5F108E4}"/>
                </c:ext>
              </c:extLst>
            </c:dLbl>
            <c:dLbl>
              <c:idx val="13"/>
              <c:layout>
                <c:manualLayout>
                  <c:x val="-8.738229755178907E-2"/>
                  <c:y val="4.3375766148043372E-2"/>
                </c:manualLayout>
              </c:layout>
              <c:tx>
                <c:rich>
                  <a:bodyPr/>
                  <a:lstStyle/>
                  <a:p>
                    <a:fld id="{249631B0-A720-42D6-8512-D5FE82172DAD}"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D55A-4B19-9ABE-8E79C5F108E4}"/>
                </c:ext>
              </c:extLst>
            </c:dLbl>
            <c:dLbl>
              <c:idx val="14"/>
              <c:layout>
                <c:manualLayout>
                  <c:x val="-6.0263653483993021E-3"/>
                  <c:y val="-1.6973125884017008E-2"/>
                </c:manualLayout>
              </c:layout>
              <c:tx>
                <c:rich>
                  <a:bodyPr/>
                  <a:lstStyle/>
                  <a:p>
                    <a:fld id="{D07BCAD0-26A6-4DFC-ABB9-BA046BB4DB5B}"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D55A-4B19-9ABE-8E79C5F108E4}"/>
                </c:ext>
              </c:extLst>
            </c:dLbl>
            <c:dLbl>
              <c:idx val="15"/>
              <c:layout>
                <c:manualLayout>
                  <c:x val="-9.0395480225989259E-3"/>
                  <c:y val="-3.457448665261441E-17"/>
                </c:manualLayout>
              </c:layout>
              <c:tx>
                <c:rich>
                  <a:bodyPr/>
                  <a:lstStyle/>
                  <a:p>
                    <a:fld id="{0DE542D8-E595-4548-AC5E-4E6C8696FFDE}"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D55A-4B19-9ABE-8E79C5F108E4}"/>
                </c:ext>
              </c:extLst>
            </c:dLbl>
            <c:dLbl>
              <c:idx val="16"/>
              <c:layout>
                <c:manualLayout>
                  <c:x val="-9.4915254237288194E-2"/>
                  <c:y val="-6.914897330522882E-17"/>
                </c:manualLayout>
              </c:layout>
              <c:tx>
                <c:rich>
                  <a:bodyPr/>
                  <a:lstStyle/>
                  <a:p>
                    <a:fld id="{C78D0A7C-CA71-4B2B-BD7A-28F63DE1FE4C}"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D55A-4B19-9ABE-8E79C5F108E4}"/>
                </c:ext>
              </c:extLst>
            </c:dLbl>
            <c:dLbl>
              <c:idx val="17"/>
              <c:tx>
                <c:rich>
                  <a:bodyPr/>
                  <a:lstStyle/>
                  <a:p>
                    <a:fld id="{53C85D92-3D10-49BE-9C5A-8C603B3F6A76}"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55A-4B19-9ABE-8E79C5F108E4}"/>
                </c:ext>
              </c:extLst>
            </c:dLbl>
            <c:dLbl>
              <c:idx val="18"/>
              <c:tx>
                <c:rich>
                  <a:bodyPr/>
                  <a:lstStyle/>
                  <a:p>
                    <a:fld id="{76BBD64A-D70A-4C3C-9B51-CFA98BAD8C9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D55A-4B19-9ABE-8E79C5F108E4}"/>
                </c:ext>
              </c:extLst>
            </c:dLbl>
            <c:dLbl>
              <c:idx val="19"/>
              <c:tx>
                <c:rich>
                  <a:bodyPr/>
                  <a:lstStyle/>
                  <a:p>
                    <a:fld id="{E5BA5DCA-C73D-4026-A67E-57BC94C37BF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D55A-4B19-9ABE-8E79C5F108E4}"/>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495057"/>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rgbClr val="495057"/>
                      </a:solidFill>
                      <a:round/>
                    </a:ln>
                    <a:effectLst/>
                  </c:spPr>
                </c15:leaderLines>
              </c:ext>
            </c:extLst>
          </c:dLbls>
          <c:xVal>
            <c:numRef>
              <c:f>'Chart Data'!$CJ$9:$DC$9</c:f>
              <c:numCache>
                <c:formatCode>0.00</c:formatCode>
                <c:ptCount val="20"/>
                <c:pt idx="0">
                  <c:v>3.7872637026317841</c:v>
                </c:pt>
                <c:pt idx="1">
                  <c:v>3.4794354303851649</c:v>
                </c:pt>
                <c:pt idx="2">
                  <c:v>0.93904773225055627</c:v>
                </c:pt>
                <c:pt idx="3">
                  <c:v>3.2847089529093316</c:v>
                </c:pt>
                <c:pt idx="4">
                  <c:v>3.099439043825515</c:v>
                </c:pt>
                <c:pt idx="5">
                  <c:v>1.8489287121120153</c:v>
                </c:pt>
                <c:pt idx="6">
                  <c:v>1.4549595627724146</c:v>
                </c:pt>
                <c:pt idx="7">
                  <c:v>1.2277362358651807</c:v>
                </c:pt>
                <c:pt idx="8">
                  <c:v>2.1769958708841104</c:v>
                </c:pt>
                <c:pt idx="9">
                  <c:v>2.0275310712678349</c:v>
                </c:pt>
                <c:pt idx="10">
                  <c:v>1.7866363441140618</c:v>
                </c:pt>
                <c:pt idx="11">
                  <c:v>2.7349054954748997</c:v>
                </c:pt>
                <c:pt idx="12">
                  <c:v>2.2593069087182536</c:v>
                </c:pt>
                <c:pt idx="13">
                  <c:v>1.8875313436821244</c:v>
                </c:pt>
                <c:pt idx="14">
                  <c:v>1.8656026693396015</c:v>
                </c:pt>
                <c:pt idx="15">
                  <c:v>1.4003491875574678</c:v>
                </c:pt>
                <c:pt idx="16">
                  <c:v>1.4731892091465397</c:v>
                </c:pt>
                <c:pt idx="17">
                  <c:v>2.1716574819164598</c:v>
                </c:pt>
                <c:pt idx="18">
                  <c:v>1.9279723595209355</c:v>
                </c:pt>
                <c:pt idx="19">
                  <c:v>2.4551535726498237</c:v>
                </c:pt>
              </c:numCache>
            </c:numRef>
          </c:xVal>
          <c:yVal>
            <c:numRef>
              <c:f>'Chart Data'!$CJ$10:$DC$10</c:f>
              <c:numCache>
                <c:formatCode>0.00</c:formatCode>
                <c:ptCount val="20"/>
                <c:pt idx="0">
                  <c:v>3.804569734222274</c:v>
                </c:pt>
                <c:pt idx="1">
                  <c:v>4.3724943847307518</c:v>
                </c:pt>
                <c:pt idx="2">
                  <c:v>1.7705181875992348</c:v>
                </c:pt>
                <c:pt idx="3">
                  <c:v>4.1557860291835169</c:v>
                </c:pt>
                <c:pt idx="4">
                  <c:v>4.5718689421074821</c:v>
                </c:pt>
                <c:pt idx="5">
                  <c:v>4.2828992146116907</c:v>
                </c:pt>
                <c:pt idx="6">
                  <c:v>3.9706052377551204</c:v>
                </c:pt>
                <c:pt idx="7">
                  <c:v>2.5674862935651799</c:v>
                </c:pt>
                <c:pt idx="8">
                  <c:v>4.3738735011547236</c:v>
                </c:pt>
                <c:pt idx="9">
                  <c:v>3.1715229966750913</c:v>
                </c:pt>
                <c:pt idx="10">
                  <c:v>3.3169303867498723</c:v>
                </c:pt>
                <c:pt idx="11">
                  <c:v>2.3709310527536109</c:v>
                </c:pt>
                <c:pt idx="12">
                  <c:v>3.4527962545558344</c:v>
                </c:pt>
                <c:pt idx="13">
                  <c:v>3.2967809854578478</c:v>
                </c:pt>
                <c:pt idx="14">
                  <c:v>3.8338498450246172</c:v>
                </c:pt>
                <c:pt idx="15">
                  <c:v>3.7344598564761577</c:v>
                </c:pt>
                <c:pt idx="16">
                  <c:v>3.189835379063255</c:v>
                </c:pt>
                <c:pt idx="17">
                  <c:v>6.2080631668109731</c:v>
                </c:pt>
                <c:pt idx="18">
                  <c:v>3.7227021309540254</c:v>
                </c:pt>
                <c:pt idx="19">
                  <c:v>3.2856372949695567</c:v>
                </c:pt>
              </c:numCache>
            </c:numRef>
          </c:yVal>
          <c:smooth val="0"/>
          <c:extLst>
            <c:ext xmlns:c15="http://schemas.microsoft.com/office/drawing/2012/chart" uri="{02D57815-91ED-43cb-92C2-25804820EDAC}">
              <c15:datalabelsRange>
                <c15:f>'Chart Data'!$CJ$3:$DC$3</c15:f>
                <c15:dlblRangeCache>
                  <c:ptCount val="20"/>
                  <c:pt idx="0">
                    <c:v>UK</c:v>
                  </c:pt>
                  <c:pt idx="1">
                    <c:v>US </c:v>
                  </c:pt>
                  <c:pt idx="2">
                    <c:v>Japan</c:v>
                  </c:pt>
                  <c:pt idx="3">
                    <c:v>Canada</c:v>
                  </c:pt>
                  <c:pt idx="4">
                    <c:v>Australia</c:v>
                  </c:pt>
                  <c:pt idx="5">
                    <c:v>Denmark</c:v>
                  </c:pt>
                  <c:pt idx="6">
                    <c:v>Sweden</c:v>
                  </c:pt>
                  <c:pt idx="7">
                    <c:v>Switzerland</c:v>
                  </c:pt>
                  <c:pt idx="8">
                    <c:v>S Korea</c:v>
                  </c:pt>
                  <c:pt idx="9">
                    <c:v>Germany</c:v>
                  </c:pt>
                  <c:pt idx="10">
                    <c:v>France</c:v>
                  </c:pt>
                  <c:pt idx="11">
                    <c:v>Italy</c:v>
                  </c:pt>
                  <c:pt idx="12">
                    <c:v>Spain</c:v>
                  </c:pt>
                  <c:pt idx="13">
                    <c:v>Netherlands</c:v>
                  </c:pt>
                  <c:pt idx="14">
                    <c:v>Belgium</c:v>
                  </c:pt>
                  <c:pt idx="15">
                    <c:v>Austria</c:v>
                  </c:pt>
                  <c:pt idx="16">
                    <c:v>Finland</c:v>
                  </c:pt>
                  <c:pt idx="17">
                    <c:v>Ireland</c:v>
                  </c:pt>
                  <c:pt idx="18">
                    <c:v>Greece</c:v>
                  </c:pt>
                  <c:pt idx="19">
                    <c:v>Portugal</c:v>
                  </c:pt>
                </c15:dlblRangeCache>
              </c15:datalabelsRange>
            </c:ext>
            <c:ext xmlns:c16="http://schemas.microsoft.com/office/drawing/2014/chart" uri="{C3380CC4-5D6E-409C-BE32-E72D297353CC}">
              <c16:uniqueId val="{00000014-D55A-4B19-9ABE-8E79C5F108E4}"/>
            </c:ext>
          </c:extLst>
        </c:ser>
        <c:dLbls>
          <c:showLegendKey val="0"/>
          <c:showVal val="0"/>
          <c:showCatName val="0"/>
          <c:showSerName val="0"/>
          <c:showPercent val="0"/>
          <c:showBubbleSize val="0"/>
        </c:dLbls>
        <c:axId val="1159311535"/>
        <c:axId val="1159310287"/>
      </c:scatterChart>
      <c:valAx>
        <c:axId val="1159311535"/>
        <c:scaling>
          <c:orientation val="minMax"/>
          <c:max val="5"/>
        </c:scaling>
        <c:delete val="0"/>
        <c:axPos val="b"/>
        <c:numFmt formatCode="#,##0.0"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159310287"/>
        <c:crosses val="autoZero"/>
        <c:crossBetween val="midCat"/>
        <c:majorUnit val="0.5"/>
      </c:valAx>
      <c:valAx>
        <c:axId val="1159310287"/>
        <c:scaling>
          <c:orientation val="minMax"/>
          <c:max val="5"/>
        </c:scaling>
        <c:delete val="0"/>
        <c:axPos val="l"/>
        <c:numFmt formatCode="0.0"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159311535"/>
        <c:crosses val="autoZero"/>
        <c:crossBetween val="midCat"/>
      </c:valAx>
      <c:spPr>
        <a:noFill/>
        <a:ln>
          <a:noFill/>
        </a:ln>
        <a:effectLst/>
      </c:spPr>
    </c:plotArea>
    <c:plotVisOnly val="1"/>
    <c:dispBlanksAs val="gap"/>
    <c:showDLblsOverMax val="0"/>
  </c:chart>
  <c:spPr>
    <a:solidFill>
      <a:srgbClr val="FFFFFF"/>
    </a:solidFill>
    <a:ln w="9525" cap="flat" cmpd="sng" algn="ctr">
      <a:noFill/>
      <a:round/>
    </a:ln>
    <a:effectLst/>
  </c:spPr>
  <c:txPr>
    <a:bodyPr/>
    <a:lstStyle/>
    <a:p>
      <a:pPr>
        <a:defRPr/>
      </a:pPr>
      <a:endParaRPr lang="en-US"/>
    </a:p>
  </c:txPr>
  <c:userShapes r:id="rId4"/>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6817325800376646"/>
          <c:y val="9.8205854579792251E-2"/>
          <c:w val="0.63879472693032013"/>
          <c:h val="0.80075542965061375"/>
        </c:manualLayout>
      </c:layout>
      <c:pieChart>
        <c:varyColors val="1"/>
        <c:ser>
          <c:idx val="0"/>
          <c:order val="0"/>
          <c:tx>
            <c:strRef>
              <c:f>'Chart Data'!$DF$3</c:f>
              <c:strCache>
                <c:ptCount val="1"/>
                <c:pt idx="0">
                  <c:v>2024-2025</c:v>
                </c:pt>
              </c:strCache>
            </c:strRef>
          </c:tx>
          <c:dPt>
            <c:idx val="0"/>
            <c:bubble3D val="0"/>
            <c:spPr>
              <a:solidFill>
                <a:srgbClr val="7B7C77"/>
              </a:solidFill>
              <a:ln>
                <a:solidFill>
                  <a:srgbClr val="495057"/>
                </a:solidFill>
              </a:ln>
            </c:spPr>
            <c:extLst>
              <c:ext xmlns:c16="http://schemas.microsoft.com/office/drawing/2014/chart" uri="{C3380CC4-5D6E-409C-BE32-E72D297353CC}">
                <c16:uniqueId val="{00000001-5664-4848-94FB-7F5F4D0F8C7C}"/>
              </c:ext>
            </c:extLst>
          </c:dPt>
          <c:dPt>
            <c:idx val="1"/>
            <c:bubble3D val="0"/>
            <c:spPr>
              <a:solidFill>
                <a:srgbClr val="7B7C77"/>
              </a:solidFill>
              <a:ln>
                <a:solidFill>
                  <a:srgbClr val="495057"/>
                </a:solidFill>
              </a:ln>
            </c:spPr>
            <c:extLst>
              <c:ext xmlns:c16="http://schemas.microsoft.com/office/drawing/2014/chart" uri="{C3380CC4-5D6E-409C-BE32-E72D297353CC}">
                <c16:uniqueId val="{00000003-5664-4848-94FB-7F5F4D0F8C7C}"/>
              </c:ext>
            </c:extLst>
          </c:dPt>
          <c:dPt>
            <c:idx val="2"/>
            <c:bubble3D val="0"/>
            <c:spPr>
              <a:solidFill>
                <a:srgbClr val="7B7C77"/>
              </a:solidFill>
              <a:ln>
                <a:solidFill>
                  <a:srgbClr val="495057"/>
                </a:solidFill>
              </a:ln>
            </c:spPr>
            <c:extLst>
              <c:ext xmlns:c16="http://schemas.microsoft.com/office/drawing/2014/chart" uri="{C3380CC4-5D6E-409C-BE32-E72D297353CC}">
                <c16:uniqueId val="{00000005-5664-4848-94FB-7F5F4D0F8C7C}"/>
              </c:ext>
            </c:extLst>
          </c:dPt>
          <c:dPt>
            <c:idx val="3"/>
            <c:bubble3D val="0"/>
            <c:spPr>
              <a:solidFill>
                <a:srgbClr val="7B7C77"/>
              </a:solidFill>
              <a:ln>
                <a:solidFill>
                  <a:srgbClr val="495057"/>
                </a:solidFill>
              </a:ln>
            </c:spPr>
            <c:extLst>
              <c:ext xmlns:c16="http://schemas.microsoft.com/office/drawing/2014/chart" uri="{C3380CC4-5D6E-409C-BE32-E72D297353CC}">
                <c16:uniqueId val="{00000007-5664-4848-94FB-7F5F4D0F8C7C}"/>
              </c:ext>
            </c:extLst>
          </c:dPt>
          <c:dPt>
            <c:idx val="4"/>
            <c:bubble3D val="0"/>
            <c:spPr>
              <a:solidFill>
                <a:srgbClr val="BD1B21"/>
              </a:solidFill>
              <a:ln>
                <a:solidFill>
                  <a:srgbClr val="495057"/>
                </a:solidFill>
              </a:ln>
            </c:spPr>
            <c:extLst>
              <c:ext xmlns:c16="http://schemas.microsoft.com/office/drawing/2014/chart" uri="{C3380CC4-5D6E-409C-BE32-E72D297353CC}">
                <c16:uniqueId val="{00000009-5664-4848-94FB-7F5F4D0F8C7C}"/>
              </c:ext>
            </c:extLst>
          </c:dPt>
          <c:dPt>
            <c:idx val="5"/>
            <c:bubble3D val="0"/>
            <c:spPr>
              <a:solidFill>
                <a:srgbClr val="002060"/>
              </a:solidFill>
              <a:ln>
                <a:solidFill>
                  <a:srgbClr val="495057"/>
                </a:solidFill>
              </a:ln>
            </c:spPr>
            <c:extLst>
              <c:ext xmlns:c16="http://schemas.microsoft.com/office/drawing/2014/chart" uri="{C3380CC4-5D6E-409C-BE32-E72D297353CC}">
                <c16:uniqueId val="{0000000B-5664-4848-94FB-7F5F4D0F8C7C}"/>
              </c:ext>
            </c:extLst>
          </c:dPt>
          <c:dPt>
            <c:idx val="6"/>
            <c:bubble3D val="0"/>
            <c:spPr>
              <a:solidFill>
                <a:srgbClr val="D1A21E"/>
              </a:solidFill>
              <a:ln>
                <a:solidFill>
                  <a:srgbClr val="495057"/>
                </a:solidFill>
              </a:ln>
            </c:spPr>
            <c:extLst>
              <c:ext xmlns:c16="http://schemas.microsoft.com/office/drawing/2014/chart" uri="{C3380CC4-5D6E-409C-BE32-E72D297353CC}">
                <c16:uniqueId val="{0000000D-5664-4848-94FB-7F5F4D0F8C7C}"/>
              </c:ext>
            </c:extLst>
          </c:dPt>
          <c:dPt>
            <c:idx val="7"/>
            <c:bubble3D val="0"/>
            <c:spPr>
              <a:solidFill>
                <a:srgbClr val="00793D"/>
              </a:solidFill>
              <a:ln>
                <a:solidFill>
                  <a:srgbClr val="495057"/>
                </a:solidFill>
              </a:ln>
            </c:spPr>
            <c:extLst>
              <c:ext xmlns:c16="http://schemas.microsoft.com/office/drawing/2014/chart" uri="{C3380CC4-5D6E-409C-BE32-E72D297353CC}">
                <c16:uniqueId val="{0000000F-5664-4848-94FB-7F5F4D0F8C7C}"/>
              </c:ext>
            </c:extLst>
          </c:dPt>
          <c:dPt>
            <c:idx val="8"/>
            <c:bubble3D val="0"/>
            <c:spPr>
              <a:solidFill>
                <a:srgbClr val="965793"/>
              </a:solidFill>
              <a:ln>
                <a:solidFill>
                  <a:srgbClr val="495057"/>
                </a:solidFill>
              </a:ln>
            </c:spPr>
            <c:extLst>
              <c:ext xmlns:c16="http://schemas.microsoft.com/office/drawing/2014/chart" uri="{C3380CC4-5D6E-409C-BE32-E72D297353CC}">
                <c16:uniqueId val="{00000011-5664-4848-94FB-7F5F4D0F8C7C}"/>
              </c:ext>
            </c:extLst>
          </c:dPt>
          <c:dPt>
            <c:idx val="9"/>
            <c:bubble3D val="0"/>
            <c:spPr>
              <a:solidFill>
                <a:srgbClr val="00ADDC"/>
              </a:solidFill>
              <a:ln>
                <a:solidFill>
                  <a:srgbClr val="495057"/>
                </a:solidFill>
              </a:ln>
            </c:spPr>
            <c:extLst>
              <c:ext xmlns:c16="http://schemas.microsoft.com/office/drawing/2014/chart" uri="{C3380CC4-5D6E-409C-BE32-E72D297353CC}">
                <c16:uniqueId val="{00000013-5664-4848-94FB-7F5F4D0F8C7C}"/>
              </c:ext>
            </c:extLst>
          </c:dPt>
          <c:dPt>
            <c:idx val="10"/>
            <c:bubble3D val="0"/>
            <c:spPr>
              <a:solidFill>
                <a:srgbClr val="495057">
                  <a:lumMod val="50000"/>
                </a:srgbClr>
              </a:solidFill>
              <a:ln>
                <a:solidFill>
                  <a:srgbClr val="495057"/>
                </a:solidFill>
              </a:ln>
            </c:spPr>
            <c:extLst>
              <c:ext xmlns:c16="http://schemas.microsoft.com/office/drawing/2014/chart" uri="{C3380CC4-5D6E-409C-BE32-E72D297353CC}">
                <c16:uniqueId val="{00000015-5664-4848-94FB-7F5F4D0F8C7C}"/>
              </c:ext>
            </c:extLst>
          </c:dPt>
          <c:dPt>
            <c:idx val="11"/>
            <c:bubble3D val="0"/>
            <c:spPr>
              <a:solidFill>
                <a:srgbClr val="EEECE1"/>
              </a:solidFill>
              <a:ln>
                <a:solidFill>
                  <a:srgbClr val="495057"/>
                </a:solidFill>
              </a:ln>
            </c:spPr>
            <c:extLst>
              <c:ext xmlns:c16="http://schemas.microsoft.com/office/drawing/2014/chart" uri="{C3380CC4-5D6E-409C-BE32-E72D297353CC}">
                <c16:uniqueId val="{00000017-5664-4848-94FB-7F5F4D0F8C7C}"/>
              </c:ext>
            </c:extLst>
          </c:dPt>
          <c:dPt>
            <c:idx val="12"/>
            <c:bubble3D val="0"/>
            <c:spPr>
              <a:ln>
                <a:solidFill>
                  <a:srgbClr val="495057"/>
                </a:solidFill>
              </a:ln>
            </c:spPr>
            <c:extLst>
              <c:ext xmlns:c16="http://schemas.microsoft.com/office/drawing/2014/chart" uri="{C3380CC4-5D6E-409C-BE32-E72D297353CC}">
                <c16:uniqueId val="{00000019-5664-4848-94FB-7F5F4D0F8C7C}"/>
              </c:ext>
            </c:extLst>
          </c:dPt>
          <c:dLbls>
            <c:dLbl>
              <c:idx val="0"/>
              <c:layout>
                <c:manualLayout>
                  <c:x val="-3.8421815917078161E-2"/>
                  <c:y val="-5.7882962649470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64-4848-94FB-7F5F4D0F8C7C}"/>
                </c:ext>
              </c:extLst>
            </c:dLbl>
            <c:dLbl>
              <c:idx val="2"/>
              <c:layout>
                <c:manualLayout>
                  <c:x val="2.9286237525393961E-2"/>
                  <c:y val="-2.058292218423192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64-4848-94FB-7F5F4D0F8C7C}"/>
                </c:ext>
              </c:extLst>
            </c:dLbl>
            <c:dLbl>
              <c:idx val="3"/>
              <c:layout>
                <c:manualLayout>
                  <c:x val="1.7041624034283852E-2"/>
                  <c:y val="-2.6892678019207997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664-4848-94FB-7F5F4D0F8C7C}"/>
                </c:ext>
              </c:extLst>
            </c:dLbl>
            <c:dLbl>
              <c:idx val="4"/>
              <c:layout>
                <c:manualLayout>
                  <c:x val="3.1087978409478478E-3"/>
                  <c:y val="-2.47384423481718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664-4848-94FB-7F5F4D0F8C7C}"/>
                </c:ext>
              </c:extLst>
            </c:dLbl>
            <c:dLbl>
              <c:idx val="7"/>
              <c:layout>
                <c:manualLayout>
                  <c:x val="-1.2657739816421252E-3"/>
                  <c:y val="2.437922982399470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664-4848-94FB-7F5F4D0F8C7C}"/>
                </c:ext>
              </c:extLst>
            </c:dLbl>
            <c:dLbl>
              <c:idx val="9"/>
              <c:layout>
                <c:manualLayout>
                  <c:x val="-6.0215727271379214E-2"/>
                  <c:y val="-1.633073093586074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664-4848-94FB-7F5F4D0F8C7C}"/>
                </c:ext>
              </c:extLst>
            </c:dLbl>
            <c:dLbl>
              <c:idx val="11"/>
              <c:layout>
                <c:manualLayout>
                  <c:x val="-1.2623218707831013E-2"/>
                  <c:y val="-0.1037738104519113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7-5664-4848-94FB-7F5F4D0F8C7C}"/>
                </c:ext>
              </c:extLst>
            </c:dLbl>
            <c:dLbl>
              <c:idx val="12"/>
              <c:layout>
                <c:manualLayout>
                  <c:x val="-1.2051840977504931E-2"/>
                  <c:y val="-1.6047994000749906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9-5664-4848-94FB-7F5F4D0F8C7C}"/>
                </c:ext>
              </c:extLst>
            </c:dLbl>
            <c:numFmt formatCode="#,##0" sourceLinked="0"/>
            <c:spPr>
              <a:noFill/>
              <a:ln w="25400">
                <a:noFill/>
              </a:ln>
              <a:effectLst/>
            </c:spPr>
            <c:txPr>
              <a:bodyPr/>
              <a:lstStyle/>
              <a:p>
                <a:pPr>
                  <a:defRPr sz="1600" b="0" i="0" u="none" strike="noStrike" baseline="0">
                    <a:solidFill>
                      <a:srgbClr val="495057"/>
                    </a:solidFill>
                    <a:latin typeface="Segoe UI"/>
                    <a:ea typeface="Segoe UI"/>
                    <a:cs typeface="Segoe UI"/>
                  </a:defRPr>
                </a:pPr>
                <a:endParaRPr lang="en-US"/>
              </a:p>
            </c:txPr>
            <c:showLegendKey val="0"/>
            <c:showVal val="1"/>
            <c:showCatName val="1"/>
            <c:showSerName val="0"/>
            <c:showPercent val="0"/>
            <c:showBubbleSize val="0"/>
            <c:showLeaderLines val="1"/>
            <c:leaderLines>
              <c:spPr>
                <a:ln w="12700">
                  <a:solidFill>
                    <a:srgbClr val="000000"/>
                  </a:solidFill>
                  <a:prstDash val="solid"/>
                </a:ln>
              </c:spPr>
            </c:leaderLines>
            <c:extLst>
              <c:ext xmlns:c15="http://schemas.microsoft.com/office/drawing/2012/chart" uri="{CE6537A1-D6FC-4f65-9D91-7224C49458BB}"/>
            </c:extLst>
          </c:dLbls>
          <c:cat>
            <c:strRef>
              <c:f>'Chart Data'!$DE$4:$DE$16</c:f>
              <c:strCache>
                <c:ptCount val="13"/>
                <c:pt idx="0">
                  <c:v>Income tax</c:v>
                </c:pt>
                <c:pt idx="1">
                  <c:v>Employees' NICs</c:v>
                </c:pt>
                <c:pt idx="2">
                  <c:v>VAT</c:v>
                </c:pt>
                <c:pt idx="3">
                  <c:v>Corporation tax</c:v>
                </c:pt>
                <c:pt idx="4">
                  <c:v>Employers' NICs</c:v>
                </c:pt>
                <c:pt idx="5">
                  <c:v>Fuel duties</c:v>
                </c:pt>
                <c:pt idx="6">
                  <c:v>Business rates</c:v>
                </c:pt>
                <c:pt idx="7">
                  <c:v>Council tax</c:v>
                </c:pt>
                <c:pt idx="8">
                  <c:v>Capital gains tax</c:v>
                </c:pt>
                <c:pt idx="9">
                  <c:v>Inheritance tax</c:v>
                </c:pt>
                <c:pt idx="10">
                  <c:v>Stamp duty (land)</c:v>
                </c:pt>
                <c:pt idx="11">
                  <c:v>Tobacco &amp; alcohol duties</c:v>
                </c:pt>
                <c:pt idx="12">
                  <c:v>Other</c:v>
                </c:pt>
              </c:strCache>
            </c:strRef>
          </c:cat>
          <c:val>
            <c:numRef>
              <c:f>'Chart Data'!$DF$4:$DF$16</c:f>
              <c:numCache>
                <c:formatCode>0.000</c:formatCode>
                <c:ptCount val="13"/>
                <c:pt idx="0">
                  <c:v>302.63176798385535</c:v>
                </c:pt>
                <c:pt idx="1">
                  <c:v>55.86086690233352</c:v>
                </c:pt>
                <c:pt idx="2">
                  <c:v>173.88030096873058</c:v>
                </c:pt>
                <c:pt idx="3">
                  <c:v>96.966937595686176</c:v>
                </c:pt>
                <c:pt idx="4" formatCode="General">
                  <c:v>113.47014259481138</c:v>
                </c:pt>
                <c:pt idx="5">
                  <c:v>24.740818490137237</c:v>
                </c:pt>
                <c:pt idx="6">
                  <c:v>32.46239706175448</c:v>
                </c:pt>
                <c:pt idx="7">
                  <c:v>46.298780899723539</c:v>
                </c:pt>
                <c:pt idx="8">
                  <c:v>15.242147508887937</c:v>
                </c:pt>
                <c:pt idx="9">
                  <c:v>7.5239694041015364</c:v>
                </c:pt>
                <c:pt idx="10">
                  <c:v>12.76864976429632</c:v>
                </c:pt>
                <c:pt idx="11">
                  <c:v>21.513848578376539</c:v>
                </c:pt>
                <c:pt idx="12">
                  <c:v>235.76099659456997</c:v>
                </c:pt>
              </c:numCache>
            </c:numRef>
          </c:val>
          <c:extLst>
            <c:ext xmlns:c16="http://schemas.microsoft.com/office/drawing/2014/chart" uri="{C3380CC4-5D6E-409C-BE32-E72D297353CC}">
              <c16:uniqueId val="{00000018-5664-4848-94FB-7F5F4D0F8C7C}"/>
            </c:ext>
          </c:extLst>
        </c:ser>
        <c:dLbls>
          <c:showLegendKey val="0"/>
          <c:showVal val="1"/>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64589235127478"/>
          <c:w val="1"/>
          <c:h val="0.80830972615675167"/>
        </c:manualLayout>
      </c:layout>
      <c:barChart>
        <c:barDir val="col"/>
        <c:grouping val="stacked"/>
        <c:varyColors val="0"/>
        <c:ser>
          <c:idx val="0"/>
          <c:order val="0"/>
          <c:tx>
            <c:strRef>
              <c:f>'Chart Data'!$A$4</c:f>
              <c:strCache>
                <c:ptCount val="1"/>
                <c:pt idx="0">
                  <c:v>Tax</c:v>
                </c:pt>
              </c:strCache>
            </c:strRef>
          </c:tx>
          <c:spPr>
            <a:solidFill>
              <a:srgbClr val="BD1B21"/>
            </a:solidFill>
            <a:ln w="6350">
              <a:solidFill>
                <a:srgbClr val="495057"/>
              </a:solidFill>
              <a:prstDash val="solid"/>
            </a:ln>
          </c:spPr>
          <c:invertIfNegative val="0"/>
          <c:cat>
            <c:strRef>
              <c:f>'Chart Data'!$B$3:$G$3</c:f>
              <c:strCache>
                <c:ptCount val="6"/>
                <c:pt idx="0">
                  <c:v>2024-2025</c:v>
                </c:pt>
                <c:pt idx="1">
                  <c:v>2025-2026</c:v>
                </c:pt>
                <c:pt idx="2">
                  <c:v>2026-2027</c:v>
                </c:pt>
                <c:pt idx="3">
                  <c:v>2027-2028</c:v>
                </c:pt>
                <c:pt idx="4">
                  <c:v>2028-2029</c:v>
                </c:pt>
                <c:pt idx="5">
                  <c:v>2029-2030</c:v>
                </c:pt>
              </c:strCache>
            </c:strRef>
          </c:cat>
          <c:val>
            <c:numRef>
              <c:f>'Chart Data'!$B$4:$G$4</c:f>
              <c:numCache>
                <c:formatCode>0</c:formatCode>
                <c:ptCount val="6"/>
                <c:pt idx="0">
                  <c:v>1160</c:v>
                </c:pt>
                <c:pt idx="1">
                  <c:v>24005</c:v>
                </c:pt>
                <c:pt idx="2">
                  <c:v>34785</c:v>
                </c:pt>
                <c:pt idx="3">
                  <c:v>39065</c:v>
                </c:pt>
                <c:pt idx="4">
                  <c:v>39725</c:v>
                </c:pt>
                <c:pt idx="5">
                  <c:v>41170</c:v>
                </c:pt>
              </c:numCache>
            </c:numRef>
          </c:val>
          <c:extLst>
            <c:ext xmlns:c16="http://schemas.microsoft.com/office/drawing/2014/chart" uri="{C3380CC4-5D6E-409C-BE32-E72D297353CC}">
              <c16:uniqueId val="{00000000-146E-4599-A5E6-C1D44CA8266C}"/>
            </c:ext>
          </c:extLst>
        </c:ser>
        <c:ser>
          <c:idx val="1"/>
          <c:order val="1"/>
          <c:tx>
            <c:strRef>
              <c:f>'Chart Data'!$A$5</c:f>
              <c:strCache>
                <c:ptCount val="1"/>
                <c:pt idx="0">
                  <c:v>Current spending</c:v>
                </c:pt>
              </c:strCache>
            </c:strRef>
          </c:tx>
          <c:spPr>
            <a:solidFill>
              <a:srgbClr val="003469"/>
            </a:solidFill>
            <a:ln w="6350">
              <a:solidFill>
                <a:srgbClr val="495057"/>
              </a:solidFill>
              <a:prstDash val="solid"/>
            </a:ln>
          </c:spPr>
          <c:invertIfNegative val="0"/>
          <c:cat>
            <c:strRef>
              <c:f>'Chart Data'!$B$3:$G$3</c:f>
              <c:strCache>
                <c:ptCount val="6"/>
                <c:pt idx="0">
                  <c:v>2024-2025</c:v>
                </c:pt>
                <c:pt idx="1">
                  <c:v>2025-2026</c:v>
                </c:pt>
                <c:pt idx="2">
                  <c:v>2026-2027</c:v>
                </c:pt>
                <c:pt idx="3">
                  <c:v>2027-2028</c:v>
                </c:pt>
                <c:pt idx="4">
                  <c:v>2028-2029</c:v>
                </c:pt>
                <c:pt idx="5">
                  <c:v>2029-2030</c:v>
                </c:pt>
              </c:strCache>
            </c:strRef>
          </c:cat>
          <c:val>
            <c:numRef>
              <c:f>'Chart Data'!$B$5:$G$5</c:f>
              <c:numCache>
                <c:formatCode>0</c:formatCode>
                <c:ptCount val="6"/>
                <c:pt idx="0">
                  <c:v>-27630</c:v>
                </c:pt>
                <c:pt idx="1">
                  <c:v>-48190</c:v>
                </c:pt>
                <c:pt idx="2">
                  <c:v>-50675</c:v>
                </c:pt>
                <c:pt idx="3">
                  <c:v>-51825</c:v>
                </c:pt>
                <c:pt idx="4">
                  <c:v>-52805</c:v>
                </c:pt>
                <c:pt idx="5">
                  <c:v>-51035</c:v>
                </c:pt>
              </c:numCache>
            </c:numRef>
          </c:val>
          <c:extLst>
            <c:ext xmlns:c16="http://schemas.microsoft.com/office/drawing/2014/chart" uri="{C3380CC4-5D6E-409C-BE32-E72D297353CC}">
              <c16:uniqueId val="{00000001-146E-4599-A5E6-C1D44CA8266C}"/>
            </c:ext>
          </c:extLst>
        </c:ser>
        <c:ser>
          <c:idx val="2"/>
          <c:order val="2"/>
          <c:tx>
            <c:strRef>
              <c:f>'Chart Data'!$A$6</c:f>
              <c:strCache>
                <c:ptCount val="1"/>
                <c:pt idx="0">
                  <c:v>Capital spending</c:v>
                </c:pt>
              </c:strCache>
            </c:strRef>
          </c:tx>
          <c:spPr>
            <a:solidFill>
              <a:srgbClr val="D1A21E"/>
            </a:solidFill>
            <a:ln w="6350">
              <a:solidFill>
                <a:srgbClr val="495057"/>
              </a:solidFill>
              <a:prstDash val="solid"/>
            </a:ln>
          </c:spPr>
          <c:invertIfNegative val="0"/>
          <c:cat>
            <c:strRef>
              <c:f>'Chart Data'!$B$3:$G$3</c:f>
              <c:strCache>
                <c:ptCount val="6"/>
                <c:pt idx="0">
                  <c:v>2024-2025</c:v>
                </c:pt>
                <c:pt idx="1">
                  <c:v>2025-2026</c:v>
                </c:pt>
                <c:pt idx="2">
                  <c:v>2026-2027</c:v>
                </c:pt>
                <c:pt idx="3">
                  <c:v>2027-2028</c:v>
                </c:pt>
                <c:pt idx="4">
                  <c:v>2028-2029</c:v>
                </c:pt>
                <c:pt idx="5">
                  <c:v>2029-2030</c:v>
                </c:pt>
              </c:strCache>
            </c:strRef>
          </c:cat>
          <c:val>
            <c:numRef>
              <c:f>'Chart Data'!$B$6:$G$6</c:f>
              <c:numCache>
                <c:formatCode>0</c:formatCode>
                <c:ptCount val="6"/>
                <c:pt idx="0">
                  <c:v>1765</c:v>
                </c:pt>
                <c:pt idx="1">
                  <c:v>-15360</c:v>
                </c:pt>
                <c:pt idx="2">
                  <c:v>-19440</c:v>
                </c:pt>
                <c:pt idx="3">
                  <c:v>-23820</c:v>
                </c:pt>
                <c:pt idx="4">
                  <c:v>-25695</c:v>
                </c:pt>
                <c:pt idx="5">
                  <c:v>-23125</c:v>
                </c:pt>
              </c:numCache>
            </c:numRef>
          </c:val>
          <c:extLst>
            <c:ext xmlns:c16="http://schemas.microsoft.com/office/drawing/2014/chart" uri="{C3380CC4-5D6E-409C-BE32-E72D297353CC}">
              <c16:uniqueId val="{00000002-146E-4599-A5E6-C1D44CA8266C}"/>
            </c:ext>
          </c:extLst>
        </c:ser>
        <c:dLbls>
          <c:showLegendKey val="0"/>
          <c:showVal val="0"/>
          <c:showCatName val="0"/>
          <c:showSerName val="0"/>
          <c:showPercent val="0"/>
          <c:showBubbleSize val="0"/>
        </c:dLbls>
        <c:gapWidth val="50"/>
        <c:overlap val="100"/>
        <c:axId val="275934208"/>
        <c:axId val="275936000"/>
      </c:barChart>
      <c:lineChart>
        <c:grouping val="standard"/>
        <c:varyColors val="0"/>
        <c:ser>
          <c:idx val="3"/>
          <c:order val="3"/>
          <c:tx>
            <c:strRef>
              <c:f>'Chart Data'!$A$7</c:f>
              <c:strCache>
                <c:ptCount val="1"/>
                <c:pt idx="0">
                  <c:v>Total</c:v>
                </c:pt>
              </c:strCache>
            </c:strRef>
          </c:tx>
          <c:spPr>
            <a:ln>
              <a:noFill/>
            </a:ln>
          </c:spPr>
          <c:marker>
            <c:symbol val="diamond"/>
            <c:size val="12"/>
            <c:spPr>
              <a:solidFill>
                <a:sysClr val="window" lastClr="FFFFFF"/>
              </a:solidFill>
              <a:ln w="12700"/>
            </c:spPr>
          </c:marker>
          <c:cat>
            <c:strRef>
              <c:f>'Chart Data'!$B$3:$G$3</c:f>
              <c:strCache>
                <c:ptCount val="6"/>
                <c:pt idx="0">
                  <c:v>2024-2025</c:v>
                </c:pt>
                <c:pt idx="1">
                  <c:v>2025-2026</c:v>
                </c:pt>
                <c:pt idx="2">
                  <c:v>2026-2027</c:v>
                </c:pt>
                <c:pt idx="3">
                  <c:v>2027-2028</c:v>
                </c:pt>
                <c:pt idx="4">
                  <c:v>2028-2029</c:v>
                </c:pt>
                <c:pt idx="5">
                  <c:v>2029-2030</c:v>
                </c:pt>
              </c:strCache>
            </c:strRef>
          </c:cat>
          <c:val>
            <c:numRef>
              <c:f>'Chart Data'!$B$7:$G$7</c:f>
              <c:numCache>
                <c:formatCode>0</c:formatCode>
                <c:ptCount val="6"/>
                <c:pt idx="0">
                  <c:v>-24705</c:v>
                </c:pt>
                <c:pt idx="1">
                  <c:v>-39545</c:v>
                </c:pt>
                <c:pt idx="2">
                  <c:v>-35330</c:v>
                </c:pt>
                <c:pt idx="3">
                  <c:v>-36580</c:v>
                </c:pt>
                <c:pt idx="4">
                  <c:v>-38775</c:v>
                </c:pt>
                <c:pt idx="5">
                  <c:v>-32990</c:v>
                </c:pt>
              </c:numCache>
            </c:numRef>
          </c:val>
          <c:smooth val="0"/>
          <c:extLst>
            <c:ext xmlns:c16="http://schemas.microsoft.com/office/drawing/2014/chart" uri="{C3380CC4-5D6E-409C-BE32-E72D297353CC}">
              <c16:uniqueId val="{00000003-146E-4599-A5E6-C1D44CA8266C}"/>
            </c:ext>
          </c:extLst>
        </c:ser>
        <c:dLbls>
          <c:showLegendKey val="0"/>
          <c:showVal val="0"/>
          <c:showCatName val="0"/>
          <c:showSerName val="0"/>
          <c:showPercent val="0"/>
          <c:showBubbleSize val="0"/>
        </c:dLbls>
        <c:marker val="1"/>
        <c:smooth val="0"/>
        <c:axId val="275934208"/>
        <c:axId val="275936000"/>
      </c:lineChart>
      <c:catAx>
        <c:axId val="27593420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noMultiLvlLbl val="0"/>
      </c:catAx>
      <c:valAx>
        <c:axId val="275936000"/>
        <c:scaling>
          <c:orientation val="minMax"/>
        </c:scaling>
        <c:delete val="0"/>
        <c:axPos val="l"/>
        <c:numFmt formatCode="General"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dispUnits>
          <c:builtInUnit val="thousands"/>
        </c:dispUnits>
      </c:valAx>
      <c:spPr>
        <a:noFill/>
      </c:spPr>
    </c:plotArea>
    <c:legend>
      <c:legendPos val="t"/>
      <c:layout>
        <c:manualLayout>
          <c:xMode val="edge"/>
          <c:yMode val="edge"/>
          <c:x val="0.58548120467992348"/>
          <c:y val="1.6012134460529494E-2"/>
          <c:w val="0.32713649776828746"/>
          <c:h val="0.19396697225877926"/>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c:sp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55026610694829"/>
          <c:w val="1"/>
          <c:h val="0.80768960445111926"/>
        </c:manualLayout>
      </c:layout>
      <c:barChart>
        <c:barDir val="col"/>
        <c:grouping val="clustered"/>
        <c:varyColors val="0"/>
        <c:ser>
          <c:idx val="0"/>
          <c:order val="0"/>
          <c:tx>
            <c:strRef>
              <c:f>'Chart Data'!$AJ$3</c:f>
              <c:strCache>
                <c:ptCount val="1"/>
                <c:pt idx="0">
                  <c:v>Budget (Oct24)</c:v>
                </c:pt>
              </c:strCache>
            </c:strRef>
          </c:tx>
          <c:spPr>
            <a:solidFill>
              <a:srgbClr val="BD1B21"/>
            </a:solidFill>
            <a:ln w="6350">
              <a:solidFill>
                <a:srgbClr val="495057"/>
              </a:solidFill>
            </a:ln>
          </c:spPr>
          <c:invertIfNegative val="0"/>
          <c:cat>
            <c:strRef>
              <c:f>'Chart Data'!$AH$14:$AH$33</c:f>
              <c:strCache>
                <c:ptCount val="20"/>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c:v>
                </c:pt>
                <c:pt idx="17">
                  <c:v>2027-28</c:v>
                </c:pt>
                <c:pt idx="18">
                  <c:v>2028-29</c:v>
                </c:pt>
                <c:pt idx="19">
                  <c:v>2029-30</c:v>
                </c:pt>
              </c:strCache>
            </c:strRef>
          </c:cat>
          <c:val>
            <c:numRef>
              <c:f>'Chart Data'!$AJ$14:$AJ$33</c:f>
              <c:numCache>
                <c:formatCode>0.0</c:formatCode>
                <c:ptCount val="20"/>
                <c:pt idx="0">
                  <c:v>-2.2415984872085231</c:v>
                </c:pt>
                <c:pt idx="1">
                  <c:v>-1.4113886926947146</c:v>
                </c:pt>
                <c:pt idx="2">
                  <c:v>0.44780764910407056</c:v>
                </c:pt>
                <c:pt idx="3">
                  <c:v>-0.91274836753034538</c:v>
                </c:pt>
                <c:pt idx="4">
                  <c:v>0.36659488476959057</c:v>
                </c:pt>
                <c:pt idx="5">
                  <c:v>-0.50198667639895156</c:v>
                </c:pt>
                <c:pt idx="6">
                  <c:v>-1.4760004908741737</c:v>
                </c:pt>
                <c:pt idx="7">
                  <c:v>8.0590287086505841E-2</c:v>
                </c:pt>
                <c:pt idx="8">
                  <c:v>-0.22729184429573124</c:v>
                </c:pt>
                <c:pt idx="9">
                  <c:v>1.0124526656389075</c:v>
                </c:pt>
                <c:pt idx="10">
                  <c:v>12.342741415791069</c:v>
                </c:pt>
                <c:pt idx="11">
                  <c:v>-10.050777691590488</c:v>
                </c:pt>
                <c:pt idx="12">
                  <c:v>-2.0594821789399074</c:v>
                </c:pt>
                <c:pt idx="13">
                  <c:v>-0.20463318652677676</c:v>
                </c:pt>
                <c:pt idx="14">
                  <c:v>-0.18733024942661558</c:v>
                </c:pt>
                <c:pt idx="15">
                  <c:v>-0.76306603711390997</c:v>
                </c:pt>
                <c:pt idx="16">
                  <c:v>-0.52998375087141847</c:v>
                </c:pt>
                <c:pt idx="17">
                  <c:v>-0.69853766554748176</c:v>
                </c:pt>
                <c:pt idx="18">
                  <c:v>-0.21076074187798249</c:v>
                </c:pt>
                <c:pt idx="19">
                  <c:v>-0.18679437915301866</c:v>
                </c:pt>
              </c:numCache>
            </c:numRef>
          </c:val>
          <c:extLst>
            <c:ext xmlns:c16="http://schemas.microsoft.com/office/drawing/2014/chart" uri="{C3380CC4-5D6E-409C-BE32-E72D297353CC}">
              <c16:uniqueId val="{00000000-35D6-4E4B-91F4-0D9ED376BC7E}"/>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tickLblSkip val="3"/>
        <c:noMultiLvlLbl val="0"/>
      </c:catAx>
      <c:valAx>
        <c:axId val="274950400"/>
        <c:scaling>
          <c:orientation val="minMax"/>
          <c:max val="2"/>
          <c:min val="-2.5"/>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8726629790737204E-2"/>
          <c:y val="0.14714391023940784"/>
          <c:w val="0.86294858761552395"/>
          <c:h val="0.712639860869834"/>
        </c:manualLayout>
      </c:layout>
      <c:lineChart>
        <c:grouping val="standard"/>
        <c:varyColors val="0"/>
        <c:ser>
          <c:idx val="0"/>
          <c:order val="0"/>
          <c:tx>
            <c:strRef>
              <c:f>'Chart Data'!$AC$3</c:f>
              <c:strCache>
                <c:ptCount val="1"/>
                <c:pt idx="0">
                  <c:v>Budget (Oct24)</c:v>
                </c:pt>
              </c:strCache>
            </c:strRef>
          </c:tx>
          <c:spPr>
            <a:ln w="38100">
              <a:solidFill>
                <a:srgbClr val="BD1B21"/>
              </a:solidFill>
            </a:ln>
          </c:spPr>
          <c:marker>
            <c:symbol val="none"/>
          </c:marker>
          <c:cat>
            <c:strRef>
              <c:f>'Chart Data'!$AA$4:$AA$33</c:f>
              <c:strCache>
                <c:ptCount val="30"/>
                <c:pt idx="0">
                  <c:v>2000-01</c:v>
                </c:pt>
                <c:pt idx="1">
                  <c:v>2001-02</c:v>
                </c:pt>
                <c:pt idx="2">
                  <c:v>2002-03</c:v>
                </c:pt>
                <c:pt idx="3">
                  <c:v>2003-04</c:v>
                </c:pt>
                <c:pt idx="4">
                  <c:v>2004-05</c:v>
                </c:pt>
                <c:pt idx="5">
                  <c:v>2005-06</c:v>
                </c:pt>
                <c:pt idx="6">
                  <c:v>2006-07</c:v>
                </c:pt>
                <c:pt idx="7">
                  <c:v>2007-08</c:v>
                </c:pt>
                <c:pt idx="8">
                  <c:v>2008-09</c:v>
                </c:pt>
                <c:pt idx="9">
                  <c:v>2009-10</c:v>
                </c:pt>
                <c:pt idx="10">
                  <c:v>2010-11</c:v>
                </c:pt>
                <c:pt idx="11">
                  <c:v>2011-12</c:v>
                </c:pt>
                <c:pt idx="12">
                  <c:v>2012-13</c:v>
                </c:pt>
                <c:pt idx="13">
                  <c:v>2013-14</c:v>
                </c:pt>
                <c:pt idx="14">
                  <c:v>2014-15</c:v>
                </c:pt>
                <c:pt idx="15">
                  <c:v>2015-16</c:v>
                </c:pt>
                <c:pt idx="16">
                  <c:v>2016-17</c:v>
                </c:pt>
                <c:pt idx="17">
                  <c:v>2017-18</c:v>
                </c:pt>
                <c:pt idx="18">
                  <c:v>2018-19</c:v>
                </c:pt>
                <c:pt idx="19">
                  <c:v>2019-20</c:v>
                </c:pt>
                <c:pt idx="20">
                  <c:v>2020-21</c:v>
                </c:pt>
                <c:pt idx="21">
                  <c:v>2021-22</c:v>
                </c:pt>
                <c:pt idx="22">
                  <c:v>2022-23</c:v>
                </c:pt>
                <c:pt idx="23">
                  <c:v>2023-24</c:v>
                </c:pt>
                <c:pt idx="24">
                  <c:v>2024-25</c:v>
                </c:pt>
                <c:pt idx="25">
                  <c:v>2025-26</c:v>
                </c:pt>
                <c:pt idx="26">
                  <c:v>2026-27</c:v>
                </c:pt>
                <c:pt idx="27">
                  <c:v>2027-28</c:v>
                </c:pt>
                <c:pt idx="28">
                  <c:v>2028-29</c:v>
                </c:pt>
                <c:pt idx="29">
                  <c:v>2029-30</c:v>
                </c:pt>
              </c:strCache>
            </c:strRef>
          </c:cat>
          <c:val>
            <c:numRef>
              <c:f>'Chart Data'!$AC$4:$AC$33</c:f>
              <c:numCache>
                <c:formatCode>0.0</c:formatCode>
                <c:ptCount val="30"/>
                <c:pt idx="0">
                  <c:v>0.40470502108754497</c:v>
                </c:pt>
                <c:pt idx="1">
                  <c:v>1.0969633700491945</c:v>
                </c:pt>
                <c:pt idx="2">
                  <c:v>1.4448275405670117</c:v>
                </c:pt>
                <c:pt idx="3">
                  <c:v>1.6922036050576732</c:v>
                </c:pt>
                <c:pt idx="4">
                  <c:v>2.0459664434680698</c:v>
                </c:pt>
                <c:pt idx="5">
                  <c:v>1.8521351619446187</c:v>
                </c:pt>
                <c:pt idx="6">
                  <c:v>1.8163774049540622</c:v>
                </c:pt>
                <c:pt idx="7">
                  <c:v>1.792477050392701</c:v>
                </c:pt>
                <c:pt idx="8">
                  <c:v>3.0053462490658434</c:v>
                </c:pt>
                <c:pt idx="9">
                  <c:v>3.0029003974238098</c:v>
                </c:pt>
                <c:pt idx="10">
                  <c:v>2.444614678622921</c:v>
                </c:pt>
                <c:pt idx="11">
                  <c:v>1.8421102959281492</c:v>
                </c:pt>
                <c:pt idx="12">
                  <c:v>1.8798624502199279</c:v>
                </c:pt>
                <c:pt idx="13">
                  <c:v>1.4526682606620382</c:v>
                </c:pt>
                <c:pt idx="14">
                  <c:v>1.9291310032398354</c:v>
                </c:pt>
                <c:pt idx="15">
                  <c:v>1.6691682625122926</c:v>
                </c:pt>
                <c:pt idx="16">
                  <c:v>1.8101862083179174</c:v>
                </c:pt>
                <c:pt idx="17">
                  <c:v>2.2089204920126089</c:v>
                </c:pt>
                <c:pt idx="18">
                  <c:v>2.1001280319017037</c:v>
                </c:pt>
                <c:pt idx="19">
                  <c:v>1.8937326604615976</c:v>
                </c:pt>
                <c:pt idx="20">
                  <c:v>3.4413002066103813</c:v>
                </c:pt>
                <c:pt idx="21">
                  <c:v>2.2556225443706817</c:v>
                </c:pt>
                <c:pt idx="22">
                  <c:v>1.7994299820660153</c:v>
                </c:pt>
                <c:pt idx="23">
                  <c:v>2.556545816006635</c:v>
                </c:pt>
                <c:pt idx="24">
                  <c:v>2.5585173595950574</c:v>
                </c:pt>
                <c:pt idx="25">
                  <c:v>2.6919810578913785</c:v>
                </c:pt>
                <c:pt idx="26">
                  <c:v>2.7207401631879549</c:v>
                </c:pt>
                <c:pt idx="27">
                  <c:v>2.6234059101241507</c:v>
                </c:pt>
                <c:pt idx="28">
                  <c:v>2.4777517645841698</c:v>
                </c:pt>
                <c:pt idx="29">
                  <c:v>2.3699286579271828</c:v>
                </c:pt>
              </c:numCache>
            </c:numRef>
          </c:val>
          <c:smooth val="0"/>
          <c:extLst>
            <c:ext xmlns:c16="http://schemas.microsoft.com/office/drawing/2014/chart" uri="{C3380CC4-5D6E-409C-BE32-E72D297353CC}">
              <c16:uniqueId val="{00000000-E850-417B-95DA-4ED900504230}"/>
            </c:ext>
          </c:extLst>
        </c:ser>
        <c:ser>
          <c:idx val="1"/>
          <c:order val="1"/>
          <c:tx>
            <c:strRef>
              <c:f>'Chart Data'!$AD$3</c:f>
              <c:strCache>
                <c:ptCount val="1"/>
                <c:pt idx="0">
                  <c:v>Budget (Mar24)</c:v>
                </c:pt>
              </c:strCache>
            </c:strRef>
          </c:tx>
          <c:spPr>
            <a:ln w="38100">
              <a:solidFill>
                <a:srgbClr val="003469"/>
              </a:solidFill>
            </a:ln>
          </c:spPr>
          <c:marker>
            <c:symbol val="none"/>
          </c:marker>
          <c:cat>
            <c:strRef>
              <c:f>'Chart Data'!$AA$4:$AA$33</c:f>
              <c:strCache>
                <c:ptCount val="30"/>
                <c:pt idx="0">
                  <c:v>2000-01</c:v>
                </c:pt>
                <c:pt idx="1">
                  <c:v>2001-02</c:v>
                </c:pt>
                <c:pt idx="2">
                  <c:v>2002-03</c:v>
                </c:pt>
                <c:pt idx="3">
                  <c:v>2003-04</c:v>
                </c:pt>
                <c:pt idx="4">
                  <c:v>2004-05</c:v>
                </c:pt>
                <c:pt idx="5">
                  <c:v>2005-06</c:v>
                </c:pt>
                <c:pt idx="6">
                  <c:v>2006-07</c:v>
                </c:pt>
                <c:pt idx="7">
                  <c:v>2007-08</c:v>
                </c:pt>
                <c:pt idx="8">
                  <c:v>2008-09</c:v>
                </c:pt>
                <c:pt idx="9">
                  <c:v>2009-10</c:v>
                </c:pt>
                <c:pt idx="10">
                  <c:v>2010-11</c:v>
                </c:pt>
                <c:pt idx="11">
                  <c:v>2011-12</c:v>
                </c:pt>
                <c:pt idx="12">
                  <c:v>2012-13</c:v>
                </c:pt>
                <c:pt idx="13">
                  <c:v>2013-14</c:v>
                </c:pt>
                <c:pt idx="14">
                  <c:v>2014-15</c:v>
                </c:pt>
                <c:pt idx="15">
                  <c:v>2015-16</c:v>
                </c:pt>
                <c:pt idx="16">
                  <c:v>2016-17</c:v>
                </c:pt>
                <c:pt idx="17">
                  <c:v>2017-18</c:v>
                </c:pt>
                <c:pt idx="18">
                  <c:v>2018-19</c:v>
                </c:pt>
                <c:pt idx="19">
                  <c:v>2019-20</c:v>
                </c:pt>
                <c:pt idx="20">
                  <c:v>2020-21</c:v>
                </c:pt>
                <c:pt idx="21">
                  <c:v>2021-22</c:v>
                </c:pt>
                <c:pt idx="22">
                  <c:v>2022-23</c:v>
                </c:pt>
                <c:pt idx="23">
                  <c:v>2023-24</c:v>
                </c:pt>
                <c:pt idx="24">
                  <c:v>2024-25</c:v>
                </c:pt>
                <c:pt idx="25">
                  <c:v>2025-26</c:v>
                </c:pt>
                <c:pt idx="26">
                  <c:v>2026-27</c:v>
                </c:pt>
                <c:pt idx="27">
                  <c:v>2027-28</c:v>
                </c:pt>
                <c:pt idx="28">
                  <c:v>2028-29</c:v>
                </c:pt>
                <c:pt idx="29">
                  <c:v>2029-30</c:v>
                </c:pt>
              </c:strCache>
            </c:strRef>
          </c:cat>
          <c:val>
            <c:numRef>
              <c:f>'Chart Data'!$AD$4:$AD$33</c:f>
              <c:numCache>
                <c:formatCode>0.0</c:formatCode>
                <c:ptCount val="30"/>
                <c:pt idx="0">
                  <c:v>0.40470502108754497</c:v>
                </c:pt>
                <c:pt idx="1">
                  <c:v>1.0969633700491945</c:v>
                </c:pt>
                <c:pt idx="2">
                  <c:v>1.4448275405670117</c:v>
                </c:pt>
                <c:pt idx="3">
                  <c:v>1.6922036050576732</c:v>
                </c:pt>
                <c:pt idx="4">
                  <c:v>2.0459664434680698</c:v>
                </c:pt>
                <c:pt idx="5">
                  <c:v>1.8521351619446187</c:v>
                </c:pt>
                <c:pt idx="6">
                  <c:v>1.8163774049540622</c:v>
                </c:pt>
                <c:pt idx="7">
                  <c:v>1.792477050392701</c:v>
                </c:pt>
                <c:pt idx="8">
                  <c:v>3.0053462490658434</c:v>
                </c:pt>
                <c:pt idx="9">
                  <c:v>3.0029003974238098</c:v>
                </c:pt>
                <c:pt idx="10">
                  <c:v>2.444614678622921</c:v>
                </c:pt>
                <c:pt idx="11">
                  <c:v>1.8421102959281492</c:v>
                </c:pt>
                <c:pt idx="12">
                  <c:v>1.8798624502199279</c:v>
                </c:pt>
                <c:pt idx="13">
                  <c:v>1.4526682606620382</c:v>
                </c:pt>
                <c:pt idx="14">
                  <c:v>1.9291310032398354</c:v>
                </c:pt>
                <c:pt idx="15">
                  <c:v>1.6691682625122926</c:v>
                </c:pt>
                <c:pt idx="16">
                  <c:v>1.8101862083179174</c:v>
                </c:pt>
                <c:pt idx="17">
                  <c:v>2.2089204920126089</c:v>
                </c:pt>
                <c:pt idx="18">
                  <c:v>2.1001280319017037</c:v>
                </c:pt>
                <c:pt idx="19">
                  <c:v>1.8960048723351073</c:v>
                </c:pt>
                <c:pt idx="20">
                  <c:v>3.4519952193772534</c:v>
                </c:pt>
                <c:pt idx="21">
                  <c:v>2.3021101476764665</c:v>
                </c:pt>
                <c:pt idx="22">
                  <c:v>1.7982158446499423</c:v>
                </c:pt>
                <c:pt idx="23">
                  <c:v>2.6051806584047479</c:v>
                </c:pt>
                <c:pt idx="24">
                  <c:v>2.3896524150155525</c:v>
                </c:pt>
                <c:pt idx="25">
                  <c:v>2.1199635329498867</c:v>
                </c:pt>
                <c:pt idx="26">
                  <c:v>1.9804927853407679</c:v>
                </c:pt>
                <c:pt idx="27">
                  <c:v>1.8204392784787071</c:v>
                </c:pt>
                <c:pt idx="28">
                  <c:v>1.6542068330308228</c:v>
                </c:pt>
              </c:numCache>
            </c:numRef>
          </c:val>
          <c:smooth val="0"/>
          <c:extLst>
            <c:ext xmlns:c16="http://schemas.microsoft.com/office/drawing/2014/chart" uri="{C3380CC4-5D6E-409C-BE32-E72D297353CC}">
              <c16:uniqueId val="{00000001-E850-417B-95DA-4ED900504230}"/>
            </c:ext>
          </c:extLst>
        </c:ser>
        <c:ser>
          <c:idx val="2"/>
          <c:order val="2"/>
          <c:tx>
            <c:strRef>
              <c:f>'Chart Data'!$AE$3</c:f>
              <c:strCache>
                <c:ptCount val="1"/>
                <c:pt idx="0">
                  <c:v>UK average (2004-2023)</c:v>
                </c:pt>
              </c:strCache>
            </c:strRef>
          </c:tx>
          <c:spPr>
            <a:ln w="38100">
              <a:solidFill>
                <a:srgbClr val="D1A21E"/>
              </a:solidFill>
            </a:ln>
          </c:spPr>
          <c:marker>
            <c:symbol val="none"/>
          </c:marker>
          <c:cat>
            <c:strRef>
              <c:f>'Chart Data'!$AA$4:$AA$33</c:f>
              <c:strCache>
                <c:ptCount val="30"/>
                <c:pt idx="0">
                  <c:v>2000-01</c:v>
                </c:pt>
                <c:pt idx="1">
                  <c:v>2001-02</c:v>
                </c:pt>
                <c:pt idx="2">
                  <c:v>2002-03</c:v>
                </c:pt>
                <c:pt idx="3">
                  <c:v>2003-04</c:v>
                </c:pt>
                <c:pt idx="4">
                  <c:v>2004-05</c:v>
                </c:pt>
                <c:pt idx="5">
                  <c:v>2005-06</c:v>
                </c:pt>
                <c:pt idx="6">
                  <c:v>2006-07</c:v>
                </c:pt>
                <c:pt idx="7">
                  <c:v>2007-08</c:v>
                </c:pt>
                <c:pt idx="8">
                  <c:v>2008-09</c:v>
                </c:pt>
                <c:pt idx="9">
                  <c:v>2009-10</c:v>
                </c:pt>
                <c:pt idx="10">
                  <c:v>2010-11</c:v>
                </c:pt>
                <c:pt idx="11">
                  <c:v>2011-12</c:v>
                </c:pt>
                <c:pt idx="12">
                  <c:v>2012-13</c:v>
                </c:pt>
                <c:pt idx="13">
                  <c:v>2013-14</c:v>
                </c:pt>
                <c:pt idx="14">
                  <c:v>2014-15</c:v>
                </c:pt>
                <c:pt idx="15">
                  <c:v>2015-16</c:v>
                </c:pt>
                <c:pt idx="16">
                  <c:v>2016-17</c:v>
                </c:pt>
                <c:pt idx="17">
                  <c:v>2017-18</c:v>
                </c:pt>
                <c:pt idx="18">
                  <c:v>2018-19</c:v>
                </c:pt>
                <c:pt idx="19">
                  <c:v>2019-20</c:v>
                </c:pt>
                <c:pt idx="20">
                  <c:v>2020-21</c:v>
                </c:pt>
                <c:pt idx="21">
                  <c:v>2021-22</c:v>
                </c:pt>
                <c:pt idx="22">
                  <c:v>2022-23</c:v>
                </c:pt>
                <c:pt idx="23">
                  <c:v>2023-24</c:v>
                </c:pt>
                <c:pt idx="24">
                  <c:v>2024-25</c:v>
                </c:pt>
                <c:pt idx="25">
                  <c:v>2025-26</c:v>
                </c:pt>
                <c:pt idx="26">
                  <c:v>2026-27</c:v>
                </c:pt>
                <c:pt idx="27">
                  <c:v>2027-28</c:v>
                </c:pt>
                <c:pt idx="28">
                  <c:v>2028-29</c:v>
                </c:pt>
                <c:pt idx="29">
                  <c:v>2029-30</c:v>
                </c:pt>
              </c:strCache>
            </c:strRef>
          </c:cat>
          <c:val>
            <c:numRef>
              <c:f>'Chart Data'!$AE$4:$AE$33</c:f>
              <c:numCache>
                <c:formatCode>0.0</c:formatCode>
                <c:ptCount val="30"/>
                <c:pt idx="0">
                  <c:v>2.1452749566555007</c:v>
                </c:pt>
                <c:pt idx="1">
                  <c:v>2.1452749566555007</c:v>
                </c:pt>
                <c:pt idx="2">
                  <c:v>2.1452749566555007</c:v>
                </c:pt>
                <c:pt idx="3">
                  <c:v>2.1452749566555007</c:v>
                </c:pt>
                <c:pt idx="4">
                  <c:v>2.1452749566555007</c:v>
                </c:pt>
                <c:pt idx="5">
                  <c:v>2.1452749566555007</c:v>
                </c:pt>
                <c:pt idx="6">
                  <c:v>2.1452749566555007</c:v>
                </c:pt>
                <c:pt idx="7">
                  <c:v>2.1452749566555007</c:v>
                </c:pt>
                <c:pt idx="8">
                  <c:v>2.1452749566555007</c:v>
                </c:pt>
                <c:pt idx="9">
                  <c:v>2.1452749566555007</c:v>
                </c:pt>
                <c:pt idx="10">
                  <c:v>2.1452749566555007</c:v>
                </c:pt>
                <c:pt idx="11">
                  <c:v>2.1452749566555007</c:v>
                </c:pt>
                <c:pt idx="12">
                  <c:v>2.1452749566555007</c:v>
                </c:pt>
                <c:pt idx="13">
                  <c:v>2.1452749566555007</c:v>
                </c:pt>
                <c:pt idx="14">
                  <c:v>2.1452749566555007</c:v>
                </c:pt>
                <c:pt idx="15">
                  <c:v>2.1452749566555007</c:v>
                </c:pt>
                <c:pt idx="16">
                  <c:v>2.1452749566555007</c:v>
                </c:pt>
                <c:pt idx="17">
                  <c:v>2.1452749566555007</c:v>
                </c:pt>
                <c:pt idx="18">
                  <c:v>2.1452749566555007</c:v>
                </c:pt>
                <c:pt idx="19">
                  <c:v>2.1452749566555007</c:v>
                </c:pt>
                <c:pt idx="20">
                  <c:v>2.1452749566555007</c:v>
                </c:pt>
                <c:pt idx="21">
                  <c:v>2.1452749566555007</c:v>
                </c:pt>
                <c:pt idx="22">
                  <c:v>2.1452749566555007</c:v>
                </c:pt>
                <c:pt idx="23">
                  <c:v>2.1452749566555007</c:v>
                </c:pt>
                <c:pt idx="24">
                  <c:v>2.1452749566555007</c:v>
                </c:pt>
                <c:pt idx="25">
                  <c:v>2.1452749566555007</c:v>
                </c:pt>
                <c:pt idx="26">
                  <c:v>2.1452749566555007</c:v>
                </c:pt>
                <c:pt idx="27">
                  <c:v>2.1452749566555007</c:v>
                </c:pt>
                <c:pt idx="28">
                  <c:v>2.1452749566555007</c:v>
                </c:pt>
                <c:pt idx="29">
                  <c:v>2.1452749566555007</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5"/>
        <c:noMultiLvlLbl val="0"/>
      </c:cat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3755140823267182"/>
          <c:y val="8.399208120641688E-2"/>
          <c:w val="0.41942273314456463"/>
          <c:h val="0.17117266111257476"/>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6.0260472332969951E-3"/>
          <c:y val="0.12455026610694829"/>
          <c:w val="0.99369281631113382"/>
          <c:h val="0.80768960445111926"/>
        </c:manualLayout>
      </c:layout>
      <c:barChart>
        <c:barDir val="col"/>
        <c:grouping val="clustered"/>
        <c:varyColors val="0"/>
        <c:ser>
          <c:idx val="0"/>
          <c:order val="0"/>
          <c:tx>
            <c:strRef>
              <c:f>OBR_OCT24_C5.9!$C$25</c:f>
              <c:strCache>
                <c:ptCount val="1"/>
                <c:pt idx="0">
                  <c:v>Growth from 2023-2024</c:v>
                </c:pt>
              </c:strCache>
            </c:strRef>
          </c:tx>
          <c:spPr>
            <a:solidFill>
              <a:srgbClr val="BD1B21"/>
            </a:solidFill>
            <a:ln w="6350">
              <a:solidFill>
                <a:srgbClr val="495057">
                  <a:lumMod val="100000"/>
                </a:srgbClr>
              </a:solidFill>
            </a:ln>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D2-476A-BC1F-D7F104CFF50E}"/>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BD2-476A-BC1F-D7F104CFF50E}"/>
                </c:ext>
              </c:extLst>
            </c:dLbl>
            <c:spPr>
              <a:noFill/>
              <a:ln>
                <a:noFill/>
              </a:ln>
              <a:effectLst/>
            </c:spPr>
            <c:txPr>
              <a:bodyPr wrap="square" lIns="38100" tIns="19050" rIns="38100" bIns="19050" anchor="ctr">
                <a:spAutoFit/>
              </a:bodyPr>
              <a:lstStyle/>
              <a:p>
                <a:pPr>
                  <a:defRPr sz="1800">
                    <a:solidFill>
                      <a:srgbClr val="495057"/>
                    </a:solidFill>
                    <a:latin typeface="Segoe UI" panose="020B0502040204020203" pitchFamily="34" charset="0"/>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OBR_OCT24_C5.9!$B$26:$B$32</c:f>
              <c:strCache>
                <c:ptCount val="7"/>
                <c:pt idx="0">
                  <c:v>Total</c:v>
                </c:pt>
                <c:pt idx="1">
                  <c:v>NHS 
England</c:v>
                </c:pt>
                <c:pt idx="2">
                  <c:v>Defence</c:v>
                </c:pt>
                <c:pt idx="3">
                  <c:v>Official 
Development
Assistance</c:v>
                </c:pt>
                <c:pt idx="4">
                  <c:v>Core 
schools  </c:v>
                </c:pt>
                <c:pt idx="5">
                  <c:v>Free childcare</c:v>
                </c:pt>
                <c:pt idx="6">
                  <c:v>Other</c:v>
                </c:pt>
              </c:strCache>
            </c:strRef>
          </c:cat>
          <c:val>
            <c:numRef>
              <c:f>OBR_OCT24_C5.9!$C$26:$C$32</c:f>
              <c:numCache>
                <c:formatCode>0.0</c:formatCode>
                <c:ptCount val="7"/>
                <c:pt idx="0">
                  <c:v>2.3774257411993314</c:v>
                </c:pt>
                <c:pt idx="1">
                  <c:v>3.747735979684252</c:v>
                </c:pt>
                <c:pt idx="2">
                  <c:v>1.6172065191298579</c:v>
                </c:pt>
                <c:pt idx="3">
                  <c:v>-0.94352092448175939</c:v>
                </c:pt>
                <c:pt idx="4">
                  <c:v>2.2725228709384131E-2</c:v>
                </c:pt>
                <c:pt idx="5">
                  <c:v>0</c:v>
                </c:pt>
                <c:pt idx="6">
                  <c:v>1.4884105826611094</c:v>
                </c:pt>
              </c:numCache>
            </c:numRef>
          </c:val>
          <c:extLst>
            <c:ext xmlns:c16="http://schemas.microsoft.com/office/drawing/2014/chart" uri="{C3380CC4-5D6E-409C-BE32-E72D297353CC}">
              <c16:uniqueId val="{00000000-35D6-4E4B-91F4-0D9ED376BC7E}"/>
            </c:ext>
          </c:extLst>
        </c:ser>
        <c:ser>
          <c:idx val="1"/>
          <c:order val="1"/>
          <c:tx>
            <c:strRef>
              <c:f>OBR_OCT24_C5.9!$D$25</c:f>
              <c:strCache>
                <c:ptCount val="1"/>
                <c:pt idx="0">
                  <c:v>Growth after 2025-2026</c:v>
                </c:pt>
              </c:strCache>
            </c:strRef>
          </c:tx>
          <c:spPr>
            <a:solidFill>
              <a:srgbClr val="003469"/>
            </a:solidFill>
            <a:ln w="6350">
              <a:solidFill>
                <a:srgbClr val="495057">
                  <a:lumMod val="100000"/>
                </a:srgbClr>
              </a:solidFill>
            </a:ln>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D2-476A-BC1F-D7F104CFF50E}"/>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D2-476A-BC1F-D7F104CFF50E}"/>
                </c:ext>
              </c:extLst>
            </c:dLbl>
            <c:spPr>
              <a:noFill/>
              <a:ln>
                <a:noFill/>
              </a:ln>
              <a:effectLst/>
            </c:spPr>
            <c:txPr>
              <a:bodyPr wrap="square" lIns="38100" tIns="19050" rIns="38100" bIns="19050" anchor="ctr">
                <a:spAutoFit/>
              </a:bodyPr>
              <a:lstStyle/>
              <a:p>
                <a:pPr>
                  <a:defRPr sz="1800">
                    <a:solidFill>
                      <a:srgbClr val="495057"/>
                    </a:solidFill>
                    <a:latin typeface="Segoe UI" panose="020B0502040204020203" pitchFamily="34" charset="0"/>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OBR_OCT24_C5.9!$B$26:$B$32</c:f>
              <c:strCache>
                <c:ptCount val="7"/>
                <c:pt idx="0">
                  <c:v>Total</c:v>
                </c:pt>
                <c:pt idx="1">
                  <c:v>NHS 
England</c:v>
                </c:pt>
                <c:pt idx="2">
                  <c:v>Defence</c:v>
                </c:pt>
                <c:pt idx="3">
                  <c:v>Official 
Development
Assistance</c:v>
                </c:pt>
                <c:pt idx="4">
                  <c:v>Core 
schools  </c:v>
                </c:pt>
                <c:pt idx="5">
                  <c:v>Free childcare</c:v>
                </c:pt>
                <c:pt idx="6">
                  <c:v>Other</c:v>
                </c:pt>
              </c:strCache>
            </c:strRef>
          </c:cat>
          <c:val>
            <c:numRef>
              <c:f>OBR_OCT24_C5.9!$D$26:$D$32</c:f>
              <c:numCache>
                <c:formatCode>0.0</c:formatCode>
                <c:ptCount val="7"/>
                <c:pt idx="0">
                  <c:v>1.3365393583533891</c:v>
                </c:pt>
                <c:pt idx="1">
                  <c:v>3.5999999999999979</c:v>
                </c:pt>
                <c:pt idx="2">
                  <c:v>1.5928771797066033</c:v>
                </c:pt>
                <c:pt idx="3">
                  <c:v>1.5789929918439916</c:v>
                </c:pt>
                <c:pt idx="4">
                  <c:v>-0.88720109271606951</c:v>
                </c:pt>
                <c:pt idx="5">
                  <c:v>4.8258415498515701</c:v>
                </c:pt>
                <c:pt idx="6">
                  <c:v>-1.1160817323633361</c:v>
                </c:pt>
              </c:numCache>
            </c:numRef>
          </c:val>
          <c:extLst>
            <c:ext xmlns:c16="http://schemas.microsoft.com/office/drawing/2014/chart" uri="{C3380CC4-5D6E-409C-BE32-E72D297353CC}">
              <c16:uniqueId val="{00000001-35D6-4E4B-91F4-0D9ED376BC7E}"/>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600" b="0" i="0" u="none" strike="noStrike" baseline="0">
                <a:solidFill>
                  <a:srgbClr val="495057"/>
                </a:solidFill>
                <a:latin typeface="Segoe UI"/>
                <a:ea typeface="Segoe UI"/>
                <a:cs typeface="Segoe UI"/>
              </a:defRPr>
            </a:pPr>
            <a:endParaRPr lang="en-US"/>
          </a:p>
        </c:txPr>
        <c:crossAx val="274950400"/>
        <c:crosses val="autoZero"/>
        <c:auto val="0"/>
        <c:lblAlgn val="ctr"/>
        <c:lblOffset val="100"/>
        <c:tickLblSkip val="1"/>
        <c:noMultiLvlLbl val="0"/>
      </c:catAx>
      <c:valAx>
        <c:axId val="274950400"/>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legend>
      <c:legendPos val="t"/>
      <c:layout>
        <c:manualLayout>
          <c:xMode val="edge"/>
          <c:yMode val="edge"/>
          <c:x val="0.17036193056522658"/>
          <c:y val="0.15004146474798036"/>
          <c:w val="0.76636303138645345"/>
          <c:h val="5.605802122584981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6018921363643105E-2"/>
          <c:y val="0.14725688325786473"/>
          <c:w val="0.54733324436140396"/>
          <c:h val="0.6735269493579592"/>
        </c:manualLayout>
      </c:layout>
      <c:barChart>
        <c:barDir val="col"/>
        <c:grouping val="stacked"/>
        <c:varyColors val="0"/>
        <c:ser>
          <c:idx val="0"/>
          <c:order val="0"/>
          <c:tx>
            <c:strRef>
              <c:f>OBR_OCT24_C1.3!$B$25</c:f>
              <c:strCache>
                <c:ptCount val="1"/>
                <c:pt idx="0">
                  <c:v>Private consumption</c:v>
                </c:pt>
              </c:strCache>
            </c:strRef>
          </c:tx>
          <c:spPr>
            <a:solidFill>
              <a:srgbClr val="BD1B21"/>
            </a:solidFill>
            <a:ln w="6350">
              <a:solidFill>
                <a:srgbClr val="495057"/>
              </a:solidFill>
              <a:prstDash val="solid"/>
            </a:ln>
          </c:spPr>
          <c:invertIfNegative val="0"/>
          <c:cat>
            <c:strRef>
              <c:f>OBR_OCT24_C1.3!$C$24:$H$24</c:f>
              <c:strCache>
                <c:ptCount val="6"/>
                <c:pt idx="0">
                  <c:v>2024-
2025</c:v>
                </c:pt>
                <c:pt idx="1">
                  <c:v>2025-
2026</c:v>
                </c:pt>
                <c:pt idx="2">
                  <c:v>2026-
2027 </c:v>
                </c:pt>
                <c:pt idx="3">
                  <c:v>2027-
2028</c:v>
                </c:pt>
                <c:pt idx="4">
                  <c:v>2028-
2029</c:v>
                </c:pt>
                <c:pt idx="5">
                  <c:v>2029-
2030</c:v>
                </c:pt>
              </c:strCache>
            </c:strRef>
          </c:cat>
          <c:val>
            <c:numRef>
              <c:f>OBR_OCT24_C1.3!$C$25:$H$25</c:f>
              <c:numCache>
                <c:formatCode>0.0</c:formatCode>
                <c:ptCount val="6"/>
                <c:pt idx="0">
                  <c:v>-9.3942734427773344E-2</c:v>
                </c:pt>
                <c:pt idx="1">
                  <c:v>-0.23217860451197514</c:v>
                </c:pt>
                <c:pt idx="2">
                  <c:v>-0.38680973158277654</c:v>
                </c:pt>
                <c:pt idx="3">
                  <c:v>-0.60042963481260614</c:v>
                </c:pt>
                <c:pt idx="4">
                  <c:v>-0.77712466362581889</c:v>
                </c:pt>
                <c:pt idx="5">
                  <c:v>-0.89966167853740586</c:v>
                </c:pt>
              </c:numCache>
            </c:numRef>
          </c:val>
          <c:extLst>
            <c:ext xmlns:c16="http://schemas.microsoft.com/office/drawing/2014/chart" uri="{C3380CC4-5D6E-409C-BE32-E72D297353CC}">
              <c16:uniqueId val="{00000000-146E-4599-A5E6-C1D44CA8266C}"/>
            </c:ext>
          </c:extLst>
        </c:ser>
        <c:ser>
          <c:idx val="1"/>
          <c:order val="1"/>
          <c:tx>
            <c:strRef>
              <c:f>OBR_OCT24_C1.3!$B$26</c:f>
              <c:strCache>
                <c:ptCount val="1"/>
                <c:pt idx="0">
                  <c:v>Government consumption</c:v>
                </c:pt>
              </c:strCache>
            </c:strRef>
          </c:tx>
          <c:spPr>
            <a:solidFill>
              <a:srgbClr val="003469"/>
            </a:solidFill>
            <a:ln w="6350">
              <a:solidFill>
                <a:srgbClr val="495057"/>
              </a:solidFill>
              <a:prstDash val="solid"/>
            </a:ln>
          </c:spPr>
          <c:invertIfNegative val="0"/>
          <c:cat>
            <c:strRef>
              <c:f>OBR_OCT24_C1.3!$C$24:$H$24</c:f>
              <c:strCache>
                <c:ptCount val="6"/>
                <c:pt idx="0">
                  <c:v>2024-
2025</c:v>
                </c:pt>
                <c:pt idx="1">
                  <c:v>2025-
2026</c:v>
                </c:pt>
                <c:pt idx="2">
                  <c:v>2026-
2027 </c:v>
                </c:pt>
                <c:pt idx="3">
                  <c:v>2027-
2028</c:v>
                </c:pt>
                <c:pt idx="4">
                  <c:v>2028-
2029</c:v>
                </c:pt>
                <c:pt idx="5">
                  <c:v>2029-
2030</c:v>
                </c:pt>
              </c:strCache>
            </c:strRef>
          </c:cat>
          <c:val>
            <c:numRef>
              <c:f>OBR_OCT24_C1.3!$C$26:$H$26</c:f>
              <c:numCache>
                <c:formatCode>0.0</c:formatCode>
                <c:ptCount val="6"/>
                <c:pt idx="0">
                  <c:v>0.32887636172408385</c:v>
                </c:pt>
                <c:pt idx="1">
                  <c:v>0.73236087916053272</c:v>
                </c:pt>
                <c:pt idx="2">
                  <c:v>0.71784720526140755</c:v>
                </c:pt>
                <c:pt idx="3">
                  <c:v>0.75759174791354567</c:v>
                </c:pt>
                <c:pt idx="4">
                  <c:v>0.79544995478338709</c:v>
                </c:pt>
                <c:pt idx="5">
                  <c:v>0.80412190662275096</c:v>
                </c:pt>
              </c:numCache>
            </c:numRef>
          </c:val>
          <c:extLst>
            <c:ext xmlns:c16="http://schemas.microsoft.com/office/drawing/2014/chart" uri="{C3380CC4-5D6E-409C-BE32-E72D297353CC}">
              <c16:uniqueId val="{00000001-146E-4599-A5E6-C1D44CA8266C}"/>
            </c:ext>
          </c:extLst>
        </c:ser>
        <c:ser>
          <c:idx val="2"/>
          <c:order val="2"/>
          <c:tx>
            <c:strRef>
              <c:f>OBR_OCT24_C1.3!$B$27</c:f>
              <c:strCache>
                <c:ptCount val="1"/>
                <c:pt idx="0">
                  <c:v>Government investment</c:v>
                </c:pt>
              </c:strCache>
            </c:strRef>
          </c:tx>
          <c:spPr>
            <a:solidFill>
              <a:srgbClr val="D1A21E"/>
            </a:solidFill>
            <a:ln w="6350">
              <a:solidFill>
                <a:srgbClr val="495057"/>
              </a:solidFill>
              <a:prstDash val="solid"/>
            </a:ln>
          </c:spPr>
          <c:invertIfNegative val="0"/>
          <c:cat>
            <c:strRef>
              <c:f>OBR_OCT24_C1.3!$C$24:$H$24</c:f>
              <c:strCache>
                <c:ptCount val="6"/>
                <c:pt idx="0">
                  <c:v>2024-
2025</c:v>
                </c:pt>
                <c:pt idx="1">
                  <c:v>2025-
2026</c:v>
                </c:pt>
                <c:pt idx="2">
                  <c:v>2026-
2027 </c:v>
                </c:pt>
                <c:pt idx="3">
                  <c:v>2027-
2028</c:v>
                </c:pt>
                <c:pt idx="4">
                  <c:v>2028-
2029</c:v>
                </c:pt>
                <c:pt idx="5">
                  <c:v>2029-
2030</c:v>
                </c:pt>
              </c:strCache>
            </c:strRef>
          </c:cat>
          <c:val>
            <c:numRef>
              <c:f>OBR_OCT24_C1.3!$C$27:$H$27</c:f>
              <c:numCache>
                <c:formatCode>0.0</c:formatCode>
                <c:ptCount val="6"/>
                <c:pt idx="0">
                  <c:v>-4.9167948354134072E-4</c:v>
                </c:pt>
                <c:pt idx="1">
                  <c:v>0.32896938692436861</c:v>
                </c:pt>
                <c:pt idx="2">
                  <c:v>0.54963825831336621</c:v>
                </c:pt>
                <c:pt idx="3">
                  <c:v>0.62844420094217757</c:v>
                </c:pt>
                <c:pt idx="4">
                  <c:v>0.65652622893466972</c:v>
                </c:pt>
                <c:pt idx="5">
                  <c:v>0.58430639479491941</c:v>
                </c:pt>
              </c:numCache>
            </c:numRef>
          </c:val>
          <c:extLst>
            <c:ext xmlns:c16="http://schemas.microsoft.com/office/drawing/2014/chart" uri="{C3380CC4-5D6E-409C-BE32-E72D297353CC}">
              <c16:uniqueId val="{00000002-146E-4599-A5E6-C1D44CA8266C}"/>
            </c:ext>
          </c:extLst>
        </c:ser>
        <c:ser>
          <c:idx val="3"/>
          <c:order val="3"/>
          <c:tx>
            <c:strRef>
              <c:f>OBR_OCT24_C1.3!$B$28</c:f>
              <c:strCache>
                <c:ptCount val="1"/>
                <c:pt idx="0">
                  <c:v>Business investment</c:v>
                </c:pt>
              </c:strCache>
            </c:strRef>
          </c:tx>
          <c:spPr>
            <a:solidFill>
              <a:srgbClr val="7B7C77"/>
            </a:solidFill>
            <a:ln w="6350">
              <a:solidFill>
                <a:srgbClr val="495057"/>
              </a:solidFill>
              <a:prstDash val="solid"/>
            </a:ln>
          </c:spPr>
          <c:invertIfNegative val="0"/>
          <c:cat>
            <c:strRef>
              <c:f>OBR_OCT24_C1.3!$C$24:$H$24</c:f>
              <c:strCache>
                <c:ptCount val="6"/>
                <c:pt idx="0">
                  <c:v>2024-
2025</c:v>
                </c:pt>
                <c:pt idx="1">
                  <c:v>2025-
2026</c:v>
                </c:pt>
                <c:pt idx="2">
                  <c:v>2026-
2027 </c:v>
                </c:pt>
                <c:pt idx="3">
                  <c:v>2027-
2028</c:v>
                </c:pt>
                <c:pt idx="4">
                  <c:v>2028-
2029</c:v>
                </c:pt>
                <c:pt idx="5">
                  <c:v>2029-
2030</c:v>
                </c:pt>
              </c:strCache>
            </c:strRef>
          </c:cat>
          <c:val>
            <c:numRef>
              <c:f>OBR_OCT24_C1.3!$C$28:$H$28</c:f>
              <c:numCache>
                <c:formatCode>0.0</c:formatCode>
                <c:ptCount val="6"/>
                <c:pt idx="0">
                  <c:v>-3.8727021490542496E-2</c:v>
                </c:pt>
                <c:pt idx="1">
                  <c:v>-0.1963344356944986</c:v>
                </c:pt>
                <c:pt idx="2">
                  <c:v>-0.21318642225493256</c:v>
                </c:pt>
                <c:pt idx="3">
                  <c:v>-0.21619957797830103</c:v>
                </c:pt>
                <c:pt idx="4">
                  <c:v>-0.23446439989526502</c:v>
                </c:pt>
                <c:pt idx="5">
                  <c:v>-0.20918802408912129</c:v>
                </c:pt>
              </c:numCache>
            </c:numRef>
          </c:val>
          <c:extLst>
            <c:ext xmlns:c16="http://schemas.microsoft.com/office/drawing/2014/chart" uri="{C3380CC4-5D6E-409C-BE32-E72D297353CC}">
              <c16:uniqueId val="{00000003-146E-4599-A5E6-C1D44CA8266C}"/>
            </c:ext>
          </c:extLst>
        </c:ser>
        <c:ser>
          <c:idx val="4"/>
          <c:order val="4"/>
          <c:tx>
            <c:strRef>
              <c:f>OBR_OCT24_C1.3!$B$29</c:f>
              <c:strCache>
                <c:ptCount val="1"/>
                <c:pt idx="0">
                  <c:v>Net trade and other</c:v>
                </c:pt>
              </c:strCache>
            </c:strRef>
          </c:tx>
          <c:spPr>
            <a:solidFill>
              <a:srgbClr val="965793"/>
            </a:solidFill>
            <a:ln w="6350">
              <a:solidFill>
                <a:srgbClr val="495057"/>
              </a:solidFill>
              <a:prstDash val="solid"/>
            </a:ln>
          </c:spPr>
          <c:invertIfNegative val="0"/>
          <c:cat>
            <c:strRef>
              <c:f>OBR_OCT24_C1.3!$C$24:$H$24</c:f>
              <c:strCache>
                <c:ptCount val="6"/>
                <c:pt idx="0">
                  <c:v>2024-
2025</c:v>
                </c:pt>
                <c:pt idx="1">
                  <c:v>2025-
2026</c:v>
                </c:pt>
                <c:pt idx="2">
                  <c:v>2026-
2027 </c:v>
                </c:pt>
                <c:pt idx="3">
                  <c:v>2027-
2028</c:v>
                </c:pt>
                <c:pt idx="4">
                  <c:v>2028-
2029</c:v>
                </c:pt>
                <c:pt idx="5">
                  <c:v>2029-
2030</c:v>
                </c:pt>
              </c:strCache>
            </c:strRef>
          </c:cat>
          <c:val>
            <c:numRef>
              <c:f>OBR_OCT24_C1.3!$C$29:$H$29</c:f>
              <c:numCache>
                <c:formatCode>0.0</c:formatCode>
                <c:ptCount val="6"/>
                <c:pt idx="0">
                  <c:v>-0.11013923837695486</c:v>
                </c:pt>
                <c:pt idx="1">
                  <c:v>-7.7323335141480931E-2</c:v>
                </c:pt>
                <c:pt idx="2">
                  <c:v>-0.30077350147961956</c:v>
                </c:pt>
                <c:pt idx="3">
                  <c:v>-0.4741435206900082</c:v>
                </c:pt>
                <c:pt idx="4">
                  <c:v>-0.4722571216240985</c:v>
                </c:pt>
                <c:pt idx="5">
                  <c:v>-0.39055548157385278</c:v>
                </c:pt>
              </c:numCache>
            </c:numRef>
          </c:val>
          <c:extLst>
            <c:ext xmlns:c16="http://schemas.microsoft.com/office/drawing/2014/chart" uri="{C3380CC4-5D6E-409C-BE32-E72D297353CC}">
              <c16:uniqueId val="{00000004-146E-4599-A5E6-C1D44CA8266C}"/>
            </c:ext>
          </c:extLst>
        </c:ser>
        <c:dLbls>
          <c:showLegendKey val="0"/>
          <c:showVal val="0"/>
          <c:showCatName val="0"/>
          <c:showSerName val="0"/>
          <c:showPercent val="0"/>
          <c:showBubbleSize val="0"/>
        </c:dLbls>
        <c:gapWidth val="50"/>
        <c:overlap val="100"/>
        <c:axId val="275934208"/>
        <c:axId val="275936000"/>
      </c:barChart>
      <c:lineChart>
        <c:grouping val="standard"/>
        <c:varyColors val="0"/>
        <c:ser>
          <c:idx val="5"/>
          <c:order val="5"/>
          <c:tx>
            <c:strRef>
              <c:f>OBR_OCT24_C1.3!$B$30</c:f>
              <c:strCache>
                <c:ptCount val="1"/>
                <c:pt idx="0">
                  <c:v>GDP</c:v>
                </c:pt>
              </c:strCache>
            </c:strRef>
          </c:tx>
          <c:spPr>
            <a:ln>
              <a:noFill/>
            </a:ln>
          </c:spPr>
          <c:marker>
            <c:symbol val="diamond"/>
            <c:size val="12"/>
            <c:spPr>
              <a:solidFill>
                <a:sysClr val="window" lastClr="FFFFFF"/>
              </a:solidFill>
              <a:ln w="12700">
                <a:solidFill>
                  <a:srgbClr val="495057"/>
                </a:solidFill>
              </a:ln>
            </c:spPr>
          </c:marker>
          <c:cat>
            <c:strRef>
              <c:f>OBR_OCT24_C1.3!$C$24:$H$24</c:f>
              <c:strCache>
                <c:ptCount val="6"/>
                <c:pt idx="0">
                  <c:v>2024-
2025</c:v>
                </c:pt>
                <c:pt idx="1">
                  <c:v>2025-
2026</c:v>
                </c:pt>
                <c:pt idx="2">
                  <c:v>2026-
2027 </c:v>
                </c:pt>
                <c:pt idx="3">
                  <c:v>2027-
2028</c:v>
                </c:pt>
                <c:pt idx="4">
                  <c:v>2028-
2029</c:v>
                </c:pt>
                <c:pt idx="5">
                  <c:v>2029-
2030</c:v>
                </c:pt>
              </c:strCache>
            </c:strRef>
          </c:cat>
          <c:val>
            <c:numRef>
              <c:f>OBR_OCT24_C1.3!$C$30:$H$30</c:f>
              <c:numCache>
                <c:formatCode>0.0</c:formatCode>
                <c:ptCount val="6"/>
                <c:pt idx="0">
                  <c:v>8.5575687945271817E-2</c:v>
                </c:pt>
                <c:pt idx="1">
                  <c:v>0.55549389073694666</c:v>
                </c:pt>
                <c:pt idx="2">
                  <c:v>0.3667158082574451</c:v>
                </c:pt>
                <c:pt idx="3">
                  <c:v>9.5263215374807864E-2</c:v>
                </c:pt>
                <c:pt idx="4">
                  <c:v>-3.1870001427125594E-2</c:v>
                </c:pt>
                <c:pt idx="5">
                  <c:v>-0.11097688278270956</c:v>
                </c:pt>
              </c:numCache>
            </c:numRef>
          </c:val>
          <c:smooth val="0"/>
          <c:extLst>
            <c:ext xmlns:c16="http://schemas.microsoft.com/office/drawing/2014/chart" uri="{C3380CC4-5D6E-409C-BE32-E72D297353CC}">
              <c16:uniqueId val="{00000005-146E-4599-A5E6-C1D44CA8266C}"/>
            </c:ext>
          </c:extLst>
        </c:ser>
        <c:dLbls>
          <c:showLegendKey val="0"/>
          <c:showVal val="0"/>
          <c:showCatName val="0"/>
          <c:showSerName val="0"/>
          <c:showPercent val="0"/>
          <c:showBubbleSize val="0"/>
        </c:dLbls>
        <c:marker val="1"/>
        <c:smooth val="0"/>
        <c:axId val="275934208"/>
        <c:axId val="275936000"/>
      </c:lineChart>
      <c:catAx>
        <c:axId val="27593420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tickLblSkip val="1"/>
        <c:noMultiLvlLbl val="0"/>
      </c:catAx>
      <c:valAx>
        <c:axId val="275936000"/>
        <c:scaling>
          <c:orientation val="minMax"/>
        </c:scaling>
        <c:delete val="0"/>
        <c:axPos val="l"/>
        <c:numFmt formatCode="#,##0.0"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t"/>
      <c:layout>
        <c:manualLayout>
          <c:xMode val="edge"/>
          <c:yMode val="edge"/>
          <c:x val="0.61346513041801976"/>
          <c:y val="0.3408468842244578"/>
          <c:w val="0.38474570339724484"/>
          <c:h val="0.3280557352427264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ln>
      <a:noFill/>
    </a:ln>
  </c:spPr>
  <c:userShapes r:id="rId2"/>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445942916250985E-2"/>
          <c:y val="0.14336965975131852"/>
          <c:w val="0.88027347341125284"/>
          <c:h val="0.712639860869834"/>
        </c:manualLayout>
      </c:layout>
      <c:lineChart>
        <c:grouping val="standard"/>
        <c:varyColors val="0"/>
        <c:ser>
          <c:idx val="0"/>
          <c:order val="0"/>
          <c:tx>
            <c:strRef>
              <c:f>'Chart Data'!$DL$3</c:f>
              <c:strCache>
                <c:ptCount val="1"/>
                <c:pt idx="0">
                  <c:v>Mar-22</c:v>
                </c:pt>
              </c:strCache>
            </c:strRef>
          </c:tx>
          <c:spPr>
            <a:ln w="38100">
              <a:solidFill>
                <a:srgbClr val="BD1B21"/>
              </a:solidFill>
            </a:ln>
          </c:spPr>
          <c:marker>
            <c:symbol val="none"/>
          </c:marker>
          <c:cat>
            <c:numRef>
              <c:f>'Chart Data'!$DK$12:$DK$31</c:f>
              <c:numCache>
                <c:formatCode>General</c:formatCode>
                <c:ptCount val="20"/>
                <c:pt idx="0">
                  <c:v>2022</c:v>
                </c:pt>
                <c:pt idx="4">
                  <c:v>2023</c:v>
                </c:pt>
                <c:pt idx="8">
                  <c:v>2024</c:v>
                </c:pt>
                <c:pt idx="12">
                  <c:v>2025</c:v>
                </c:pt>
                <c:pt idx="16">
                  <c:v>2026</c:v>
                </c:pt>
              </c:numCache>
            </c:numRef>
          </c:cat>
          <c:val>
            <c:numRef>
              <c:f>'Chart Data'!$DL$12:$DL$31</c:f>
              <c:numCache>
                <c:formatCode>0.0</c:formatCode>
                <c:ptCount val="20"/>
                <c:pt idx="0">
                  <c:v>99.963094447530537</c:v>
                </c:pt>
                <c:pt idx="1">
                  <c:v>99.633216020085584</c:v>
                </c:pt>
                <c:pt idx="2">
                  <c:v>100.01182208337653</c:v>
                </c:pt>
                <c:pt idx="3">
                  <c:v>100.39186744900736</c:v>
                </c:pt>
                <c:pt idx="4">
                  <c:v>100.74323872300204</c:v>
                </c:pt>
                <c:pt idx="5">
                  <c:v>101.07569127101361</c:v>
                </c:pt>
                <c:pt idx="6">
                  <c:v>101.39913397296951</c:v>
                </c:pt>
                <c:pt idx="7">
                  <c:v>101.73375098743446</c:v>
                </c:pt>
                <c:pt idx="8">
                  <c:v>102.08981928933616</c:v>
                </c:pt>
                <c:pt idx="9">
                  <c:v>102.45734263979556</c:v>
                </c:pt>
                <c:pt idx="10">
                  <c:v>102.84668028382103</c:v>
                </c:pt>
                <c:pt idx="11">
                  <c:v>103.24778254938826</c:v>
                </c:pt>
                <c:pt idx="12">
                  <c:v>103.66077326569099</c:v>
                </c:pt>
                <c:pt idx="13">
                  <c:v>104.08578304708409</c:v>
                </c:pt>
                <c:pt idx="14">
                  <c:v>104.5333517934955</c:v>
                </c:pt>
                <c:pt idx="15">
                  <c:v>105.0142051486436</c:v>
                </c:pt>
                <c:pt idx="16">
                  <c:v>105.56027917045748</c:v>
                </c:pt>
                <c:pt idx="17">
                  <c:v>106.13030396350047</c:v>
                </c:pt>
                <c:pt idx="18">
                  <c:v>106.71402121203842</c:v>
                </c:pt>
                <c:pt idx="19">
                  <c:v>107.31161920429733</c:v>
                </c:pt>
              </c:numCache>
            </c:numRef>
          </c:val>
          <c:smooth val="0"/>
          <c:extLst>
            <c:ext xmlns:c16="http://schemas.microsoft.com/office/drawing/2014/chart" uri="{C3380CC4-5D6E-409C-BE32-E72D297353CC}">
              <c16:uniqueId val="{00000000-E850-417B-95DA-4ED900504230}"/>
            </c:ext>
          </c:extLst>
        </c:ser>
        <c:ser>
          <c:idx val="1"/>
          <c:order val="1"/>
          <c:tx>
            <c:strRef>
              <c:f>'Chart Data'!$DM$3</c:f>
              <c:strCache>
                <c:ptCount val="1"/>
                <c:pt idx="0">
                  <c:v>Nov-22</c:v>
                </c:pt>
              </c:strCache>
            </c:strRef>
          </c:tx>
          <c:spPr>
            <a:ln w="38100">
              <a:solidFill>
                <a:srgbClr val="003469"/>
              </a:solidFill>
            </a:ln>
          </c:spPr>
          <c:marker>
            <c:symbol val="none"/>
          </c:marker>
          <c:cat>
            <c:numRef>
              <c:f>'Chart Data'!$DK$12:$DK$31</c:f>
              <c:numCache>
                <c:formatCode>General</c:formatCode>
                <c:ptCount val="20"/>
                <c:pt idx="0">
                  <c:v>2022</c:v>
                </c:pt>
                <c:pt idx="4">
                  <c:v>2023</c:v>
                </c:pt>
                <c:pt idx="8">
                  <c:v>2024</c:v>
                </c:pt>
                <c:pt idx="12">
                  <c:v>2025</c:v>
                </c:pt>
                <c:pt idx="16">
                  <c:v>2026</c:v>
                </c:pt>
              </c:numCache>
            </c:numRef>
          </c:cat>
          <c:val>
            <c:numRef>
              <c:f>'Chart Data'!$DM$12:$DM$31</c:f>
              <c:numCache>
                <c:formatCode>0.0</c:formatCode>
                <c:ptCount val="20"/>
                <c:pt idx="2">
                  <c:v>100.12647991776137</c:v>
                </c:pt>
                <c:pt idx="3">
                  <c:v>102.0288828598683</c:v>
                </c:pt>
                <c:pt idx="4">
                  <c:v>103.40627305928291</c:v>
                </c:pt>
                <c:pt idx="5">
                  <c:v>104.59544538769754</c:v>
                </c:pt>
                <c:pt idx="6">
                  <c:v>105.43220877446855</c:v>
                </c:pt>
                <c:pt idx="7">
                  <c:v>105.90665344284544</c:v>
                </c:pt>
                <c:pt idx="8">
                  <c:v>106.22437375759839</c:v>
                </c:pt>
                <c:pt idx="9">
                  <c:v>106.38371044827856</c:v>
                </c:pt>
                <c:pt idx="10">
                  <c:v>106.54328606685016</c:v>
                </c:pt>
                <c:pt idx="11">
                  <c:v>106.70310061331314</c:v>
                </c:pt>
                <c:pt idx="12">
                  <c:v>106.89516601685224</c:v>
                </c:pt>
                <c:pt idx="13">
                  <c:v>107.16240377760514</c:v>
                </c:pt>
                <c:pt idx="14">
                  <c:v>107.48389139449822</c:v>
                </c:pt>
                <c:pt idx="15">
                  <c:v>107.86008468199589</c:v>
                </c:pt>
                <c:pt idx="16">
                  <c:v>108.29152497487793</c:v>
                </c:pt>
                <c:pt idx="17">
                  <c:v>108.83298318605139</c:v>
                </c:pt>
                <c:pt idx="18">
                  <c:v>109.3771480711238</c:v>
                </c:pt>
                <c:pt idx="19">
                  <c:v>109.81465677978643</c:v>
                </c:pt>
              </c:numCache>
            </c:numRef>
          </c:val>
          <c:smooth val="0"/>
          <c:extLst>
            <c:ext xmlns:c16="http://schemas.microsoft.com/office/drawing/2014/chart" uri="{C3380CC4-5D6E-409C-BE32-E72D297353CC}">
              <c16:uniqueId val="{00000001-E850-417B-95DA-4ED900504230}"/>
            </c:ext>
          </c:extLst>
        </c:ser>
        <c:ser>
          <c:idx val="2"/>
          <c:order val="2"/>
          <c:tx>
            <c:strRef>
              <c:f>'Chart Data'!$DN$3</c:f>
              <c:strCache>
                <c:ptCount val="1"/>
                <c:pt idx="0">
                  <c:v>Mar-23</c:v>
                </c:pt>
              </c:strCache>
            </c:strRef>
          </c:tx>
          <c:spPr>
            <a:ln w="38100">
              <a:solidFill>
                <a:srgbClr val="D1A21E"/>
              </a:solidFill>
            </a:ln>
          </c:spPr>
          <c:marker>
            <c:symbol val="none"/>
          </c:marker>
          <c:cat>
            <c:numRef>
              <c:f>'Chart Data'!$DK$12:$DK$31</c:f>
              <c:numCache>
                <c:formatCode>General</c:formatCode>
                <c:ptCount val="20"/>
                <c:pt idx="0">
                  <c:v>2022</c:v>
                </c:pt>
                <c:pt idx="4">
                  <c:v>2023</c:v>
                </c:pt>
                <c:pt idx="8">
                  <c:v>2024</c:v>
                </c:pt>
                <c:pt idx="12">
                  <c:v>2025</c:v>
                </c:pt>
                <c:pt idx="16">
                  <c:v>2026</c:v>
                </c:pt>
              </c:numCache>
            </c:numRef>
          </c:cat>
          <c:val>
            <c:numRef>
              <c:f>'Chart Data'!$DN$12:$DN$31</c:f>
              <c:numCache>
                <c:formatCode>0.0</c:formatCode>
                <c:ptCount val="20"/>
                <c:pt idx="3">
                  <c:v>100.48633831461669</c:v>
                </c:pt>
                <c:pt idx="4">
                  <c:v>102.12991688036077</c:v>
                </c:pt>
                <c:pt idx="5">
                  <c:v>103.39509505703421</c:v>
                </c:pt>
                <c:pt idx="6">
                  <c:v>104.34502696967016</c:v>
                </c:pt>
                <c:pt idx="7">
                  <c:v>104.74908303121407</c:v>
                </c:pt>
                <c:pt idx="8">
                  <c:v>104.8953903970289</c:v>
                </c:pt>
                <c:pt idx="9">
                  <c:v>105.17798921213193</c:v>
                </c:pt>
                <c:pt idx="10">
                  <c:v>105.41808647979485</c:v>
                </c:pt>
                <c:pt idx="11">
                  <c:v>105.77380758687771</c:v>
                </c:pt>
                <c:pt idx="12">
                  <c:v>106.1407586877708</c:v>
                </c:pt>
                <c:pt idx="13">
                  <c:v>106.36053585639755</c:v>
                </c:pt>
                <c:pt idx="14">
                  <c:v>106.64406844106465</c:v>
                </c:pt>
                <c:pt idx="15">
                  <c:v>106.99167830931115</c:v>
                </c:pt>
                <c:pt idx="16">
                  <c:v>107.45727915819259</c:v>
                </c:pt>
                <c:pt idx="17">
                  <c:v>107.93466088955699</c:v>
                </c:pt>
                <c:pt idx="18">
                  <c:v>108.36015651251216</c:v>
                </c:pt>
                <c:pt idx="19">
                  <c:v>108.94983287647007</c:v>
                </c:pt>
              </c:numCache>
            </c:numRef>
          </c:val>
          <c:smooth val="0"/>
          <c:extLst>
            <c:ext xmlns:c16="http://schemas.microsoft.com/office/drawing/2014/chart" uri="{C3380CC4-5D6E-409C-BE32-E72D297353CC}">
              <c16:uniqueId val="{00000002-E850-417B-95DA-4ED900504230}"/>
            </c:ext>
          </c:extLst>
        </c:ser>
        <c:ser>
          <c:idx val="3"/>
          <c:order val="3"/>
          <c:tx>
            <c:strRef>
              <c:f>'Chart Data'!$DO$3</c:f>
              <c:strCache>
                <c:ptCount val="1"/>
                <c:pt idx="0">
                  <c:v>Nov-23</c:v>
                </c:pt>
              </c:strCache>
            </c:strRef>
          </c:tx>
          <c:spPr>
            <a:ln w="38100">
              <a:solidFill>
                <a:srgbClr val="7B7C77"/>
              </a:solidFill>
            </a:ln>
          </c:spPr>
          <c:marker>
            <c:symbol val="none"/>
          </c:marker>
          <c:cat>
            <c:numRef>
              <c:f>'Chart Data'!$DK$12:$DK$31</c:f>
              <c:numCache>
                <c:formatCode>General</c:formatCode>
                <c:ptCount val="20"/>
                <c:pt idx="0">
                  <c:v>2022</c:v>
                </c:pt>
                <c:pt idx="4">
                  <c:v>2023</c:v>
                </c:pt>
                <c:pt idx="8">
                  <c:v>2024</c:v>
                </c:pt>
                <c:pt idx="12">
                  <c:v>2025</c:v>
                </c:pt>
                <c:pt idx="16">
                  <c:v>2026</c:v>
                </c:pt>
              </c:numCache>
            </c:numRef>
          </c:cat>
          <c:val>
            <c:numRef>
              <c:f>'Chart Data'!$DO$12:$DO$31</c:f>
              <c:numCache>
                <c:formatCode>0.0</c:formatCode>
                <c:ptCount val="20"/>
                <c:pt idx="5">
                  <c:v>100.6064612865103</c:v>
                </c:pt>
                <c:pt idx="6">
                  <c:v>101.41131297680236</c:v>
                </c:pt>
                <c:pt idx="7">
                  <c:v>102.52683704620731</c:v>
                </c:pt>
                <c:pt idx="8">
                  <c:v>103.55210619446082</c:v>
                </c:pt>
                <c:pt idx="9">
                  <c:v>104.44265408372925</c:v>
                </c:pt>
                <c:pt idx="10">
                  <c:v>105.06930942920908</c:v>
                </c:pt>
                <c:pt idx="11">
                  <c:v>105.65769829901328</c:v>
                </c:pt>
                <c:pt idx="12">
                  <c:v>106.17542049350868</c:v>
                </c:pt>
                <c:pt idx="13">
                  <c:v>106.68031863523524</c:v>
                </c:pt>
                <c:pt idx="14">
                  <c:v>107.08885619284044</c:v>
                </c:pt>
                <c:pt idx="15">
                  <c:v>107.5019585221098</c:v>
                </c:pt>
                <c:pt idx="16">
                  <c:v>107.9195737702793</c:v>
                </c:pt>
                <c:pt idx="17">
                  <c:v>108.33983350941668</c:v>
                </c:pt>
                <c:pt idx="18">
                  <c:v>108.75423129357522</c:v>
                </c:pt>
                <c:pt idx="19">
                  <c:v>109.16885982253393</c:v>
                </c:pt>
              </c:numCache>
            </c:numRef>
          </c:val>
          <c:smooth val="0"/>
          <c:extLst>
            <c:ext xmlns:c16="http://schemas.microsoft.com/office/drawing/2014/chart" uri="{C3380CC4-5D6E-409C-BE32-E72D297353CC}">
              <c16:uniqueId val="{00000003-E850-417B-95DA-4ED900504230}"/>
            </c:ext>
          </c:extLst>
        </c:ser>
        <c:ser>
          <c:idx val="4"/>
          <c:order val="4"/>
          <c:tx>
            <c:strRef>
              <c:f>'Chart Data'!$DP$3</c:f>
              <c:strCache>
                <c:ptCount val="1"/>
                <c:pt idx="0">
                  <c:v>Mar-24</c:v>
                </c:pt>
              </c:strCache>
            </c:strRef>
          </c:tx>
          <c:spPr>
            <a:ln w="38100">
              <a:solidFill>
                <a:srgbClr val="965793"/>
              </a:solidFill>
            </a:ln>
          </c:spPr>
          <c:marker>
            <c:symbol val="none"/>
          </c:marker>
          <c:cat>
            <c:numRef>
              <c:f>'Chart Data'!$DK$12:$DK$31</c:f>
              <c:numCache>
                <c:formatCode>General</c:formatCode>
                <c:ptCount val="20"/>
                <c:pt idx="0">
                  <c:v>2022</c:v>
                </c:pt>
                <c:pt idx="4">
                  <c:v>2023</c:v>
                </c:pt>
                <c:pt idx="8">
                  <c:v>2024</c:v>
                </c:pt>
                <c:pt idx="12">
                  <c:v>2025</c:v>
                </c:pt>
                <c:pt idx="16">
                  <c:v>2026</c:v>
                </c:pt>
              </c:numCache>
            </c:numRef>
          </c:cat>
          <c:val>
            <c:numRef>
              <c:f>'Chart Data'!$DP$12:$DP$31</c:f>
              <c:numCache>
                <c:formatCode>0.0</c:formatCode>
                <c:ptCount val="20"/>
                <c:pt idx="7">
                  <c:v>102.80916384366796</c:v>
                </c:pt>
                <c:pt idx="8">
                  <c:v>103.91806690290328</c:v>
                </c:pt>
                <c:pt idx="9">
                  <c:v>104.66145762036372</c:v>
                </c:pt>
                <c:pt idx="10">
                  <c:v>105.36942410826452</c:v>
                </c:pt>
                <c:pt idx="11">
                  <c:v>105.92791606380121</c:v>
                </c:pt>
                <c:pt idx="12">
                  <c:v>106.38238535448488</c:v>
                </c:pt>
                <c:pt idx="13">
                  <c:v>106.7594787776921</c:v>
                </c:pt>
                <c:pt idx="14">
                  <c:v>107.02353904402145</c:v>
                </c:pt>
                <c:pt idx="15">
                  <c:v>107.38918307760288</c:v>
                </c:pt>
                <c:pt idx="16">
                  <c:v>107.80132991396714</c:v>
                </c:pt>
                <c:pt idx="17">
                  <c:v>108.25082870534825</c:v>
                </c:pt>
                <c:pt idx="18">
                  <c:v>108.65970750556659</c:v>
                </c:pt>
                <c:pt idx="19">
                  <c:v>109.07562661907279</c:v>
                </c:pt>
              </c:numCache>
            </c:numRef>
          </c:val>
          <c:smooth val="0"/>
          <c:extLst>
            <c:ext xmlns:c16="http://schemas.microsoft.com/office/drawing/2014/chart" uri="{C3380CC4-5D6E-409C-BE32-E72D297353CC}">
              <c16:uniqueId val="{00000004-E850-417B-95DA-4ED900504230}"/>
            </c:ext>
          </c:extLst>
        </c:ser>
        <c:ser>
          <c:idx val="5"/>
          <c:order val="5"/>
          <c:tx>
            <c:strRef>
              <c:f>'Chart Data'!$DQ$3</c:f>
              <c:strCache>
                <c:ptCount val="1"/>
                <c:pt idx="0">
                  <c:v>Oct-24</c:v>
                </c:pt>
              </c:strCache>
            </c:strRef>
          </c:tx>
          <c:spPr>
            <a:ln w="38100">
              <a:solidFill>
                <a:srgbClr val="00ADDC"/>
              </a:solidFill>
            </a:ln>
          </c:spPr>
          <c:marker>
            <c:symbol val="none"/>
          </c:marker>
          <c:cat>
            <c:numRef>
              <c:f>'Chart Data'!$DK$12:$DK$31</c:f>
              <c:numCache>
                <c:formatCode>General</c:formatCode>
                <c:ptCount val="20"/>
                <c:pt idx="0">
                  <c:v>2022</c:v>
                </c:pt>
                <c:pt idx="4">
                  <c:v>2023</c:v>
                </c:pt>
                <c:pt idx="8">
                  <c:v>2024</c:v>
                </c:pt>
                <c:pt idx="12">
                  <c:v>2025</c:v>
                </c:pt>
                <c:pt idx="16">
                  <c:v>2026</c:v>
                </c:pt>
              </c:numCache>
            </c:numRef>
          </c:cat>
          <c:val>
            <c:numRef>
              <c:f>'Chart Data'!$DQ$12:$DQ$31</c:f>
              <c:numCache>
                <c:formatCode>0.0</c:formatCode>
                <c:ptCount val="20"/>
                <c:pt idx="9">
                  <c:v>103.11815007667582</c:v>
                </c:pt>
                <c:pt idx="10">
                  <c:v>103.78939274482116</c:v>
                </c:pt>
                <c:pt idx="11">
                  <c:v>105.62769080150059</c:v>
                </c:pt>
                <c:pt idx="12">
                  <c:v>106.92982039663492</c:v>
                </c:pt>
                <c:pt idx="13">
                  <c:v>107.48393359960492</c:v>
                </c:pt>
                <c:pt idx="14">
                  <c:v>108.01803571273861</c:v>
                </c:pt>
                <c:pt idx="15">
                  <c:v>108.42934301383632</c:v>
                </c:pt>
                <c:pt idx="16">
                  <c:v>108.88743382919918</c:v>
                </c:pt>
                <c:pt idx="17">
                  <c:v>109.14041812148569</c:v>
                </c:pt>
                <c:pt idx="18">
                  <c:v>109.5420703338214</c:v>
                </c:pt>
                <c:pt idx="19">
                  <c:v>109.9712314050303</c:v>
                </c:pt>
              </c:numCache>
            </c:numRef>
          </c:val>
          <c:smooth val="0"/>
          <c:extLst>
            <c:ext xmlns:c16="http://schemas.microsoft.com/office/drawing/2014/chart" uri="{C3380CC4-5D6E-409C-BE32-E72D297353CC}">
              <c16:uniqueId val="{00000005-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98"/>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7.2123600397149726E-2"/>
          <c:y val="0.15192858999202505"/>
          <c:w val="0.24253772507227106"/>
          <c:h val="0.32025555539210376"/>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5364581788763323E-2"/>
          <c:y val="0.14714391023940784"/>
          <c:w val="0.91820115372707478"/>
          <c:h val="0.70330795224176368"/>
        </c:manualLayout>
      </c:layout>
      <c:barChart>
        <c:barDir val="col"/>
        <c:grouping val="clustered"/>
        <c:varyColors val="0"/>
        <c:ser>
          <c:idx val="0"/>
          <c:order val="0"/>
          <c:tx>
            <c:strRef>
              <c:f>OBR_OCT24_C7.3!$C$27</c:f>
              <c:strCache>
                <c:ptCount val="1"/>
              </c:strCache>
            </c:strRef>
          </c:tx>
          <c:spPr>
            <a:solidFill>
              <a:srgbClr val="BD1B21"/>
            </a:solidFill>
            <a:ln w="6350">
              <a:solidFill>
                <a:srgbClr val="495057">
                  <a:lumMod val="100000"/>
                </a:srgbClr>
              </a:solidFill>
            </a:ln>
          </c:spPr>
          <c:invertIfNegative val="0"/>
          <c:dPt>
            <c:idx val="27"/>
            <c:invertIfNegative val="0"/>
            <c:bubble3D val="0"/>
            <c:spPr>
              <a:solidFill>
                <a:srgbClr val="002060"/>
              </a:solidFill>
              <a:ln w="6350">
                <a:solidFill>
                  <a:srgbClr val="495057">
                    <a:lumMod val="100000"/>
                  </a:srgbClr>
                </a:solidFill>
              </a:ln>
            </c:spPr>
            <c:extLst>
              <c:ext xmlns:c16="http://schemas.microsoft.com/office/drawing/2014/chart" uri="{C3380CC4-5D6E-409C-BE32-E72D297353CC}">
                <c16:uniqueId val="{0000000C-4411-49F5-90B2-D1D57A3CA901}"/>
              </c:ext>
            </c:extLst>
          </c:dPt>
          <c:cat>
            <c:strRef>
              <c:f>OBR_OCT24_C7.3!$B$28:$B$55</c:f>
              <c:strCache>
                <c:ptCount val="28"/>
                <c:pt idx="0">
                  <c:v>Jun 10</c:v>
                </c:pt>
                <c:pt idx="1">
                  <c:v>Nov 10</c:v>
                </c:pt>
                <c:pt idx="2">
                  <c:v>Mar 11</c:v>
                </c:pt>
                <c:pt idx="3">
                  <c:v>Nov 11</c:v>
                </c:pt>
                <c:pt idx="4">
                  <c:v>Mar 12</c:v>
                </c:pt>
                <c:pt idx="5">
                  <c:v>Dec 12</c:v>
                </c:pt>
                <c:pt idx="6">
                  <c:v>Mar 13</c:v>
                </c:pt>
                <c:pt idx="7">
                  <c:v>Dec 13</c:v>
                </c:pt>
                <c:pt idx="8">
                  <c:v>Mar 14</c:v>
                </c:pt>
                <c:pt idx="9">
                  <c:v>Dec 14</c:v>
                </c:pt>
                <c:pt idx="10">
                  <c:v>Mar 15</c:v>
                </c:pt>
                <c:pt idx="11">
                  <c:v>Jun 15</c:v>
                </c:pt>
                <c:pt idx="12">
                  <c:v>Nov 15</c:v>
                </c:pt>
                <c:pt idx="13">
                  <c:v>Mar 16</c:v>
                </c:pt>
                <c:pt idx="14">
                  <c:v>Nov 16</c:v>
                </c:pt>
                <c:pt idx="15">
                  <c:v>Mar 17</c:v>
                </c:pt>
                <c:pt idx="16">
                  <c:v>Nov 17</c:v>
                </c:pt>
                <c:pt idx="17">
                  <c:v>Mar 18</c:v>
                </c:pt>
                <c:pt idx="18">
                  <c:v>Oct 18</c:v>
                </c:pt>
                <c:pt idx="19">
                  <c:v>Mar 19</c:v>
                </c:pt>
                <c:pt idx="20">
                  <c:v>Mar 20</c:v>
                </c:pt>
                <c:pt idx="21">
                  <c:v>Oct 21</c:v>
                </c:pt>
                <c:pt idx="22">
                  <c:v>Mar 22</c:v>
                </c:pt>
                <c:pt idx="23">
                  <c:v>Nov 22</c:v>
                </c:pt>
                <c:pt idx="24">
                  <c:v>Mar 23</c:v>
                </c:pt>
                <c:pt idx="25">
                  <c:v>Nov 23</c:v>
                </c:pt>
                <c:pt idx="26">
                  <c:v>Mar 24</c:v>
                </c:pt>
                <c:pt idx="27">
                  <c:v>Oct 24</c:v>
                </c:pt>
              </c:strCache>
            </c:strRef>
          </c:cat>
          <c:val>
            <c:numRef>
              <c:f>OBR_OCT24_C7.3!$C$28:$C$55</c:f>
              <c:numCache>
                <c:formatCode>0.0</c:formatCode>
                <c:ptCount val="28"/>
                <c:pt idx="0">
                  <c:v>27.178251295999999</c:v>
                </c:pt>
                <c:pt idx="1">
                  <c:v>30.575532708000001</c:v>
                </c:pt>
                <c:pt idx="2">
                  <c:v>27.178251295999999</c:v>
                </c:pt>
                <c:pt idx="3">
                  <c:v>16.986407059999998</c:v>
                </c:pt>
                <c:pt idx="4">
                  <c:v>16.986407059999998</c:v>
                </c:pt>
                <c:pt idx="5">
                  <c:v>30.575532708000001</c:v>
                </c:pt>
                <c:pt idx="6">
                  <c:v>13.589125648</c:v>
                </c:pt>
                <c:pt idx="7">
                  <c:v>54.356502591999998</c:v>
                </c:pt>
                <c:pt idx="8">
                  <c:v>50.959221179999993</c:v>
                </c:pt>
                <c:pt idx="9">
                  <c:v>78.137472475999999</c:v>
                </c:pt>
                <c:pt idx="10">
                  <c:v>27.178251295999999</c:v>
                </c:pt>
                <c:pt idx="11">
                  <c:v>37.370095532000001</c:v>
                </c:pt>
                <c:pt idx="12">
                  <c:v>16.986407059999998</c:v>
                </c:pt>
                <c:pt idx="13">
                  <c:v>16.207601360336447</c:v>
                </c:pt>
                <c:pt idx="14">
                  <c:v>40.091218021510279</c:v>
                </c:pt>
                <c:pt idx="15">
                  <c:v>38.886531170525799</c:v>
                </c:pt>
                <c:pt idx="16">
                  <c:v>22.536558594006692</c:v>
                </c:pt>
                <c:pt idx="17">
                  <c:v>23.272186474951845</c:v>
                </c:pt>
                <c:pt idx="18">
                  <c:v>23.007110353878225</c:v>
                </c:pt>
                <c:pt idx="19">
                  <c:v>39.786450388685019</c:v>
                </c:pt>
                <c:pt idx="20">
                  <c:v>16.075878270642466</c:v>
                </c:pt>
                <c:pt idx="21">
                  <c:v>22.357291863583065</c:v>
                </c:pt>
                <c:pt idx="22">
                  <c:v>34.69425945320102</c:v>
                </c:pt>
                <c:pt idx="23">
                  <c:v>10.652626378399921</c:v>
                </c:pt>
                <c:pt idx="24">
                  <c:v>7.4841792733403762</c:v>
                </c:pt>
                <c:pt idx="25">
                  <c:v>12.954418572801842</c:v>
                </c:pt>
                <c:pt idx="26">
                  <c:v>8.9462348180741174</c:v>
                </c:pt>
                <c:pt idx="27">
                  <c:v>9.9293594982254874</c:v>
                </c:pt>
              </c:numCache>
            </c:numRef>
          </c:val>
          <c:extLst>
            <c:ext xmlns:c16="http://schemas.microsoft.com/office/drawing/2014/chart" uri="{C3380CC4-5D6E-409C-BE32-E72D297353CC}">
              <c16:uniqueId val="{00000000-35D6-4E4B-91F4-0D9ED376BC7E}"/>
            </c:ext>
          </c:extLst>
        </c:ser>
        <c:dLbls>
          <c:showLegendKey val="0"/>
          <c:showVal val="0"/>
          <c:showCatName val="0"/>
          <c:showSerName val="0"/>
          <c:showPercent val="0"/>
          <c:showBubbleSize val="0"/>
        </c:dLbls>
        <c:gapWidth val="50"/>
        <c:axId val="274926592"/>
        <c:axId val="274950400"/>
      </c:barChart>
      <c:lineChart>
        <c:grouping val="standard"/>
        <c:varyColors val="0"/>
        <c:ser>
          <c:idx val="1"/>
          <c:order val="1"/>
          <c:tx>
            <c:strRef>
              <c:f>OBR_OCT24_C7.3!$D$27</c:f>
              <c:strCache>
                <c:ptCount val="1"/>
                <c:pt idx="0">
                  <c:v>Average</c:v>
                </c:pt>
              </c:strCache>
            </c:strRef>
          </c:tx>
          <c:spPr>
            <a:ln w="25400">
              <a:solidFill>
                <a:srgbClr val="495057"/>
              </a:solidFill>
              <a:prstDash val="dash"/>
            </a:ln>
          </c:spPr>
          <c:marker>
            <c:symbol val="none"/>
          </c:marker>
          <c:cat>
            <c:strRef>
              <c:f>OBR_OCT24_C7.3!$B$28:$B$55</c:f>
              <c:strCache>
                <c:ptCount val="28"/>
                <c:pt idx="0">
                  <c:v>Jun 10</c:v>
                </c:pt>
                <c:pt idx="1">
                  <c:v>Nov 10</c:v>
                </c:pt>
                <c:pt idx="2">
                  <c:v>Mar 11</c:v>
                </c:pt>
                <c:pt idx="3">
                  <c:v>Nov 11</c:v>
                </c:pt>
                <c:pt idx="4">
                  <c:v>Mar 12</c:v>
                </c:pt>
                <c:pt idx="5">
                  <c:v>Dec 12</c:v>
                </c:pt>
                <c:pt idx="6">
                  <c:v>Mar 13</c:v>
                </c:pt>
                <c:pt idx="7">
                  <c:v>Dec 13</c:v>
                </c:pt>
                <c:pt idx="8">
                  <c:v>Mar 14</c:v>
                </c:pt>
                <c:pt idx="9">
                  <c:v>Dec 14</c:v>
                </c:pt>
                <c:pt idx="10">
                  <c:v>Mar 15</c:v>
                </c:pt>
                <c:pt idx="11">
                  <c:v>Jun 15</c:v>
                </c:pt>
                <c:pt idx="12">
                  <c:v>Nov 15</c:v>
                </c:pt>
                <c:pt idx="13">
                  <c:v>Mar 16</c:v>
                </c:pt>
                <c:pt idx="14">
                  <c:v>Nov 16</c:v>
                </c:pt>
                <c:pt idx="15">
                  <c:v>Mar 17</c:v>
                </c:pt>
                <c:pt idx="16">
                  <c:v>Nov 17</c:v>
                </c:pt>
                <c:pt idx="17">
                  <c:v>Mar 18</c:v>
                </c:pt>
                <c:pt idx="18">
                  <c:v>Oct 18</c:v>
                </c:pt>
                <c:pt idx="19">
                  <c:v>Mar 19</c:v>
                </c:pt>
                <c:pt idx="20">
                  <c:v>Mar 20</c:v>
                </c:pt>
                <c:pt idx="21">
                  <c:v>Oct 21</c:v>
                </c:pt>
                <c:pt idx="22">
                  <c:v>Mar 22</c:v>
                </c:pt>
                <c:pt idx="23">
                  <c:v>Nov 22</c:v>
                </c:pt>
                <c:pt idx="24">
                  <c:v>Mar 23</c:v>
                </c:pt>
                <c:pt idx="25">
                  <c:v>Nov 23</c:v>
                </c:pt>
                <c:pt idx="26">
                  <c:v>Mar 24</c:v>
                </c:pt>
                <c:pt idx="27">
                  <c:v>Oct 24</c:v>
                </c:pt>
              </c:strCache>
            </c:strRef>
          </c:cat>
          <c:val>
            <c:numRef>
              <c:f>OBR_OCT24_C7.3!$D$28:$D$55</c:f>
              <c:numCache>
                <c:formatCode>0.0</c:formatCode>
                <c:ptCount val="28"/>
                <c:pt idx="0">
                  <c:v>26.962120085862942</c:v>
                </c:pt>
                <c:pt idx="1">
                  <c:v>26.962120085862942</c:v>
                </c:pt>
                <c:pt idx="2">
                  <c:v>26.962120085862942</c:v>
                </c:pt>
                <c:pt idx="3">
                  <c:v>26.962120085862942</c:v>
                </c:pt>
                <c:pt idx="4">
                  <c:v>26.962120085862942</c:v>
                </c:pt>
                <c:pt idx="5">
                  <c:v>26.962120085862942</c:v>
                </c:pt>
                <c:pt idx="6">
                  <c:v>26.962120085862942</c:v>
                </c:pt>
                <c:pt idx="7">
                  <c:v>26.962120085862942</c:v>
                </c:pt>
                <c:pt idx="8">
                  <c:v>26.962120085862942</c:v>
                </c:pt>
                <c:pt idx="9">
                  <c:v>26.962120085862942</c:v>
                </c:pt>
                <c:pt idx="10">
                  <c:v>26.962120085862942</c:v>
                </c:pt>
                <c:pt idx="11">
                  <c:v>26.962120085862942</c:v>
                </c:pt>
                <c:pt idx="12">
                  <c:v>26.962120085862942</c:v>
                </c:pt>
                <c:pt idx="13">
                  <c:v>26.962120085862942</c:v>
                </c:pt>
                <c:pt idx="14">
                  <c:v>26.962120085862942</c:v>
                </c:pt>
                <c:pt idx="15">
                  <c:v>26.962120085862942</c:v>
                </c:pt>
                <c:pt idx="16">
                  <c:v>26.962120085862942</c:v>
                </c:pt>
                <c:pt idx="17">
                  <c:v>26.962120085862942</c:v>
                </c:pt>
                <c:pt idx="18">
                  <c:v>26.962120085862942</c:v>
                </c:pt>
                <c:pt idx="19">
                  <c:v>26.962120085862942</c:v>
                </c:pt>
                <c:pt idx="20">
                  <c:v>26.962120085862942</c:v>
                </c:pt>
                <c:pt idx="21">
                  <c:v>26.962120085862942</c:v>
                </c:pt>
                <c:pt idx="22">
                  <c:v>26.962120085862942</c:v>
                </c:pt>
                <c:pt idx="23">
                  <c:v>26.962120085862942</c:v>
                </c:pt>
                <c:pt idx="24">
                  <c:v>26.962120085862942</c:v>
                </c:pt>
                <c:pt idx="25">
                  <c:v>26.962120085862942</c:v>
                </c:pt>
                <c:pt idx="26">
                  <c:v>26.962120085862942</c:v>
                </c:pt>
                <c:pt idx="27">
                  <c:v>26.962120085862942</c:v>
                </c:pt>
              </c:numCache>
            </c:numRef>
          </c:val>
          <c:smooth val="0"/>
          <c:extLst>
            <c:ext xmlns:c16="http://schemas.microsoft.com/office/drawing/2014/chart" uri="{C3380CC4-5D6E-409C-BE32-E72D297353CC}">
              <c16:uniqueId val="{0000000B-4411-49F5-90B2-D1D57A3CA901}"/>
            </c:ext>
          </c:extLst>
        </c:ser>
        <c:dLbls>
          <c:showLegendKey val="0"/>
          <c:showVal val="0"/>
          <c:showCatName val="0"/>
          <c:showSerName val="0"/>
          <c:showPercent val="0"/>
          <c:showBubbleSize val="0"/>
        </c:dLbls>
        <c:marker val="1"/>
        <c:smooth val="0"/>
        <c:axId val="274926592"/>
        <c:axId val="274950400"/>
      </c:line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200" b="0" i="0" u="none" strike="noStrike" baseline="0">
                <a:solidFill>
                  <a:srgbClr val="495057"/>
                </a:solidFill>
                <a:latin typeface="Segoe UI"/>
                <a:ea typeface="Segoe UI"/>
                <a:cs typeface="Segoe UI"/>
              </a:defRPr>
            </a:pPr>
            <a:endParaRPr lang="en-US"/>
          </a:p>
        </c:txPr>
        <c:crossAx val="274950400"/>
        <c:crosses val="autoZero"/>
        <c:auto val="0"/>
        <c:lblAlgn val="ctr"/>
        <c:lblOffset val="100"/>
        <c:tickLblSkip val="1"/>
        <c:noMultiLvlLbl val="0"/>
      </c:catAx>
      <c:valAx>
        <c:axId val="274950400"/>
        <c:scaling>
          <c:orientation val="minMax"/>
          <c:max val="80"/>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plotVisOnly val="1"/>
    <c:dispBlanksAs val="gap"/>
    <c:showDLblsOverMax val="0"/>
  </c:chart>
  <c:spPr>
    <a:no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5308710366580591E-2"/>
          <c:y val="0.14714391023940784"/>
          <c:w val="0.92756726812470125"/>
          <c:h val="0.53377783305420223"/>
        </c:manualLayout>
      </c:layout>
      <c:barChart>
        <c:barDir val="col"/>
        <c:grouping val="clustered"/>
        <c:varyColors val="0"/>
        <c:ser>
          <c:idx val="0"/>
          <c:order val="0"/>
          <c:tx>
            <c:strRef>
              <c:f>'Chart Data'!$DI$3</c:f>
              <c:strCache>
                <c:ptCount val="1"/>
                <c:pt idx="0">
                  <c:v>£bn</c:v>
                </c:pt>
              </c:strCache>
            </c:strRef>
          </c:tx>
          <c:spPr>
            <a:solidFill>
              <a:srgbClr val="BD1B21"/>
            </a:solidFill>
            <a:ln w="6350">
              <a:solidFill>
                <a:srgbClr val="495057">
                  <a:lumMod val="100000"/>
                </a:srgbClr>
              </a:solidFill>
            </a:ln>
          </c:spPr>
          <c:invertIfNegative val="0"/>
          <c:dPt>
            <c:idx val="0"/>
            <c:invertIfNegative val="0"/>
            <c:bubble3D val="0"/>
            <c:spPr>
              <a:solidFill>
                <a:srgbClr val="002060"/>
              </a:solidFill>
              <a:ln w="6350">
                <a:solidFill>
                  <a:srgbClr val="495057">
                    <a:lumMod val="100000"/>
                  </a:srgbClr>
                </a:solidFill>
              </a:ln>
            </c:spPr>
            <c:extLst>
              <c:ext xmlns:c16="http://schemas.microsoft.com/office/drawing/2014/chart" uri="{C3380CC4-5D6E-409C-BE32-E72D297353CC}">
                <c16:uniqueId val="{0000000C-3627-493A-97D9-F4514047EC92}"/>
              </c:ext>
            </c:extLst>
          </c:dPt>
          <c:dLbls>
            <c:numFmt formatCode="#,##0" sourceLinked="0"/>
            <c:spPr>
              <a:noFill/>
              <a:ln>
                <a:noFill/>
              </a:ln>
              <a:effectLst/>
            </c:spPr>
            <c:txPr>
              <a:bodyPr wrap="square" lIns="38100" tIns="19050" rIns="38100" bIns="19050" anchor="ctr">
                <a:spAutoFit/>
              </a:bodyPr>
              <a:lstStyle/>
              <a:p>
                <a:pPr>
                  <a:defRPr sz="1800">
                    <a:solidFill>
                      <a:srgbClr val="495057"/>
                    </a:solidFill>
                    <a:latin typeface="Segoe UI" panose="020B0502040204020203" pitchFamily="34" charset="0"/>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 Data'!$DH$4:$DH$9</c:f>
              <c:strCache>
                <c:ptCount val="6"/>
                <c:pt idx="0">
                  <c:v>Headroom</c:v>
                </c:pt>
                <c:pt idx="2">
                  <c:v>Continue to freeze fuel duty</c:v>
                </c:pt>
                <c:pt idx="3">
                  <c:v>Increase defence spending to 2.5% of GDP</c:v>
                </c:pt>
                <c:pt idx="4">
                  <c:v>100bps increase in gilt yields</c:v>
                </c:pt>
                <c:pt idx="5">
                  <c:v>100bps increase in expectations for Bank Rate</c:v>
                </c:pt>
              </c:strCache>
            </c:strRef>
          </c:cat>
          <c:val>
            <c:numRef>
              <c:f>'Chart Data'!$DI$4:$DI$9</c:f>
              <c:numCache>
                <c:formatCode>General</c:formatCode>
                <c:ptCount val="6"/>
                <c:pt idx="0">
                  <c:v>9.9</c:v>
                </c:pt>
                <c:pt idx="2">
                  <c:v>4.7</c:v>
                </c:pt>
                <c:pt idx="3">
                  <c:v>10</c:v>
                </c:pt>
                <c:pt idx="4" formatCode="0.0">
                  <c:v>11.958890081260378</c:v>
                </c:pt>
                <c:pt idx="5" formatCode="0.0">
                  <c:v>4.6651017544448088</c:v>
                </c:pt>
              </c:numCache>
            </c:numRef>
          </c:val>
          <c:extLst>
            <c:ext xmlns:c16="http://schemas.microsoft.com/office/drawing/2014/chart" uri="{C3380CC4-5D6E-409C-BE32-E72D297353CC}">
              <c16:uniqueId val="{00000000-35D6-4E4B-91F4-0D9ED376BC7E}"/>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noMultiLvlLbl val="0"/>
      </c:catAx>
      <c:valAx>
        <c:axId val="274950400"/>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plotVisOnly val="1"/>
    <c:dispBlanksAs val="gap"/>
    <c:showDLblsOverMax val="0"/>
  </c:chart>
  <c:spPr>
    <a:no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2700582557440191E-2"/>
          <c:y val="0.14714391023940784"/>
          <c:w val="0.39501475076719411"/>
          <c:h val="0.74660213935522213"/>
        </c:manualLayout>
      </c:layout>
      <c:lineChart>
        <c:grouping val="standard"/>
        <c:varyColors val="0"/>
        <c:ser>
          <c:idx val="1"/>
          <c:order val="0"/>
          <c:tx>
            <c:strRef>
              <c:f>HAVERD!$C$1</c:f>
              <c:strCache>
                <c:ptCount val="1"/>
                <c:pt idx="0">
                  <c:v>UK</c:v>
                </c:pt>
              </c:strCache>
            </c:strRef>
          </c:tx>
          <c:spPr>
            <a:ln w="38100">
              <a:solidFill>
                <a:srgbClr val="BD1B21"/>
              </a:solidFill>
            </a:ln>
          </c:spPr>
          <c:marker>
            <c:symbol val="none"/>
          </c:marker>
          <c:cat>
            <c:numRef>
              <c:f>HAVERD!$A$531:$A$1290</c:f>
              <c:numCache>
                <c:formatCode>m/d/yyyy</c:formatCode>
                <c:ptCount val="76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numCache>
            </c:numRef>
          </c:cat>
          <c:val>
            <c:numRef>
              <c:f>HAVERD!$C$531:$C$1290</c:f>
              <c:numCache>
                <c:formatCode>0.00</c:formatCode>
                <c:ptCount val="760"/>
                <c:pt idx="0">
                  <c:v>0.97</c:v>
                </c:pt>
                <c:pt idx="1">
                  <c:v>1.08</c:v>
                </c:pt>
                <c:pt idx="2">
                  <c:v>1.0900000000000001</c:v>
                </c:pt>
                <c:pt idx="3">
                  <c:v>1.1399999999999999</c:v>
                </c:pt>
                <c:pt idx="4">
                  <c:v>1.18</c:v>
                </c:pt>
                <c:pt idx="5">
                  <c:v>1.19</c:v>
                </c:pt>
                <c:pt idx="6">
                  <c:v>1.17</c:v>
                </c:pt>
                <c:pt idx="7">
                  <c:v>1.1299999999999999</c:v>
                </c:pt>
                <c:pt idx="8">
                  <c:v>1.1100000000000001</c:v>
                </c:pt>
                <c:pt idx="9">
                  <c:v>1.1599999999999999</c:v>
                </c:pt>
                <c:pt idx="10">
                  <c:v>1.19</c:v>
                </c:pt>
                <c:pt idx="11">
                  <c:v>1.22</c:v>
                </c:pt>
                <c:pt idx="12">
                  <c:v>1.26</c:v>
                </c:pt>
                <c:pt idx="13">
                  <c:v>1.22</c:v>
                </c:pt>
                <c:pt idx="14">
                  <c:v>1.17</c:v>
                </c:pt>
                <c:pt idx="15">
                  <c:v>1.1299999999999999</c:v>
                </c:pt>
                <c:pt idx="16">
                  <c:v>1.17</c:v>
                </c:pt>
                <c:pt idx="17">
                  <c:v>1.2</c:v>
                </c:pt>
                <c:pt idx="18">
                  <c:v>1.22</c:v>
                </c:pt>
                <c:pt idx="19">
                  <c:v>1.24</c:v>
                </c:pt>
                <c:pt idx="20">
                  <c:v>1.31</c:v>
                </c:pt>
                <c:pt idx="21">
                  <c:v>1.3</c:v>
                </c:pt>
                <c:pt idx="22">
                  <c:v>1.26</c:v>
                </c:pt>
                <c:pt idx="23">
                  <c:v>1.37</c:v>
                </c:pt>
                <c:pt idx="24">
                  <c:v>1.41</c:v>
                </c:pt>
                <c:pt idx="25">
                  <c:v>1.41</c:v>
                </c:pt>
                <c:pt idx="26">
                  <c:v>1.49</c:v>
                </c:pt>
                <c:pt idx="27">
                  <c:v>1.43</c:v>
                </c:pt>
                <c:pt idx="28">
                  <c:v>1.53</c:v>
                </c:pt>
                <c:pt idx="29">
                  <c:v>1.55</c:v>
                </c:pt>
                <c:pt idx="30">
                  <c:v>1.58</c:v>
                </c:pt>
                <c:pt idx="31">
                  <c:v>1.59</c:v>
                </c:pt>
                <c:pt idx="32">
                  <c:v>1.52</c:v>
                </c:pt>
                <c:pt idx="33">
                  <c:v>1.46</c:v>
                </c:pt>
                <c:pt idx="34">
                  <c:v>1.38</c:v>
                </c:pt>
                <c:pt idx="35">
                  <c:v>1.41</c:v>
                </c:pt>
                <c:pt idx="36">
                  <c:v>1.47</c:v>
                </c:pt>
                <c:pt idx="37">
                  <c:v>1.48</c:v>
                </c:pt>
                <c:pt idx="38">
                  <c:v>1.45</c:v>
                </c:pt>
                <c:pt idx="39">
                  <c:v>1.46</c:v>
                </c:pt>
                <c:pt idx="40">
                  <c:v>1.4</c:v>
                </c:pt>
                <c:pt idx="41">
                  <c:v>1.1100000000000001</c:v>
                </c:pt>
                <c:pt idx="42">
                  <c:v>1.27</c:v>
                </c:pt>
                <c:pt idx="43">
                  <c:v>1.31</c:v>
                </c:pt>
                <c:pt idx="44">
                  <c:v>1.23</c:v>
                </c:pt>
                <c:pt idx="45">
                  <c:v>1.3</c:v>
                </c:pt>
                <c:pt idx="46">
                  <c:v>1.45</c:v>
                </c:pt>
                <c:pt idx="47">
                  <c:v>1.51</c:v>
                </c:pt>
                <c:pt idx="48">
                  <c:v>1.53</c:v>
                </c:pt>
                <c:pt idx="49">
                  <c:v>1.49</c:v>
                </c:pt>
                <c:pt idx="50">
                  <c:v>1.6</c:v>
                </c:pt>
                <c:pt idx="51">
                  <c:v>1.59</c:v>
                </c:pt>
                <c:pt idx="52">
                  <c:v>1.63</c:v>
                </c:pt>
                <c:pt idx="53">
                  <c:v>1.57</c:v>
                </c:pt>
                <c:pt idx="54">
                  <c:v>1.51</c:v>
                </c:pt>
                <c:pt idx="55">
                  <c:v>1.63</c:v>
                </c:pt>
                <c:pt idx="56">
                  <c:v>1.71</c:v>
                </c:pt>
                <c:pt idx="57">
                  <c:v>1.61</c:v>
                </c:pt>
                <c:pt idx="58">
                  <c:v>1.65</c:v>
                </c:pt>
                <c:pt idx="59">
                  <c:v>1.69</c:v>
                </c:pt>
                <c:pt idx="60">
                  <c:v>1.62</c:v>
                </c:pt>
                <c:pt idx="61">
                  <c:v>1.64</c:v>
                </c:pt>
                <c:pt idx="62">
                  <c:v>1.68</c:v>
                </c:pt>
                <c:pt idx="63">
                  <c:v>1.6</c:v>
                </c:pt>
                <c:pt idx="64">
                  <c:v>1.6</c:v>
                </c:pt>
                <c:pt idx="65">
                  <c:v>1.55</c:v>
                </c:pt>
                <c:pt idx="66">
                  <c:v>1.65</c:v>
                </c:pt>
                <c:pt idx="67">
                  <c:v>1.7</c:v>
                </c:pt>
                <c:pt idx="68">
                  <c:v>1.72</c:v>
                </c:pt>
                <c:pt idx="69">
                  <c:v>1.76</c:v>
                </c:pt>
                <c:pt idx="70">
                  <c:v>1.85</c:v>
                </c:pt>
                <c:pt idx="71">
                  <c:v>1.8</c:v>
                </c:pt>
                <c:pt idx="72">
                  <c:v>1.81</c:v>
                </c:pt>
                <c:pt idx="73">
                  <c:v>1.89</c:v>
                </c:pt>
                <c:pt idx="74">
                  <c:v>1.9</c:v>
                </c:pt>
                <c:pt idx="75">
                  <c:v>1.88</c:v>
                </c:pt>
                <c:pt idx="76">
                  <c:v>1.99</c:v>
                </c:pt>
                <c:pt idx="77">
                  <c:v>1.93</c:v>
                </c:pt>
                <c:pt idx="78">
                  <c:v>2.0299999999999998</c:v>
                </c:pt>
                <c:pt idx="79">
                  <c:v>1.97</c:v>
                </c:pt>
                <c:pt idx="80">
                  <c:v>1.85</c:v>
                </c:pt>
                <c:pt idx="81">
                  <c:v>1.82</c:v>
                </c:pt>
                <c:pt idx="82">
                  <c:v>1.81</c:v>
                </c:pt>
                <c:pt idx="83">
                  <c:v>1.87</c:v>
                </c:pt>
                <c:pt idx="84">
                  <c:v>1.91</c:v>
                </c:pt>
                <c:pt idx="85">
                  <c:v>1.9</c:v>
                </c:pt>
                <c:pt idx="86">
                  <c:v>1.95</c:v>
                </c:pt>
                <c:pt idx="87">
                  <c:v>1.97</c:v>
                </c:pt>
                <c:pt idx="88">
                  <c:v>1.97</c:v>
                </c:pt>
                <c:pt idx="89">
                  <c:v>2.0099999999999998</c:v>
                </c:pt>
                <c:pt idx="90">
                  <c:v>1.96</c:v>
                </c:pt>
                <c:pt idx="91">
                  <c:v>1.85</c:v>
                </c:pt>
                <c:pt idx="92">
                  <c:v>1.8</c:v>
                </c:pt>
                <c:pt idx="93">
                  <c:v>1.68</c:v>
                </c:pt>
                <c:pt idx="94">
                  <c:v>1.75</c:v>
                </c:pt>
                <c:pt idx="95">
                  <c:v>1.74</c:v>
                </c:pt>
                <c:pt idx="96">
                  <c:v>1.9</c:v>
                </c:pt>
                <c:pt idx="97">
                  <c:v>1.87</c:v>
                </c:pt>
                <c:pt idx="98">
                  <c:v>1.87</c:v>
                </c:pt>
                <c:pt idx="99">
                  <c:v>1.87</c:v>
                </c:pt>
                <c:pt idx="100">
                  <c:v>1.97</c:v>
                </c:pt>
                <c:pt idx="101">
                  <c:v>1.89</c:v>
                </c:pt>
                <c:pt idx="102">
                  <c:v>1.92</c:v>
                </c:pt>
                <c:pt idx="103">
                  <c:v>1.97</c:v>
                </c:pt>
                <c:pt idx="104">
                  <c:v>1.92</c:v>
                </c:pt>
                <c:pt idx="105">
                  <c:v>1.99</c:v>
                </c:pt>
                <c:pt idx="106">
                  <c:v>2.1</c:v>
                </c:pt>
                <c:pt idx="107">
                  <c:v>2.16</c:v>
                </c:pt>
                <c:pt idx="108">
                  <c:v>2.15</c:v>
                </c:pt>
                <c:pt idx="109">
                  <c:v>2.15</c:v>
                </c:pt>
                <c:pt idx="110">
                  <c:v>2.2599999999999998</c:v>
                </c:pt>
                <c:pt idx="111">
                  <c:v>2.2200000000000002</c:v>
                </c:pt>
                <c:pt idx="112">
                  <c:v>2.25</c:v>
                </c:pt>
                <c:pt idx="113">
                  <c:v>2.34</c:v>
                </c:pt>
                <c:pt idx="114">
                  <c:v>2.4300000000000002</c:v>
                </c:pt>
                <c:pt idx="115">
                  <c:v>2.52</c:v>
                </c:pt>
                <c:pt idx="116">
                  <c:v>2.59</c:v>
                </c:pt>
                <c:pt idx="117">
                  <c:v>2.4900000000000002</c:v>
                </c:pt>
                <c:pt idx="118">
                  <c:v>2.52</c:v>
                </c:pt>
                <c:pt idx="119">
                  <c:v>2.4900000000000002</c:v>
                </c:pt>
                <c:pt idx="120">
                  <c:v>2.61</c:v>
                </c:pt>
                <c:pt idx="121">
                  <c:v>2.65</c:v>
                </c:pt>
                <c:pt idx="122">
                  <c:v>2.4900000000000002</c:v>
                </c:pt>
                <c:pt idx="123">
                  <c:v>2.2999999999999998</c:v>
                </c:pt>
                <c:pt idx="124">
                  <c:v>2.2999999999999998</c:v>
                </c:pt>
                <c:pt idx="125">
                  <c:v>2.4</c:v>
                </c:pt>
                <c:pt idx="126">
                  <c:v>2.4700000000000002</c:v>
                </c:pt>
                <c:pt idx="127">
                  <c:v>2.39</c:v>
                </c:pt>
                <c:pt idx="128">
                  <c:v>2.2200000000000002</c:v>
                </c:pt>
                <c:pt idx="129">
                  <c:v>2.1</c:v>
                </c:pt>
                <c:pt idx="130">
                  <c:v>2.19</c:v>
                </c:pt>
                <c:pt idx="131">
                  <c:v>2.06</c:v>
                </c:pt>
                <c:pt idx="132">
                  <c:v>2.1</c:v>
                </c:pt>
                <c:pt idx="133">
                  <c:v>2.13</c:v>
                </c:pt>
                <c:pt idx="134">
                  <c:v>2.23</c:v>
                </c:pt>
                <c:pt idx="135">
                  <c:v>2.19</c:v>
                </c:pt>
                <c:pt idx="136">
                  <c:v>2.0699999999999998</c:v>
                </c:pt>
                <c:pt idx="137">
                  <c:v>2.0499999999999998</c:v>
                </c:pt>
                <c:pt idx="138">
                  <c:v>2.09</c:v>
                </c:pt>
                <c:pt idx="139">
                  <c:v>2.09</c:v>
                </c:pt>
                <c:pt idx="140">
                  <c:v>2.14</c:v>
                </c:pt>
                <c:pt idx="141">
                  <c:v>2.1800000000000002</c:v>
                </c:pt>
                <c:pt idx="142">
                  <c:v>2.14</c:v>
                </c:pt>
                <c:pt idx="143">
                  <c:v>2.04</c:v>
                </c:pt>
                <c:pt idx="144">
                  <c:v>1.93</c:v>
                </c:pt>
                <c:pt idx="145">
                  <c:v>1.94</c:v>
                </c:pt>
                <c:pt idx="146">
                  <c:v>1.92</c:v>
                </c:pt>
                <c:pt idx="147">
                  <c:v>1.96</c:v>
                </c:pt>
                <c:pt idx="148">
                  <c:v>1.87</c:v>
                </c:pt>
                <c:pt idx="149">
                  <c:v>1.86</c:v>
                </c:pt>
                <c:pt idx="150">
                  <c:v>1.81</c:v>
                </c:pt>
                <c:pt idx="151">
                  <c:v>1.86</c:v>
                </c:pt>
                <c:pt idx="152">
                  <c:v>1.91</c:v>
                </c:pt>
                <c:pt idx="153">
                  <c:v>1.9</c:v>
                </c:pt>
                <c:pt idx="154">
                  <c:v>2.04</c:v>
                </c:pt>
                <c:pt idx="155">
                  <c:v>1.95</c:v>
                </c:pt>
                <c:pt idx="156">
                  <c:v>1.98</c:v>
                </c:pt>
                <c:pt idx="157">
                  <c:v>1.96</c:v>
                </c:pt>
                <c:pt idx="158">
                  <c:v>2.06</c:v>
                </c:pt>
                <c:pt idx="159">
                  <c:v>2.1</c:v>
                </c:pt>
                <c:pt idx="160">
                  <c:v>2.0299999999999998</c:v>
                </c:pt>
                <c:pt idx="161">
                  <c:v>2.11</c:v>
                </c:pt>
                <c:pt idx="162">
                  <c:v>2.2799999999999998</c:v>
                </c:pt>
                <c:pt idx="163">
                  <c:v>2.33</c:v>
                </c:pt>
                <c:pt idx="164">
                  <c:v>2.41</c:v>
                </c:pt>
                <c:pt idx="165">
                  <c:v>2.52</c:v>
                </c:pt>
                <c:pt idx="166">
                  <c:v>2.58</c:v>
                </c:pt>
                <c:pt idx="167">
                  <c:v>2.69</c:v>
                </c:pt>
                <c:pt idx="168">
                  <c:v>2.61</c:v>
                </c:pt>
                <c:pt idx="169">
                  <c:v>2.62</c:v>
                </c:pt>
                <c:pt idx="170">
                  <c:v>2.63</c:v>
                </c:pt>
                <c:pt idx="171">
                  <c:v>2.7</c:v>
                </c:pt>
                <c:pt idx="172">
                  <c:v>2.79</c:v>
                </c:pt>
                <c:pt idx="173">
                  <c:v>2.89</c:v>
                </c:pt>
                <c:pt idx="174">
                  <c:v>2.9</c:v>
                </c:pt>
                <c:pt idx="175">
                  <c:v>2.94</c:v>
                </c:pt>
                <c:pt idx="176">
                  <c:v>3.09</c:v>
                </c:pt>
                <c:pt idx="177">
                  <c:v>3.01</c:v>
                </c:pt>
                <c:pt idx="178">
                  <c:v>3.16</c:v>
                </c:pt>
                <c:pt idx="179">
                  <c:v>3.1</c:v>
                </c:pt>
                <c:pt idx="180">
                  <c:v>3.07</c:v>
                </c:pt>
                <c:pt idx="181">
                  <c:v>3.17</c:v>
                </c:pt>
                <c:pt idx="182">
                  <c:v>3.14</c:v>
                </c:pt>
                <c:pt idx="183">
                  <c:v>3.16</c:v>
                </c:pt>
                <c:pt idx="184">
                  <c:v>3.14</c:v>
                </c:pt>
                <c:pt idx="185">
                  <c:v>3.16</c:v>
                </c:pt>
                <c:pt idx="186">
                  <c:v>3.29</c:v>
                </c:pt>
                <c:pt idx="187">
                  <c:v>3.31</c:v>
                </c:pt>
                <c:pt idx="188">
                  <c:v>3.5</c:v>
                </c:pt>
                <c:pt idx="189">
                  <c:v>3.81</c:v>
                </c:pt>
                <c:pt idx="190">
                  <c:v>4.24</c:v>
                </c:pt>
                <c:pt idx="191">
                  <c:v>4.4800000000000004</c:v>
                </c:pt>
                <c:pt idx="192">
                  <c:v>4.01</c:v>
                </c:pt>
                <c:pt idx="193">
                  <c:v>4.21</c:v>
                </c:pt>
                <c:pt idx="194">
                  <c:v>4.08</c:v>
                </c:pt>
                <c:pt idx="195">
                  <c:v>3.96</c:v>
                </c:pt>
                <c:pt idx="196">
                  <c:v>3.86</c:v>
                </c:pt>
                <c:pt idx="197">
                  <c:v>4.03</c:v>
                </c:pt>
                <c:pt idx="198">
                  <c:v>4.1900000000000004</c:v>
                </c:pt>
                <c:pt idx="199">
                  <c:v>4.26</c:v>
                </c:pt>
                <c:pt idx="200">
                  <c:v>4.46</c:v>
                </c:pt>
                <c:pt idx="201">
                  <c:v>4.4400000000000004</c:v>
                </c:pt>
                <c:pt idx="202">
                  <c:v>4.43</c:v>
                </c:pt>
                <c:pt idx="203">
                  <c:v>4.18</c:v>
                </c:pt>
                <c:pt idx="204">
                  <c:v>4.37</c:v>
                </c:pt>
                <c:pt idx="205">
                  <c:v>3.97</c:v>
                </c:pt>
                <c:pt idx="206">
                  <c:v>3.93</c:v>
                </c:pt>
                <c:pt idx="207">
                  <c:v>3.89</c:v>
                </c:pt>
                <c:pt idx="208">
                  <c:v>3.94</c:v>
                </c:pt>
                <c:pt idx="209">
                  <c:v>4.0599999999999996</c:v>
                </c:pt>
                <c:pt idx="210">
                  <c:v>3.71</c:v>
                </c:pt>
                <c:pt idx="211">
                  <c:v>3.63</c:v>
                </c:pt>
                <c:pt idx="212">
                  <c:v>3.58</c:v>
                </c:pt>
                <c:pt idx="213">
                  <c:v>3.41</c:v>
                </c:pt>
                <c:pt idx="214">
                  <c:v>3.5</c:v>
                </c:pt>
                <c:pt idx="215">
                  <c:v>3.52</c:v>
                </c:pt>
                <c:pt idx="216">
                  <c:v>3.46</c:v>
                </c:pt>
                <c:pt idx="217">
                  <c:v>3.39</c:v>
                </c:pt>
                <c:pt idx="218">
                  <c:v>3.5</c:v>
                </c:pt>
                <c:pt idx="219">
                  <c:v>3.54</c:v>
                </c:pt>
                <c:pt idx="220">
                  <c:v>3.64</c:v>
                </c:pt>
                <c:pt idx="221">
                  <c:v>3.55</c:v>
                </c:pt>
                <c:pt idx="222">
                  <c:v>3.45</c:v>
                </c:pt>
                <c:pt idx="223">
                  <c:v>3.29</c:v>
                </c:pt>
                <c:pt idx="224">
                  <c:v>3.35</c:v>
                </c:pt>
                <c:pt idx="225">
                  <c:v>3.35</c:v>
                </c:pt>
                <c:pt idx="226">
                  <c:v>3.29</c:v>
                </c:pt>
                <c:pt idx="227">
                  <c:v>3.15</c:v>
                </c:pt>
                <c:pt idx="228">
                  <c:v>3.19</c:v>
                </c:pt>
                <c:pt idx="229">
                  <c:v>3.24</c:v>
                </c:pt>
                <c:pt idx="230">
                  <c:v>3.21</c:v>
                </c:pt>
                <c:pt idx="231">
                  <c:v>3.13</c:v>
                </c:pt>
                <c:pt idx="232">
                  <c:v>3.01</c:v>
                </c:pt>
                <c:pt idx="233">
                  <c:v>3.04</c:v>
                </c:pt>
                <c:pt idx="234">
                  <c:v>3.11</c:v>
                </c:pt>
                <c:pt idx="235">
                  <c:v>3.13</c:v>
                </c:pt>
                <c:pt idx="236">
                  <c:v>3.12</c:v>
                </c:pt>
                <c:pt idx="237">
                  <c:v>3.16</c:v>
                </c:pt>
                <c:pt idx="238">
                  <c:v>3.1</c:v>
                </c:pt>
                <c:pt idx="239">
                  <c:v>3.15</c:v>
                </c:pt>
                <c:pt idx="240">
                  <c:v>3.1</c:v>
                </c:pt>
                <c:pt idx="241">
                  <c:v>3.08</c:v>
                </c:pt>
                <c:pt idx="242">
                  <c:v>3.05</c:v>
                </c:pt>
                <c:pt idx="243">
                  <c:v>3.09</c:v>
                </c:pt>
                <c:pt idx="244">
                  <c:v>3.18</c:v>
                </c:pt>
                <c:pt idx="245">
                  <c:v>3.2</c:v>
                </c:pt>
                <c:pt idx="246">
                  <c:v>3.3</c:v>
                </c:pt>
                <c:pt idx="247">
                  <c:v>3.31</c:v>
                </c:pt>
                <c:pt idx="248">
                  <c:v>3.25</c:v>
                </c:pt>
                <c:pt idx="249">
                  <c:v>3.33</c:v>
                </c:pt>
                <c:pt idx="250">
                  <c:v>3.5</c:v>
                </c:pt>
                <c:pt idx="251">
                  <c:v>3.6</c:v>
                </c:pt>
                <c:pt idx="252">
                  <c:v>3.57</c:v>
                </c:pt>
                <c:pt idx="253">
                  <c:v>3.6</c:v>
                </c:pt>
                <c:pt idx="254">
                  <c:v>3.63</c:v>
                </c:pt>
                <c:pt idx="255">
                  <c:v>3.64</c:v>
                </c:pt>
                <c:pt idx="256">
                  <c:v>3.64</c:v>
                </c:pt>
                <c:pt idx="257">
                  <c:v>3.65</c:v>
                </c:pt>
                <c:pt idx="258">
                  <c:v>3.66</c:v>
                </c:pt>
                <c:pt idx="259">
                  <c:v>3.67</c:v>
                </c:pt>
                <c:pt idx="260">
                  <c:v>3.67</c:v>
                </c:pt>
                <c:pt idx="261">
                  <c:v>3.65</c:v>
                </c:pt>
                <c:pt idx="262">
                  <c:v>3.5</c:v>
                </c:pt>
                <c:pt idx="263">
                  <c:v>3.55</c:v>
                </c:pt>
                <c:pt idx="264">
                  <c:v>3.47</c:v>
                </c:pt>
                <c:pt idx="265">
                  <c:v>3.53</c:v>
                </c:pt>
                <c:pt idx="266">
                  <c:v>3.56</c:v>
                </c:pt>
                <c:pt idx="267">
                  <c:v>3.41</c:v>
                </c:pt>
                <c:pt idx="268">
                  <c:v>3.32</c:v>
                </c:pt>
                <c:pt idx="269">
                  <c:v>3.37</c:v>
                </c:pt>
                <c:pt idx="270">
                  <c:v>3.39</c:v>
                </c:pt>
                <c:pt idx="271">
                  <c:v>3.33</c:v>
                </c:pt>
                <c:pt idx="272">
                  <c:v>3.31</c:v>
                </c:pt>
                <c:pt idx="273">
                  <c:v>3.32</c:v>
                </c:pt>
                <c:pt idx="274">
                  <c:v>3.37</c:v>
                </c:pt>
                <c:pt idx="275">
                  <c:v>3.36</c:v>
                </c:pt>
                <c:pt idx="276">
                  <c:v>3.28</c:v>
                </c:pt>
                <c:pt idx="277">
                  <c:v>3.24</c:v>
                </c:pt>
                <c:pt idx="278">
                  <c:v>3.3</c:v>
                </c:pt>
                <c:pt idx="279">
                  <c:v>3.33</c:v>
                </c:pt>
                <c:pt idx="280">
                  <c:v>3.35</c:v>
                </c:pt>
                <c:pt idx="281">
                  <c:v>3.34</c:v>
                </c:pt>
                <c:pt idx="282">
                  <c:v>3.3</c:v>
                </c:pt>
                <c:pt idx="283">
                  <c:v>2.99</c:v>
                </c:pt>
                <c:pt idx="284">
                  <c:v>3.05</c:v>
                </c:pt>
                <c:pt idx="285">
                  <c:v>3.26</c:v>
                </c:pt>
                <c:pt idx="286">
                  <c:v>3.29</c:v>
                </c:pt>
                <c:pt idx="287">
                  <c:v>3.29</c:v>
                </c:pt>
                <c:pt idx="288">
                  <c:v>3.29</c:v>
                </c:pt>
                <c:pt idx="289">
                  <c:v>3.39</c:v>
                </c:pt>
                <c:pt idx="290">
                  <c:v>3.4</c:v>
                </c:pt>
                <c:pt idx="291">
                  <c:v>3.53</c:v>
                </c:pt>
                <c:pt idx="292">
                  <c:v>3.48</c:v>
                </c:pt>
                <c:pt idx="293">
                  <c:v>3.5</c:v>
                </c:pt>
                <c:pt idx="294">
                  <c:v>3.51</c:v>
                </c:pt>
                <c:pt idx="295">
                  <c:v>3.48</c:v>
                </c:pt>
                <c:pt idx="296">
                  <c:v>3.63</c:v>
                </c:pt>
                <c:pt idx="297">
                  <c:v>3.61</c:v>
                </c:pt>
                <c:pt idx="298">
                  <c:v>3.58</c:v>
                </c:pt>
                <c:pt idx="299">
                  <c:v>3.75</c:v>
                </c:pt>
                <c:pt idx="300">
                  <c:v>3.8</c:v>
                </c:pt>
                <c:pt idx="301">
                  <c:v>3.84</c:v>
                </c:pt>
                <c:pt idx="302">
                  <c:v>3.83</c:v>
                </c:pt>
                <c:pt idx="303">
                  <c:v>3.91</c:v>
                </c:pt>
                <c:pt idx="304">
                  <c:v>3.8</c:v>
                </c:pt>
                <c:pt idx="305">
                  <c:v>3.88</c:v>
                </c:pt>
                <c:pt idx="306">
                  <c:v>3.85</c:v>
                </c:pt>
                <c:pt idx="307">
                  <c:v>3.79</c:v>
                </c:pt>
                <c:pt idx="308">
                  <c:v>3.83</c:v>
                </c:pt>
                <c:pt idx="309">
                  <c:v>3.62</c:v>
                </c:pt>
                <c:pt idx="310">
                  <c:v>3.38</c:v>
                </c:pt>
                <c:pt idx="311">
                  <c:v>3.5</c:v>
                </c:pt>
                <c:pt idx="312">
                  <c:v>3.33</c:v>
                </c:pt>
                <c:pt idx="313">
                  <c:v>3.41</c:v>
                </c:pt>
                <c:pt idx="314">
                  <c:v>3.28</c:v>
                </c:pt>
                <c:pt idx="315">
                  <c:v>3.31</c:v>
                </c:pt>
                <c:pt idx="316">
                  <c:v>3.36</c:v>
                </c:pt>
                <c:pt idx="317">
                  <c:v>3.44</c:v>
                </c:pt>
                <c:pt idx="318">
                  <c:v>3.36</c:v>
                </c:pt>
                <c:pt idx="319">
                  <c:v>3.28</c:v>
                </c:pt>
                <c:pt idx="320">
                  <c:v>3.38</c:v>
                </c:pt>
                <c:pt idx="321">
                  <c:v>3.46</c:v>
                </c:pt>
                <c:pt idx="322">
                  <c:v>3.46</c:v>
                </c:pt>
                <c:pt idx="323">
                  <c:v>3.5</c:v>
                </c:pt>
                <c:pt idx="324">
                  <c:v>3.47</c:v>
                </c:pt>
                <c:pt idx="325">
                  <c:v>3.43</c:v>
                </c:pt>
                <c:pt idx="326">
                  <c:v>3.42</c:v>
                </c:pt>
                <c:pt idx="327">
                  <c:v>3.42</c:v>
                </c:pt>
                <c:pt idx="328">
                  <c:v>3.41</c:v>
                </c:pt>
                <c:pt idx="329">
                  <c:v>#N/A</c:v>
                </c:pt>
                <c:pt idx="330">
                  <c:v>#N/A</c:v>
                </c:pt>
                <c:pt idx="331">
                  <c:v>3.54</c:v>
                </c:pt>
                <c:pt idx="332">
                  <c:v>3.57</c:v>
                </c:pt>
                <c:pt idx="333">
                  <c:v>3.56</c:v>
                </c:pt>
                <c:pt idx="334">
                  <c:v>3.65</c:v>
                </c:pt>
                <c:pt idx="335">
                  <c:v>3.7</c:v>
                </c:pt>
                <c:pt idx="336">
                  <c:v>3.75</c:v>
                </c:pt>
                <c:pt idx="337">
                  <c:v>3.85</c:v>
                </c:pt>
                <c:pt idx="338">
                  <c:v>3.75</c:v>
                </c:pt>
                <c:pt idx="339">
                  <c:v>3.75</c:v>
                </c:pt>
                <c:pt idx="340">
                  <c:v>3.78</c:v>
                </c:pt>
                <c:pt idx="341">
                  <c:v>3.69</c:v>
                </c:pt>
                <c:pt idx="342">
                  <c:v>3.74</c:v>
                </c:pt>
                <c:pt idx="343">
                  <c:v>3.8</c:v>
                </c:pt>
                <c:pt idx="344">
                  <c:v>3.72</c:v>
                </c:pt>
                <c:pt idx="345">
                  <c:v>#N/A</c:v>
                </c:pt>
                <c:pt idx="346">
                  <c:v>3.66</c:v>
                </c:pt>
                <c:pt idx="347">
                  <c:v>3.69</c:v>
                </c:pt>
                <c:pt idx="348">
                  <c:v>3.66</c:v>
                </c:pt>
                <c:pt idx="349">
                  <c:v>3.77</c:v>
                </c:pt>
                <c:pt idx="350">
                  <c:v>#N/A</c:v>
                </c:pt>
                <c:pt idx="351">
                  <c:v>3.86</c:v>
                </c:pt>
                <c:pt idx="352">
                  <c:v>3.8</c:v>
                </c:pt>
                <c:pt idx="353">
                  <c:v>3.71</c:v>
                </c:pt>
                <c:pt idx="354">
                  <c:v>3.78</c:v>
                </c:pt>
                <c:pt idx="355">
                  <c:v>3.82</c:v>
                </c:pt>
                <c:pt idx="356">
                  <c:v>3.8</c:v>
                </c:pt>
                <c:pt idx="357">
                  <c:v>3.84</c:v>
                </c:pt>
                <c:pt idx="358">
                  <c:v>3.97</c:v>
                </c:pt>
                <c:pt idx="359">
                  <c:v>4.01</c:v>
                </c:pt>
                <c:pt idx="360">
                  <c:v>4.05</c:v>
                </c:pt>
                <c:pt idx="361">
                  <c:v>4.16</c:v>
                </c:pt>
                <c:pt idx="362">
                  <c:v>4.22</c:v>
                </c:pt>
                <c:pt idx="363">
                  <c:v>4.38</c:v>
                </c:pt>
                <c:pt idx="364">
                  <c:v>4.33</c:v>
                </c:pt>
                <c:pt idx="365">
                  <c:v>#N/A</c:v>
                </c:pt>
                <c:pt idx="366">
                  <c:v>4.24</c:v>
                </c:pt>
                <c:pt idx="367">
                  <c:v>4.18</c:v>
                </c:pt>
                <c:pt idx="368">
                  <c:v>4.13</c:v>
                </c:pt>
                <c:pt idx="369">
                  <c:v>4.1500000000000004</c:v>
                </c:pt>
                <c:pt idx="370">
                  <c:v>4.22</c:v>
                </c:pt>
                <c:pt idx="371">
                  <c:v>4.1900000000000004</c:v>
                </c:pt>
                <c:pt idx="372">
                  <c:v>4.26</c:v>
                </c:pt>
                <c:pt idx="373">
                  <c:v>4.25</c:v>
                </c:pt>
                <c:pt idx="374">
                  <c:v>4.24</c:v>
                </c:pt>
                <c:pt idx="375">
                  <c:v>4.34</c:v>
                </c:pt>
                <c:pt idx="376">
                  <c:v>4.43</c:v>
                </c:pt>
                <c:pt idx="377">
                  <c:v>4.37</c:v>
                </c:pt>
                <c:pt idx="378">
                  <c:v>4.37</c:v>
                </c:pt>
                <c:pt idx="379">
                  <c:v>4.4000000000000004</c:v>
                </c:pt>
                <c:pt idx="380">
                  <c:v>4.49</c:v>
                </c:pt>
                <c:pt idx="381">
                  <c:v>4.33</c:v>
                </c:pt>
                <c:pt idx="382">
                  <c:v>4.4000000000000004</c:v>
                </c:pt>
                <c:pt idx="383">
                  <c:v>4.3600000000000003</c:v>
                </c:pt>
                <c:pt idx="384">
                  <c:v>4.33</c:v>
                </c:pt>
                <c:pt idx="385">
                  <c:v>4.29</c:v>
                </c:pt>
                <c:pt idx="386">
                  <c:v>4.37</c:v>
                </c:pt>
                <c:pt idx="387">
                  <c:v>4.3099999999999996</c:v>
                </c:pt>
                <c:pt idx="388">
                  <c:v>4.3899999999999997</c:v>
                </c:pt>
                <c:pt idx="389">
                  <c:v>4.3899999999999997</c:v>
                </c:pt>
                <c:pt idx="390">
                  <c:v>4.45</c:v>
                </c:pt>
                <c:pt idx="391">
                  <c:v>4.42</c:v>
                </c:pt>
                <c:pt idx="392">
                  <c:v>4.51</c:v>
                </c:pt>
                <c:pt idx="393">
                  <c:v>4.6500000000000004</c:v>
                </c:pt>
                <c:pt idx="394">
                  <c:v>4.6399999999999997</c:v>
                </c:pt>
                <c:pt idx="395">
                  <c:v>4.6399999999999997</c:v>
                </c:pt>
                <c:pt idx="396">
                  <c:v>4.6500000000000004</c:v>
                </c:pt>
                <c:pt idx="397">
                  <c:v>4.51</c:v>
                </c:pt>
                <c:pt idx="398">
                  <c:v>4.41</c:v>
                </c:pt>
                <c:pt idx="399">
                  <c:v>4.4400000000000004</c:v>
                </c:pt>
                <c:pt idx="400">
                  <c:v>4.43</c:v>
                </c:pt>
                <c:pt idx="401">
                  <c:v>4.3499999999999996</c:v>
                </c:pt>
                <c:pt idx="402">
                  <c:v>4.18</c:v>
                </c:pt>
                <c:pt idx="403">
                  <c:v>4.28</c:v>
                </c:pt>
                <c:pt idx="404">
                  <c:v>4.2699999999999996</c:v>
                </c:pt>
                <c:pt idx="405">
                  <c:v>4.26</c:v>
                </c:pt>
                <c:pt idx="406">
                  <c:v>4.2699999999999996</c:v>
                </c:pt>
                <c:pt idx="407">
                  <c:v>4.29</c:v>
                </c:pt>
                <c:pt idx="408">
                  <c:v>4.3099999999999996</c:v>
                </c:pt>
                <c:pt idx="409">
                  <c:v>4.33</c:v>
                </c:pt>
                <c:pt idx="410">
                  <c:v>4.3</c:v>
                </c:pt>
                <c:pt idx="411">
                  <c:v>4.41</c:v>
                </c:pt>
                <c:pt idx="412">
                  <c:v>4.4000000000000004</c:v>
                </c:pt>
                <c:pt idx="413">
                  <c:v>4.46</c:v>
                </c:pt>
                <c:pt idx="414">
                  <c:v>4.38</c:v>
                </c:pt>
                <c:pt idx="415">
                  <c:v>4.45</c:v>
                </c:pt>
                <c:pt idx="416">
                  <c:v>4.3899999999999997</c:v>
                </c:pt>
                <c:pt idx="417">
                  <c:v>4.37</c:v>
                </c:pt>
                <c:pt idx="418">
                  <c:v>4.37</c:v>
                </c:pt>
                <c:pt idx="419">
                  <c:v>4.53</c:v>
                </c:pt>
                <c:pt idx="420">
                  <c:v>4.5599999999999996</c:v>
                </c:pt>
                <c:pt idx="421">
                  <c:v>4.5999999999999996</c:v>
                </c:pt>
                <c:pt idx="422">
                  <c:v>4.6399999999999997</c:v>
                </c:pt>
                <c:pt idx="423">
                  <c:v>4.75</c:v>
                </c:pt>
                <c:pt idx="424">
                  <c:v>4.67</c:v>
                </c:pt>
                <c:pt idx="425">
                  <c:v>4.7300000000000004</c:v>
                </c:pt>
                <c:pt idx="426">
                  <c:v>4.6500000000000004</c:v>
                </c:pt>
                <c:pt idx="427">
                  <c:v>4.46</c:v>
                </c:pt>
                <c:pt idx="428">
                  <c:v>4.4400000000000004</c:v>
                </c:pt>
                <c:pt idx="429">
                  <c:v>4.4400000000000004</c:v>
                </c:pt>
                <c:pt idx="430">
                  <c:v>4.4400000000000004</c:v>
                </c:pt>
                <c:pt idx="431">
                  <c:v>4.42</c:v>
                </c:pt>
                <c:pt idx="432">
                  <c:v>4.43</c:v>
                </c:pt>
                <c:pt idx="433">
                  <c:v>4.3600000000000003</c:v>
                </c:pt>
                <c:pt idx="434">
                  <c:v>4.4000000000000004</c:v>
                </c:pt>
                <c:pt idx="435">
                  <c:v>4.47</c:v>
                </c:pt>
                <c:pt idx="436">
                  <c:v>4.5199999999999996</c:v>
                </c:pt>
                <c:pt idx="437">
                  <c:v>4.53</c:v>
                </c:pt>
                <c:pt idx="438">
                  <c:v>4.46</c:v>
                </c:pt>
                <c:pt idx="439">
                  <c:v>4.42</c:v>
                </c:pt>
                <c:pt idx="440">
                  <c:v>4.47</c:v>
                </c:pt>
                <c:pt idx="441">
                  <c:v>4.42</c:v>
                </c:pt>
                <c:pt idx="442">
                  <c:v>4.34</c:v>
                </c:pt>
                <c:pt idx="443">
                  <c:v>4.3</c:v>
                </c:pt>
                <c:pt idx="444">
                  <c:v>4.37</c:v>
                </c:pt>
                <c:pt idx="445">
                  <c:v>4.38</c:v>
                </c:pt>
                <c:pt idx="446">
                  <c:v>4.3600000000000003</c:v>
                </c:pt>
                <c:pt idx="447">
                  <c:v>4.21</c:v>
                </c:pt>
                <c:pt idx="448">
                  <c:v>4.3</c:v>
                </c:pt>
                <c:pt idx="449">
                  <c:v>4.25</c:v>
                </c:pt>
                <c:pt idx="450">
                  <c:v>4.33</c:v>
                </c:pt>
                <c:pt idx="451">
                  <c:v>4.33</c:v>
                </c:pt>
                <c:pt idx="452">
                  <c:v>4.38</c:v>
                </c:pt>
                <c:pt idx="453">
                  <c:v>4.49</c:v>
                </c:pt>
                <c:pt idx="454">
                  <c:v>4.46</c:v>
                </c:pt>
                <c:pt idx="455">
                  <c:v>4.5599999999999996</c:v>
                </c:pt>
                <c:pt idx="456">
                  <c:v>4.5999999999999996</c:v>
                </c:pt>
                <c:pt idx="457">
                  <c:v>4.58</c:v>
                </c:pt>
                <c:pt idx="458">
                  <c:v>4.53</c:v>
                </c:pt>
                <c:pt idx="459">
                  <c:v>4.59</c:v>
                </c:pt>
                <c:pt idx="460">
                  <c:v>4.4800000000000004</c:v>
                </c:pt>
                <c:pt idx="461">
                  <c:v>4.42</c:v>
                </c:pt>
                <c:pt idx="462">
                  <c:v>4.33</c:v>
                </c:pt>
                <c:pt idx="463">
                  <c:v>4.43</c:v>
                </c:pt>
                <c:pt idx="464">
                  <c:v>4.38</c:v>
                </c:pt>
                <c:pt idx="465">
                  <c:v>4.49</c:v>
                </c:pt>
                <c:pt idx="466">
                  <c:v>4.5199999999999996</c:v>
                </c:pt>
                <c:pt idx="467">
                  <c:v>4.66</c:v>
                </c:pt>
                <c:pt idx="468">
                  <c:v>4.7</c:v>
                </c:pt>
                <c:pt idx="469">
                  <c:v>4.6500000000000004</c:v>
                </c:pt>
                <c:pt idx="470">
                  <c:v>4.58</c:v>
                </c:pt>
                <c:pt idx="471">
                  <c:v>4.54</c:v>
                </c:pt>
                <c:pt idx="472">
                  <c:v>4.63</c:v>
                </c:pt>
                <c:pt idx="473">
                  <c:v>4.58</c:v>
                </c:pt>
                <c:pt idx="474">
                  <c:v>4.5599999999999996</c:v>
                </c:pt>
                <c:pt idx="475">
                  <c:v>4.5599999999999996</c:v>
                </c:pt>
                <c:pt idx="476">
                  <c:v>4.5199999999999996</c:v>
                </c:pt>
                <c:pt idx="477">
                  <c:v>4.49</c:v>
                </c:pt>
                <c:pt idx="478">
                  <c:v>4.37</c:v>
                </c:pt>
                <c:pt idx="479">
                  <c:v>4.29</c:v>
                </c:pt>
                <c:pt idx="480">
                  <c:v>4.38</c:v>
                </c:pt>
                <c:pt idx="481">
                  <c:v>4.28</c:v>
                </c:pt>
                <c:pt idx="482">
                  <c:v>4.24</c:v>
                </c:pt>
                <c:pt idx="483">
                  <c:v>4.28</c:v>
                </c:pt>
                <c:pt idx="484">
                  <c:v>4.33</c:v>
                </c:pt>
                <c:pt idx="485">
                  <c:v>4.32</c:v>
                </c:pt>
                <c:pt idx="486">
                  <c:v>4.16</c:v>
                </c:pt>
                <c:pt idx="487">
                  <c:v>4.2300000000000004</c:v>
                </c:pt>
                <c:pt idx="488">
                  <c:v>4.13</c:v>
                </c:pt>
                <c:pt idx="489">
                  <c:v>4.0999999999999996</c:v>
                </c:pt>
                <c:pt idx="490">
                  <c:v>4.13</c:v>
                </c:pt>
                <c:pt idx="491">
                  <c:v>4.1399999999999997</c:v>
                </c:pt>
                <c:pt idx="492">
                  <c:v>4.17</c:v>
                </c:pt>
                <c:pt idx="493">
                  <c:v>4.25</c:v>
                </c:pt>
                <c:pt idx="494">
                  <c:v>4.28</c:v>
                </c:pt>
                <c:pt idx="495">
                  <c:v>4.21</c:v>
                </c:pt>
                <c:pt idx="496">
                  <c:v>4.18</c:v>
                </c:pt>
                <c:pt idx="497">
                  <c:v>4.09</c:v>
                </c:pt>
                <c:pt idx="498">
                  <c:v>4.22</c:v>
                </c:pt>
                <c:pt idx="499">
                  <c:v>4.1399999999999997</c:v>
                </c:pt>
                <c:pt idx="500">
                  <c:v>4.1900000000000004</c:v>
                </c:pt>
                <c:pt idx="501">
                  <c:v>4.03</c:v>
                </c:pt>
                <c:pt idx="502">
                  <c:v>3.95</c:v>
                </c:pt>
                <c:pt idx="503">
                  <c:v>3.97</c:v>
                </c:pt>
                <c:pt idx="504">
                  <c:v>4.0199999999999996</c:v>
                </c:pt>
                <c:pt idx="505">
                  <c:v>4.08</c:v>
                </c:pt>
                <c:pt idx="506">
                  <c:v>3.99</c:v>
                </c:pt>
                <c:pt idx="507">
                  <c:v>3.83</c:v>
                </c:pt>
                <c:pt idx="508">
                  <c:v>3.79</c:v>
                </c:pt>
                <c:pt idx="509">
                  <c:v>3.7</c:v>
                </c:pt>
                <c:pt idx="510">
                  <c:v>3.71</c:v>
                </c:pt>
                <c:pt idx="511">
                  <c:v>3.68</c:v>
                </c:pt>
                <c:pt idx="512">
                  <c:v>3.52</c:v>
                </c:pt>
                <c:pt idx="513">
                  <c:v>3.54</c:v>
                </c:pt>
                <c:pt idx="514">
                  <c:v>3.51</c:v>
                </c:pt>
                <c:pt idx="515">
                  <c:v>3.5</c:v>
                </c:pt>
                <c:pt idx="516">
                  <c:v>#N/A</c:v>
                </c:pt>
                <c:pt idx="517">
                  <c:v>3.45</c:v>
                </c:pt>
                <c:pt idx="518">
                  <c:v>3.5</c:v>
                </c:pt>
                <c:pt idx="519">
                  <c:v>3.54</c:v>
                </c:pt>
                <c:pt idx="520">
                  <c:v>#N/A</c:v>
                </c:pt>
                <c:pt idx="521">
                  <c:v>3.65</c:v>
                </c:pt>
                <c:pt idx="522">
                  <c:v>3.61</c:v>
                </c:pt>
                <c:pt idx="523">
                  <c:v>3.74</c:v>
                </c:pt>
                <c:pt idx="524">
                  <c:v>3.81</c:v>
                </c:pt>
                <c:pt idx="525">
                  <c:v>3.77</c:v>
                </c:pt>
                <c:pt idx="526">
                  <c:v>3.79</c:v>
                </c:pt>
                <c:pt idx="527">
                  <c:v>3.82</c:v>
                </c:pt>
                <c:pt idx="528">
                  <c:v>3.85</c:v>
                </c:pt>
                <c:pt idx="529">
                  <c:v>3.8</c:v>
                </c:pt>
                <c:pt idx="530">
                  <c:v>3.8</c:v>
                </c:pt>
                <c:pt idx="531">
                  <c:v>3.83</c:v>
                </c:pt>
                <c:pt idx="532">
                  <c:v>3.98</c:v>
                </c:pt>
                <c:pt idx="533">
                  <c:v>3.94</c:v>
                </c:pt>
                <c:pt idx="534">
                  <c:v>3.92</c:v>
                </c:pt>
                <c:pt idx="535">
                  <c:v>3.91</c:v>
                </c:pt>
                <c:pt idx="536">
                  <c:v>4</c:v>
                </c:pt>
                <c:pt idx="537">
                  <c:v>4</c:v>
                </c:pt>
                <c:pt idx="538">
                  <c:v>3.99</c:v>
                </c:pt>
                <c:pt idx="539">
                  <c:v>3.97</c:v>
                </c:pt>
                <c:pt idx="540">
                  <c:v>3.88</c:v>
                </c:pt>
                <c:pt idx="541">
                  <c:v>3.9</c:v>
                </c:pt>
                <c:pt idx="542">
                  <c:v>3.79</c:v>
                </c:pt>
                <c:pt idx="543">
                  <c:v>3.76</c:v>
                </c:pt>
                <c:pt idx="544">
                  <c:v>3.92</c:v>
                </c:pt>
                <c:pt idx="545">
                  <c:v>4</c:v>
                </c:pt>
                <c:pt idx="546">
                  <c:v>3.94</c:v>
                </c:pt>
                <c:pt idx="547">
                  <c:v>4</c:v>
                </c:pt>
                <c:pt idx="548">
                  <c:v>4.0599999999999996</c:v>
                </c:pt>
                <c:pt idx="549">
                  <c:v>4.0599999999999996</c:v>
                </c:pt>
                <c:pt idx="550">
                  <c:v>4.0599999999999996</c:v>
                </c:pt>
                <c:pt idx="551">
                  <c:v>4.16</c:v>
                </c:pt>
                <c:pt idx="552">
                  <c:v>4.03</c:v>
                </c:pt>
                <c:pt idx="553">
                  <c:v>4.05</c:v>
                </c:pt>
                <c:pt idx="554">
                  <c:v>4.1100000000000003</c:v>
                </c:pt>
                <c:pt idx="555">
                  <c:v>4.12</c:v>
                </c:pt>
                <c:pt idx="556">
                  <c:v>4.05</c:v>
                </c:pt>
                <c:pt idx="557">
                  <c:v>4.0999999999999996</c:v>
                </c:pt>
                <c:pt idx="558">
                  <c:v>4.1100000000000003</c:v>
                </c:pt>
                <c:pt idx="559">
                  <c:v>4.1100000000000003</c:v>
                </c:pt>
                <c:pt idx="560">
                  <c:v>4.1500000000000004</c:v>
                </c:pt>
                <c:pt idx="561">
                  <c:v>4.1900000000000004</c:v>
                </c:pt>
                <c:pt idx="562">
                  <c:v>4.18</c:v>
                </c:pt>
                <c:pt idx="563">
                  <c:v>4.12</c:v>
                </c:pt>
                <c:pt idx="564">
                  <c:v>4.0999999999999996</c:v>
                </c:pt>
                <c:pt idx="565">
                  <c:v>4.13</c:v>
                </c:pt>
                <c:pt idx="566">
                  <c:v>4.01</c:v>
                </c:pt>
                <c:pt idx="567">
                  <c:v>4</c:v>
                </c:pt>
                <c:pt idx="568">
                  <c:v>4.01</c:v>
                </c:pt>
                <c:pt idx="569">
                  <c:v>3.97</c:v>
                </c:pt>
                <c:pt idx="570">
                  <c:v>3.97</c:v>
                </c:pt>
                <c:pt idx="571">
                  <c:v>3.94</c:v>
                </c:pt>
                <c:pt idx="572">
                  <c:v>4.0199999999999996</c:v>
                </c:pt>
                <c:pt idx="573">
                  <c:v>4.0999999999999996</c:v>
                </c:pt>
                <c:pt idx="574">
                  <c:v>4.09</c:v>
                </c:pt>
                <c:pt idx="575">
                  <c:v>4.09</c:v>
                </c:pt>
                <c:pt idx="576">
                  <c:v>4.05</c:v>
                </c:pt>
                <c:pt idx="577">
                  <c:v>4.01</c:v>
                </c:pt>
                <c:pt idx="578">
                  <c:v>3.98</c:v>
                </c:pt>
                <c:pt idx="579">
                  <c:v>3.93</c:v>
                </c:pt>
                <c:pt idx="580">
                  <c:v>3.98</c:v>
                </c:pt>
                <c:pt idx="581">
                  <c:v>3.97</c:v>
                </c:pt>
                <c:pt idx="582">
                  <c:v>3.93</c:v>
                </c:pt>
                <c:pt idx="583">
                  <c:v>3.95</c:v>
                </c:pt>
                <c:pt idx="584">
                  <c:v>3.95</c:v>
                </c:pt>
                <c:pt idx="585">
                  <c:v>#N/A</c:v>
                </c:pt>
                <c:pt idx="586">
                  <c:v>4.08</c:v>
                </c:pt>
                <c:pt idx="587">
                  <c:v>4.04</c:v>
                </c:pt>
                <c:pt idx="588">
                  <c:v>4.0199999999999996</c:v>
                </c:pt>
                <c:pt idx="589">
                  <c:v>4.0599999999999996</c:v>
                </c:pt>
                <c:pt idx="590">
                  <c:v>4.09</c:v>
                </c:pt>
                <c:pt idx="591">
                  <c:v>4.01</c:v>
                </c:pt>
                <c:pt idx="592">
                  <c:v>4.1500000000000004</c:v>
                </c:pt>
                <c:pt idx="593">
                  <c:v>4.1900000000000004</c:v>
                </c:pt>
                <c:pt idx="594">
                  <c:v>4.13</c:v>
                </c:pt>
                <c:pt idx="595">
                  <c:v>4.22</c:v>
                </c:pt>
                <c:pt idx="596">
                  <c:v>4.3</c:v>
                </c:pt>
                <c:pt idx="597">
                  <c:v>4.25</c:v>
                </c:pt>
                <c:pt idx="598">
                  <c:v>4.2699999999999996</c:v>
                </c:pt>
                <c:pt idx="599">
                  <c:v>4.2300000000000004</c:v>
                </c:pt>
                <c:pt idx="600">
                  <c:v>4.2</c:v>
                </c:pt>
                <c:pt idx="601">
                  <c:v>4.2300000000000004</c:v>
                </c:pt>
                <c:pt idx="602">
                  <c:v>4.33</c:v>
                </c:pt>
                <c:pt idx="603">
                  <c:v>4.3600000000000003</c:v>
                </c:pt>
                <c:pt idx="604">
                  <c:v>4.33</c:v>
                </c:pt>
                <c:pt idx="605">
                  <c:v>4.28</c:v>
                </c:pt>
                <c:pt idx="606">
                  <c:v>4.3600000000000003</c:v>
                </c:pt>
                <c:pt idx="607">
                  <c:v>4.3600000000000003</c:v>
                </c:pt>
                <c:pt idx="608">
                  <c:v>4.28</c:v>
                </c:pt>
                <c:pt idx="609">
                  <c:v>4.22</c:v>
                </c:pt>
                <c:pt idx="610">
                  <c:v>#N/A</c:v>
                </c:pt>
                <c:pt idx="611">
                  <c:v>4.13</c:v>
                </c:pt>
                <c:pt idx="612">
                  <c:v>4.13</c:v>
                </c:pt>
                <c:pt idx="613">
                  <c:v>4.1399999999999997</c:v>
                </c:pt>
                <c:pt idx="614">
                  <c:v>4.17</c:v>
                </c:pt>
                <c:pt idx="615">
                  <c:v>4.17</c:v>
                </c:pt>
                <c:pt idx="616">
                  <c:v>4.16</c:v>
                </c:pt>
                <c:pt idx="617">
                  <c:v>4.0599999999999996</c:v>
                </c:pt>
                <c:pt idx="618">
                  <c:v>4.07</c:v>
                </c:pt>
                <c:pt idx="619">
                  <c:v>4.12</c:v>
                </c:pt>
                <c:pt idx="620">
                  <c:v>4.17</c:v>
                </c:pt>
                <c:pt idx="621">
                  <c:v>4.13</c:v>
                </c:pt>
                <c:pt idx="622">
                  <c:v>4.2300000000000004</c:v>
                </c:pt>
                <c:pt idx="623">
                  <c:v>4.26</c:v>
                </c:pt>
                <c:pt idx="624">
                  <c:v>4.26</c:v>
                </c:pt>
                <c:pt idx="625">
                  <c:v>4.26</c:v>
                </c:pt>
                <c:pt idx="626">
                  <c:v>4.2699999999999996</c:v>
                </c:pt>
                <c:pt idx="627">
                  <c:v>4.41</c:v>
                </c:pt>
                <c:pt idx="628">
                  <c:v>4.34</c:v>
                </c:pt>
                <c:pt idx="629">
                  <c:v>4.33</c:v>
                </c:pt>
                <c:pt idx="630">
                  <c:v>4.22</c:v>
                </c:pt>
                <c:pt idx="631">
                  <c:v>4.17</c:v>
                </c:pt>
                <c:pt idx="632">
                  <c:v>4.1900000000000004</c:v>
                </c:pt>
                <c:pt idx="633">
                  <c:v>4.17</c:v>
                </c:pt>
                <c:pt idx="634">
                  <c:v>4.25</c:v>
                </c:pt>
                <c:pt idx="635">
                  <c:v>4.33</c:v>
                </c:pt>
                <c:pt idx="636">
                  <c:v>4.26</c:v>
                </c:pt>
                <c:pt idx="637">
                  <c:v>4.1100000000000003</c:v>
                </c:pt>
                <c:pt idx="638">
                  <c:v>4.13</c:v>
                </c:pt>
                <c:pt idx="639">
                  <c:v>4.05</c:v>
                </c:pt>
                <c:pt idx="640">
                  <c:v>4.1100000000000003</c:v>
                </c:pt>
                <c:pt idx="641">
                  <c:v>4.04</c:v>
                </c:pt>
                <c:pt idx="642">
                  <c:v>4.07</c:v>
                </c:pt>
                <c:pt idx="643">
                  <c:v>4.05</c:v>
                </c:pt>
                <c:pt idx="644">
                  <c:v>4.07</c:v>
                </c:pt>
                <c:pt idx="645">
                  <c:v>4.07</c:v>
                </c:pt>
                <c:pt idx="646">
                  <c:v>4.07</c:v>
                </c:pt>
                <c:pt idx="647">
                  <c:v>4.13</c:v>
                </c:pt>
                <c:pt idx="648">
                  <c:v>4.13</c:v>
                </c:pt>
                <c:pt idx="649">
                  <c:v>4.17</c:v>
                </c:pt>
                <c:pt idx="650">
                  <c:v>4.28</c:v>
                </c:pt>
                <c:pt idx="651">
                  <c:v>4.24</c:v>
                </c:pt>
                <c:pt idx="652">
                  <c:v>4.16</c:v>
                </c:pt>
                <c:pt idx="653">
                  <c:v>4.2</c:v>
                </c:pt>
                <c:pt idx="654">
                  <c:v>4.1399999999999997</c:v>
                </c:pt>
                <c:pt idx="655">
                  <c:v>4.1100000000000003</c:v>
                </c:pt>
                <c:pt idx="656">
                  <c:v>4.16</c:v>
                </c:pt>
                <c:pt idx="657">
                  <c:v>4.12</c:v>
                </c:pt>
                <c:pt idx="658">
                  <c:v>4.08</c:v>
                </c:pt>
                <c:pt idx="659">
                  <c:v>4.12</c:v>
                </c:pt>
                <c:pt idx="660">
                  <c:v>4.1100000000000003</c:v>
                </c:pt>
                <c:pt idx="661">
                  <c:v>4.05</c:v>
                </c:pt>
                <c:pt idx="662">
                  <c:v>4.07</c:v>
                </c:pt>
                <c:pt idx="663">
                  <c:v>4.07</c:v>
                </c:pt>
                <c:pt idx="664">
                  <c:v>4.13</c:v>
                </c:pt>
                <c:pt idx="665">
                  <c:v>4.17</c:v>
                </c:pt>
                <c:pt idx="666">
                  <c:v>4.13</c:v>
                </c:pt>
                <c:pt idx="667">
                  <c:v>4.16</c:v>
                </c:pt>
                <c:pt idx="668">
                  <c:v>4.1399999999999997</c:v>
                </c:pt>
                <c:pt idx="669">
                  <c:v>4.0999999999999996</c:v>
                </c:pt>
                <c:pt idx="670">
                  <c:v>4.05</c:v>
                </c:pt>
                <c:pt idx="671">
                  <c:v>4.03</c:v>
                </c:pt>
                <c:pt idx="672">
                  <c:v>3.96</c:v>
                </c:pt>
                <c:pt idx="673">
                  <c:v>3.89</c:v>
                </c:pt>
                <c:pt idx="674">
                  <c:v>3.83</c:v>
                </c:pt>
                <c:pt idx="675">
                  <c:v>3.88</c:v>
                </c:pt>
                <c:pt idx="676">
                  <c:v>3.93</c:v>
                </c:pt>
                <c:pt idx="677">
                  <c:v>3.95</c:v>
                </c:pt>
                <c:pt idx="678">
                  <c:v>3.99</c:v>
                </c:pt>
                <c:pt idx="679">
                  <c:v>3.95</c:v>
                </c:pt>
                <c:pt idx="680">
                  <c:v>3.92</c:v>
                </c:pt>
                <c:pt idx="681">
                  <c:v>3.89</c:v>
                </c:pt>
                <c:pt idx="682">
                  <c:v>3.83</c:v>
                </c:pt>
                <c:pt idx="683">
                  <c:v>3.92</c:v>
                </c:pt>
                <c:pt idx="684">
                  <c:v>3.92</c:v>
                </c:pt>
                <c:pt idx="685">
                  <c:v>3.92</c:v>
                </c:pt>
                <c:pt idx="686">
                  <c:v>3.91</c:v>
                </c:pt>
                <c:pt idx="687">
                  <c:v>3.89</c:v>
                </c:pt>
                <c:pt idx="688">
                  <c:v>3.96</c:v>
                </c:pt>
                <c:pt idx="689">
                  <c:v>3.92</c:v>
                </c:pt>
                <c:pt idx="690">
                  <c:v>3.94</c:v>
                </c:pt>
                <c:pt idx="691">
                  <c:v>3.99</c:v>
                </c:pt>
                <c:pt idx="692">
                  <c:v>4.01</c:v>
                </c:pt>
                <c:pt idx="693">
                  <c:v>4.0199999999999996</c:v>
                </c:pt>
                <c:pt idx="694">
                  <c:v>4.03</c:v>
                </c:pt>
                <c:pt idx="695">
                  <c:v>4.0599999999999996</c:v>
                </c:pt>
                <c:pt idx="696">
                  <c:v>3.99</c:v>
                </c:pt>
                <c:pt idx="697">
                  <c:v>3.93</c:v>
                </c:pt>
                <c:pt idx="698">
                  <c:v>3.91</c:v>
                </c:pt>
                <c:pt idx="699">
                  <c:v>3.92</c:v>
                </c:pt>
                <c:pt idx="700">
                  <c:v>3.86</c:v>
                </c:pt>
                <c:pt idx="701">
                  <c:v>3.83</c:v>
                </c:pt>
                <c:pt idx="702">
                  <c:v>3.77</c:v>
                </c:pt>
                <c:pt idx="703">
                  <c:v>3.79</c:v>
                </c:pt>
                <c:pt idx="704">
                  <c:v>3.76</c:v>
                </c:pt>
                <c:pt idx="705">
                  <c:v>3.76</c:v>
                </c:pt>
                <c:pt idx="706">
                  <c:v>3.77</c:v>
                </c:pt>
                <c:pt idx="707">
                  <c:v>3.84</c:v>
                </c:pt>
                <c:pt idx="708">
                  <c:v>3.89</c:v>
                </c:pt>
                <c:pt idx="709">
                  <c:v>3.9</c:v>
                </c:pt>
                <c:pt idx="710">
                  <c:v>3.92</c:v>
                </c:pt>
                <c:pt idx="711">
                  <c:v>3.93</c:v>
                </c:pt>
                <c:pt idx="712">
                  <c:v>3.99</c:v>
                </c:pt>
                <c:pt idx="713">
                  <c:v>4.0199999999999996</c:v>
                </c:pt>
                <c:pt idx="714">
                  <c:v>3.97</c:v>
                </c:pt>
                <c:pt idx="715">
                  <c:v>4</c:v>
                </c:pt>
                <c:pt idx="716">
                  <c:v>3.94</c:v>
                </c:pt>
                <c:pt idx="717">
                  <c:v>4.04</c:v>
                </c:pt>
                <c:pt idx="718">
                  <c:v>4.0199999999999996</c:v>
                </c:pt>
                <c:pt idx="719">
                  <c:v>4.1399999999999997</c:v>
                </c:pt>
                <c:pt idx="720">
                  <c:v>4.2</c:v>
                </c:pt>
                <c:pt idx="721">
                  <c:v>4.18</c:v>
                </c:pt>
                <c:pt idx="722">
                  <c:v>#N/A</c:v>
                </c:pt>
                <c:pt idx="723">
                  <c:v>4.22</c:v>
                </c:pt>
                <c:pt idx="724">
                  <c:v>4.2</c:v>
                </c:pt>
                <c:pt idx="725">
                  <c:v>4.24</c:v>
                </c:pt>
                <c:pt idx="726">
                  <c:v>4.17</c:v>
                </c:pt>
                <c:pt idx="727">
                  <c:v>4.07</c:v>
                </c:pt>
                <c:pt idx="728">
                  <c:v>4.09</c:v>
                </c:pt>
                <c:pt idx="729">
                  <c:v>4.05</c:v>
                </c:pt>
                <c:pt idx="730">
                  <c:v>4.1399999999999997</c:v>
                </c:pt>
                <c:pt idx="731">
                  <c:v>4.16</c:v>
                </c:pt>
                <c:pt idx="732">
                  <c:v>4.21</c:v>
                </c:pt>
                <c:pt idx="733">
                  <c:v>4.2300000000000004</c:v>
                </c:pt>
                <c:pt idx="734">
                  <c:v>4.24</c:v>
                </c:pt>
                <c:pt idx="735">
                  <c:v>4.25</c:v>
                </c:pt>
                <c:pt idx="736">
                  <c:v>4.29</c:v>
                </c:pt>
                <c:pt idx="737">
                  <c:v>4.37</c:v>
                </c:pt>
                <c:pt idx="738">
                  <c:v>4.43</c:v>
                </c:pt>
              </c:numCache>
            </c:numRef>
          </c:val>
          <c:smooth val="0"/>
          <c:extLst>
            <c:ext xmlns:c16="http://schemas.microsoft.com/office/drawing/2014/chart" uri="{C3380CC4-5D6E-409C-BE32-E72D297353CC}">
              <c16:uniqueId val="{00000000-51DB-4C97-B9B4-19707C60A668}"/>
            </c:ext>
          </c:extLst>
        </c:ser>
        <c:ser>
          <c:idx val="2"/>
          <c:order val="1"/>
          <c:tx>
            <c:strRef>
              <c:f>HAVERD!$D$1</c:f>
              <c:strCache>
                <c:ptCount val="1"/>
                <c:pt idx="0">
                  <c:v>Germany</c:v>
                </c:pt>
              </c:strCache>
            </c:strRef>
          </c:tx>
          <c:spPr>
            <a:ln w="38100">
              <a:solidFill>
                <a:srgbClr val="002060"/>
              </a:solidFill>
            </a:ln>
          </c:spPr>
          <c:marker>
            <c:symbol val="none"/>
          </c:marker>
          <c:cat>
            <c:numRef>
              <c:f>HAVERD!$A$531:$A$1290</c:f>
              <c:numCache>
                <c:formatCode>m/d/yyyy</c:formatCode>
                <c:ptCount val="76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numCache>
            </c:numRef>
          </c:cat>
          <c:val>
            <c:numRef>
              <c:f>HAVERD!$D$531:$D$1290</c:f>
              <c:numCache>
                <c:formatCode>0.00</c:formatCode>
                <c:ptCount val="760"/>
                <c:pt idx="0">
                  <c:v>-0.12</c:v>
                </c:pt>
                <c:pt idx="1">
                  <c:v>-0.13</c:v>
                </c:pt>
                <c:pt idx="2">
                  <c:v>-0.12</c:v>
                </c:pt>
                <c:pt idx="3">
                  <c:v>-7.0000000000000007E-2</c:v>
                </c:pt>
                <c:pt idx="4">
                  <c:v>-0.04</c:v>
                </c:pt>
                <c:pt idx="5">
                  <c:v>-0.03</c:v>
                </c:pt>
                <c:pt idx="6">
                  <c:v>-0.02</c:v>
                </c:pt>
                <c:pt idx="7">
                  <c:v>-0.06</c:v>
                </c:pt>
                <c:pt idx="8">
                  <c:v>-0.09</c:v>
                </c:pt>
                <c:pt idx="9">
                  <c:v>-0.04</c:v>
                </c:pt>
                <c:pt idx="10">
                  <c:v>-0.02</c:v>
                </c:pt>
                <c:pt idx="11">
                  <c:v>0</c:v>
                </c:pt>
                <c:pt idx="12">
                  <c:v>-0.01</c:v>
                </c:pt>
                <c:pt idx="13">
                  <c:v>-0.02</c:v>
                </c:pt>
                <c:pt idx="14">
                  <c:v>-0.06</c:v>
                </c:pt>
                <c:pt idx="15">
                  <c:v>-0.11</c:v>
                </c:pt>
                <c:pt idx="16">
                  <c:v>-0.08</c:v>
                </c:pt>
                <c:pt idx="17">
                  <c:v>-7.0000000000000007E-2</c:v>
                </c:pt>
                <c:pt idx="18">
                  <c:v>-7.0000000000000007E-2</c:v>
                </c:pt>
                <c:pt idx="19">
                  <c:v>-0.05</c:v>
                </c:pt>
                <c:pt idx="20">
                  <c:v>0.01</c:v>
                </c:pt>
                <c:pt idx="21">
                  <c:v>0.03</c:v>
                </c:pt>
                <c:pt idx="22">
                  <c:v>0.04</c:v>
                </c:pt>
                <c:pt idx="23">
                  <c:v>0.15</c:v>
                </c:pt>
                <c:pt idx="24">
                  <c:v>0.21</c:v>
                </c:pt>
                <c:pt idx="25">
                  <c:v>0.23</c:v>
                </c:pt>
                <c:pt idx="26">
                  <c:v>0.27</c:v>
                </c:pt>
                <c:pt idx="27">
                  <c:v>0.22</c:v>
                </c:pt>
                <c:pt idx="28">
                  <c:v>0.31</c:v>
                </c:pt>
                <c:pt idx="29">
                  <c:v>0.28999999999999998</c:v>
                </c:pt>
                <c:pt idx="30">
                  <c:v>0.28000000000000003</c:v>
                </c:pt>
                <c:pt idx="31">
                  <c:v>0.31</c:v>
                </c:pt>
                <c:pt idx="32">
                  <c:v>0.28000000000000003</c:v>
                </c:pt>
                <c:pt idx="33">
                  <c:v>0.23</c:v>
                </c:pt>
                <c:pt idx="34">
                  <c:v>0.18</c:v>
                </c:pt>
                <c:pt idx="35">
                  <c:v>0.21</c:v>
                </c:pt>
                <c:pt idx="36">
                  <c:v>0.23</c:v>
                </c:pt>
                <c:pt idx="37">
                  <c:v>0.22</c:v>
                </c:pt>
                <c:pt idx="38">
                  <c:v>0.15</c:v>
                </c:pt>
                <c:pt idx="39">
                  <c:v>0.22</c:v>
                </c:pt>
                <c:pt idx="40">
                  <c:v>0.11</c:v>
                </c:pt>
                <c:pt idx="41">
                  <c:v>-0.09</c:v>
                </c:pt>
                <c:pt idx="42">
                  <c:v>0.02</c:v>
                </c:pt>
                <c:pt idx="43">
                  <c:v>0.04</c:v>
                </c:pt>
                <c:pt idx="44">
                  <c:v>-7.0000000000000007E-2</c:v>
                </c:pt>
                <c:pt idx="45">
                  <c:v>-0.03</c:v>
                </c:pt>
                <c:pt idx="46">
                  <c:v>0.13</c:v>
                </c:pt>
                <c:pt idx="47">
                  <c:v>0.22</c:v>
                </c:pt>
                <c:pt idx="48">
                  <c:v>0.28000000000000003</c:v>
                </c:pt>
                <c:pt idx="49">
                  <c:v>0.24</c:v>
                </c:pt>
                <c:pt idx="50">
                  <c:v>0.36</c:v>
                </c:pt>
                <c:pt idx="51">
                  <c:v>0.33</c:v>
                </c:pt>
                <c:pt idx="52">
                  <c:v>0.39</c:v>
                </c:pt>
                <c:pt idx="53">
                  <c:v>0.39</c:v>
                </c:pt>
                <c:pt idx="54">
                  <c:v>0.36</c:v>
                </c:pt>
                <c:pt idx="55">
                  <c:v>0.47</c:v>
                </c:pt>
                <c:pt idx="56">
                  <c:v>0.5</c:v>
                </c:pt>
                <c:pt idx="57">
                  <c:v>0.45</c:v>
                </c:pt>
                <c:pt idx="58">
                  <c:v>0.53</c:v>
                </c:pt>
                <c:pt idx="59">
                  <c:v>0.59</c:v>
                </c:pt>
                <c:pt idx="60">
                  <c:v>0.59</c:v>
                </c:pt>
                <c:pt idx="61">
                  <c:v>0.64</c:v>
                </c:pt>
                <c:pt idx="62">
                  <c:v>0.66</c:v>
                </c:pt>
                <c:pt idx="63">
                  <c:v>0.55000000000000004</c:v>
                </c:pt>
                <c:pt idx="64">
                  <c:v>0.56000000000000005</c:v>
                </c:pt>
                <c:pt idx="65">
                  <c:v>0.52</c:v>
                </c:pt>
                <c:pt idx="66">
                  <c:v>0.61</c:v>
                </c:pt>
                <c:pt idx="67">
                  <c:v>0.65</c:v>
                </c:pt>
                <c:pt idx="68">
                  <c:v>0.67</c:v>
                </c:pt>
                <c:pt idx="69">
                  <c:v>0.72</c:v>
                </c:pt>
                <c:pt idx="70">
                  <c:v>0.82</c:v>
                </c:pt>
                <c:pt idx="71">
                  <c:v>0.8</c:v>
                </c:pt>
                <c:pt idx="72">
                  <c:v>0.78</c:v>
                </c:pt>
                <c:pt idx="73">
                  <c:v>0.85</c:v>
                </c:pt>
                <c:pt idx="74">
                  <c:v>0.84</c:v>
                </c:pt>
                <c:pt idx="75">
                  <c:v>0.84</c:v>
                </c:pt>
                <c:pt idx="76">
                  <c:v>0.93</c:v>
                </c:pt>
                <c:pt idx="77">
                  <c:v>0.86</c:v>
                </c:pt>
                <c:pt idx="78">
                  <c:v>0.94</c:v>
                </c:pt>
                <c:pt idx="79">
                  <c:v>0.97</c:v>
                </c:pt>
                <c:pt idx="80">
                  <c:v>0.85</c:v>
                </c:pt>
                <c:pt idx="81">
                  <c:v>0.81</c:v>
                </c:pt>
                <c:pt idx="82">
                  <c:v>0.82</c:v>
                </c:pt>
                <c:pt idx="83">
                  <c:v>0.89</c:v>
                </c:pt>
                <c:pt idx="84">
                  <c:v>0.94</c:v>
                </c:pt>
                <c:pt idx="85">
                  <c:v>0.96</c:v>
                </c:pt>
                <c:pt idx="86">
                  <c:v>0.97</c:v>
                </c:pt>
                <c:pt idx="87">
                  <c:v>0.97</c:v>
                </c:pt>
                <c:pt idx="88">
                  <c:v>1.04</c:v>
                </c:pt>
                <c:pt idx="89">
                  <c:v>1.1399999999999999</c:v>
                </c:pt>
                <c:pt idx="90">
                  <c:v>1.08</c:v>
                </c:pt>
                <c:pt idx="91">
                  <c:v>1.01</c:v>
                </c:pt>
                <c:pt idx="92">
                  <c:v>0.96</c:v>
                </c:pt>
                <c:pt idx="93">
                  <c:v>0.86</c:v>
                </c:pt>
                <c:pt idx="94">
                  <c:v>0.95</c:v>
                </c:pt>
                <c:pt idx="95">
                  <c:v>0.94</c:v>
                </c:pt>
                <c:pt idx="96">
                  <c:v>1.05</c:v>
                </c:pt>
                <c:pt idx="97">
                  <c:v>1.02</c:v>
                </c:pt>
                <c:pt idx="98">
                  <c:v>0.97</c:v>
                </c:pt>
                <c:pt idx="99">
                  <c:v>0.94</c:v>
                </c:pt>
                <c:pt idx="100">
                  <c:v>1.01</c:v>
                </c:pt>
                <c:pt idx="101">
                  <c:v>0.96</c:v>
                </c:pt>
                <c:pt idx="102">
                  <c:v>0.95</c:v>
                </c:pt>
                <c:pt idx="103">
                  <c:v>0.99</c:v>
                </c:pt>
                <c:pt idx="104">
                  <c:v>0.98</c:v>
                </c:pt>
                <c:pt idx="105">
                  <c:v>1.06</c:v>
                </c:pt>
                <c:pt idx="106">
                  <c:v>1.1200000000000001</c:v>
                </c:pt>
                <c:pt idx="107">
                  <c:v>1.18</c:v>
                </c:pt>
                <c:pt idx="108">
                  <c:v>1.23</c:v>
                </c:pt>
                <c:pt idx="109">
                  <c:v>1.27</c:v>
                </c:pt>
                <c:pt idx="110">
                  <c:v>1.33</c:v>
                </c:pt>
                <c:pt idx="111">
                  <c:v>1.3</c:v>
                </c:pt>
                <c:pt idx="112">
                  <c:v>1.36</c:v>
                </c:pt>
                <c:pt idx="113">
                  <c:v>1.44</c:v>
                </c:pt>
                <c:pt idx="114">
                  <c:v>1.5</c:v>
                </c:pt>
                <c:pt idx="115">
                  <c:v>1.63</c:v>
                </c:pt>
                <c:pt idx="116">
                  <c:v>1.77</c:v>
                </c:pt>
                <c:pt idx="117">
                  <c:v>1.64</c:v>
                </c:pt>
                <c:pt idx="118">
                  <c:v>1.71</c:v>
                </c:pt>
                <c:pt idx="119">
                  <c:v>1.67</c:v>
                </c:pt>
                <c:pt idx="120">
                  <c:v>1.75</c:v>
                </c:pt>
                <c:pt idx="121">
                  <c:v>1.77</c:v>
                </c:pt>
                <c:pt idx="122">
                  <c:v>1.62</c:v>
                </c:pt>
                <c:pt idx="123">
                  <c:v>1.44</c:v>
                </c:pt>
                <c:pt idx="124">
                  <c:v>1.44</c:v>
                </c:pt>
                <c:pt idx="125">
                  <c:v>1.54</c:v>
                </c:pt>
                <c:pt idx="126">
                  <c:v>1.63</c:v>
                </c:pt>
                <c:pt idx="127">
                  <c:v>1.52</c:v>
                </c:pt>
                <c:pt idx="128">
                  <c:v>1.36</c:v>
                </c:pt>
                <c:pt idx="129">
                  <c:v>1.23</c:v>
                </c:pt>
                <c:pt idx="130">
                  <c:v>1.33</c:v>
                </c:pt>
                <c:pt idx="131">
                  <c:v>1.2</c:v>
                </c:pt>
                <c:pt idx="132">
                  <c:v>1.17</c:v>
                </c:pt>
                <c:pt idx="133">
                  <c:v>1.3</c:v>
                </c:pt>
                <c:pt idx="134">
                  <c:v>1.34</c:v>
                </c:pt>
                <c:pt idx="135">
                  <c:v>1.25</c:v>
                </c:pt>
                <c:pt idx="136">
                  <c:v>1.1399999999999999</c:v>
                </c:pt>
                <c:pt idx="137">
                  <c:v>1.1399999999999999</c:v>
                </c:pt>
                <c:pt idx="138">
                  <c:v>1.1599999999999999</c:v>
                </c:pt>
                <c:pt idx="139">
                  <c:v>1.1299999999999999</c:v>
                </c:pt>
                <c:pt idx="140">
                  <c:v>1.21</c:v>
                </c:pt>
                <c:pt idx="141">
                  <c:v>1.28</c:v>
                </c:pt>
                <c:pt idx="142">
                  <c:v>1.25</c:v>
                </c:pt>
                <c:pt idx="143">
                  <c:v>1.22</c:v>
                </c:pt>
                <c:pt idx="144">
                  <c:v>1.04</c:v>
                </c:pt>
                <c:pt idx="145">
                  <c:v>1.02</c:v>
                </c:pt>
                <c:pt idx="146">
                  <c:v>0.94</c:v>
                </c:pt>
                <c:pt idx="147">
                  <c:v>0.95</c:v>
                </c:pt>
                <c:pt idx="148">
                  <c:v>0.81</c:v>
                </c:pt>
                <c:pt idx="149">
                  <c:v>0.83</c:v>
                </c:pt>
                <c:pt idx="150">
                  <c:v>0.77</c:v>
                </c:pt>
                <c:pt idx="151">
                  <c:v>0.81</c:v>
                </c:pt>
                <c:pt idx="152">
                  <c:v>0.87</c:v>
                </c:pt>
                <c:pt idx="153">
                  <c:v>0.81</c:v>
                </c:pt>
                <c:pt idx="154">
                  <c:v>0.94</c:v>
                </c:pt>
                <c:pt idx="155">
                  <c:v>0.89</c:v>
                </c:pt>
                <c:pt idx="156">
                  <c:v>0.92</c:v>
                </c:pt>
                <c:pt idx="157">
                  <c:v>0.9</c:v>
                </c:pt>
                <c:pt idx="158">
                  <c:v>0.98</c:v>
                </c:pt>
                <c:pt idx="159">
                  <c:v>0.98</c:v>
                </c:pt>
                <c:pt idx="160">
                  <c:v>0.91</c:v>
                </c:pt>
                <c:pt idx="161">
                  <c:v>0.97</c:v>
                </c:pt>
                <c:pt idx="162">
                  <c:v>1.08</c:v>
                </c:pt>
                <c:pt idx="163">
                  <c:v>1.1100000000000001</c:v>
                </c:pt>
                <c:pt idx="164">
                  <c:v>1.22</c:v>
                </c:pt>
                <c:pt idx="165">
                  <c:v>1.3</c:v>
                </c:pt>
                <c:pt idx="166">
                  <c:v>1.33</c:v>
                </c:pt>
                <c:pt idx="167">
                  <c:v>1.37</c:v>
                </c:pt>
                <c:pt idx="168">
                  <c:v>1.31</c:v>
                </c:pt>
                <c:pt idx="169">
                  <c:v>1.4</c:v>
                </c:pt>
                <c:pt idx="170">
                  <c:v>1.51</c:v>
                </c:pt>
                <c:pt idx="171">
                  <c:v>1.5</c:v>
                </c:pt>
                <c:pt idx="172">
                  <c:v>1.55</c:v>
                </c:pt>
                <c:pt idx="173">
                  <c:v>1.57</c:v>
                </c:pt>
                <c:pt idx="174">
                  <c:v>1.51</c:v>
                </c:pt>
                <c:pt idx="175">
                  <c:v>1.56</c:v>
                </c:pt>
                <c:pt idx="176">
                  <c:v>1.62</c:v>
                </c:pt>
                <c:pt idx="177">
                  <c:v>1.57</c:v>
                </c:pt>
                <c:pt idx="178">
                  <c:v>1.73</c:v>
                </c:pt>
                <c:pt idx="179">
                  <c:v>1.7</c:v>
                </c:pt>
                <c:pt idx="180">
                  <c:v>1.65</c:v>
                </c:pt>
                <c:pt idx="181">
                  <c:v>1.72</c:v>
                </c:pt>
                <c:pt idx="182">
                  <c:v>1.71</c:v>
                </c:pt>
                <c:pt idx="183">
                  <c:v>1.76</c:v>
                </c:pt>
                <c:pt idx="184">
                  <c:v>1.75</c:v>
                </c:pt>
                <c:pt idx="185">
                  <c:v>1.8</c:v>
                </c:pt>
                <c:pt idx="186">
                  <c:v>1.93</c:v>
                </c:pt>
                <c:pt idx="187">
                  <c:v>1.88</c:v>
                </c:pt>
                <c:pt idx="188">
                  <c:v>1.97</c:v>
                </c:pt>
                <c:pt idx="189">
                  <c:v>2.0299999999999998</c:v>
                </c:pt>
                <c:pt idx="190">
                  <c:v>2.1</c:v>
                </c:pt>
                <c:pt idx="191">
                  <c:v>2.23</c:v>
                </c:pt>
                <c:pt idx="192">
                  <c:v>2.12</c:v>
                </c:pt>
                <c:pt idx="193">
                  <c:v>2.21</c:v>
                </c:pt>
                <c:pt idx="194">
                  <c:v>2.12</c:v>
                </c:pt>
                <c:pt idx="195">
                  <c:v>1.92</c:v>
                </c:pt>
                <c:pt idx="196">
                  <c:v>1.88</c:v>
                </c:pt>
                <c:pt idx="197">
                  <c:v>2.02</c:v>
                </c:pt>
                <c:pt idx="198">
                  <c:v>2.1</c:v>
                </c:pt>
                <c:pt idx="199">
                  <c:v>2.19</c:v>
                </c:pt>
                <c:pt idx="200">
                  <c:v>2.35</c:v>
                </c:pt>
                <c:pt idx="201">
                  <c:v>2.31</c:v>
                </c:pt>
                <c:pt idx="202">
                  <c:v>2.3199999999999998</c:v>
                </c:pt>
                <c:pt idx="203">
                  <c:v>2.2799999999999998</c:v>
                </c:pt>
                <c:pt idx="204">
                  <c:v>2.34</c:v>
                </c:pt>
                <c:pt idx="205">
                  <c:v>2.29</c:v>
                </c:pt>
                <c:pt idx="206">
                  <c:v>2.2799999999999998</c:v>
                </c:pt>
                <c:pt idx="207">
                  <c:v>2.38</c:v>
                </c:pt>
                <c:pt idx="208">
                  <c:v>2.4300000000000002</c:v>
                </c:pt>
                <c:pt idx="209">
                  <c:v>2.42</c:v>
                </c:pt>
                <c:pt idx="210">
                  <c:v>2.3199999999999998</c:v>
                </c:pt>
                <c:pt idx="211">
                  <c:v>2.1800000000000002</c:v>
                </c:pt>
                <c:pt idx="212">
                  <c:v>2.12</c:v>
                </c:pt>
                <c:pt idx="213">
                  <c:v>1.96</c:v>
                </c:pt>
                <c:pt idx="214">
                  <c:v>2.1</c:v>
                </c:pt>
                <c:pt idx="215">
                  <c:v>2.15</c:v>
                </c:pt>
                <c:pt idx="216">
                  <c:v>2.14</c:v>
                </c:pt>
                <c:pt idx="217">
                  <c:v>2.13</c:v>
                </c:pt>
                <c:pt idx="218">
                  <c:v>2.25</c:v>
                </c:pt>
                <c:pt idx="219">
                  <c:v>2.29</c:v>
                </c:pt>
                <c:pt idx="220">
                  <c:v>2.34</c:v>
                </c:pt>
                <c:pt idx="221">
                  <c:v>2.2799999999999998</c:v>
                </c:pt>
                <c:pt idx="222">
                  <c:v>2.17</c:v>
                </c:pt>
                <c:pt idx="223">
                  <c:v>2.0099999999999998</c:v>
                </c:pt>
                <c:pt idx="224">
                  <c:v>2.16</c:v>
                </c:pt>
                <c:pt idx="225">
                  <c:v>2.15</c:v>
                </c:pt>
                <c:pt idx="226">
                  <c:v>2.0699999999999998</c:v>
                </c:pt>
                <c:pt idx="227">
                  <c:v>1.97</c:v>
                </c:pt>
                <c:pt idx="228">
                  <c:v>2.02</c:v>
                </c:pt>
                <c:pt idx="229">
                  <c:v>2.02</c:v>
                </c:pt>
                <c:pt idx="230">
                  <c:v>2.02</c:v>
                </c:pt>
                <c:pt idx="231">
                  <c:v>1.98</c:v>
                </c:pt>
                <c:pt idx="232">
                  <c:v>1.92</c:v>
                </c:pt>
                <c:pt idx="233">
                  <c:v>1.85</c:v>
                </c:pt>
                <c:pt idx="234">
                  <c:v>1.97</c:v>
                </c:pt>
                <c:pt idx="235">
                  <c:v>1.98</c:v>
                </c:pt>
                <c:pt idx="236">
                  <c:v>1.93</c:v>
                </c:pt>
                <c:pt idx="237">
                  <c:v>1.94</c:v>
                </c:pt>
                <c:pt idx="238">
                  <c:v>1.82</c:v>
                </c:pt>
                <c:pt idx="239">
                  <c:v>1.86</c:v>
                </c:pt>
                <c:pt idx="240">
                  <c:v>1.88</c:v>
                </c:pt>
                <c:pt idx="241">
                  <c:v>1.8</c:v>
                </c:pt>
                <c:pt idx="242">
                  <c:v>1.78</c:v>
                </c:pt>
                <c:pt idx="243">
                  <c:v>1.82</c:v>
                </c:pt>
                <c:pt idx="244">
                  <c:v>1.92</c:v>
                </c:pt>
                <c:pt idx="245">
                  <c:v>1.94</c:v>
                </c:pt>
                <c:pt idx="246">
                  <c:v>1.91</c:v>
                </c:pt>
                <c:pt idx="247">
                  <c:v>1.94</c:v>
                </c:pt>
                <c:pt idx="248">
                  <c:v>2.09</c:v>
                </c:pt>
                <c:pt idx="249">
                  <c:v>2.16</c:v>
                </c:pt>
                <c:pt idx="250">
                  <c:v>2.2000000000000002</c:v>
                </c:pt>
                <c:pt idx="251">
                  <c:v>2.2999999999999998</c:v>
                </c:pt>
                <c:pt idx="252">
                  <c:v>2.31</c:v>
                </c:pt>
                <c:pt idx="253">
                  <c:v>2.35</c:v>
                </c:pt>
                <c:pt idx="254">
                  <c:v>2.41</c:v>
                </c:pt>
                <c:pt idx="255">
                  <c:v>2.4</c:v>
                </c:pt>
                <c:pt idx="256">
                  <c:v>2.52</c:v>
                </c:pt>
                <c:pt idx="257">
                  <c:v>2.5099999999999998</c:v>
                </c:pt>
                <c:pt idx="258">
                  <c:v>2.46</c:v>
                </c:pt>
                <c:pt idx="259">
                  <c:v>2.57</c:v>
                </c:pt>
                <c:pt idx="260">
                  <c:v>2.44</c:v>
                </c:pt>
                <c:pt idx="261">
                  <c:v>2.39</c:v>
                </c:pt>
                <c:pt idx="262">
                  <c:v>2.2799999999999998</c:v>
                </c:pt>
                <c:pt idx="263">
                  <c:v>2.29</c:v>
                </c:pt>
                <c:pt idx="264">
                  <c:v>2.2000000000000002</c:v>
                </c:pt>
                <c:pt idx="265">
                  <c:v>2.2400000000000002</c:v>
                </c:pt>
                <c:pt idx="266">
                  <c:v>2.2799999999999998</c:v>
                </c:pt>
                <c:pt idx="267">
                  <c:v>2.16</c:v>
                </c:pt>
                <c:pt idx="268">
                  <c:v>2.11</c:v>
                </c:pt>
                <c:pt idx="269">
                  <c:v>2.17</c:v>
                </c:pt>
                <c:pt idx="270">
                  <c:v>2.17</c:v>
                </c:pt>
                <c:pt idx="271">
                  <c:v>2.09</c:v>
                </c:pt>
                <c:pt idx="272">
                  <c:v>2</c:v>
                </c:pt>
                <c:pt idx="273">
                  <c:v>2.0699999999999998</c:v>
                </c:pt>
                <c:pt idx="274">
                  <c:v>2.17</c:v>
                </c:pt>
                <c:pt idx="275">
                  <c:v>2.21</c:v>
                </c:pt>
                <c:pt idx="276">
                  <c:v>2.16</c:v>
                </c:pt>
                <c:pt idx="277">
                  <c:v>2.15</c:v>
                </c:pt>
                <c:pt idx="278">
                  <c:v>2.2000000000000002</c:v>
                </c:pt>
                <c:pt idx="279">
                  <c:v>2.23</c:v>
                </c:pt>
                <c:pt idx="280">
                  <c:v>2.31</c:v>
                </c:pt>
                <c:pt idx="281">
                  <c:v>2.29</c:v>
                </c:pt>
                <c:pt idx="282">
                  <c:v>2.25</c:v>
                </c:pt>
                <c:pt idx="283">
                  <c:v>2.08</c:v>
                </c:pt>
                <c:pt idx="284">
                  <c:v>2.21</c:v>
                </c:pt>
                <c:pt idx="285">
                  <c:v>2.29</c:v>
                </c:pt>
                <c:pt idx="286">
                  <c:v>2.36</c:v>
                </c:pt>
                <c:pt idx="287">
                  <c:v>2.34</c:v>
                </c:pt>
                <c:pt idx="288">
                  <c:v>2.35</c:v>
                </c:pt>
                <c:pt idx="289">
                  <c:v>2.37</c:v>
                </c:pt>
                <c:pt idx="290">
                  <c:v>2.36</c:v>
                </c:pt>
                <c:pt idx="291">
                  <c:v>2.4300000000000002</c:v>
                </c:pt>
                <c:pt idx="292">
                  <c:v>2.4700000000000002</c:v>
                </c:pt>
                <c:pt idx="293">
                  <c:v>2.4900000000000002</c:v>
                </c:pt>
                <c:pt idx="294">
                  <c:v>2.4300000000000002</c:v>
                </c:pt>
                <c:pt idx="295">
                  <c:v>2.4700000000000002</c:v>
                </c:pt>
                <c:pt idx="296">
                  <c:v>2.5499999999999998</c:v>
                </c:pt>
                <c:pt idx="297">
                  <c:v>2.5299999999999998</c:v>
                </c:pt>
                <c:pt idx="298">
                  <c:v>2.4700000000000002</c:v>
                </c:pt>
                <c:pt idx="299">
                  <c:v>2.5299999999999998</c:v>
                </c:pt>
                <c:pt idx="300">
                  <c:v>2.58</c:v>
                </c:pt>
                <c:pt idx="301">
                  <c:v>2.64</c:v>
                </c:pt>
                <c:pt idx="302">
                  <c:v>2.73</c:v>
                </c:pt>
                <c:pt idx="303">
                  <c:v>2.76</c:v>
                </c:pt>
                <c:pt idx="304">
                  <c:v>2.69</c:v>
                </c:pt>
                <c:pt idx="305">
                  <c:v>2.74</c:v>
                </c:pt>
                <c:pt idx="306">
                  <c:v>2.7</c:v>
                </c:pt>
                <c:pt idx="307">
                  <c:v>2.65</c:v>
                </c:pt>
                <c:pt idx="308">
                  <c:v>2.61</c:v>
                </c:pt>
                <c:pt idx="309">
                  <c:v>2.46</c:v>
                </c:pt>
                <c:pt idx="310">
                  <c:v>2.25</c:v>
                </c:pt>
                <c:pt idx="311">
                  <c:v>2.42</c:v>
                </c:pt>
                <c:pt idx="312">
                  <c:v>2.1800000000000002</c:v>
                </c:pt>
                <c:pt idx="313">
                  <c:v>2.2799999999999998</c:v>
                </c:pt>
                <c:pt idx="314">
                  <c:v>2.1</c:v>
                </c:pt>
                <c:pt idx="315">
                  <c:v>2.12</c:v>
                </c:pt>
                <c:pt idx="316">
                  <c:v>2.2999999999999998</c:v>
                </c:pt>
                <c:pt idx="317">
                  <c:v>2.2799999999999998</c:v>
                </c:pt>
                <c:pt idx="318">
                  <c:v>2.15</c:v>
                </c:pt>
                <c:pt idx="319">
                  <c:v>2.15</c:v>
                </c:pt>
                <c:pt idx="320">
                  <c:v>2.27</c:v>
                </c:pt>
                <c:pt idx="321">
                  <c:v>2.29</c:v>
                </c:pt>
                <c:pt idx="322">
                  <c:v>2.33</c:v>
                </c:pt>
                <c:pt idx="323">
                  <c:v>2.35</c:v>
                </c:pt>
                <c:pt idx="324">
                  <c:v>2.2799999999999998</c:v>
                </c:pt>
                <c:pt idx="325">
                  <c:v>2.2599999999999998</c:v>
                </c:pt>
                <c:pt idx="326">
                  <c:v>2.25</c:v>
                </c:pt>
                <c:pt idx="327">
                  <c:v>2.2000000000000002</c:v>
                </c:pt>
                <c:pt idx="328">
                  <c:v>2.19</c:v>
                </c:pt>
                <c:pt idx="329">
                  <c:v>2.1800000000000002</c:v>
                </c:pt>
                <c:pt idx="330">
                  <c:v>#N/A</c:v>
                </c:pt>
                <c:pt idx="331">
                  <c:v>2.31</c:v>
                </c:pt>
                <c:pt idx="332">
                  <c:v>2.36</c:v>
                </c:pt>
                <c:pt idx="333">
                  <c:v>2.39</c:v>
                </c:pt>
                <c:pt idx="334">
                  <c:v>2.44</c:v>
                </c:pt>
                <c:pt idx="335">
                  <c:v>2.48</c:v>
                </c:pt>
                <c:pt idx="336">
                  <c:v>2.4900000000000002</c:v>
                </c:pt>
                <c:pt idx="337">
                  <c:v>2.5</c:v>
                </c:pt>
                <c:pt idx="338">
                  <c:v>2.4500000000000002</c:v>
                </c:pt>
                <c:pt idx="339">
                  <c:v>2.48</c:v>
                </c:pt>
                <c:pt idx="340">
                  <c:v>2.5099999999999998</c:v>
                </c:pt>
                <c:pt idx="341">
                  <c:v>2.35</c:v>
                </c:pt>
                <c:pt idx="342">
                  <c:v>2.4</c:v>
                </c:pt>
                <c:pt idx="343">
                  <c:v>2.4700000000000002</c:v>
                </c:pt>
                <c:pt idx="344">
                  <c:v>2.33</c:v>
                </c:pt>
                <c:pt idx="345">
                  <c:v>2.33</c:v>
                </c:pt>
                <c:pt idx="346">
                  <c:v>2.2599999999999998</c:v>
                </c:pt>
                <c:pt idx="347">
                  <c:v>2.2599999999999998</c:v>
                </c:pt>
                <c:pt idx="348">
                  <c:v>2.2200000000000002</c:v>
                </c:pt>
                <c:pt idx="349">
                  <c:v>2.2799999999999998</c:v>
                </c:pt>
                <c:pt idx="350">
                  <c:v>2.34</c:v>
                </c:pt>
                <c:pt idx="351">
                  <c:v>2.36</c:v>
                </c:pt>
                <c:pt idx="352">
                  <c:v>2.2999999999999998</c:v>
                </c:pt>
                <c:pt idx="353">
                  <c:v>2.2400000000000002</c:v>
                </c:pt>
                <c:pt idx="354">
                  <c:v>2.29</c:v>
                </c:pt>
                <c:pt idx="355">
                  <c:v>2.2999999999999998</c:v>
                </c:pt>
                <c:pt idx="356">
                  <c:v>2.35</c:v>
                </c:pt>
                <c:pt idx="357">
                  <c:v>2.35</c:v>
                </c:pt>
                <c:pt idx="358">
                  <c:v>2.4700000000000002</c:v>
                </c:pt>
                <c:pt idx="359">
                  <c:v>2.4500000000000002</c:v>
                </c:pt>
                <c:pt idx="360">
                  <c:v>2.4500000000000002</c:v>
                </c:pt>
                <c:pt idx="361">
                  <c:v>2.46</c:v>
                </c:pt>
                <c:pt idx="362">
                  <c:v>2.4700000000000002</c:v>
                </c:pt>
                <c:pt idx="363">
                  <c:v>2.54</c:v>
                </c:pt>
                <c:pt idx="364">
                  <c:v>2.52</c:v>
                </c:pt>
                <c:pt idx="365">
                  <c:v>2.44</c:v>
                </c:pt>
                <c:pt idx="366">
                  <c:v>2.33</c:v>
                </c:pt>
                <c:pt idx="367">
                  <c:v>2.27</c:v>
                </c:pt>
                <c:pt idx="368">
                  <c:v>2.25</c:v>
                </c:pt>
                <c:pt idx="369">
                  <c:v>2.3199999999999998</c:v>
                </c:pt>
                <c:pt idx="370">
                  <c:v>2.39</c:v>
                </c:pt>
                <c:pt idx="371">
                  <c:v>2.36</c:v>
                </c:pt>
                <c:pt idx="372">
                  <c:v>2.46</c:v>
                </c:pt>
                <c:pt idx="373">
                  <c:v>2.41</c:v>
                </c:pt>
                <c:pt idx="374">
                  <c:v>2.38</c:v>
                </c:pt>
                <c:pt idx="375">
                  <c:v>2.36</c:v>
                </c:pt>
                <c:pt idx="376">
                  <c:v>2.46</c:v>
                </c:pt>
                <c:pt idx="377">
                  <c:v>2.4700000000000002</c:v>
                </c:pt>
                <c:pt idx="378">
                  <c:v>2.5</c:v>
                </c:pt>
                <c:pt idx="379">
                  <c:v>2.46</c:v>
                </c:pt>
                <c:pt idx="380">
                  <c:v>2.52</c:v>
                </c:pt>
                <c:pt idx="381">
                  <c:v>2.41</c:v>
                </c:pt>
                <c:pt idx="382">
                  <c:v>2.41</c:v>
                </c:pt>
                <c:pt idx="383">
                  <c:v>2.4900000000000002</c:v>
                </c:pt>
                <c:pt idx="384">
                  <c:v>2.37</c:v>
                </c:pt>
                <c:pt idx="385">
                  <c:v>2.31</c:v>
                </c:pt>
                <c:pt idx="386">
                  <c:v>2.36</c:v>
                </c:pt>
                <c:pt idx="387">
                  <c:v>2.31</c:v>
                </c:pt>
                <c:pt idx="388">
                  <c:v>2.42</c:v>
                </c:pt>
                <c:pt idx="389">
                  <c:v>2.39</c:v>
                </c:pt>
                <c:pt idx="390">
                  <c:v>2.44</c:v>
                </c:pt>
                <c:pt idx="391">
                  <c:v>2.44</c:v>
                </c:pt>
                <c:pt idx="392">
                  <c:v>2.5099999999999998</c:v>
                </c:pt>
                <c:pt idx="393">
                  <c:v>2.62</c:v>
                </c:pt>
                <c:pt idx="394">
                  <c:v>2.64</c:v>
                </c:pt>
                <c:pt idx="395">
                  <c:v>2.63</c:v>
                </c:pt>
                <c:pt idx="396">
                  <c:v>2.65</c:v>
                </c:pt>
                <c:pt idx="397">
                  <c:v>2.5499999999999998</c:v>
                </c:pt>
                <c:pt idx="398">
                  <c:v>2.4500000000000002</c:v>
                </c:pt>
                <c:pt idx="399">
                  <c:v>2.48</c:v>
                </c:pt>
                <c:pt idx="400">
                  <c:v>2.4500000000000002</c:v>
                </c:pt>
                <c:pt idx="401">
                  <c:v>2.37</c:v>
                </c:pt>
                <c:pt idx="402">
                  <c:v>2.38</c:v>
                </c:pt>
                <c:pt idx="403">
                  <c:v>2.46</c:v>
                </c:pt>
                <c:pt idx="404">
                  <c:v>2.44</c:v>
                </c:pt>
                <c:pt idx="405">
                  <c:v>2.42</c:v>
                </c:pt>
                <c:pt idx="406">
                  <c:v>2.41</c:v>
                </c:pt>
                <c:pt idx="407">
                  <c:v>2.44</c:v>
                </c:pt>
                <c:pt idx="408">
                  <c:v>2.4900000000000002</c:v>
                </c:pt>
                <c:pt idx="409">
                  <c:v>2.4700000000000002</c:v>
                </c:pt>
                <c:pt idx="410">
                  <c:v>2.4700000000000002</c:v>
                </c:pt>
                <c:pt idx="411">
                  <c:v>2.52</c:v>
                </c:pt>
                <c:pt idx="412">
                  <c:v>2.5</c:v>
                </c:pt>
                <c:pt idx="413">
                  <c:v>2.58</c:v>
                </c:pt>
                <c:pt idx="414">
                  <c:v>2.5099999999999998</c:v>
                </c:pt>
                <c:pt idx="415">
                  <c:v>2.56</c:v>
                </c:pt>
                <c:pt idx="416">
                  <c:v>2.44</c:v>
                </c:pt>
                <c:pt idx="417">
                  <c:v>2.48</c:v>
                </c:pt>
                <c:pt idx="418">
                  <c:v>2.54</c:v>
                </c:pt>
                <c:pt idx="419">
                  <c:v>2.63</c:v>
                </c:pt>
                <c:pt idx="420">
                  <c:v>2.64</c:v>
                </c:pt>
                <c:pt idx="421">
                  <c:v>2.69</c:v>
                </c:pt>
                <c:pt idx="422">
                  <c:v>2.67</c:v>
                </c:pt>
                <c:pt idx="423">
                  <c:v>2.69</c:v>
                </c:pt>
                <c:pt idx="424">
                  <c:v>2.62</c:v>
                </c:pt>
                <c:pt idx="425">
                  <c:v>2.69</c:v>
                </c:pt>
                <c:pt idx="426">
                  <c:v>2.65</c:v>
                </c:pt>
                <c:pt idx="427">
                  <c:v>2.5</c:v>
                </c:pt>
                <c:pt idx="428">
                  <c:v>2.5299999999999998</c:v>
                </c:pt>
                <c:pt idx="429">
                  <c:v>2.56</c:v>
                </c:pt>
                <c:pt idx="430">
                  <c:v>2.5499999999999998</c:v>
                </c:pt>
                <c:pt idx="431">
                  <c:v>2.52</c:v>
                </c:pt>
                <c:pt idx="432">
                  <c:v>2.56</c:v>
                </c:pt>
                <c:pt idx="433">
                  <c:v>2.46</c:v>
                </c:pt>
                <c:pt idx="434">
                  <c:v>2.54</c:v>
                </c:pt>
                <c:pt idx="435">
                  <c:v>2.58</c:v>
                </c:pt>
                <c:pt idx="436">
                  <c:v>2.62</c:v>
                </c:pt>
                <c:pt idx="437">
                  <c:v>2.66</c:v>
                </c:pt>
                <c:pt idx="438">
                  <c:v>2.61</c:v>
                </c:pt>
                <c:pt idx="439">
                  <c:v>2.61</c:v>
                </c:pt>
                <c:pt idx="440">
                  <c:v>2.64</c:v>
                </c:pt>
                <c:pt idx="441">
                  <c:v>2.64</c:v>
                </c:pt>
                <c:pt idx="442">
                  <c:v>2.64</c:v>
                </c:pt>
                <c:pt idx="443">
                  <c:v>2.6</c:v>
                </c:pt>
                <c:pt idx="444">
                  <c:v>2.68</c:v>
                </c:pt>
                <c:pt idx="445">
                  <c:v>2.7</c:v>
                </c:pt>
                <c:pt idx="446">
                  <c:v>2.75</c:v>
                </c:pt>
                <c:pt idx="447">
                  <c:v>2.72</c:v>
                </c:pt>
                <c:pt idx="448">
                  <c:v>2.73</c:v>
                </c:pt>
                <c:pt idx="449">
                  <c:v>2.74</c:v>
                </c:pt>
                <c:pt idx="450">
                  <c:v>2.81</c:v>
                </c:pt>
                <c:pt idx="451">
                  <c:v>2.81</c:v>
                </c:pt>
                <c:pt idx="452">
                  <c:v>2.86</c:v>
                </c:pt>
                <c:pt idx="453">
                  <c:v>2.93</c:v>
                </c:pt>
                <c:pt idx="454">
                  <c:v>2.85</c:v>
                </c:pt>
                <c:pt idx="455">
                  <c:v>2.92</c:v>
                </c:pt>
                <c:pt idx="456">
                  <c:v>2.98</c:v>
                </c:pt>
                <c:pt idx="457">
                  <c:v>2.93</c:v>
                </c:pt>
                <c:pt idx="458">
                  <c:v>2.87</c:v>
                </c:pt>
                <c:pt idx="459">
                  <c:v>2.91</c:v>
                </c:pt>
                <c:pt idx="460">
                  <c:v>2.77</c:v>
                </c:pt>
                <c:pt idx="461">
                  <c:v>2.79</c:v>
                </c:pt>
                <c:pt idx="462">
                  <c:v>2.72</c:v>
                </c:pt>
                <c:pt idx="463">
                  <c:v>2.8</c:v>
                </c:pt>
                <c:pt idx="464">
                  <c:v>2.73</c:v>
                </c:pt>
                <c:pt idx="465">
                  <c:v>2.79</c:v>
                </c:pt>
                <c:pt idx="466">
                  <c:v>2.88</c:v>
                </c:pt>
                <c:pt idx="467">
                  <c:v>2.91</c:v>
                </c:pt>
                <c:pt idx="468">
                  <c:v>2.94</c:v>
                </c:pt>
                <c:pt idx="469">
                  <c:v>2.9</c:v>
                </c:pt>
                <c:pt idx="470">
                  <c:v>2.87</c:v>
                </c:pt>
                <c:pt idx="471">
                  <c:v>2.82</c:v>
                </c:pt>
                <c:pt idx="472">
                  <c:v>2.9</c:v>
                </c:pt>
                <c:pt idx="473">
                  <c:v>2.85</c:v>
                </c:pt>
                <c:pt idx="474">
                  <c:v>2.81</c:v>
                </c:pt>
                <c:pt idx="475">
                  <c:v>2.82</c:v>
                </c:pt>
                <c:pt idx="476">
                  <c:v>2.82</c:v>
                </c:pt>
                <c:pt idx="477">
                  <c:v>2.75</c:v>
                </c:pt>
                <c:pt idx="478">
                  <c:v>2.71</c:v>
                </c:pt>
                <c:pt idx="479">
                  <c:v>2.66</c:v>
                </c:pt>
                <c:pt idx="480">
                  <c:v>2.75</c:v>
                </c:pt>
                <c:pt idx="481">
                  <c:v>2.66</c:v>
                </c:pt>
                <c:pt idx="482">
                  <c:v>2.61</c:v>
                </c:pt>
                <c:pt idx="483">
                  <c:v>2.66</c:v>
                </c:pt>
                <c:pt idx="484">
                  <c:v>2.72</c:v>
                </c:pt>
                <c:pt idx="485">
                  <c:v>2.71</c:v>
                </c:pt>
                <c:pt idx="486">
                  <c:v>2.59</c:v>
                </c:pt>
                <c:pt idx="487">
                  <c:v>2.63</c:v>
                </c:pt>
                <c:pt idx="488">
                  <c:v>2.58</c:v>
                </c:pt>
                <c:pt idx="489">
                  <c:v>2.59</c:v>
                </c:pt>
                <c:pt idx="490">
                  <c:v>2.61</c:v>
                </c:pt>
                <c:pt idx="491">
                  <c:v>2.58</c:v>
                </c:pt>
                <c:pt idx="492">
                  <c:v>2.57</c:v>
                </c:pt>
                <c:pt idx="493">
                  <c:v>2.62</c:v>
                </c:pt>
                <c:pt idx="494">
                  <c:v>2.64</c:v>
                </c:pt>
                <c:pt idx="495">
                  <c:v>2.54</c:v>
                </c:pt>
                <c:pt idx="496">
                  <c:v>2.4900000000000002</c:v>
                </c:pt>
                <c:pt idx="497">
                  <c:v>2.42</c:v>
                </c:pt>
                <c:pt idx="498">
                  <c:v>2.4700000000000002</c:v>
                </c:pt>
                <c:pt idx="499">
                  <c:v>2.35</c:v>
                </c:pt>
                <c:pt idx="500">
                  <c:v>2.34</c:v>
                </c:pt>
                <c:pt idx="501">
                  <c:v>2.25</c:v>
                </c:pt>
                <c:pt idx="502">
                  <c:v>2.2000000000000002</c:v>
                </c:pt>
                <c:pt idx="503">
                  <c:v>2.19</c:v>
                </c:pt>
                <c:pt idx="504">
                  <c:v>2.2599999999999998</c:v>
                </c:pt>
                <c:pt idx="505">
                  <c:v>2.2599999999999998</c:v>
                </c:pt>
                <c:pt idx="506">
                  <c:v>2.23</c:v>
                </c:pt>
                <c:pt idx="507">
                  <c:v>2.16</c:v>
                </c:pt>
                <c:pt idx="508">
                  <c:v>2.12</c:v>
                </c:pt>
                <c:pt idx="509">
                  <c:v>2.0299999999999998</c:v>
                </c:pt>
                <c:pt idx="510">
                  <c:v>2.0699999999999998</c:v>
                </c:pt>
                <c:pt idx="511">
                  <c:v>2.02</c:v>
                </c:pt>
                <c:pt idx="512">
                  <c:v>1.96</c:v>
                </c:pt>
                <c:pt idx="513">
                  <c:v>1.98</c:v>
                </c:pt>
                <c:pt idx="514">
                  <c:v>1.98</c:v>
                </c:pt>
                <c:pt idx="515">
                  <c:v>1.98</c:v>
                </c:pt>
                <c:pt idx="516">
                  <c:v>1.98</c:v>
                </c:pt>
                <c:pt idx="517">
                  <c:v>1.89</c:v>
                </c:pt>
                <c:pt idx="518">
                  <c:v>1.94</c:v>
                </c:pt>
                <c:pt idx="519">
                  <c:v>2.0299999999999998</c:v>
                </c:pt>
                <c:pt idx="520">
                  <c:v>2.02</c:v>
                </c:pt>
                <c:pt idx="521">
                  <c:v>2.0699999999999998</c:v>
                </c:pt>
                <c:pt idx="522">
                  <c:v>2</c:v>
                </c:pt>
                <c:pt idx="523">
                  <c:v>2.13</c:v>
                </c:pt>
                <c:pt idx="524">
                  <c:v>2.1800000000000002</c:v>
                </c:pt>
                <c:pt idx="525">
                  <c:v>2.14</c:v>
                </c:pt>
                <c:pt idx="526">
                  <c:v>2.19</c:v>
                </c:pt>
                <c:pt idx="527">
                  <c:v>2.23</c:v>
                </c:pt>
                <c:pt idx="528">
                  <c:v>2.19</c:v>
                </c:pt>
                <c:pt idx="529">
                  <c:v>2.16</c:v>
                </c:pt>
                <c:pt idx="530">
                  <c:v>2.2000000000000002</c:v>
                </c:pt>
                <c:pt idx="531">
                  <c:v>2.25</c:v>
                </c:pt>
                <c:pt idx="532">
                  <c:v>2.2799999999999998</c:v>
                </c:pt>
                <c:pt idx="533">
                  <c:v>2.3199999999999998</c:v>
                </c:pt>
                <c:pt idx="534">
                  <c:v>2.2999999999999998</c:v>
                </c:pt>
                <c:pt idx="535">
                  <c:v>2.2599999999999998</c:v>
                </c:pt>
                <c:pt idx="536">
                  <c:v>2.35</c:v>
                </c:pt>
                <c:pt idx="537">
                  <c:v>2.35</c:v>
                </c:pt>
                <c:pt idx="538">
                  <c:v>2.29</c:v>
                </c:pt>
                <c:pt idx="539">
                  <c:v>2.2999999999999998</c:v>
                </c:pt>
                <c:pt idx="540">
                  <c:v>2.23</c:v>
                </c:pt>
                <c:pt idx="541">
                  <c:v>2.27</c:v>
                </c:pt>
                <c:pt idx="542">
                  <c:v>2.17</c:v>
                </c:pt>
                <c:pt idx="543">
                  <c:v>2.16</c:v>
                </c:pt>
                <c:pt idx="544">
                  <c:v>2.23</c:v>
                </c:pt>
                <c:pt idx="545">
                  <c:v>2.3199999999999998</c:v>
                </c:pt>
                <c:pt idx="546">
                  <c:v>2.2799999999999998</c:v>
                </c:pt>
                <c:pt idx="547">
                  <c:v>2.3199999999999998</c:v>
                </c:pt>
                <c:pt idx="548">
                  <c:v>2.36</c:v>
                </c:pt>
                <c:pt idx="549">
                  <c:v>2.38</c:v>
                </c:pt>
                <c:pt idx="550">
                  <c:v>2.36</c:v>
                </c:pt>
                <c:pt idx="551">
                  <c:v>2.4</c:v>
                </c:pt>
                <c:pt idx="552">
                  <c:v>2.3199999999999998</c:v>
                </c:pt>
                <c:pt idx="553">
                  <c:v>2.35</c:v>
                </c:pt>
                <c:pt idx="554">
                  <c:v>2.4</c:v>
                </c:pt>
                <c:pt idx="555">
                  <c:v>2.42</c:v>
                </c:pt>
                <c:pt idx="556">
                  <c:v>2.38</c:v>
                </c:pt>
                <c:pt idx="557">
                  <c:v>2.4500000000000002</c:v>
                </c:pt>
                <c:pt idx="558">
                  <c:v>2.44</c:v>
                </c:pt>
                <c:pt idx="559">
                  <c:v>2.37</c:v>
                </c:pt>
                <c:pt idx="560">
                  <c:v>2.4300000000000002</c:v>
                </c:pt>
                <c:pt idx="561">
                  <c:v>2.4700000000000002</c:v>
                </c:pt>
                <c:pt idx="562">
                  <c:v>2.46</c:v>
                </c:pt>
                <c:pt idx="563">
                  <c:v>2.42</c:v>
                </c:pt>
                <c:pt idx="564">
                  <c:v>2.41</c:v>
                </c:pt>
                <c:pt idx="565">
                  <c:v>2.4</c:v>
                </c:pt>
                <c:pt idx="566">
                  <c:v>2.3199999999999998</c:v>
                </c:pt>
                <c:pt idx="567">
                  <c:v>2.33</c:v>
                </c:pt>
                <c:pt idx="568">
                  <c:v>2.2999999999999998</c:v>
                </c:pt>
                <c:pt idx="569">
                  <c:v>2.27</c:v>
                </c:pt>
                <c:pt idx="570">
                  <c:v>2.2999999999999998</c:v>
                </c:pt>
                <c:pt idx="571">
                  <c:v>2.33</c:v>
                </c:pt>
                <c:pt idx="572">
                  <c:v>2.37</c:v>
                </c:pt>
                <c:pt idx="573">
                  <c:v>2.44</c:v>
                </c:pt>
                <c:pt idx="574">
                  <c:v>2.44</c:v>
                </c:pt>
                <c:pt idx="575">
                  <c:v>2.46</c:v>
                </c:pt>
                <c:pt idx="576">
                  <c:v>2.4500000000000002</c:v>
                </c:pt>
                <c:pt idx="577">
                  <c:v>2.4300000000000002</c:v>
                </c:pt>
                <c:pt idx="578">
                  <c:v>2.41</c:v>
                </c:pt>
                <c:pt idx="579">
                  <c:v>2.3199999999999998</c:v>
                </c:pt>
                <c:pt idx="580">
                  <c:v>2.37</c:v>
                </c:pt>
                <c:pt idx="581">
                  <c:v>2.35</c:v>
                </c:pt>
                <c:pt idx="582">
                  <c:v>2.29</c:v>
                </c:pt>
                <c:pt idx="583">
                  <c:v>2.31</c:v>
                </c:pt>
                <c:pt idx="584">
                  <c:v>2.29</c:v>
                </c:pt>
                <c:pt idx="585">
                  <c:v>#N/A</c:v>
                </c:pt>
                <c:pt idx="586">
                  <c:v>2.4</c:v>
                </c:pt>
                <c:pt idx="587">
                  <c:v>2.38</c:v>
                </c:pt>
                <c:pt idx="588">
                  <c:v>2.36</c:v>
                </c:pt>
                <c:pt idx="589">
                  <c:v>2.41</c:v>
                </c:pt>
                <c:pt idx="590">
                  <c:v>2.4300000000000002</c:v>
                </c:pt>
                <c:pt idx="591">
                  <c:v>2.37</c:v>
                </c:pt>
                <c:pt idx="592">
                  <c:v>2.4500000000000002</c:v>
                </c:pt>
                <c:pt idx="593">
                  <c:v>2.46</c:v>
                </c:pt>
                <c:pt idx="594">
                  <c:v>2.36</c:v>
                </c:pt>
                <c:pt idx="595">
                  <c:v>2.44</c:v>
                </c:pt>
                <c:pt idx="596">
                  <c:v>2.4900000000000002</c:v>
                </c:pt>
                <c:pt idx="597">
                  <c:v>2.4700000000000002</c:v>
                </c:pt>
                <c:pt idx="598">
                  <c:v>2.4900000000000002</c:v>
                </c:pt>
                <c:pt idx="599">
                  <c:v>2.5</c:v>
                </c:pt>
                <c:pt idx="600">
                  <c:v>2.4900000000000002</c:v>
                </c:pt>
                <c:pt idx="601">
                  <c:v>2.5099999999999998</c:v>
                </c:pt>
                <c:pt idx="602">
                  <c:v>2.59</c:v>
                </c:pt>
                <c:pt idx="603">
                  <c:v>2.63</c:v>
                </c:pt>
                <c:pt idx="604">
                  <c:v>2.58</c:v>
                </c:pt>
                <c:pt idx="605">
                  <c:v>2.5299999999999998</c:v>
                </c:pt>
                <c:pt idx="606">
                  <c:v>2.59</c:v>
                </c:pt>
                <c:pt idx="607">
                  <c:v>2.58</c:v>
                </c:pt>
                <c:pt idx="608">
                  <c:v>2.54</c:v>
                </c:pt>
                <c:pt idx="609">
                  <c:v>2.4900000000000002</c:v>
                </c:pt>
                <c:pt idx="610">
                  <c:v>2.4700000000000002</c:v>
                </c:pt>
                <c:pt idx="611">
                  <c:v>2.4300000000000002</c:v>
                </c:pt>
                <c:pt idx="612">
                  <c:v>2.4700000000000002</c:v>
                </c:pt>
                <c:pt idx="613">
                  <c:v>2.4900000000000002</c:v>
                </c:pt>
                <c:pt idx="614">
                  <c:v>2.52</c:v>
                </c:pt>
                <c:pt idx="615">
                  <c:v>2.5099999999999998</c:v>
                </c:pt>
                <c:pt idx="616">
                  <c:v>2.54</c:v>
                </c:pt>
                <c:pt idx="617">
                  <c:v>2.42</c:v>
                </c:pt>
                <c:pt idx="618">
                  <c:v>2.46</c:v>
                </c:pt>
                <c:pt idx="619">
                  <c:v>2.52</c:v>
                </c:pt>
                <c:pt idx="620">
                  <c:v>2.5299999999999998</c:v>
                </c:pt>
                <c:pt idx="621">
                  <c:v>2.5099999999999998</c:v>
                </c:pt>
                <c:pt idx="622">
                  <c:v>2.54</c:v>
                </c:pt>
                <c:pt idx="623">
                  <c:v>2.59</c:v>
                </c:pt>
                <c:pt idx="624">
                  <c:v>2.58</c:v>
                </c:pt>
                <c:pt idx="625">
                  <c:v>2.5499999999999998</c:v>
                </c:pt>
                <c:pt idx="626">
                  <c:v>2.6</c:v>
                </c:pt>
                <c:pt idx="627">
                  <c:v>2.69</c:v>
                </c:pt>
                <c:pt idx="628">
                  <c:v>2.66</c:v>
                </c:pt>
                <c:pt idx="629">
                  <c:v>2.67</c:v>
                </c:pt>
                <c:pt idx="630">
                  <c:v>2.59</c:v>
                </c:pt>
                <c:pt idx="631">
                  <c:v>2.54</c:v>
                </c:pt>
                <c:pt idx="632">
                  <c:v>2.5099999999999998</c:v>
                </c:pt>
                <c:pt idx="633">
                  <c:v>2.54</c:v>
                </c:pt>
                <c:pt idx="634">
                  <c:v>2.62</c:v>
                </c:pt>
                <c:pt idx="635">
                  <c:v>2.67</c:v>
                </c:pt>
                <c:pt idx="636">
                  <c:v>2.62</c:v>
                </c:pt>
                <c:pt idx="637">
                  <c:v>2.54</c:v>
                </c:pt>
                <c:pt idx="638">
                  <c:v>2.4700000000000002</c:v>
                </c:pt>
                <c:pt idx="639">
                  <c:v>2.37</c:v>
                </c:pt>
                <c:pt idx="640">
                  <c:v>2.41</c:v>
                </c:pt>
                <c:pt idx="641">
                  <c:v>2.39</c:v>
                </c:pt>
                <c:pt idx="642">
                  <c:v>2.41</c:v>
                </c:pt>
                <c:pt idx="643">
                  <c:v>2.42</c:v>
                </c:pt>
                <c:pt idx="644">
                  <c:v>2.4</c:v>
                </c:pt>
                <c:pt idx="645">
                  <c:v>2.41</c:v>
                </c:pt>
                <c:pt idx="646">
                  <c:v>2.4</c:v>
                </c:pt>
                <c:pt idx="647">
                  <c:v>2.46</c:v>
                </c:pt>
                <c:pt idx="648">
                  <c:v>2.4500000000000002</c:v>
                </c:pt>
                <c:pt idx="649">
                  <c:v>2.5</c:v>
                </c:pt>
                <c:pt idx="650">
                  <c:v>2.61</c:v>
                </c:pt>
                <c:pt idx="651">
                  <c:v>2.6</c:v>
                </c:pt>
                <c:pt idx="652">
                  <c:v>2.56</c:v>
                </c:pt>
                <c:pt idx="653">
                  <c:v>2.59</c:v>
                </c:pt>
                <c:pt idx="654">
                  <c:v>2.5299999999999998</c:v>
                </c:pt>
                <c:pt idx="655">
                  <c:v>2.5099999999999998</c:v>
                </c:pt>
                <c:pt idx="656">
                  <c:v>2.5499999999999998</c:v>
                </c:pt>
                <c:pt idx="657">
                  <c:v>2.5299999999999998</c:v>
                </c:pt>
                <c:pt idx="658">
                  <c:v>2.4900000000000002</c:v>
                </c:pt>
                <c:pt idx="659">
                  <c:v>2.4900000000000002</c:v>
                </c:pt>
                <c:pt idx="660">
                  <c:v>2.48</c:v>
                </c:pt>
                <c:pt idx="661">
                  <c:v>2.42</c:v>
                </c:pt>
                <c:pt idx="662">
                  <c:v>2.42</c:v>
                </c:pt>
                <c:pt idx="663">
                  <c:v>2.44</c:v>
                </c:pt>
                <c:pt idx="664">
                  <c:v>2.4700000000000002</c:v>
                </c:pt>
                <c:pt idx="665">
                  <c:v>2.4900000000000002</c:v>
                </c:pt>
                <c:pt idx="666">
                  <c:v>2.4500000000000002</c:v>
                </c:pt>
                <c:pt idx="667">
                  <c:v>2.46</c:v>
                </c:pt>
                <c:pt idx="668">
                  <c:v>2.44</c:v>
                </c:pt>
                <c:pt idx="669">
                  <c:v>2.4</c:v>
                </c:pt>
                <c:pt idx="670">
                  <c:v>2.36</c:v>
                </c:pt>
                <c:pt idx="671">
                  <c:v>2.34</c:v>
                </c:pt>
                <c:pt idx="672">
                  <c:v>2.29</c:v>
                </c:pt>
                <c:pt idx="673">
                  <c:v>2.25</c:v>
                </c:pt>
                <c:pt idx="674">
                  <c:v>2.17</c:v>
                </c:pt>
                <c:pt idx="675">
                  <c:v>2.1800000000000002</c:v>
                </c:pt>
                <c:pt idx="676">
                  <c:v>2.2200000000000002</c:v>
                </c:pt>
                <c:pt idx="677">
                  <c:v>2.27</c:v>
                </c:pt>
                <c:pt idx="678">
                  <c:v>2.27</c:v>
                </c:pt>
                <c:pt idx="679">
                  <c:v>2.23</c:v>
                </c:pt>
                <c:pt idx="680">
                  <c:v>2.2200000000000002</c:v>
                </c:pt>
                <c:pt idx="681">
                  <c:v>2.1800000000000002</c:v>
                </c:pt>
                <c:pt idx="682">
                  <c:v>2.19</c:v>
                </c:pt>
                <c:pt idx="683">
                  <c:v>2.2599999999999998</c:v>
                </c:pt>
                <c:pt idx="684">
                  <c:v>2.25</c:v>
                </c:pt>
                <c:pt idx="685">
                  <c:v>2.25</c:v>
                </c:pt>
                <c:pt idx="686">
                  <c:v>2.21</c:v>
                </c:pt>
                <c:pt idx="687">
                  <c:v>2.2000000000000002</c:v>
                </c:pt>
                <c:pt idx="688">
                  <c:v>2.2599999999999998</c:v>
                </c:pt>
                <c:pt idx="689">
                  <c:v>2.23</c:v>
                </c:pt>
                <c:pt idx="690">
                  <c:v>2.25</c:v>
                </c:pt>
                <c:pt idx="691">
                  <c:v>2.2799999999999998</c:v>
                </c:pt>
                <c:pt idx="692">
                  <c:v>2.27</c:v>
                </c:pt>
                <c:pt idx="693">
                  <c:v>2.27</c:v>
                </c:pt>
                <c:pt idx="694">
                  <c:v>2.2999999999999998</c:v>
                </c:pt>
                <c:pt idx="695">
                  <c:v>2.34</c:v>
                </c:pt>
                <c:pt idx="696">
                  <c:v>2.27</c:v>
                </c:pt>
                <c:pt idx="697">
                  <c:v>2.21</c:v>
                </c:pt>
                <c:pt idx="698">
                  <c:v>2.2000000000000002</c:v>
                </c:pt>
                <c:pt idx="699">
                  <c:v>2.2000000000000002</c:v>
                </c:pt>
                <c:pt idx="700">
                  <c:v>2.17</c:v>
                </c:pt>
                <c:pt idx="701">
                  <c:v>2.14</c:v>
                </c:pt>
                <c:pt idx="702">
                  <c:v>2.11</c:v>
                </c:pt>
                <c:pt idx="703">
                  <c:v>2.16</c:v>
                </c:pt>
                <c:pt idx="704">
                  <c:v>2.14</c:v>
                </c:pt>
                <c:pt idx="705">
                  <c:v>2.12</c:v>
                </c:pt>
                <c:pt idx="706">
                  <c:v>2.15</c:v>
                </c:pt>
                <c:pt idx="707">
                  <c:v>2.2000000000000002</c:v>
                </c:pt>
                <c:pt idx="708">
                  <c:v>2.19</c:v>
                </c:pt>
                <c:pt idx="709">
                  <c:v>2.19</c:v>
                </c:pt>
                <c:pt idx="710">
                  <c:v>2.15</c:v>
                </c:pt>
                <c:pt idx="711">
                  <c:v>2.14</c:v>
                </c:pt>
                <c:pt idx="712">
                  <c:v>2.1800000000000002</c:v>
                </c:pt>
                <c:pt idx="713">
                  <c:v>2.17</c:v>
                </c:pt>
                <c:pt idx="714">
                  <c:v>2.13</c:v>
                </c:pt>
                <c:pt idx="715">
                  <c:v>2.14</c:v>
                </c:pt>
                <c:pt idx="716">
                  <c:v>2.0499999999999998</c:v>
                </c:pt>
                <c:pt idx="717">
                  <c:v>2.1</c:v>
                </c:pt>
                <c:pt idx="718">
                  <c:v>2.15</c:v>
                </c:pt>
                <c:pt idx="719">
                  <c:v>2.2200000000000002</c:v>
                </c:pt>
                <c:pt idx="720">
                  <c:v>2.25</c:v>
                </c:pt>
                <c:pt idx="721">
                  <c:v>2.2400000000000002</c:v>
                </c:pt>
                <c:pt idx="722">
                  <c:v>#N/A</c:v>
                </c:pt>
                <c:pt idx="723">
                  <c:v>2.25</c:v>
                </c:pt>
                <c:pt idx="724">
                  <c:v>2.2599999999999998</c:v>
                </c:pt>
                <c:pt idx="725">
                  <c:v>2.27</c:v>
                </c:pt>
                <c:pt idx="726">
                  <c:v>2.2200000000000002</c:v>
                </c:pt>
                <c:pt idx="727">
                  <c:v>2.19</c:v>
                </c:pt>
                <c:pt idx="728">
                  <c:v>2.2000000000000002</c:v>
                </c:pt>
                <c:pt idx="729">
                  <c:v>2.19</c:v>
                </c:pt>
                <c:pt idx="730">
                  <c:v>2.29</c:v>
                </c:pt>
                <c:pt idx="731">
                  <c:v>2.31</c:v>
                </c:pt>
                <c:pt idx="732">
                  <c:v>2.3199999999999998</c:v>
                </c:pt>
                <c:pt idx="733">
                  <c:v>2.27</c:v>
                </c:pt>
                <c:pt idx="734">
                  <c:v>2.2999999999999998</c:v>
                </c:pt>
                <c:pt idx="735">
                  <c:v>2.2799999999999998</c:v>
                </c:pt>
                <c:pt idx="736">
                  <c:v>2.33</c:v>
                </c:pt>
                <c:pt idx="737">
                  <c:v>2.4</c:v>
                </c:pt>
                <c:pt idx="738">
                  <c:v>2.39</c:v>
                </c:pt>
              </c:numCache>
            </c:numRef>
          </c:val>
          <c:smooth val="0"/>
          <c:extLst>
            <c:ext xmlns:c16="http://schemas.microsoft.com/office/drawing/2014/chart" uri="{C3380CC4-5D6E-409C-BE32-E72D297353CC}">
              <c16:uniqueId val="{00000001-51DB-4C97-B9B4-19707C60A668}"/>
            </c:ext>
          </c:extLst>
        </c:ser>
        <c:ser>
          <c:idx val="3"/>
          <c:order val="2"/>
          <c:tx>
            <c:strRef>
              <c:f>HAVERD!$E$1</c:f>
              <c:strCache>
                <c:ptCount val="1"/>
                <c:pt idx="0">
                  <c:v>US</c:v>
                </c:pt>
              </c:strCache>
            </c:strRef>
          </c:tx>
          <c:spPr>
            <a:ln w="38100">
              <a:solidFill>
                <a:srgbClr val="D1A21E"/>
              </a:solidFill>
            </a:ln>
          </c:spPr>
          <c:marker>
            <c:symbol val="none"/>
          </c:marker>
          <c:cat>
            <c:numRef>
              <c:f>HAVERD!$A$531:$A$1290</c:f>
              <c:numCache>
                <c:formatCode>m/d/yyyy</c:formatCode>
                <c:ptCount val="76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numCache>
            </c:numRef>
          </c:cat>
          <c:val>
            <c:numRef>
              <c:f>HAVERD!$E$531:$E$1290</c:f>
              <c:numCache>
                <c:formatCode>0.00</c:formatCode>
                <c:ptCount val="760"/>
                <c:pt idx="0">
                  <c:v>1.63</c:v>
                </c:pt>
                <c:pt idx="1">
                  <c:v>1.66</c:v>
                </c:pt>
                <c:pt idx="2">
                  <c:v>1.71</c:v>
                </c:pt>
                <c:pt idx="3">
                  <c:v>1.73</c:v>
                </c:pt>
                <c:pt idx="4">
                  <c:v>1.76</c:v>
                </c:pt>
                <c:pt idx="5">
                  <c:v>1.78</c:v>
                </c:pt>
                <c:pt idx="6">
                  <c:v>1.75</c:v>
                </c:pt>
                <c:pt idx="7">
                  <c:v>1.74</c:v>
                </c:pt>
                <c:pt idx="8">
                  <c:v>1.7</c:v>
                </c:pt>
                <c:pt idx="9">
                  <c:v>1.78</c:v>
                </c:pt>
                <c:pt idx="10">
                  <c:v>#N/A</c:v>
                </c:pt>
                <c:pt idx="11">
                  <c:v>1.87</c:v>
                </c:pt>
                <c:pt idx="12">
                  <c:v>1.83</c:v>
                </c:pt>
                <c:pt idx="13">
                  <c:v>1.83</c:v>
                </c:pt>
                <c:pt idx="14">
                  <c:v>1.75</c:v>
                </c:pt>
                <c:pt idx="15">
                  <c:v>1.75</c:v>
                </c:pt>
                <c:pt idx="16">
                  <c:v>1.78</c:v>
                </c:pt>
                <c:pt idx="17">
                  <c:v>1.85</c:v>
                </c:pt>
                <c:pt idx="18">
                  <c:v>1.81</c:v>
                </c:pt>
                <c:pt idx="19">
                  <c:v>1.78</c:v>
                </c:pt>
                <c:pt idx="20">
                  <c:v>1.79</c:v>
                </c:pt>
                <c:pt idx="21">
                  <c:v>1.81</c:v>
                </c:pt>
                <c:pt idx="22">
                  <c:v>1.78</c:v>
                </c:pt>
                <c:pt idx="23">
                  <c:v>1.82</c:v>
                </c:pt>
                <c:pt idx="24">
                  <c:v>1.93</c:v>
                </c:pt>
                <c:pt idx="25">
                  <c:v>1.92</c:v>
                </c:pt>
                <c:pt idx="26">
                  <c:v>1.96</c:v>
                </c:pt>
                <c:pt idx="27">
                  <c:v>1.94</c:v>
                </c:pt>
                <c:pt idx="28">
                  <c:v>2.0299999999999998</c:v>
                </c:pt>
                <c:pt idx="29">
                  <c:v>1.92</c:v>
                </c:pt>
                <c:pt idx="30">
                  <c:v>1.98</c:v>
                </c:pt>
                <c:pt idx="31">
                  <c:v>2.0499999999999998</c:v>
                </c:pt>
                <c:pt idx="32">
                  <c:v>2.0299999999999998</c:v>
                </c:pt>
                <c:pt idx="33">
                  <c:v>1.97</c:v>
                </c:pt>
                <c:pt idx="34">
                  <c:v>1.92</c:v>
                </c:pt>
                <c:pt idx="35">
                  <c:v>#N/A</c:v>
                </c:pt>
                <c:pt idx="36">
                  <c:v>1.94</c:v>
                </c:pt>
                <c:pt idx="37">
                  <c:v>1.99</c:v>
                </c:pt>
                <c:pt idx="38">
                  <c:v>1.96</c:v>
                </c:pt>
                <c:pt idx="39">
                  <c:v>1.97</c:v>
                </c:pt>
                <c:pt idx="40">
                  <c:v>1.83</c:v>
                </c:pt>
                <c:pt idx="41">
                  <c:v>1.72</c:v>
                </c:pt>
                <c:pt idx="42">
                  <c:v>1.86</c:v>
                </c:pt>
                <c:pt idx="43">
                  <c:v>1.86</c:v>
                </c:pt>
                <c:pt idx="44">
                  <c:v>1.74</c:v>
                </c:pt>
                <c:pt idx="45">
                  <c:v>1.78</c:v>
                </c:pt>
                <c:pt idx="46">
                  <c:v>1.86</c:v>
                </c:pt>
                <c:pt idx="47">
                  <c:v>1.94</c:v>
                </c:pt>
                <c:pt idx="48">
                  <c:v>1.98</c:v>
                </c:pt>
                <c:pt idx="49">
                  <c:v>2</c:v>
                </c:pt>
                <c:pt idx="50">
                  <c:v>2.14</c:v>
                </c:pt>
                <c:pt idx="51">
                  <c:v>2.15</c:v>
                </c:pt>
                <c:pt idx="52">
                  <c:v>2.19</c:v>
                </c:pt>
                <c:pt idx="53">
                  <c:v>2.2000000000000002</c:v>
                </c:pt>
                <c:pt idx="54">
                  <c:v>2.14</c:v>
                </c:pt>
                <c:pt idx="55">
                  <c:v>2.3199999999999998</c:v>
                </c:pt>
                <c:pt idx="56">
                  <c:v>2.38</c:v>
                </c:pt>
                <c:pt idx="57">
                  <c:v>2.3199999999999998</c:v>
                </c:pt>
                <c:pt idx="58">
                  <c:v>2.34</c:v>
                </c:pt>
                <c:pt idx="59">
                  <c:v>2.48</c:v>
                </c:pt>
                <c:pt idx="60">
                  <c:v>2.46</c:v>
                </c:pt>
                <c:pt idx="61">
                  <c:v>2.41</c:v>
                </c:pt>
                <c:pt idx="62">
                  <c:v>2.35</c:v>
                </c:pt>
                <c:pt idx="63">
                  <c:v>2.3199999999999998</c:v>
                </c:pt>
                <c:pt idx="64">
                  <c:v>2.39</c:v>
                </c:pt>
                <c:pt idx="65">
                  <c:v>2.42</c:v>
                </c:pt>
                <c:pt idx="66">
                  <c:v>2.54</c:v>
                </c:pt>
                <c:pt idx="67">
                  <c:v>2.61</c:v>
                </c:pt>
                <c:pt idx="68">
                  <c:v>2.66</c:v>
                </c:pt>
                <c:pt idx="69">
                  <c:v>2.72</c:v>
                </c:pt>
                <c:pt idx="70">
                  <c:v>2.79</c:v>
                </c:pt>
                <c:pt idx="71">
                  <c:v>2.72</c:v>
                </c:pt>
                <c:pt idx="72">
                  <c:v>2.7</c:v>
                </c:pt>
                <c:pt idx="73">
                  <c:v>2.83</c:v>
                </c:pt>
                <c:pt idx="74">
                  <c:v>#N/A</c:v>
                </c:pt>
                <c:pt idx="75">
                  <c:v>2.85</c:v>
                </c:pt>
                <c:pt idx="76">
                  <c:v>2.93</c:v>
                </c:pt>
                <c:pt idx="77">
                  <c:v>2.85</c:v>
                </c:pt>
                <c:pt idx="78">
                  <c:v>2.9</c:v>
                </c:pt>
                <c:pt idx="79">
                  <c:v>2.9</c:v>
                </c:pt>
                <c:pt idx="80">
                  <c:v>2.81</c:v>
                </c:pt>
                <c:pt idx="81">
                  <c:v>2.77</c:v>
                </c:pt>
                <c:pt idx="82">
                  <c:v>2.82</c:v>
                </c:pt>
                <c:pt idx="83">
                  <c:v>2.85</c:v>
                </c:pt>
                <c:pt idx="84">
                  <c:v>2.89</c:v>
                </c:pt>
                <c:pt idx="85">
                  <c:v>2.99</c:v>
                </c:pt>
                <c:pt idx="86">
                  <c:v>2.97</c:v>
                </c:pt>
                <c:pt idx="87">
                  <c:v>2.93</c:v>
                </c:pt>
                <c:pt idx="88">
                  <c:v>3.05</c:v>
                </c:pt>
                <c:pt idx="89">
                  <c:v>3.12</c:v>
                </c:pt>
                <c:pt idx="90">
                  <c:v>3.05</c:v>
                </c:pt>
                <c:pt idx="91">
                  <c:v>2.99</c:v>
                </c:pt>
                <c:pt idx="92">
                  <c:v>2.91</c:v>
                </c:pt>
                <c:pt idx="93">
                  <c:v>2.84</c:v>
                </c:pt>
                <c:pt idx="94">
                  <c:v>2.93</c:v>
                </c:pt>
                <c:pt idx="95">
                  <c:v>2.88</c:v>
                </c:pt>
                <c:pt idx="96">
                  <c:v>2.98</c:v>
                </c:pt>
                <c:pt idx="97">
                  <c:v>2.89</c:v>
                </c:pt>
                <c:pt idx="98">
                  <c:v>2.84</c:v>
                </c:pt>
                <c:pt idx="99">
                  <c:v>2.78</c:v>
                </c:pt>
                <c:pt idx="100">
                  <c:v>2.86</c:v>
                </c:pt>
                <c:pt idx="101">
                  <c:v>2.76</c:v>
                </c:pt>
                <c:pt idx="102">
                  <c:v>2.75</c:v>
                </c:pt>
                <c:pt idx="103">
                  <c:v>2.75</c:v>
                </c:pt>
                <c:pt idx="104">
                  <c:v>2.74</c:v>
                </c:pt>
                <c:pt idx="105">
                  <c:v>#N/A</c:v>
                </c:pt>
                <c:pt idx="106">
                  <c:v>2.85</c:v>
                </c:pt>
                <c:pt idx="107">
                  <c:v>2.94</c:v>
                </c:pt>
                <c:pt idx="108">
                  <c:v>2.92</c:v>
                </c:pt>
                <c:pt idx="109">
                  <c:v>2.96</c:v>
                </c:pt>
                <c:pt idx="110">
                  <c:v>3.04</c:v>
                </c:pt>
                <c:pt idx="111">
                  <c:v>2.98</c:v>
                </c:pt>
                <c:pt idx="112">
                  <c:v>3.03</c:v>
                </c:pt>
                <c:pt idx="113">
                  <c:v>3.04</c:v>
                </c:pt>
                <c:pt idx="114">
                  <c:v>3.15</c:v>
                </c:pt>
                <c:pt idx="115">
                  <c:v>3.43</c:v>
                </c:pt>
                <c:pt idx="116">
                  <c:v>3.49</c:v>
                </c:pt>
                <c:pt idx="117">
                  <c:v>3.33</c:v>
                </c:pt>
                <c:pt idx="118">
                  <c:v>3.28</c:v>
                </c:pt>
                <c:pt idx="119">
                  <c:v>3.25</c:v>
                </c:pt>
                <c:pt idx="120">
                  <c:v>#N/A</c:v>
                </c:pt>
                <c:pt idx="121">
                  <c:v>3.31</c:v>
                </c:pt>
                <c:pt idx="122">
                  <c:v>3.16</c:v>
                </c:pt>
                <c:pt idx="123">
                  <c:v>3.09</c:v>
                </c:pt>
                <c:pt idx="124">
                  <c:v>3.13</c:v>
                </c:pt>
                <c:pt idx="125">
                  <c:v>3.2</c:v>
                </c:pt>
                <c:pt idx="126">
                  <c:v>3.2</c:v>
                </c:pt>
                <c:pt idx="127">
                  <c:v>3.1</c:v>
                </c:pt>
                <c:pt idx="128">
                  <c:v>2.98</c:v>
                </c:pt>
                <c:pt idx="129">
                  <c:v>2.88</c:v>
                </c:pt>
                <c:pt idx="130">
                  <c:v>#N/A</c:v>
                </c:pt>
                <c:pt idx="131">
                  <c:v>2.82</c:v>
                </c:pt>
                <c:pt idx="132">
                  <c:v>2.93</c:v>
                </c:pt>
                <c:pt idx="133">
                  <c:v>3.01</c:v>
                </c:pt>
                <c:pt idx="134">
                  <c:v>3.09</c:v>
                </c:pt>
                <c:pt idx="135">
                  <c:v>2.99</c:v>
                </c:pt>
                <c:pt idx="136">
                  <c:v>2.96</c:v>
                </c:pt>
                <c:pt idx="137">
                  <c:v>2.91</c:v>
                </c:pt>
                <c:pt idx="138">
                  <c:v>2.96</c:v>
                </c:pt>
                <c:pt idx="139">
                  <c:v>2.93</c:v>
                </c:pt>
                <c:pt idx="140">
                  <c:v>2.96</c:v>
                </c:pt>
                <c:pt idx="141">
                  <c:v>3.01</c:v>
                </c:pt>
                <c:pt idx="142">
                  <c:v>3.04</c:v>
                </c:pt>
                <c:pt idx="143">
                  <c:v>2.91</c:v>
                </c:pt>
                <c:pt idx="144">
                  <c:v>2.77</c:v>
                </c:pt>
                <c:pt idx="145">
                  <c:v>2.81</c:v>
                </c:pt>
                <c:pt idx="146">
                  <c:v>2.81</c:v>
                </c:pt>
                <c:pt idx="147">
                  <c:v>2.78</c:v>
                </c:pt>
                <c:pt idx="148">
                  <c:v>2.68</c:v>
                </c:pt>
                <c:pt idx="149">
                  <c:v>2.67</c:v>
                </c:pt>
                <c:pt idx="150">
                  <c:v>2.6</c:v>
                </c:pt>
                <c:pt idx="151">
                  <c:v>2.75</c:v>
                </c:pt>
                <c:pt idx="152">
                  <c:v>2.73</c:v>
                </c:pt>
                <c:pt idx="153">
                  <c:v>2.68</c:v>
                </c:pt>
                <c:pt idx="154">
                  <c:v>2.83</c:v>
                </c:pt>
                <c:pt idx="155">
                  <c:v>2.77</c:v>
                </c:pt>
                <c:pt idx="156">
                  <c:v>2.8</c:v>
                </c:pt>
                <c:pt idx="157">
                  <c:v>2.78</c:v>
                </c:pt>
                <c:pt idx="158">
                  <c:v>2.87</c:v>
                </c:pt>
                <c:pt idx="159">
                  <c:v>2.84</c:v>
                </c:pt>
                <c:pt idx="160">
                  <c:v>2.79</c:v>
                </c:pt>
                <c:pt idx="161">
                  <c:v>2.82</c:v>
                </c:pt>
                <c:pt idx="162">
                  <c:v>2.89</c:v>
                </c:pt>
                <c:pt idx="163">
                  <c:v>2.88</c:v>
                </c:pt>
                <c:pt idx="164">
                  <c:v>2.98</c:v>
                </c:pt>
                <c:pt idx="165">
                  <c:v>3.03</c:v>
                </c:pt>
                <c:pt idx="166">
                  <c:v>3.05</c:v>
                </c:pt>
                <c:pt idx="167">
                  <c:v>3.11</c:v>
                </c:pt>
                <c:pt idx="168">
                  <c:v>3.03</c:v>
                </c:pt>
                <c:pt idx="169">
                  <c:v>3.04</c:v>
                </c:pt>
                <c:pt idx="170">
                  <c:v>3.12</c:v>
                </c:pt>
                <c:pt idx="171">
                  <c:v>3.11</c:v>
                </c:pt>
                <c:pt idx="172">
                  <c:v>3.15</c:v>
                </c:pt>
                <c:pt idx="173">
                  <c:v>3.26</c:v>
                </c:pt>
                <c:pt idx="174">
                  <c:v>3.2</c:v>
                </c:pt>
                <c:pt idx="175">
                  <c:v>#N/A</c:v>
                </c:pt>
                <c:pt idx="176">
                  <c:v>3.33</c:v>
                </c:pt>
                <c:pt idx="177">
                  <c:v>3.27</c:v>
                </c:pt>
                <c:pt idx="178">
                  <c:v>3.29</c:v>
                </c:pt>
                <c:pt idx="179">
                  <c:v>3.33</c:v>
                </c:pt>
                <c:pt idx="180">
                  <c:v>3.37</c:v>
                </c:pt>
                <c:pt idx="181">
                  <c:v>3.42</c:v>
                </c:pt>
                <c:pt idx="182">
                  <c:v>3.41</c:v>
                </c:pt>
                <c:pt idx="183">
                  <c:v>3.45</c:v>
                </c:pt>
                <c:pt idx="184">
                  <c:v>3.45</c:v>
                </c:pt>
                <c:pt idx="185">
                  <c:v>3.49</c:v>
                </c:pt>
                <c:pt idx="186">
                  <c:v>3.57</c:v>
                </c:pt>
                <c:pt idx="187">
                  <c:v>3.51</c:v>
                </c:pt>
                <c:pt idx="188">
                  <c:v>3.7</c:v>
                </c:pt>
                <c:pt idx="189">
                  <c:v>3.69</c:v>
                </c:pt>
                <c:pt idx="190">
                  <c:v>3.88</c:v>
                </c:pt>
                <c:pt idx="191">
                  <c:v>3.97</c:v>
                </c:pt>
                <c:pt idx="192">
                  <c:v>3.72</c:v>
                </c:pt>
                <c:pt idx="193">
                  <c:v>3.76</c:v>
                </c:pt>
                <c:pt idx="194">
                  <c:v>3.83</c:v>
                </c:pt>
                <c:pt idx="195">
                  <c:v>3.67</c:v>
                </c:pt>
                <c:pt idx="196">
                  <c:v>3.62</c:v>
                </c:pt>
                <c:pt idx="197">
                  <c:v>3.76</c:v>
                </c:pt>
                <c:pt idx="198">
                  <c:v>3.83</c:v>
                </c:pt>
                <c:pt idx="199">
                  <c:v>3.89</c:v>
                </c:pt>
                <c:pt idx="200">
                  <c:v>#N/A</c:v>
                </c:pt>
                <c:pt idx="201">
                  <c:v>3.93</c:v>
                </c:pt>
                <c:pt idx="202">
                  <c:v>3.91</c:v>
                </c:pt>
                <c:pt idx="203">
                  <c:v>3.97</c:v>
                </c:pt>
                <c:pt idx="204">
                  <c:v>4</c:v>
                </c:pt>
                <c:pt idx="205">
                  <c:v>4.0199999999999996</c:v>
                </c:pt>
                <c:pt idx="206">
                  <c:v>4.01</c:v>
                </c:pt>
                <c:pt idx="207">
                  <c:v>4.1399999999999997</c:v>
                </c:pt>
                <c:pt idx="208">
                  <c:v>4.24</c:v>
                </c:pt>
                <c:pt idx="209">
                  <c:v>4.21</c:v>
                </c:pt>
                <c:pt idx="210">
                  <c:v>4.25</c:v>
                </c:pt>
                <c:pt idx="211">
                  <c:v>4.0999999999999996</c:v>
                </c:pt>
                <c:pt idx="212">
                  <c:v>4.04</c:v>
                </c:pt>
                <c:pt idx="213">
                  <c:v>3.96</c:v>
                </c:pt>
                <c:pt idx="214">
                  <c:v>4.0199999999999996</c:v>
                </c:pt>
                <c:pt idx="215">
                  <c:v>4.0999999999999996</c:v>
                </c:pt>
                <c:pt idx="216">
                  <c:v>4.07</c:v>
                </c:pt>
                <c:pt idx="217">
                  <c:v>4.0999999999999996</c:v>
                </c:pt>
                <c:pt idx="218">
                  <c:v>4.1399999999999997</c:v>
                </c:pt>
                <c:pt idx="219">
                  <c:v>4.17</c:v>
                </c:pt>
                <c:pt idx="220">
                  <c:v>4.22</c:v>
                </c:pt>
                <c:pt idx="221">
                  <c:v>4.1399999999999997</c:v>
                </c:pt>
                <c:pt idx="222">
                  <c:v>4.12</c:v>
                </c:pt>
                <c:pt idx="223">
                  <c:v>3.82</c:v>
                </c:pt>
                <c:pt idx="224">
                  <c:v>#N/A</c:v>
                </c:pt>
                <c:pt idx="225">
                  <c:v>3.88</c:v>
                </c:pt>
                <c:pt idx="226">
                  <c:v>3.8</c:v>
                </c:pt>
                <c:pt idx="227">
                  <c:v>3.67</c:v>
                </c:pt>
                <c:pt idx="228">
                  <c:v>3.77</c:v>
                </c:pt>
                <c:pt idx="229">
                  <c:v>3.82</c:v>
                </c:pt>
                <c:pt idx="230">
                  <c:v>3.83</c:v>
                </c:pt>
                <c:pt idx="231">
                  <c:v>3.76</c:v>
                </c:pt>
                <c:pt idx="232">
                  <c:v>3.71</c:v>
                </c:pt>
                <c:pt idx="233">
                  <c:v>#N/A</c:v>
                </c:pt>
                <c:pt idx="234">
                  <c:v>3.68</c:v>
                </c:pt>
                <c:pt idx="235">
                  <c:v>3.69</c:v>
                </c:pt>
                <c:pt idx="236">
                  <c:v>3.75</c:v>
                </c:pt>
                <c:pt idx="237">
                  <c:v>3.68</c:v>
                </c:pt>
                <c:pt idx="238">
                  <c:v>3.53</c:v>
                </c:pt>
                <c:pt idx="239">
                  <c:v>3.51</c:v>
                </c:pt>
                <c:pt idx="240">
                  <c:v>3.6</c:v>
                </c:pt>
                <c:pt idx="241">
                  <c:v>3.51</c:v>
                </c:pt>
                <c:pt idx="242">
                  <c:v>3.42</c:v>
                </c:pt>
                <c:pt idx="243">
                  <c:v>3.48</c:v>
                </c:pt>
                <c:pt idx="244">
                  <c:v>3.57</c:v>
                </c:pt>
                <c:pt idx="245">
                  <c:v>3.61</c:v>
                </c:pt>
                <c:pt idx="246">
                  <c:v>3.51</c:v>
                </c:pt>
                <c:pt idx="247">
                  <c:v>3.49</c:v>
                </c:pt>
                <c:pt idx="248">
                  <c:v>3.44</c:v>
                </c:pt>
                <c:pt idx="249">
                  <c:v>3.48</c:v>
                </c:pt>
                <c:pt idx="250">
                  <c:v>3.57</c:v>
                </c:pt>
                <c:pt idx="251">
                  <c:v>3.69</c:v>
                </c:pt>
                <c:pt idx="252">
                  <c:v>3.68</c:v>
                </c:pt>
                <c:pt idx="253">
                  <c:v>3.67</c:v>
                </c:pt>
                <c:pt idx="254">
                  <c:v>3.75</c:v>
                </c:pt>
                <c:pt idx="255">
                  <c:v>#N/A</c:v>
                </c:pt>
                <c:pt idx="256">
                  <c:v>3.84</c:v>
                </c:pt>
                <c:pt idx="257">
                  <c:v>3.88</c:v>
                </c:pt>
                <c:pt idx="258">
                  <c:v>3.83</c:v>
                </c:pt>
                <c:pt idx="259">
                  <c:v>3.88</c:v>
                </c:pt>
                <c:pt idx="260">
                  <c:v>#N/A</c:v>
                </c:pt>
                <c:pt idx="261">
                  <c:v>3.79</c:v>
                </c:pt>
                <c:pt idx="262">
                  <c:v>3.69</c:v>
                </c:pt>
                <c:pt idx="263">
                  <c:v>3.71</c:v>
                </c:pt>
                <c:pt idx="264">
                  <c:v>3.55</c:v>
                </c:pt>
                <c:pt idx="265">
                  <c:v>3.53</c:v>
                </c:pt>
                <c:pt idx="266">
                  <c:v>3.61</c:v>
                </c:pt>
                <c:pt idx="267">
                  <c:v>3.54</c:v>
                </c:pt>
                <c:pt idx="268">
                  <c:v>3.43</c:v>
                </c:pt>
                <c:pt idx="269">
                  <c:v>3.49</c:v>
                </c:pt>
                <c:pt idx="270">
                  <c:v>#N/A</c:v>
                </c:pt>
                <c:pt idx="271">
                  <c:v>3.53</c:v>
                </c:pt>
                <c:pt idx="272">
                  <c:v>3.37</c:v>
                </c:pt>
                <c:pt idx="273">
                  <c:v>3.39</c:v>
                </c:pt>
                <c:pt idx="274">
                  <c:v>3.48</c:v>
                </c:pt>
                <c:pt idx="275">
                  <c:v>3.52</c:v>
                </c:pt>
                <c:pt idx="276">
                  <c:v>3.46</c:v>
                </c:pt>
                <c:pt idx="277">
                  <c:v>3.46</c:v>
                </c:pt>
                <c:pt idx="278">
                  <c:v>3.49</c:v>
                </c:pt>
                <c:pt idx="279">
                  <c:v>3.52</c:v>
                </c:pt>
                <c:pt idx="280">
                  <c:v>3.55</c:v>
                </c:pt>
                <c:pt idx="281">
                  <c:v>3.52</c:v>
                </c:pt>
                <c:pt idx="282">
                  <c:v>3.39</c:v>
                </c:pt>
                <c:pt idx="283">
                  <c:v>3.4</c:v>
                </c:pt>
                <c:pt idx="284">
                  <c:v>3.53</c:v>
                </c:pt>
                <c:pt idx="285">
                  <c:v>3.63</c:v>
                </c:pt>
                <c:pt idx="286">
                  <c:v>3.67</c:v>
                </c:pt>
                <c:pt idx="287">
                  <c:v>3.63</c:v>
                </c:pt>
                <c:pt idx="288">
                  <c:v>3.67</c:v>
                </c:pt>
                <c:pt idx="289">
                  <c:v>3.74</c:v>
                </c:pt>
                <c:pt idx="290">
                  <c:v>3.72</c:v>
                </c:pt>
                <c:pt idx="291">
                  <c:v>3.77</c:v>
                </c:pt>
                <c:pt idx="292">
                  <c:v>3.81</c:v>
                </c:pt>
                <c:pt idx="293">
                  <c:v>3.86</c:v>
                </c:pt>
                <c:pt idx="294">
                  <c:v>3.82</c:v>
                </c:pt>
                <c:pt idx="295">
                  <c:v>#N/A</c:v>
                </c:pt>
                <c:pt idx="296">
                  <c:v>3.95</c:v>
                </c:pt>
                <c:pt idx="297">
                  <c:v>3.93</c:v>
                </c:pt>
                <c:pt idx="298">
                  <c:v>3.88</c:v>
                </c:pt>
                <c:pt idx="299">
                  <c:v>3.95</c:v>
                </c:pt>
                <c:pt idx="300">
                  <c:v>3.92</c:v>
                </c:pt>
                <c:pt idx="301">
                  <c:v>3.92</c:v>
                </c:pt>
                <c:pt idx="302">
                  <c:v>4.01</c:v>
                </c:pt>
                <c:pt idx="303">
                  <c:v>4.08</c:v>
                </c:pt>
                <c:pt idx="304">
                  <c:v>3.97</c:v>
                </c:pt>
                <c:pt idx="305">
                  <c:v>3.98</c:v>
                </c:pt>
                <c:pt idx="306">
                  <c:v>3.97</c:v>
                </c:pt>
                <c:pt idx="307">
                  <c:v>3.98</c:v>
                </c:pt>
                <c:pt idx="308">
                  <c:v>3.93</c:v>
                </c:pt>
                <c:pt idx="309">
                  <c:v>3.7</c:v>
                </c:pt>
                <c:pt idx="310">
                  <c:v>3.55</c:v>
                </c:pt>
                <c:pt idx="311">
                  <c:v>3.64</c:v>
                </c:pt>
                <c:pt idx="312">
                  <c:v>3.51</c:v>
                </c:pt>
                <c:pt idx="313">
                  <c:v>3.56</c:v>
                </c:pt>
                <c:pt idx="314">
                  <c:v>3.39</c:v>
                </c:pt>
                <c:pt idx="315">
                  <c:v>3.47</c:v>
                </c:pt>
                <c:pt idx="316">
                  <c:v>3.59</c:v>
                </c:pt>
                <c:pt idx="317">
                  <c:v>3.48</c:v>
                </c:pt>
                <c:pt idx="318">
                  <c:v>3.38</c:v>
                </c:pt>
                <c:pt idx="319">
                  <c:v>3.38</c:v>
                </c:pt>
                <c:pt idx="320">
                  <c:v>3.53</c:v>
                </c:pt>
                <c:pt idx="321">
                  <c:v>3.55</c:v>
                </c:pt>
                <c:pt idx="322">
                  <c:v>3.57</c:v>
                </c:pt>
                <c:pt idx="323">
                  <c:v>3.55</c:v>
                </c:pt>
                <c:pt idx="324">
                  <c:v>3.48</c:v>
                </c:pt>
                <c:pt idx="325">
                  <c:v>3.43</c:v>
                </c:pt>
                <c:pt idx="326">
                  <c:v>3.35</c:v>
                </c:pt>
                <c:pt idx="327">
                  <c:v>3.3</c:v>
                </c:pt>
                <c:pt idx="328">
                  <c:v>3.3</c:v>
                </c:pt>
                <c:pt idx="329">
                  <c:v>3.39</c:v>
                </c:pt>
                <c:pt idx="330">
                  <c:v>3.41</c:v>
                </c:pt>
                <c:pt idx="331">
                  <c:v>3.43</c:v>
                </c:pt>
                <c:pt idx="332">
                  <c:v>3.41</c:v>
                </c:pt>
                <c:pt idx="333">
                  <c:v>3.45</c:v>
                </c:pt>
                <c:pt idx="334">
                  <c:v>3.52</c:v>
                </c:pt>
                <c:pt idx="335">
                  <c:v>3.6</c:v>
                </c:pt>
                <c:pt idx="336">
                  <c:v>3.58</c:v>
                </c:pt>
                <c:pt idx="337">
                  <c:v>3.6</c:v>
                </c:pt>
                <c:pt idx="338">
                  <c:v>3.54</c:v>
                </c:pt>
                <c:pt idx="339">
                  <c:v>3.57</c:v>
                </c:pt>
                <c:pt idx="340">
                  <c:v>3.52</c:v>
                </c:pt>
                <c:pt idx="341">
                  <c:v>3.4</c:v>
                </c:pt>
                <c:pt idx="342">
                  <c:v>3.43</c:v>
                </c:pt>
                <c:pt idx="343">
                  <c:v>3.53</c:v>
                </c:pt>
                <c:pt idx="344">
                  <c:v>3.44</c:v>
                </c:pt>
                <c:pt idx="345">
                  <c:v>3.59</c:v>
                </c:pt>
                <c:pt idx="346">
                  <c:v>3.44</c:v>
                </c:pt>
                <c:pt idx="347">
                  <c:v>3.38</c:v>
                </c:pt>
                <c:pt idx="348">
                  <c:v>3.37</c:v>
                </c:pt>
                <c:pt idx="349">
                  <c:v>3.44</c:v>
                </c:pt>
                <c:pt idx="350">
                  <c:v>3.52</c:v>
                </c:pt>
                <c:pt idx="351">
                  <c:v>3.53</c:v>
                </c:pt>
                <c:pt idx="352">
                  <c:v>3.43</c:v>
                </c:pt>
                <c:pt idx="353">
                  <c:v>3.39</c:v>
                </c:pt>
                <c:pt idx="354">
                  <c:v>3.46</c:v>
                </c:pt>
                <c:pt idx="355">
                  <c:v>3.5</c:v>
                </c:pt>
                <c:pt idx="356">
                  <c:v>3.54</c:v>
                </c:pt>
                <c:pt idx="357">
                  <c:v>3.57</c:v>
                </c:pt>
                <c:pt idx="358">
                  <c:v>3.65</c:v>
                </c:pt>
                <c:pt idx="359">
                  <c:v>3.7</c:v>
                </c:pt>
                <c:pt idx="360">
                  <c:v>3.72</c:v>
                </c:pt>
                <c:pt idx="361">
                  <c:v>3.7</c:v>
                </c:pt>
                <c:pt idx="362">
                  <c:v>3.73</c:v>
                </c:pt>
                <c:pt idx="363">
                  <c:v>3.83</c:v>
                </c:pt>
                <c:pt idx="364">
                  <c:v>3.8</c:v>
                </c:pt>
                <c:pt idx="365">
                  <c:v>#N/A</c:v>
                </c:pt>
                <c:pt idx="366">
                  <c:v>3.69</c:v>
                </c:pt>
                <c:pt idx="367">
                  <c:v>3.64</c:v>
                </c:pt>
                <c:pt idx="368">
                  <c:v>3.61</c:v>
                </c:pt>
                <c:pt idx="369">
                  <c:v>3.69</c:v>
                </c:pt>
                <c:pt idx="370">
                  <c:v>3.69</c:v>
                </c:pt>
                <c:pt idx="371">
                  <c:v>3.7</c:v>
                </c:pt>
                <c:pt idx="372">
                  <c:v>3.79</c:v>
                </c:pt>
                <c:pt idx="373">
                  <c:v>3.73</c:v>
                </c:pt>
                <c:pt idx="374">
                  <c:v>3.75</c:v>
                </c:pt>
                <c:pt idx="375">
                  <c:v>3.73</c:v>
                </c:pt>
                <c:pt idx="376">
                  <c:v>3.84</c:v>
                </c:pt>
                <c:pt idx="377">
                  <c:v>3.83</c:v>
                </c:pt>
                <c:pt idx="378">
                  <c:v>3.72</c:v>
                </c:pt>
                <c:pt idx="379">
                  <c:v>3.77</c:v>
                </c:pt>
                <c:pt idx="380">
                  <c:v>#N/A</c:v>
                </c:pt>
                <c:pt idx="381">
                  <c:v>3.74</c:v>
                </c:pt>
                <c:pt idx="382">
                  <c:v>3.72</c:v>
                </c:pt>
                <c:pt idx="383">
                  <c:v>3.8</c:v>
                </c:pt>
                <c:pt idx="384">
                  <c:v>3.74</c:v>
                </c:pt>
                <c:pt idx="385">
                  <c:v>3.72</c:v>
                </c:pt>
                <c:pt idx="386">
                  <c:v>3.77</c:v>
                </c:pt>
                <c:pt idx="387">
                  <c:v>3.71</c:v>
                </c:pt>
                <c:pt idx="388">
                  <c:v>3.85</c:v>
                </c:pt>
                <c:pt idx="389">
                  <c:v>3.81</c:v>
                </c:pt>
                <c:pt idx="390">
                  <c:v>3.86</c:v>
                </c:pt>
                <c:pt idx="391">
                  <c:v>#N/A</c:v>
                </c:pt>
                <c:pt idx="392">
                  <c:v>3.95</c:v>
                </c:pt>
                <c:pt idx="393">
                  <c:v>4.05</c:v>
                </c:pt>
                <c:pt idx="394">
                  <c:v>4.0599999999999996</c:v>
                </c:pt>
                <c:pt idx="395">
                  <c:v>4.01</c:v>
                </c:pt>
                <c:pt idx="396">
                  <c:v>3.99</c:v>
                </c:pt>
                <c:pt idx="397">
                  <c:v>3.86</c:v>
                </c:pt>
                <c:pt idx="398">
                  <c:v>3.76</c:v>
                </c:pt>
                <c:pt idx="399">
                  <c:v>3.83</c:v>
                </c:pt>
                <c:pt idx="400">
                  <c:v>3.81</c:v>
                </c:pt>
                <c:pt idx="401">
                  <c:v>3.8</c:v>
                </c:pt>
                <c:pt idx="402">
                  <c:v>3.75</c:v>
                </c:pt>
                <c:pt idx="403">
                  <c:v>3.85</c:v>
                </c:pt>
                <c:pt idx="404">
                  <c:v>3.84</c:v>
                </c:pt>
                <c:pt idx="405">
                  <c:v>3.86</c:v>
                </c:pt>
                <c:pt idx="406">
                  <c:v>3.91</c:v>
                </c:pt>
                <c:pt idx="407">
                  <c:v>3.86</c:v>
                </c:pt>
                <c:pt idx="408">
                  <c:v>4.01</c:v>
                </c:pt>
                <c:pt idx="409">
                  <c:v>3.96</c:v>
                </c:pt>
                <c:pt idx="410">
                  <c:v>3.97</c:v>
                </c:pt>
                <c:pt idx="411">
                  <c:v>4.05</c:v>
                </c:pt>
                <c:pt idx="412">
                  <c:v>4.08</c:v>
                </c:pt>
                <c:pt idx="413">
                  <c:v>4.2</c:v>
                </c:pt>
                <c:pt idx="414">
                  <c:v>4.05</c:v>
                </c:pt>
                <c:pt idx="415">
                  <c:v>4.09</c:v>
                </c:pt>
                <c:pt idx="416">
                  <c:v>4.0199999999999996</c:v>
                </c:pt>
                <c:pt idx="417">
                  <c:v>4</c:v>
                </c:pt>
                <c:pt idx="418">
                  <c:v>4.09</c:v>
                </c:pt>
                <c:pt idx="419">
                  <c:v>4.16</c:v>
                </c:pt>
                <c:pt idx="420">
                  <c:v>4.1900000000000004</c:v>
                </c:pt>
                <c:pt idx="421">
                  <c:v>4.21</c:v>
                </c:pt>
                <c:pt idx="422">
                  <c:v>4.28</c:v>
                </c:pt>
                <c:pt idx="423">
                  <c:v>4.3</c:v>
                </c:pt>
                <c:pt idx="424">
                  <c:v>4.26</c:v>
                </c:pt>
                <c:pt idx="425">
                  <c:v>4.34</c:v>
                </c:pt>
                <c:pt idx="426">
                  <c:v>4.34</c:v>
                </c:pt>
                <c:pt idx="427">
                  <c:v>4.1900000000000004</c:v>
                </c:pt>
                <c:pt idx="428">
                  <c:v>4.2300000000000004</c:v>
                </c:pt>
                <c:pt idx="429">
                  <c:v>4.25</c:v>
                </c:pt>
                <c:pt idx="430">
                  <c:v>4.2</c:v>
                </c:pt>
                <c:pt idx="431">
                  <c:v>4.12</c:v>
                </c:pt>
                <c:pt idx="432">
                  <c:v>4.12</c:v>
                </c:pt>
                <c:pt idx="433">
                  <c:v>4.09</c:v>
                </c:pt>
                <c:pt idx="434">
                  <c:v>4.18</c:v>
                </c:pt>
                <c:pt idx="435">
                  <c:v>#N/A</c:v>
                </c:pt>
                <c:pt idx="436">
                  <c:v>4.2699999999999996</c:v>
                </c:pt>
                <c:pt idx="437">
                  <c:v>4.3</c:v>
                </c:pt>
                <c:pt idx="438">
                  <c:v>4.2699999999999996</c:v>
                </c:pt>
                <c:pt idx="439">
                  <c:v>4.26</c:v>
                </c:pt>
                <c:pt idx="440">
                  <c:v>4.29</c:v>
                </c:pt>
                <c:pt idx="441">
                  <c:v>4.2699999999999996</c:v>
                </c:pt>
                <c:pt idx="442">
                  <c:v>4.25</c:v>
                </c:pt>
                <c:pt idx="443">
                  <c:v>4.29</c:v>
                </c:pt>
                <c:pt idx="444">
                  <c:v>4.33</c:v>
                </c:pt>
                <c:pt idx="445">
                  <c:v>4.32</c:v>
                </c:pt>
                <c:pt idx="446">
                  <c:v>4.37</c:v>
                </c:pt>
                <c:pt idx="447">
                  <c:v>4.3499999999999996</c:v>
                </c:pt>
                <c:pt idx="448">
                  <c:v>4.49</c:v>
                </c:pt>
                <c:pt idx="449">
                  <c:v>4.4400000000000004</c:v>
                </c:pt>
                <c:pt idx="450">
                  <c:v>4.55</c:v>
                </c:pt>
                <c:pt idx="451">
                  <c:v>4.5599999999999996</c:v>
                </c:pt>
                <c:pt idx="452">
                  <c:v>4.6100000000000003</c:v>
                </c:pt>
                <c:pt idx="453">
                  <c:v>4.59</c:v>
                </c:pt>
                <c:pt idx="454">
                  <c:v>4.59</c:v>
                </c:pt>
                <c:pt idx="455">
                  <c:v>4.6900000000000004</c:v>
                </c:pt>
                <c:pt idx="456">
                  <c:v>4.8099999999999996</c:v>
                </c:pt>
                <c:pt idx="457">
                  <c:v>4.7300000000000004</c:v>
                </c:pt>
                <c:pt idx="458">
                  <c:v>4.72</c:v>
                </c:pt>
                <c:pt idx="459">
                  <c:v>4.78</c:v>
                </c:pt>
                <c:pt idx="460">
                  <c:v>#N/A</c:v>
                </c:pt>
                <c:pt idx="461">
                  <c:v>4.66</c:v>
                </c:pt>
                <c:pt idx="462">
                  <c:v>4.58</c:v>
                </c:pt>
                <c:pt idx="463">
                  <c:v>4.7</c:v>
                </c:pt>
                <c:pt idx="464">
                  <c:v>4.63</c:v>
                </c:pt>
                <c:pt idx="465">
                  <c:v>4.71</c:v>
                </c:pt>
                <c:pt idx="466">
                  <c:v>4.83</c:v>
                </c:pt>
                <c:pt idx="467">
                  <c:v>4.91</c:v>
                </c:pt>
                <c:pt idx="468">
                  <c:v>4.9800000000000004</c:v>
                </c:pt>
                <c:pt idx="469">
                  <c:v>4.93</c:v>
                </c:pt>
                <c:pt idx="470">
                  <c:v>4.8600000000000003</c:v>
                </c:pt>
                <c:pt idx="471">
                  <c:v>4.83</c:v>
                </c:pt>
                <c:pt idx="472">
                  <c:v>4.95</c:v>
                </c:pt>
                <c:pt idx="473">
                  <c:v>4.8600000000000003</c:v>
                </c:pt>
                <c:pt idx="474">
                  <c:v>4.84</c:v>
                </c:pt>
                <c:pt idx="475">
                  <c:v>4.88</c:v>
                </c:pt>
                <c:pt idx="476">
                  <c:v>4.88</c:v>
                </c:pt>
                <c:pt idx="477">
                  <c:v>4.7699999999999996</c:v>
                </c:pt>
                <c:pt idx="478">
                  <c:v>4.67</c:v>
                </c:pt>
                <c:pt idx="479">
                  <c:v>4.57</c:v>
                </c:pt>
                <c:pt idx="480">
                  <c:v>4.67</c:v>
                </c:pt>
                <c:pt idx="481">
                  <c:v>4.58</c:v>
                </c:pt>
                <c:pt idx="482">
                  <c:v>4.49</c:v>
                </c:pt>
                <c:pt idx="483">
                  <c:v>4.62</c:v>
                </c:pt>
                <c:pt idx="484">
                  <c:v>4.6100000000000003</c:v>
                </c:pt>
                <c:pt idx="485">
                  <c:v>4.63</c:v>
                </c:pt>
                <c:pt idx="486">
                  <c:v>4.4400000000000004</c:v>
                </c:pt>
                <c:pt idx="487">
                  <c:v>4.53</c:v>
                </c:pt>
                <c:pt idx="488">
                  <c:v>4.45</c:v>
                </c:pt>
                <c:pt idx="489">
                  <c:v>4.4400000000000004</c:v>
                </c:pt>
                <c:pt idx="490">
                  <c:v>4.42</c:v>
                </c:pt>
                <c:pt idx="491">
                  <c:v>4.41</c:v>
                </c:pt>
                <c:pt idx="492">
                  <c:v>4.42</c:v>
                </c:pt>
                <c:pt idx="493">
                  <c:v>#N/A</c:v>
                </c:pt>
                <c:pt idx="494">
                  <c:v>4.47</c:v>
                </c:pt>
                <c:pt idx="495">
                  <c:v>4.3899999999999997</c:v>
                </c:pt>
                <c:pt idx="496">
                  <c:v>4.34</c:v>
                </c:pt>
                <c:pt idx="497">
                  <c:v>4.2699999999999996</c:v>
                </c:pt>
                <c:pt idx="498">
                  <c:v>4.37</c:v>
                </c:pt>
                <c:pt idx="499">
                  <c:v>4.22</c:v>
                </c:pt>
                <c:pt idx="500">
                  <c:v>4.28</c:v>
                </c:pt>
                <c:pt idx="501">
                  <c:v>4.18</c:v>
                </c:pt>
                <c:pt idx="502">
                  <c:v>4.12</c:v>
                </c:pt>
                <c:pt idx="503">
                  <c:v>4.1399999999999997</c:v>
                </c:pt>
                <c:pt idx="504">
                  <c:v>4.2300000000000004</c:v>
                </c:pt>
                <c:pt idx="505">
                  <c:v>4.2300000000000004</c:v>
                </c:pt>
                <c:pt idx="506">
                  <c:v>4.2</c:v>
                </c:pt>
                <c:pt idx="507">
                  <c:v>4.04</c:v>
                </c:pt>
                <c:pt idx="508">
                  <c:v>3.92</c:v>
                </c:pt>
                <c:pt idx="509">
                  <c:v>3.91</c:v>
                </c:pt>
                <c:pt idx="510">
                  <c:v>3.95</c:v>
                </c:pt>
                <c:pt idx="511">
                  <c:v>3.93</c:v>
                </c:pt>
                <c:pt idx="512">
                  <c:v>3.86</c:v>
                </c:pt>
                <c:pt idx="513">
                  <c:v>3.89</c:v>
                </c:pt>
                <c:pt idx="514">
                  <c:v>3.9</c:v>
                </c:pt>
                <c:pt idx="515">
                  <c:v>#N/A</c:v>
                </c:pt>
                <c:pt idx="516">
                  <c:v>3.89</c:v>
                </c:pt>
                <c:pt idx="517">
                  <c:v>3.79</c:v>
                </c:pt>
                <c:pt idx="518">
                  <c:v>3.84</c:v>
                </c:pt>
                <c:pt idx="519">
                  <c:v>3.88</c:v>
                </c:pt>
                <c:pt idx="520">
                  <c:v>#N/A</c:v>
                </c:pt>
                <c:pt idx="521">
                  <c:v>3.95</c:v>
                </c:pt>
                <c:pt idx="522">
                  <c:v>3.91</c:v>
                </c:pt>
                <c:pt idx="523">
                  <c:v>3.99</c:v>
                </c:pt>
                <c:pt idx="524">
                  <c:v>4.05</c:v>
                </c:pt>
                <c:pt idx="525">
                  <c:v>4.01</c:v>
                </c:pt>
                <c:pt idx="526">
                  <c:v>4.0199999999999996</c:v>
                </c:pt>
                <c:pt idx="527">
                  <c:v>4.04</c:v>
                </c:pt>
                <c:pt idx="528">
                  <c:v>3.98</c:v>
                </c:pt>
                <c:pt idx="529">
                  <c:v>3.96</c:v>
                </c:pt>
                <c:pt idx="530">
                  <c:v>#N/A</c:v>
                </c:pt>
                <c:pt idx="531">
                  <c:v>4.07</c:v>
                </c:pt>
                <c:pt idx="532">
                  <c:v>4.0999999999999996</c:v>
                </c:pt>
                <c:pt idx="533">
                  <c:v>4.1399999999999997</c:v>
                </c:pt>
                <c:pt idx="534">
                  <c:v>4.1500000000000004</c:v>
                </c:pt>
                <c:pt idx="535">
                  <c:v>4.1100000000000003</c:v>
                </c:pt>
                <c:pt idx="536">
                  <c:v>4.1399999999999997</c:v>
                </c:pt>
                <c:pt idx="537">
                  <c:v>4.18</c:v>
                </c:pt>
                <c:pt idx="538">
                  <c:v>4.1399999999999997</c:v>
                </c:pt>
                <c:pt idx="539">
                  <c:v>4.1500000000000004</c:v>
                </c:pt>
                <c:pt idx="540">
                  <c:v>4.08</c:v>
                </c:pt>
                <c:pt idx="541">
                  <c:v>4.0599999999999996</c:v>
                </c:pt>
                <c:pt idx="542">
                  <c:v>3.99</c:v>
                </c:pt>
                <c:pt idx="543">
                  <c:v>3.87</c:v>
                </c:pt>
                <c:pt idx="544">
                  <c:v>4.03</c:v>
                </c:pt>
                <c:pt idx="545">
                  <c:v>4.17</c:v>
                </c:pt>
                <c:pt idx="546">
                  <c:v>4.09</c:v>
                </c:pt>
                <c:pt idx="547">
                  <c:v>4.09</c:v>
                </c:pt>
                <c:pt idx="548">
                  <c:v>4.1500000000000004</c:v>
                </c:pt>
                <c:pt idx="549">
                  <c:v>4.17</c:v>
                </c:pt>
                <c:pt idx="550">
                  <c:v>4.17</c:v>
                </c:pt>
                <c:pt idx="551">
                  <c:v>4.3099999999999996</c:v>
                </c:pt>
                <c:pt idx="552">
                  <c:v>4.2699999999999996</c:v>
                </c:pt>
                <c:pt idx="553">
                  <c:v>4.24</c:v>
                </c:pt>
                <c:pt idx="554">
                  <c:v>4.3</c:v>
                </c:pt>
                <c:pt idx="555">
                  <c:v>#N/A</c:v>
                </c:pt>
                <c:pt idx="556">
                  <c:v>4.2699999999999996</c:v>
                </c:pt>
                <c:pt idx="557">
                  <c:v>4.32</c:v>
                </c:pt>
                <c:pt idx="558">
                  <c:v>4.33</c:v>
                </c:pt>
                <c:pt idx="559">
                  <c:v>4.26</c:v>
                </c:pt>
                <c:pt idx="560">
                  <c:v>4.28</c:v>
                </c:pt>
                <c:pt idx="561">
                  <c:v>4.3099999999999996</c:v>
                </c:pt>
                <c:pt idx="562">
                  <c:v>4.2699999999999996</c:v>
                </c:pt>
                <c:pt idx="563">
                  <c:v>4.25</c:v>
                </c:pt>
                <c:pt idx="564">
                  <c:v>4.1900000000000004</c:v>
                </c:pt>
                <c:pt idx="565">
                  <c:v>4.22</c:v>
                </c:pt>
                <c:pt idx="566">
                  <c:v>4.13</c:v>
                </c:pt>
                <c:pt idx="567">
                  <c:v>4.1100000000000003</c:v>
                </c:pt>
                <c:pt idx="568">
                  <c:v>4.09</c:v>
                </c:pt>
                <c:pt idx="569">
                  <c:v>4.09</c:v>
                </c:pt>
                <c:pt idx="570">
                  <c:v>4.0999999999999996</c:v>
                </c:pt>
                <c:pt idx="571">
                  <c:v>4.16</c:v>
                </c:pt>
                <c:pt idx="572">
                  <c:v>4.1900000000000004</c:v>
                </c:pt>
                <c:pt idx="573">
                  <c:v>4.29</c:v>
                </c:pt>
                <c:pt idx="574">
                  <c:v>4.3099999999999996</c:v>
                </c:pt>
                <c:pt idx="575">
                  <c:v>4.34</c:v>
                </c:pt>
                <c:pt idx="576">
                  <c:v>4.3</c:v>
                </c:pt>
                <c:pt idx="577">
                  <c:v>4.2699999999999996</c:v>
                </c:pt>
                <c:pt idx="578">
                  <c:v>4.2699999999999996</c:v>
                </c:pt>
                <c:pt idx="579">
                  <c:v>4.22</c:v>
                </c:pt>
                <c:pt idx="580">
                  <c:v>4.25</c:v>
                </c:pt>
                <c:pt idx="581">
                  <c:v>4.24</c:v>
                </c:pt>
                <c:pt idx="582">
                  <c:v>4.2</c:v>
                </c:pt>
                <c:pt idx="583">
                  <c:v>4.2</c:v>
                </c:pt>
                <c:pt idx="584">
                  <c:v>#N/A</c:v>
                </c:pt>
                <c:pt idx="585">
                  <c:v>4.33</c:v>
                </c:pt>
                <c:pt idx="586">
                  <c:v>4.3600000000000003</c:v>
                </c:pt>
                <c:pt idx="587">
                  <c:v>4.3600000000000003</c:v>
                </c:pt>
                <c:pt idx="588">
                  <c:v>4.3099999999999996</c:v>
                </c:pt>
                <c:pt idx="589">
                  <c:v>4.3899999999999997</c:v>
                </c:pt>
                <c:pt idx="590">
                  <c:v>4.42</c:v>
                </c:pt>
                <c:pt idx="591">
                  <c:v>4.3600000000000003</c:v>
                </c:pt>
                <c:pt idx="592">
                  <c:v>4.55</c:v>
                </c:pt>
                <c:pt idx="593">
                  <c:v>4.5599999999999996</c:v>
                </c:pt>
                <c:pt idx="594">
                  <c:v>4.5</c:v>
                </c:pt>
                <c:pt idx="595">
                  <c:v>4.63</c:v>
                </c:pt>
                <c:pt idx="596">
                  <c:v>4.67</c:v>
                </c:pt>
                <c:pt idx="597">
                  <c:v>4.59</c:v>
                </c:pt>
                <c:pt idx="598">
                  <c:v>4.6399999999999997</c:v>
                </c:pt>
                <c:pt idx="599">
                  <c:v>4.62</c:v>
                </c:pt>
                <c:pt idx="600">
                  <c:v>4.62</c:v>
                </c:pt>
                <c:pt idx="601">
                  <c:v>4.6100000000000003</c:v>
                </c:pt>
                <c:pt idx="602">
                  <c:v>4.6500000000000004</c:v>
                </c:pt>
                <c:pt idx="603">
                  <c:v>4.7</c:v>
                </c:pt>
                <c:pt idx="604">
                  <c:v>4.67</c:v>
                </c:pt>
                <c:pt idx="605">
                  <c:v>4.63</c:v>
                </c:pt>
                <c:pt idx="606">
                  <c:v>4.6900000000000004</c:v>
                </c:pt>
                <c:pt idx="607">
                  <c:v>4.63</c:v>
                </c:pt>
                <c:pt idx="608">
                  <c:v>4.58</c:v>
                </c:pt>
                <c:pt idx="609">
                  <c:v>4.5</c:v>
                </c:pt>
                <c:pt idx="610">
                  <c:v>4.49</c:v>
                </c:pt>
                <c:pt idx="611">
                  <c:v>4.47</c:v>
                </c:pt>
                <c:pt idx="612">
                  <c:v>4.4800000000000004</c:v>
                </c:pt>
                <c:pt idx="613">
                  <c:v>4.45</c:v>
                </c:pt>
                <c:pt idx="614">
                  <c:v>4.5</c:v>
                </c:pt>
                <c:pt idx="615">
                  <c:v>4.4800000000000004</c:v>
                </c:pt>
                <c:pt idx="616">
                  <c:v>4.45</c:v>
                </c:pt>
                <c:pt idx="617">
                  <c:v>4.3600000000000003</c:v>
                </c:pt>
                <c:pt idx="618">
                  <c:v>4.38</c:v>
                </c:pt>
                <c:pt idx="619">
                  <c:v>4.42</c:v>
                </c:pt>
                <c:pt idx="620">
                  <c:v>4.4400000000000004</c:v>
                </c:pt>
                <c:pt idx="621">
                  <c:v>4.41</c:v>
                </c:pt>
                <c:pt idx="622">
                  <c:v>4.43</c:v>
                </c:pt>
                <c:pt idx="623">
                  <c:v>4.47</c:v>
                </c:pt>
                <c:pt idx="624">
                  <c:v>4.46</c:v>
                </c:pt>
                <c:pt idx="625">
                  <c:v>#N/A</c:v>
                </c:pt>
                <c:pt idx="626">
                  <c:v>4.54</c:v>
                </c:pt>
                <c:pt idx="627">
                  <c:v>4.6100000000000003</c:v>
                </c:pt>
                <c:pt idx="628">
                  <c:v>4.55</c:v>
                </c:pt>
                <c:pt idx="629">
                  <c:v>4.51</c:v>
                </c:pt>
                <c:pt idx="630">
                  <c:v>4.41</c:v>
                </c:pt>
                <c:pt idx="631">
                  <c:v>4.33</c:v>
                </c:pt>
                <c:pt idx="632">
                  <c:v>4.29</c:v>
                </c:pt>
                <c:pt idx="633">
                  <c:v>4.28</c:v>
                </c:pt>
                <c:pt idx="634">
                  <c:v>4.43</c:v>
                </c:pt>
                <c:pt idx="635">
                  <c:v>4.47</c:v>
                </c:pt>
                <c:pt idx="636">
                  <c:v>4.3899999999999997</c:v>
                </c:pt>
                <c:pt idx="637">
                  <c:v>4.3099999999999996</c:v>
                </c:pt>
                <c:pt idx="638">
                  <c:v>4.24</c:v>
                </c:pt>
                <c:pt idx="639">
                  <c:v>4.2</c:v>
                </c:pt>
                <c:pt idx="640">
                  <c:v>4.28</c:v>
                </c:pt>
                <c:pt idx="641">
                  <c:v>4.22</c:v>
                </c:pt>
                <c:pt idx="642">
                  <c:v>#N/A</c:v>
                </c:pt>
                <c:pt idx="643">
                  <c:v>4.25</c:v>
                </c:pt>
                <c:pt idx="644">
                  <c:v>4.25</c:v>
                </c:pt>
                <c:pt idx="645">
                  <c:v>4.25</c:v>
                </c:pt>
                <c:pt idx="646">
                  <c:v>4.2300000000000004</c:v>
                </c:pt>
                <c:pt idx="647">
                  <c:v>4.32</c:v>
                </c:pt>
                <c:pt idx="648">
                  <c:v>4.29</c:v>
                </c:pt>
                <c:pt idx="649">
                  <c:v>4.3600000000000003</c:v>
                </c:pt>
                <c:pt idx="650">
                  <c:v>4.4800000000000004</c:v>
                </c:pt>
                <c:pt idx="651">
                  <c:v>4.43</c:v>
                </c:pt>
                <c:pt idx="652">
                  <c:v>4.3600000000000003</c:v>
                </c:pt>
                <c:pt idx="653">
                  <c:v>#N/A</c:v>
                </c:pt>
                <c:pt idx="654">
                  <c:v>4.28</c:v>
                </c:pt>
                <c:pt idx="655">
                  <c:v>4.28</c:v>
                </c:pt>
                <c:pt idx="656">
                  <c:v>4.3</c:v>
                </c:pt>
                <c:pt idx="657">
                  <c:v>4.28</c:v>
                </c:pt>
                <c:pt idx="658">
                  <c:v>4.2</c:v>
                </c:pt>
                <c:pt idx="659">
                  <c:v>4.18</c:v>
                </c:pt>
                <c:pt idx="660">
                  <c:v>4.2300000000000004</c:v>
                </c:pt>
                <c:pt idx="661">
                  <c:v>4.17</c:v>
                </c:pt>
                <c:pt idx="662">
                  <c:v>4.16</c:v>
                </c:pt>
                <c:pt idx="663">
                  <c:v>4.2</c:v>
                </c:pt>
                <c:pt idx="664">
                  <c:v>4.25</c:v>
                </c:pt>
                <c:pt idx="665">
                  <c:v>4.26</c:v>
                </c:pt>
                <c:pt idx="666">
                  <c:v>4.25</c:v>
                </c:pt>
                <c:pt idx="667">
                  <c:v>4.28</c:v>
                </c:pt>
                <c:pt idx="668">
                  <c:v>4.2699999999999996</c:v>
                </c:pt>
                <c:pt idx="669">
                  <c:v>4.2</c:v>
                </c:pt>
                <c:pt idx="670">
                  <c:v>4.17</c:v>
                </c:pt>
                <c:pt idx="671">
                  <c:v>4.1500000000000004</c:v>
                </c:pt>
                <c:pt idx="672">
                  <c:v>4.09</c:v>
                </c:pt>
                <c:pt idx="673">
                  <c:v>3.99</c:v>
                </c:pt>
                <c:pt idx="674">
                  <c:v>3.8</c:v>
                </c:pt>
                <c:pt idx="675">
                  <c:v>3.78</c:v>
                </c:pt>
                <c:pt idx="676">
                  <c:v>3.9</c:v>
                </c:pt>
                <c:pt idx="677">
                  <c:v>3.96</c:v>
                </c:pt>
                <c:pt idx="678">
                  <c:v>3.99</c:v>
                </c:pt>
                <c:pt idx="679">
                  <c:v>3.94</c:v>
                </c:pt>
                <c:pt idx="680">
                  <c:v>3.9</c:v>
                </c:pt>
                <c:pt idx="681">
                  <c:v>3.85</c:v>
                </c:pt>
                <c:pt idx="682">
                  <c:v>3.83</c:v>
                </c:pt>
                <c:pt idx="683">
                  <c:v>3.92</c:v>
                </c:pt>
                <c:pt idx="684">
                  <c:v>3.89</c:v>
                </c:pt>
                <c:pt idx="685">
                  <c:v>3.86</c:v>
                </c:pt>
                <c:pt idx="686">
                  <c:v>3.82</c:v>
                </c:pt>
                <c:pt idx="687">
                  <c:v>3.79</c:v>
                </c:pt>
                <c:pt idx="688">
                  <c:v>3.86</c:v>
                </c:pt>
                <c:pt idx="689">
                  <c:v>3.81</c:v>
                </c:pt>
                <c:pt idx="690">
                  <c:v>3.82</c:v>
                </c:pt>
                <c:pt idx="691">
                  <c:v>3.83</c:v>
                </c:pt>
                <c:pt idx="692">
                  <c:v>3.84</c:v>
                </c:pt>
                <c:pt idx="693">
                  <c:v>3.87</c:v>
                </c:pt>
                <c:pt idx="694">
                  <c:v>3.91</c:v>
                </c:pt>
                <c:pt idx="695">
                  <c:v>#N/A</c:v>
                </c:pt>
                <c:pt idx="696">
                  <c:v>3.84</c:v>
                </c:pt>
                <c:pt idx="697">
                  <c:v>3.77</c:v>
                </c:pt>
                <c:pt idx="698">
                  <c:v>3.73</c:v>
                </c:pt>
                <c:pt idx="699">
                  <c:v>3.72</c:v>
                </c:pt>
                <c:pt idx="700">
                  <c:v>3.7</c:v>
                </c:pt>
                <c:pt idx="701">
                  <c:v>3.65</c:v>
                </c:pt>
                <c:pt idx="702">
                  <c:v>3.65</c:v>
                </c:pt>
                <c:pt idx="703">
                  <c:v>3.68</c:v>
                </c:pt>
                <c:pt idx="704">
                  <c:v>3.66</c:v>
                </c:pt>
                <c:pt idx="705">
                  <c:v>3.63</c:v>
                </c:pt>
                <c:pt idx="706">
                  <c:v>3.65</c:v>
                </c:pt>
                <c:pt idx="707">
                  <c:v>3.7</c:v>
                </c:pt>
                <c:pt idx="708">
                  <c:v>3.73</c:v>
                </c:pt>
                <c:pt idx="709">
                  <c:v>3.73</c:v>
                </c:pt>
                <c:pt idx="710">
                  <c:v>3.75</c:v>
                </c:pt>
                <c:pt idx="711">
                  <c:v>3.74</c:v>
                </c:pt>
                <c:pt idx="712">
                  <c:v>3.79</c:v>
                </c:pt>
                <c:pt idx="713">
                  <c:v>3.79</c:v>
                </c:pt>
                <c:pt idx="714">
                  <c:v>3.75</c:v>
                </c:pt>
                <c:pt idx="715">
                  <c:v>3.81</c:v>
                </c:pt>
                <c:pt idx="716">
                  <c:v>3.74</c:v>
                </c:pt>
                <c:pt idx="717">
                  <c:v>3.79</c:v>
                </c:pt>
                <c:pt idx="718">
                  <c:v>3.85</c:v>
                </c:pt>
                <c:pt idx="719">
                  <c:v>3.98</c:v>
                </c:pt>
                <c:pt idx="720">
                  <c:v>4.03</c:v>
                </c:pt>
                <c:pt idx="721">
                  <c:v>4.04</c:v>
                </c:pt>
                <c:pt idx="722">
                  <c:v>4.0599999999999996</c:v>
                </c:pt>
                <c:pt idx="723">
                  <c:v>4.09</c:v>
                </c:pt>
                <c:pt idx="724">
                  <c:v>4.08</c:v>
                </c:pt>
                <c:pt idx="725">
                  <c:v>#N/A</c:v>
                </c:pt>
                <c:pt idx="726">
                  <c:v>4.03</c:v>
                </c:pt>
                <c:pt idx="727">
                  <c:v>4.0199999999999996</c:v>
                </c:pt>
                <c:pt idx="728">
                  <c:v>4.09</c:v>
                </c:pt>
                <c:pt idx="729">
                  <c:v>4.08</c:v>
                </c:pt>
                <c:pt idx="730">
                  <c:v>4.1900000000000004</c:v>
                </c:pt>
                <c:pt idx="731">
                  <c:v>4.2</c:v>
                </c:pt>
                <c:pt idx="732">
                  <c:v>4.24</c:v>
                </c:pt>
                <c:pt idx="733">
                  <c:v>4.21</c:v>
                </c:pt>
                <c:pt idx="734">
                  <c:v>4.25</c:v>
                </c:pt>
                <c:pt idx="735">
                  <c:v>4.28</c:v>
                </c:pt>
                <c:pt idx="736">
                  <c:v>4.28</c:v>
                </c:pt>
                <c:pt idx="737">
                  <c:v>4.29</c:v>
                </c:pt>
                <c:pt idx="738">
                  <c:v>4.28</c:v>
                </c:pt>
              </c:numCache>
            </c:numRef>
          </c:val>
          <c:smooth val="0"/>
          <c:extLst>
            <c:ext xmlns:c16="http://schemas.microsoft.com/office/drawing/2014/chart" uri="{C3380CC4-5D6E-409C-BE32-E72D297353CC}">
              <c16:uniqueId val="{00000002-51DB-4C97-B9B4-19707C60A668}"/>
            </c:ext>
          </c:extLst>
        </c:ser>
        <c:dLbls>
          <c:showLegendKey val="0"/>
          <c:showVal val="0"/>
          <c:showCatName val="0"/>
          <c:showSerName val="0"/>
          <c:showPercent val="0"/>
          <c:showBubbleSize val="0"/>
        </c:dLbls>
        <c:smooth val="0"/>
        <c:axId val="263607040"/>
        <c:axId val="263608576"/>
      </c:lineChart>
      <c:dateAx>
        <c:axId val="263607040"/>
        <c:scaling>
          <c:orientation val="minMax"/>
          <c:min val="44743"/>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days"/>
        <c:majorUnit val="6"/>
        <c:majorTimeUnit val="months"/>
      </c:dateAx>
      <c:valAx>
        <c:axId val="263608576"/>
        <c:scaling>
          <c:orientation val="minMax"/>
          <c:max val="5"/>
          <c:min val="0"/>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3896717346356555"/>
          <c:y val="0.66145240588408627"/>
          <c:w val="0.25307025920306714"/>
          <c:h val="0.19004391355302147"/>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6931199859550398E-2"/>
          <c:y val="0.14714391023940784"/>
          <c:w val="0.76587122452144252"/>
          <c:h val="0.74660213935522213"/>
        </c:manualLayout>
      </c:layout>
      <c:lineChart>
        <c:grouping val="standard"/>
        <c:varyColors val="0"/>
        <c:ser>
          <c:idx val="1"/>
          <c:order val="0"/>
          <c:tx>
            <c:strRef>
              <c:f>HAVERD!$H$1</c:f>
              <c:strCache>
                <c:ptCount val="1"/>
                <c:pt idx="0">
                  <c:v>Gilt-German bund spread</c:v>
                </c:pt>
              </c:strCache>
            </c:strRef>
          </c:tx>
          <c:spPr>
            <a:ln w="38100">
              <a:solidFill>
                <a:srgbClr val="7B7C77"/>
              </a:solidFill>
            </a:ln>
          </c:spPr>
          <c:marker>
            <c:symbol val="none"/>
          </c:marker>
          <c:cat>
            <c:numRef>
              <c:f>HAVERD!$G$531:$G$1290</c:f>
              <c:numCache>
                <c:formatCode>m/d/yyyy</c:formatCode>
                <c:ptCount val="76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numCache>
            </c:numRef>
          </c:cat>
          <c:val>
            <c:numRef>
              <c:f>HAVERD!$H$531:$H$1290</c:f>
              <c:numCache>
                <c:formatCode>0.00</c:formatCode>
                <c:ptCount val="760"/>
                <c:pt idx="0">
                  <c:v>1.0899999999999999</c:v>
                </c:pt>
                <c:pt idx="1">
                  <c:v>1.21</c:v>
                </c:pt>
                <c:pt idx="2">
                  <c:v>1.21</c:v>
                </c:pt>
                <c:pt idx="3">
                  <c:v>1.21</c:v>
                </c:pt>
                <c:pt idx="4">
                  <c:v>1.22</c:v>
                </c:pt>
                <c:pt idx="5">
                  <c:v>1.22</c:v>
                </c:pt>
                <c:pt idx="6">
                  <c:v>1.19</c:v>
                </c:pt>
                <c:pt idx="7">
                  <c:v>1.19</c:v>
                </c:pt>
                <c:pt idx="8">
                  <c:v>1.2000000000000002</c:v>
                </c:pt>
                <c:pt idx="9">
                  <c:v>1.2</c:v>
                </c:pt>
                <c:pt idx="10">
                  <c:v>1.21</c:v>
                </c:pt>
                <c:pt idx="11">
                  <c:v>1.22</c:v>
                </c:pt>
                <c:pt idx="12">
                  <c:v>1.27</c:v>
                </c:pt>
                <c:pt idx="13">
                  <c:v>1.24</c:v>
                </c:pt>
                <c:pt idx="14">
                  <c:v>1.23</c:v>
                </c:pt>
                <c:pt idx="15">
                  <c:v>1.24</c:v>
                </c:pt>
                <c:pt idx="16">
                  <c:v>1.25</c:v>
                </c:pt>
                <c:pt idx="17">
                  <c:v>1.27</c:v>
                </c:pt>
                <c:pt idx="18">
                  <c:v>1.29</c:v>
                </c:pt>
                <c:pt idx="19">
                  <c:v>1.29</c:v>
                </c:pt>
                <c:pt idx="20">
                  <c:v>1.3</c:v>
                </c:pt>
                <c:pt idx="21">
                  <c:v>1.27</c:v>
                </c:pt>
                <c:pt idx="22">
                  <c:v>1.22</c:v>
                </c:pt>
                <c:pt idx="23">
                  <c:v>1.2200000000000002</c:v>
                </c:pt>
                <c:pt idx="24">
                  <c:v>1.2</c:v>
                </c:pt>
                <c:pt idx="25">
                  <c:v>1.18</c:v>
                </c:pt>
                <c:pt idx="26">
                  <c:v>1.22</c:v>
                </c:pt>
                <c:pt idx="27">
                  <c:v>1.21</c:v>
                </c:pt>
                <c:pt idx="28">
                  <c:v>1.22</c:v>
                </c:pt>
                <c:pt idx="29">
                  <c:v>1.26</c:v>
                </c:pt>
                <c:pt idx="30">
                  <c:v>1.3</c:v>
                </c:pt>
                <c:pt idx="31">
                  <c:v>1.28</c:v>
                </c:pt>
                <c:pt idx="32">
                  <c:v>1.24</c:v>
                </c:pt>
                <c:pt idx="33">
                  <c:v>1.23</c:v>
                </c:pt>
                <c:pt idx="34">
                  <c:v>1.2</c:v>
                </c:pt>
                <c:pt idx="35">
                  <c:v>1.2</c:v>
                </c:pt>
                <c:pt idx="36">
                  <c:v>1.24</c:v>
                </c:pt>
                <c:pt idx="37">
                  <c:v>1.26</c:v>
                </c:pt>
                <c:pt idx="38">
                  <c:v>1.3</c:v>
                </c:pt>
                <c:pt idx="39">
                  <c:v>1.24</c:v>
                </c:pt>
                <c:pt idx="40">
                  <c:v>1.2899999999999998</c:v>
                </c:pt>
                <c:pt idx="41">
                  <c:v>1.2000000000000002</c:v>
                </c:pt>
                <c:pt idx="42">
                  <c:v>1.25</c:v>
                </c:pt>
                <c:pt idx="43">
                  <c:v>1.27</c:v>
                </c:pt>
                <c:pt idx="44">
                  <c:v>1.3</c:v>
                </c:pt>
                <c:pt idx="45">
                  <c:v>1.33</c:v>
                </c:pt>
                <c:pt idx="46">
                  <c:v>1.3199999999999998</c:v>
                </c:pt>
                <c:pt idx="47">
                  <c:v>1.29</c:v>
                </c:pt>
                <c:pt idx="48">
                  <c:v>1.25</c:v>
                </c:pt>
                <c:pt idx="49">
                  <c:v>1.25</c:v>
                </c:pt>
                <c:pt idx="50">
                  <c:v>1.2400000000000002</c:v>
                </c:pt>
                <c:pt idx="51">
                  <c:v>1.26</c:v>
                </c:pt>
                <c:pt idx="52">
                  <c:v>1.2399999999999998</c:v>
                </c:pt>
                <c:pt idx="53">
                  <c:v>1.1800000000000002</c:v>
                </c:pt>
                <c:pt idx="54">
                  <c:v>1.1499999999999999</c:v>
                </c:pt>
                <c:pt idx="55">
                  <c:v>1.1599999999999999</c:v>
                </c:pt>
                <c:pt idx="56">
                  <c:v>1.21</c:v>
                </c:pt>
                <c:pt idx="57">
                  <c:v>1.1600000000000001</c:v>
                </c:pt>
                <c:pt idx="58">
                  <c:v>1.1199999999999999</c:v>
                </c:pt>
                <c:pt idx="59">
                  <c:v>1.1000000000000001</c:v>
                </c:pt>
                <c:pt idx="60">
                  <c:v>1.0300000000000002</c:v>
                </c:pt>
                <c:pt idx="61">
                  <c:v>0.99999999999999989</c:v>
                </c:pt>
                <c:pt idx="62">
                  <c:v>1.02</c:v>
                </c:pt>
                <c:pt idx="63">
                  <c:v>1.05</c:v>
                </c:pt>
                <c:pt idx="64">
                  <c:v>1.04</c:v>
                </c:pt>
                <c:pt idx="65">
                  <c:v>1.03</c:v>
                </c:pt>
                <c:pt idx="66">
                  <c:v>1.04</c:v>
                </c:pt>
                <c:pt idx="67">
                  <c:v>1.0499999999999998</c:v>
                </c:pt>
                <c:pt idx="68">
                  <c:v>1.0499999999999998</c:v>
                </c:pt>
                <c:pt idx="69">
                  <c:v>1.04</c:v>
                </c:pt>
                <c:pt idx="70">
                  <c:v>1.0300000000000002</c:v>
                </c:pt>
                <c:pt idx="71">
                  <c:v>1</c:v>
                </c:pt>
                <c:pt idx="72">
                  <c:v>1.03</c:v>
                </c:pt>
                <c:pt idx="73">
                  <c:v>1.04</c:v>
                </c:pt>
                <c:pt idx="74">
                  <c:v>1.06</c:v>
                </c:pt>
                <c:pt idx="75">
                  <c:v>1.04</c:v>
                </c:pt>
                <c:pt idx="76">
                  <c:v>1.06</c:v>
                </c:pt>
                <c:pt idx="77">
                  <c:v>1.0699999999999998</c:v>
                </c:pt>
                <c:pt idx="78">
                  <c:v>1.0899999999999999</c:v>
                </c:pt>
                <c:pt idx="79">
                  <c:v>1</c:v>
                </c:pt>
                <c:pt idx="80">
                  <c:v>1</c:v>
                </c:pt>
                <c:pt idx="81">
                  <c:v>1.01</c:v>
                </c:pt>
                <c:pt idx="82">
                  <c:v>0.9900000000000001</c:v>
                </c:pt>
                <c:pt idx="83">
                  <c:v>0.98000000000000009</c:v>
                </c:pt>
                <c:pt idx="84">
                  <c:v>0.97</c:v>
                </c:pt>
                <c:pt idx="85">
                  <c:v>0.94</c:v>
                </c:pt>
                <c:pt idx="86">
                  <c:v>0.98</c:v>
                </c:pt>
                <c:pt idx="87">
                  <c:v>1</c:v>
                </c:pt>
                <c:pt idx="88">
                  <c:v>0.92999999999999994</c:v>
                </c:pt>
                <c:pt idx="89">
                  <c:v>0.86999999999999988</c:v>
                </c:pt>
                <c:pt idx="90">
                  <c:v>0.87999999999999989</c:v>
                </c:pt>
                <c:pt idx="91">
                  <c:v>0.84000000000000008</c:v>
                </c:pt>
                <c:pt idx="92">
                  <c:v>0.84000000000000008</c:v>
                </c:pt>
                <c:pt idx="93">
                  <c:v>0.82</c:v>
                </c:pt>
                <c:pt idx="94">
                  <c:v>0.8</c:v>
                </c:pt>
                <c:pt idx="95">
                  <c:v>0.8</c:v>
                </c:pt>
                <c:pt idx="96">
                  <c:v>0.84999999999999987</c:v>
                </c:pt>
                <c:pt idx="97">
                  <c:v>0.85000000000000009</c:v>
                </c:pt>
                <c:pt idx="98">
                  <c:v>0.90000000000000013</c:v>
                </c:pt>
                <c:pt idx="99">
                  <c:v>0.93000000000000016</c:v>
                </c:pt>
                <c:pt idx="100">
                  <c:v>0.96</c:v>
                </c:pt>
                <c:pt idx="101">
                  <c:v>0.92999999999999994</c:v>
                </c:pt>
                <c:pt idx="102">
                  <c:v>0.97</c:v>
                </c:pt>
                <c:pt idx="103">
                  <c:v>0.98</c:v>
                </c:pt>
                <c:pt idx="104">
                  <c:v>0.94</c:v>
                </c:pt>
                <c:pt idx="105">
                  <c:v>0.92999999999999994</c:v>
                </c:pt>
                <c:pt idx="106">
                  <c:v>0.98</c:v>
                </c:pt>
                <c:pt idx="107">
                  <c:v>0.9800000000000002</c:v>
                </c:pt>
                <c:pt idx="108">
                  <c:v>0.91999999999999993</c:v>
                </c:pt>
                <c:pt idx="109">
                  <c:v>0.87999999999999989</c:v>
                </c:pt>
                <c:pt idx="110">
                  <c:v>0.92999999999999972</c:v>
                </c:pt>
                <c:pt idx="111">
                  <c:v>0.92000000000000015</c:v>
                </c:pt>
                <c:pt idx="112">
                  <c:v>0.8899999999999999</c:v>
                </c:pt>
                <c:pt idx="113">
                  <c:v>0.89999999999999991</c:v>
                </c:pt>
                <c:pt idx="114">
                  <c:v>0.93000000000000016</c:v>
                </c:pt>
                <c:pt idx="115">
                  <c:v>0.89000000000000012</c:v>
                </c:pt>
                <c:pt idx="116">
                  <c:v>0.81999999999999984</c:v>
                </c:pt>
                <c:pt idx="117">
                  <c:v>0.85000000000000031</c:v>
                </c:pt>
                <c:pt idx="118">
                  <c:v>0.81</c:v>
                </c:pt>
                <c:pt idx="119">
                  <c:v>0.82000000000000028</c:v>
                </c:pt>
                <c:pt idx="120">
                  <c:v>0.85999999999999988</c:v>
                </c:pt>
                <c:pt idx="121">
                  <c:v>0.87999999999999989</c:v>
                </c:pt>
                <c:pt idx="122">
                  <c:v>0.87000000000000011</c:v>
                </c:pt>
                <c:pt idx="123">
                  <c:v>0.85999999999999988</c:v>
                </c:pt>
                <c:pt idx="124">
                  <c:v>0.85999999999999988</c:v>
                </c:pt>
                <c:pt idx="125">
                  <c:v>0.85999999999999988</c:v>
                </c:pt>
                <c:pt idx="126">
                  <c:v>0.8400000000000003</c:v>
                </c:pt>
                <c:pt idx="127">
                  <c:v>0.87000000000000011</c:v>
                </c:pt>
                <c:pt idx="128">
                  <c:v>0.8600000000000001</c:v>
                </c:pt>
                <c:pt idx="129">
                  <c:v>0.87000000000000011</c:v>
                </c:pt>
                <c:pt idx="130">
                  <c:v>0.85999999999999988</c:v>
                </c:pt>
                <c:pt idx="131">
                  <c:v>0.8600000000000001</c:v>
                </c:pt>
                <c:pt idx="132">
                  <c:v>0.93000000000000016</c:v>
                </c:pt>
                <c:pt idx="133">
                  <c:v>0.82999999999999985</c:v>
                </c:pt>
                <c:pt idx="134">
                  <c:v>0.8899999999999999</c:v>
                </c:pt>
                <c:pt idx="135">
                  <c:v>0.94</c:v>
                </c:pt>
                <c:pt idx="136">
                  <c:v>0.92999999999999994</c:v>
                </c:pt>
                <c:pt idx="137">
                  <c:v>0.90999999999999992</c:v>
                </c:pt>
                <c:pt idx="138">
                  <c:v>0.92999999999999994</c:v>
                </c:pt>
                <c:pt idx="139">
                  <c:v>0.96</c:v>
                </c:pt>
                <c:pt idx="140">
                  <c:v>0.93000000000000016</c:v>
                </c:pt>
                <c:pt idx="141">
                  <c:v>0.90000000000000013</c:v>
                </c:pt>
                <c:pt idx="142">
                  <c:v>0.89000000000000012</c:v>
                </c:pt>
                <c:pt idx="143">
                  <c:v>0.82000000000000006</c:v>
                </c:pt>
                <c:pt idx="144">
                  <c:v>0.8899999999999999</c:v>
                </c:pt>
                <c:pt idx="145">
                  <c:v>0.91999999999999993</c:v>
                </c:pt>
                <c:pt idx="146">
                  <c:v>0.98</c:v>
                </c:pt>
                <c:pt idx="147">
                  <c:v>1.01</c:v>
                </c:pt>
                <c:pt idx="148">
                  <c:v>1.06</c:v>
                </c:pt>
                <c:pt idx="149">
                  <c:v>1.0300000000000002</c:v>
                </c:pt>
                <c:pt idx="150">
                  <c:v>1.04</c:v>
                </c:pt>
                <c:pt idx="151">
                  <c:v>1.05</c:v>
                </c:pt>
                <c:pt idx="152">
                  <c:v>1.04</c:v>
                </c:pt>
                <c:pt idx="153">
                  <c:v>1.0899999999999999</c:v>
                </c:pt>
                <c:pt idx="154">
                  <c:v>1.1000000000000001</c:v>
                </c:pt>
                <c:pt idx="155">
                  <c:v>1.06</c:v>
                </c:pt>
                <c:pt idx="156">
                  <c:v>1.06</c:v>
                </c:pt>
                <c:pt idx="157">
                  <c:v>1.06</c:v>
                </c:pt>
                <c:pt idx="158">
                  <c:v>1.08</c:v>
                </c:pt>
                <c:pt idx="159">
                  <c:v>1.1200000000000001</c:v>
                </c:pt>
                <c:pt idx="160">
                  <c:v>1.1199999999999997</c:v>
                </c:pt>
                <c:pt idx="161">
                  <c:v>1.1399999999999999</c:v>
                </c:pt>
                <c:pt idx="162">
                  <c:v>1.1999999999999997</c:v>
                </c:pt>
                <c:pt idx="163">
                  <c:v>1.22</c:v>
                </c:pt>
                <c:pt idx="164">
                  <c:v>1.1900000000000002</c:v>
                </c:pt>
                <c:pt idx="165">
                  <c:v>1.22</c:v>
                </c:pt>
                <c:pt idx="166">
                  <c:v>1.25</c:v>
                </c:pt>
                <c:pt idx="167">
                  <c:v>1.3199999999999998</c:v>
                </c:pt>
                <c:pt idx="168">
                  <c:v>1.2999999999999998</c:v>
                </c:pt>
                <c:pt idx="169">
                  <c:v>1.2200000000000002</c:v>
                </c:pt>
                <c:pt idx="170">
                  <c:v>1.1199999999999999</c:v>
                </c:pt>
                <c:pt idx="171">
                  <c:v>1.2000000000000002</c:v>
                </c:pt>
                <c:pt idx="172">
                  <c:v>1.24</c:v>
                </c:pt>
                <c:pt idx="173">
                  <c:v>1.32</c:v>
                </c:pt>
                <c:pt idx="174">
                  <c:v>1.39</c:v>
                </c:pt>
                <c:pt idx="175">
                  <c:v>1.38</c:v>
                </c:pt>
                <c:pt idx="176">
                  <c:v>1.4699999999999998</c:v>
                </c:pt>
                <c:pt idx="177">
                  <c:v>1.4399999999999997</c:v>
                </c:pt>
                <c:pt idx="178">
                  <c:v>1.4300000000000002</c:v>
                </c:pt>
                <c:pt idx="179">
                  <c:v>1.4000000000000001</c:v>
                </c:pt>
                <c:pt idx="180">
                  <c:v>1.42</c:v>
                </c:pt>
                <c:pt idx="181">
                  <c:v>1.45</c:v>
                </c:pt>
                <c:pt idx="182">
                  <c:v>1.4300000000000002</c:v>
                </c:pt>
                <c:pt idx="183">
                  <c:v>1.4000000000000001</c:v>
                </c:pt>
                <c:pt idx="184">
                  <c:v>1.3900000000000001</c:v>
                </c:pt>
                <c:pt idx="185">
                  <c:v>1.36</c:v>
                </c:pt>
                <c:pt idx="186">
                  <c:v>1.36</c:v>
                </c:pt>
                <c:pt idx="187">
                  <c:v>1.4300000000000002</c:v>
                </c:pt>
                <c:pt idx="188">
                  <c:v>1.53</c:v>
                </c:pt>
                <c:pt idx="189">
                  <c:v>1.7800000000000002</c:v>
                </c:pt>
                <c:pt idx="190">
                  <c:v>2.14</c:v>
                </c:pt>
                <c:pt idx="191">
                  <c:v>2.2500000000000004</c:v>
                </c:pt>
                <c:pt idx="192">
                  <c:v>1.8899999999999997</c:v>
                </c:pt>
                <c:pt idx="193">
                  <c:v>2</c:v>
                </c:pt>
                <c:pt idx="194">
                  <c:v>1.96</c:v>
                </c:pt>
                <c:pt idx="195">
                  <c:v>2.04</c:v>
                </c:pt>
                <c:pt idx="196">
                  <c:v>1.98</c:v>
                </c:pt>
                <c:pt idx="197">
                  <c:v>2.0100000000000002</c:v>
                </c:pt>
                <c:pt idx="198">
                  <c:v>2.0900000000000003</c:v>
                </c:pt>
                <c:pt idx="199">
                  <c:v>2.0699999999999998</c:v>
                </c:pt>
                <c:pt idx="200">
                  <c:v>2.11</c:v>
                </c:pt>
                <c:pt idx="201">
                  <c:v>2.1300000000000003</c:v>
                </c:pt>
                <c:pt idx="202">
                  <c:v>2.11</c:v>
                </c:pt>
                <c:pt idx="203">
                  <c:v>1.9</c:v>
                </c:pt>
                <c:pt idx="204">
                  <c:v>2.0300000000000002</c:v>
                </c:pt>
                <c:pt idx="205">
                  <c:v>1.6800000000000002</c:v>
                </c:pt>
                <c:pt idx="206">
                  <c:v>1.6500000000000004</c:v>
                </c:pt>
                <c:pt idx="207">
                  <c:v>1.5100000000000002</c:v>
                </c:pt>
                <c:pt idx="208">
                  <c:v>1.5099999999999998</c:v>
                </c:pt>
                <c:pt idx="209">
                  <c:v>1.6399999999999997</c:v>
                </c:pt>
                <c:pt idx="210">
                  <c:v>1.3900000000000001</c:v>
                </c:pt>
                <c:pt idx="211">
                  <c:v>1.4499999999999997</c:v>
                </c:pt>
                <c:pt idx="212">
                  <c:v>1.46</c:v>
                </c:pt>
                <c:pt idx="213">
                  <c:v>1.4500000000000002</c:v>
                </c:pt>
                <c:pt idx="214">
                  <c:v>1.4</c:v>
                </c:pt>
                <c:pt idx="215">
                  <c:v>1.37</c:v>
                </c:pt>
                <c:pt idx="216">
                  <c:v>1.3199999999999998</c:v>
                </c:pt>
                <c:pt idx="217">
                  <c:v>1.2600000000000002</c:v>
                </c:pt>
                <c:pt idx="218">
                  <c:v>1.25</c:v>
                </c:pt>
                <c:pt idx="219">
                  <c:v>1.25</c:v>
                </c:pt>
                <c:pt idx="220">
                  <c:v>1.3000000000000003</c:v>
                </c:pt>
                <c:pt idx="221">
                  <c:v>1.27</c:v>
                </c:pt>
                <c:pt idx="222">
                  <c:v>1.2800000000000002</c:v>
                </c:pt>
                <c:pt idx="223">
                  <c:v>1.2800000000000002</c:v>
                </c:pt>
                <c:pt idx="224">
                  <c:v>1.19</c:v>
                </c:pt>
                <c:pt idx="225">
                  <c:v>1.2000000000000002</c:v>
                </c:pt>
                <c:pt idx="226">
                  <c:v>1.2200000000000002</c:v>
                </c:pt>
                <c:pt idx="227">
                  <c:v>1.18</c:v>
                </c:pt>
                <c:pt idx="228">
                  <c:v>1.17</c:v>
                </c:pt>
                <c:pt idx="229">
                  <c:v>1.2200000000000002</c:v>
                </c:pt>
                <c:pt idx="230">
                  <c:v>1.19</c:v>
                </c:pt>
                <c:pt idx="231">
                  <c:v>1.1499999999999999</c:v>
                </c:pt>
                <c:pt idx="232">
                  <c:v>1.0899999999999999</c:v>
                </c:pt>
                <c:pt idx="233">
                  <c:v>1.19</c:v>
                </c:pt>
                <c:pt idx="234">
                  <c:v>1.1399999999999999</c:v>
                </c:pt>
                <c:pt idx="235">
                  <c:v>1.1499999999999999</c:v>
                </c:pt>
                <c:pt idx="236">
                  <c:v>1.1900000000000002</c:v>
                </c:pt>
                <c:pt idx="237">
                  <c:v>1.2200000000000002</c:v>
                </c:pt>
                <c:pt idx="238">
                  <c:v>1.28</c:v>
                </c:pt>
                <c:pt idx="239">
                  <c:v>1.2899999999999998</c:v>
                </c:pt>
                <c:pt idx="240">
                  <c:v>1.2200000000000002</c:v>
                </c:pt>
                <c:pt idx="241">
                  <c:v>1.28</c:v>
                </c:pt>
                <c:pt idx="242">
                  <c:v>1.2699999999999998</c:v>
                </c:pt>
                <c:pt idx="243">
                  <c:v>1.2699999999999998</c:v>
                </c:pt>
                <c:pt idx="244">
                  <c:v>1.2600000000000002</c:v>
                </c:pt>
                <c:pt idx="245">
                  <c:v>1.2600000000000002</c:v>
                </c:pt>
                <c:pt idx="246">
                  <c:v>1.39</c:v>
                </c:pt>
                <c:pt idx="247">
                  <c:v>1.37</c:v>
                </c:pt>
                <c:pt idx="248">
                  <c:v>1.1600000000000001</c:v>
                </c:pt>
                <c:pt idx="249">
                  <c:v>1.17</c:v>
                </c:pt>
                <c:pt idx="250">
                  <c:v>1.2999999999999998</c:v>
                </c:pt>
                <c:pt idx="251">
                  <c:v>1.3000000000000003</c:v>
                </c:pt>
                <c:pt idx="252">
                  <c:v>1.2599999999999998</c:v>
                </c:pt>
                <c:pt idx="253">
                  <c:v>1.25</c:v>
                </c:pt>
                <c:pt idx="254">
                  <c:v>1.2199999999999998</c:v>
                </c:pt>
                <c:pt idx="255">
                  <c:v>1.2400000000000002</c:v>
                </c:pt>
                <c:pt idx="256">
                  <c:v>1.1200000000000001</c:v>
                </c:pt>
                <c:pt idx="257">
                  <c:v>1.1400000000000001</c:v>
                </c:pt>
                <c:pt idx="258">
                  <c:v>1.2000000000000002</c:v>
                </c:pt>
                <c:pt idx="259">
                  <c:v>1.1000000000000001</c:v>
                </c:pt>
                <c:pt idx="260">
                  <c:v>1.23</c:v>
                </c:pt>
                <c:pt idx="261">
                  <c:v>1.2599999999999998</c:v>
                </c:pt>
                <c:pt idx="262">
                  <c:v>1.2200000000000002</c:v>
                </c:pt>
                <c:pt idx="263">
                  <c:v>1.2599999999999998</c:v>
                </c:pt>
                <c:pt idx="264">
                  <c:v>1.27</c:v>
                </c:pt>
                <c:pt idx="265">
                  <c:v>1.2899999999999996</c:v>
                </c:pt>
                <c:pt idx="266">
                  <c:v>1.2800000000000002</c:v>
                </c:pt>
                <c:pt idx="267">
                  <c:v>1.25</c:v>
                </c:pt>
                <c:pt idx="268">
                  <c:v>1.21</c:v>
                </c:pt>
                <c:pt idx="269">
                  <c:v>1.2000000000000002</c:v>
                </c:pt>
                <c:pt idx="270">
                  <c:v>1.2200000000000002</c:v>
                </c:pt>
                <c:pt idx="271">
                  <c:v>1.2400000000000002</c:v>
                </c:pt>
                <c:pt idx="272">
                  <c:v>1.31</c:v>
                </c:pt>
                <c:pt idx="273">
                  <c:v>1.25</c:v>
                </c:pt>
                <c:pt idx="274">
                  <c:v>1.2000000000000002</c:v>
                </c:pt>
                <c:pt idx="275">
                  <c:v>1.1499999999999999</c:v>
                </c:pt>
                <c:pt idx="276">
                  <c:v>1.1199999999999997</c:v>
                </c:pt>
                <c:pt idx="277">
                  <c:v>1.0900000000000003</c:v>
                </c:pt>
                <c:pt idx="278">
                  <c:v>1.0999999999999996</c:v>
                </c:pt>
                <c:pt idx="279">
                  <c:v>1.1000000000000001</c:v>
                </c:pt>
                <c:pt idx="280">
                  <c:v>1.04</c:v>
                </c:pt>
                <c:pt idx="281">
                  <c:v>1.0499999999999998</c:v>
                </c:pt>
                <c:pt idx="282">
                  <c:v>1.0499999999999998</c:v>
                </c:pt>
                <c:pt idx="283">
                  <c:v>0.91000000000000014</c:v>
                </c:pt>
                <c:pt idx="284">
                  <c:v>0.83999999999999986</c:v>
                </c:pt>
                <c:pt idx="285">
                  <c:v>0.96999999999999975</c:v>
                </c:pt>
                <c:pt idx="286">
                  <c:v>0.93000000000000016</c:v>
                </c:pt>
                <c:pt idx="287">
                  <c:v>0.95000000000000018</c:v>
                </c:pt>
                <c:pt idx="288">
                  <c:v>0.94</c:v>
                </c:pt>
                <c:pt idx="289">
                  <c:v>1.02</c:v>
                </c:pt>
                <c:pt idx="290">
                  <c:v>1.04</c:v>
                </c:pt>
                <c:pt idx="291">
                  <c:v>1.0999999999999996</c:v>
                </c:pt>
                <c:pt idx="292">
                  <c:v>1.0099999999999998</c:v>
                </c:pt>
                <c:pt idx="293">
                  <c:v>1.0099999999999998</c:v>
                </c:pt>
                <c:pt idx="294">
                  <c:v>1.0799999999999996</c:v>
                </c:pt>
                <c:pt idx="295">
                  <c:v>1.0099999999999998</c:v>
                </c:pt>
                <c:pt idx="296">
                  <c:v>1.08</c:v>
                </c:pt>
                <c:pt idx="297">
                  <c:v>1.08</c:v>
                </c:pt>
                <c:pt idx="298">
                  <c:v>1.1099999999999999</c:v>
                </c:pt>
                <c:pt idx="299">
                  <c:v>1.2200000000000002</c:v>
                </c:pt>
                <c:pt idx="300">
                  <c:v>1.2199999999999998</c:v>
                </c:pt>
                <c:pt idx="301">
                  <c:v>1.1999999999999997</c:v>
                </c:pt>
                <c:pt idx="302">
                  <c:v>1.1000000000000001</c:v>
                </c:pt>
                <c:pt idx="303">
                  <c:v>1.1500000000000004</c:v>
                </c:pt>
                <c:pt idx="304">
                  <c:v>1.1099999999999999</c:v>
                </c:pt>
                <c:pt idx="305">
                  <c:v>1.1399999999999997</c:v>
                </c:pt>
                <c:pt idx="306">
                  <c:v>1.1499999999999999</c:v>
                </c:pt>
                <c:pt idx="307">
                  <c:v>1.1400000000000001</c:v>
                </c:pt>
                <c:pt idx="308">
                  <c:v>1.2200000000000002</c:v>
                </c:pt>
                <c:pt idx="309">
                  <c:v>1.1600000000000001</c:v>
                </c:pt>
                <c:pt idx="310">
                  <c:v>1.1299999999999999</c:v>
                </c:pt>
                <c:pt idx="311">
                  <c:v>1.08</c:v>
                </c:pt>
                <c:pt idx="312">
                  <c:v>1.1499999999999999</c:v>
                </c:pt>
                <c:pt idx="313">
                  <c:v>1.1300000000000003</c:v>
                </c:pt>
                <c:pt idx="314">
                  <c:v>1.1799999999999997</c:v>
                </c:pt>
                <c:pt idx="315">
                  <c:v>1.19</c:v>
                </c:pt>
                <c:pt idx="316">
                  <c:v>1.06</c:v>
                </c:pt>
                <c:pt idx="317">
                  <c:v>1.1600000000000001</c:v>
                </c:pt>
                <c:pt idx="318">
                  <c:v>1.21</c:v>
                </c:pt>
                <c:pt idx="319">
                  <c:v>1.1299999999999999</c:v>
                </c:pt>
                <c:pt idx="320">
                  <c:v>1.1099999999999999</c:v>
                </c:pt>
                <c:pt idx="321">
                  <c:v>1.17</c:v>
                </c:pt>
                <c:pt idx="322">
                  <c:v>1.1299999999999999</c:v>
                </c:pt>
                <c:pt idx="323">
                  <c:v>1.1499999999999999</c:v>
                </c:pt>
                <c:pt idx="324">
                  <c:v>1.1900000000000004</c:v>
                </c:pt>
                <c:pt idx="325">
                  <c:v>1.1700000000000004</c:v>
                </c:pt>
                <c:pt idx="326">
                  <c:v>1.17</c:v>
                </c:pt>
                <c:pt idx="327">
                  <c:v>1.2199999999999998</c:v>
                </c:pt>
                <c:pt idx="328">
                  <c:v>1.2200000000000002</c:v>
                </c:pt>
                <c:pt idx="329">
                  <c:v>#N/A</c:v>
                </c:pt>
                <c:pt idx="330">
                  <c:v>#N/A</c:v>
                </c:pt>
                <c:pt idx="331">
                  <c:v>1.23</c:v>
                </c:pt>
                <c:pt idx="332">
                  <c:v>1.21</c:v>
                </c:pt>
                <c:pt idx="333">
                  <c:v>1.17</c:v>
                </c:pt>
                <c:pt idx="334">
                  <c:v>1.21</c:v>
                </c:pt>
                <c:pt idx="335">
                  <c:v>1.2200000000000002</c:v>
                </c:pt>
                <c:pt idx="336">
                  <c:v>1.2599999999999998</c:v>
                </c:pt>
                <c:pt idx="337">
                  <c:v>1.35</c:v>
                </c:pt>
                <c:pt idx="338">
                  <c:v>1.2999999999999998</c:v>
                </c:pt>
                <c:pt idx="339">
                  <c:v>1.27</c:v>
                </c:pt>
                <c:pt idx="340">
                  <c:v>1.27</c:v>
                </c:pt>
                <c:pt idx="341">
                  <c:v>1.3399999999999999</c:v>
                </c:pt>
                <c:pt idx="342">
                  <c:v>1.3400000000000003</c:v>
                </c:pt>
                <c:pt idx="343">
                  <c:v>1.3299999999999996</c:v>
                </c:pt>
                <c:pt idx="344">
                  <c:v>1.3900000000000001</c:v>
                </c:pt>
                <c:pt idx="345">
                  <c:v>#N/A</c:v>
                </c:pt>
                <c:pt idx="346">
                  <c:v>1.4000000000000004</c:v>
                </c:pt>
                <c:pt idx="347">
                  <c:v>1.4300000000000002</c:v>
                </c:pt>
                <c:pt idx="348">
                  <c:v>1.44</c:v>
                </c:pt>
                <c:pt idx="349">
                  <c:v>1.4900000000000002</c:v>
                </c:pt>
                <c:pt idx="350">
                  <c:v>#N/A</c:v>
                </c:pt>
                <c:pt idx="351">
                  <c:v>1.5</c:v>
                </c:pt>
                <c:pt idx="352">
                  <c:v>1.5</c:v>
                </c:pt>
                <c:pt idx="353">
                  <c:v>1.4699999999999998</c:v>
                </c:pt>
                <c:pt idx="354">
                  <c:v>1.4899999999999998</c:v>
                </c:pt>
                <c:pt idx="355">
                  <c:v>1.52</c:v>
                </c:pt>
                <c:pt idx="356">
                  <c:v>1.4499999999999997</c:v>
                </c:pt>
                <c:pt idx="357">
                  <c:v>1.4899999999999998</c:v>
                </c:pt>
                <c:pt idx="358">
                  <c:v>1.5</c:v>
                </c:pt>
                <c:pt idx="359">
                  <c:v>1.5599999999999996</c:v>
                </c:pt>
                <c:pt idx="360">
                  <c:v>1.5999999999999996</c:v>
                </c:pt>
                <c:pt idx="361">
                  <c:v>1.7000000000000002</c:v>
                </c:pt>
                <c:pt idx="362">
                  <c:v>1.7499999999999996</c:v>
                </c:pt>
                <c:pt idx="363">
                  <c:v>1.8399999999999999</c:v>
                </c:pt>
                <c:pt idx="364">
                  <c:v>1.81</c:v>
                </c:pt>
                <c:pt idx="365">
                  <c:v>#N/A</c:v>
                </c:pt>
                <c:pt idx="366">
                  <c:v>1.9100000000000001</c:v>
                </c:pt>
                <c:pt idx="367">
                  <c:v>1.9099999999999997</c:v>
                </c:pt>
                <c:pt idx="368">
                  <c:v>1.88</c:v>
                </c:pt>
                <c:pt idx="369">
                  <c:v>1.8300000000000005</c:v>
                </c:pt>
                <c:pt idx="370">
                  <c:v>1.8299999999999996</c:v>
                </c:pt>
                <c:pt idx="371">
                  <c:v>1.8300000000000005</c:v>
                </c:pt>
                <c:pt idx="372">
                  <c:v>1.7999999999999998</c:v>
                </c:pt>
                <c:pt idx="373">
                  <c:v>1.8399999999999999</c:v>
                </c:pt>
                <c:pt idx="374">
                  <c:v>1.8600000000000003</c:v>
                </c:pt>
                <c:pt idx="375">
                  <c:v>1.98</c:v>
                </c:pt>
                <c:pt idx="376">
                  <c:v>1.9699999999999998</c:v>
                </c:pt>
                <c:pt idx="377">
                  <c:v>1.9</c:v>
                </c:pt>
                <c:pt idx="378">
                  <c:v>1.87</c:v>
                </c:pt>
                <c:pt idx="379">
                  <c:v>1.9400000000000004</c:v>
                </c:pt>
                <c:pt idx="380">
                  <c:v>1.9700000000000002</c:v>
                </c:pt>
                <c:pt idx="381">
                  <c:v>1.92</c:v>
                </c:pt>
                <c:pt idx="382">
                  <c:v>1.9900000000000002</c:v>
                </c:pt>
                <c:pt idx="383">
                  <c:v>1.87</c:v>
                </c:pt>
                <c:pt idx="384">
                  <c:v>1.96</c:v>
                </c:pt>
                <c:pt idx="385">
                  <c:v>1.98</c:v>
                </c:pt>
                <c:pt idx="386">
                  <c:v>2.0100000000000002</c:v>
                </c:pt>
                <c:pt idx="387">
                  <c:v>1.9999999999999996</c:v>
                </c:pt>
                <c:pt idx="388">
                  <c:v>1.9699999999999998</c:v>
                </c:pt>
                <c:pt idx="389">
                  <c:v>1.9999999999999996</c:v>
                </c:pt>
                <c:pt idx="390">
                  <c:v>2.0100000000000002</c:v>
                </c:pt>
                <c:pt idx="391">
                  <c:v>1.98</c:v>
                </c:pt>
                <c:pt idx="392">
                  <c:v>2</c:v>
                </c:pt>
                <c:pt idx="393">
                  <c:v>2.0300000000000002</c:v>
                </c:pt>
                <c:pt idx="394">
                  <c:v>1.9999999999999996</c:v>
                </c:pt>
                <c:pt idx="395">
                  <c:v>2.0099999999999998</c:v>
                </c:pt>
                <c:pt idx="396">
                  <c:v>2.0000000000000004</c:v>
                </c:pt>
                <c:pt idx="397">
                  <c:v>1.96</c:v>
                </c:pt>
                <c:pt idx="398">
                  <c:v>1.96</c:v>
                </c:pt>
                <c:pt idx="399">
                  <c:v>1.9600000000000004</c:v>
                </c:pt>
                <c:pt idx="400">
                  <c:v>1.9799999999999995</c:v>
                </c:pt>
                <c:pt idx="401">
                  <c:v>1.9799999999999995</c:v>
                </c:pt>
                <c:pt idx="402">
                  <c:v>1.7999999999999998</c:v>
                </c:pt>
                <c:pt idx="403">
                  <c:v>1.8200000000000003</c:v>
                </c:pt>
                <c:pt idx="404">
                  <c:v>1.8299999999999996</c:v>
                </c:pt>
                <c:pt idx="405">
                  <c:v>1.8399999999999999</c:v>
                </c:pt>
                <c:pt idx="406">
                  <c:v>1.8599999999999994</c:v>
                </c:pt>
                <c:pt idx="407">
                  <c:v>1.85</c:v>
                </c:pt>
                <c:pt idx="408">
                  <c:v>1.8199999999999994</c:v>
                </c:pt>
                <c:pt idx="409">
                  <c:v>1.8599999999999999</c:v>
                </c:pt>
                <c:pt idx="410">
                  <c:v>1.8299999999999996</c:v>
                </c:pt>
                <c:pt idx="411">
                  <c:v>1.8900000000000001</c:v>
                </c:pt>
                <c:pt idx="412">
                  <c:v>1.9000000000000004</c:v>
                </c:pt>
                <c:pt idx="413">
                  <c:v>1.88</c:v>
                </c:pt>
                <c:pt idx="414">
                  <c:v>1.87</c:v>
                </c:pt>
                <c:pt idx="415">
                  <c:v>1.8900000000000001</c:v>
                </c:pt>
                <c:pt idx="416">
                  <c:v>1.9499999999999997</c:v>
                </c:pt>
                <c:pt idx="417">
                  <c:v>1.8900000000000001</c:v>
                </c:pt>
                <c:pt idx="418">
                  <c:v>1.83</c:v>
                </c:pt>
                <c:pt idx="419">
                  <c:v>1.9000000000000004</c:v>
                </c:pt>
                <c:pt idx="420">
                  <c:v>1.9199999999999995</c:v>
                </c:pt>
                <c:pt idx="421">
                  <c:v>1.9099999999999997</c:v>
                </c:pt>
                <c:pt idx="422">
                  <c:v>1.9699999999999998</c:v>
                </c:pt>
                <c:pt idx="423">
                  <c:v>2.06</c:v>
                </c:pt>
                <c:pt idx="424">
                  <c:v>2.0499999999999998</c:v>
                </c:pt>
                <c:pt idx="425">
                  <c:v>2.0400000000000005</c:v>
                </c:pt>
                <c:pt idx="426">
                  <c:v>2.0000000000000004</c:v>
                </c:pt>
                <c:pt idx="427">
                  <c:v>1.96</c:v>
                </c:pt>
                <c:pt idx="428">
                  <c:v>1.9100000000000006</c:v>
                </c:pt>
                <c:pt idx="429">
                  <c:v>1.8800000000000003</c:v>
                </c:pt>
                <c:pt idx="430">
                  <c:v>1.8900000000000006</c:v>
                </c:pt>
                <c:pt idx="431">
                  <c:v>1.9</c:v>
                </c:pt>
                <c:pt idx="432">
                  <c:v>1.8699999999999997</c:v>
                </c:pt>
                <c:pt idx="433">
                  <c:v>1.9000000000000004</c:v>
                </c:pt>
                <c:pt idx="434">
                  <c:v>1.8600000000000003</c:v>
                </c:pt>
                <c:pt idx="435">
                  <c:v>1.8899999999999997</c:v>
                </c:pt>
                <c:pt idx="436">
                  <c:v>1.8999999999999995</c:v>
                </c:pt>
                <c:pt idx="437">
                  <c:v>1.87</c:v>
                </c:pt>
                <c:pt idx="438">
                  <c:v>1.85</c:v>
                </c:pt>
                <c:pt idx="439">
                  <c:v>1.81</c:v>
                </c:pt>
                <c:pt idx="440">
                  <c:v>1.8299999999999996</c:v>
                </c:pt>
                <c:pt idx="441">
                  <c:v>1.7799999999999998</c:v>
                </c:pt>
                <c:pt idx="442">
                  <c:v>1.6999999999999997</c:v>
                </c:pt>
                <c:pt idx="443">
                  <c:v>1.6999999999999997</c:v>
                </c:pt>
                <c:pt idx="444">
                  <c:v>1.69</c:v>
                </c:pt>
                <c:pt idx="445">
                  <c:v>1.6799999999999997</c:v>
                </c:pt>
                <c:pt idx="446">
                  <c:v>1.6100000000000003</c:v>
                </c:pt>
                <c:pt idx="447">
                  <c:v>1.4899999999999998</c:v>
                </c:pt>
                <c:pt idx="448">
                  <c:v>1.5699999999999998</c:v>
                </c:pt>
                <c:pt idx="449">
                  <c:v>1.5099999999999998</c:v>
                </c:pt>
                <c:pt idx="450">
                  <c:v>1.52</c:v>
                </c:pt>
                <c:pt idx="451">
                  <c:v>1.52</c:v>
                </c:pt>
                <c:pt idx="452">
                  <c:v>1.52</c:v>
                </c:pt>
                <c:pt idx="453">
                  <c:v>1.56</c:v>
                </c:pt>
                <c:pt idx="454">
                  <c:v>1.6099999999999999</c:v>
                </c:pt>
                <c:pt idx="455">
                  <c:v>1.6399999999999997</c:v>
                </c:pt>
                <c:pt idx="456">
                  <c:v>1.6199999999999997</c:v>
                </c:pt>
                <c:pt idx="457">
                  <c:v>1.65</c:v>
                </c:pt>
                <c:pt idx="458">
                  <c:v>1.6600000000000001</c:v>
                </c:pt>
                <c:pt idx="459">
                  <c:v>1.6799999999999997</c:v>
                </c:pt>
                <c:pt idx="460">
                  <c:v>1.7100000000000004</c:v>
                </c:pt>
                <c:pt idx="461">
                  <c:v>1.63</c:v>
                </c:pt>
                <c:pt idx="462">
                  <c:v>1.6099999999999999</c:v>
                </c:pt>
                <c:pt idx="463">
                  <c:v>1.63</c:v>
                </c:pt>
                <c:pt idx="464">
                  <c:v>1.65</c:v>
                </c:pt>
                <c:pt idx="465">
                  <c:v>1.7000000000000002</c:v>
                </c:pt>
                <c:pt idx="466">
                  <c:v>1.6399999999999997</c:v>
                </c:pt>
                <c:pt idx="467">
                  <c:v>1.75</c:v>
                </c:pt>
                <c:pt idx="468">
                  <c:v>1.7600000000000002</c:v>
                </c:pt>
                <c:pt idx="469">
                  <c:v>1.7500000000000004</c:v>
                </c:pt>
                <c:pt idx="470">
                  <c:v>1.71</c:v>
                </c:pt>
                <c:pt idx="471">
                  <c:v>1.7200000000000002</c:v>
                </c:pt>
                <c:pt idx="472">
                  <c:v>1.73</c:v>
                </c:pt>
                <c:pt idx="473">
                  <c:v>1.73</c:v>
                </c:pt>
                <c:pt idx="474">
                  <c:v>1.7499999999999996</c:v>
                </c:pt>
                <c:pt idx="475">
                  <c:v>1.7399999999999998</c:v>
                </c:pt>
                <c:pt idx="476">
                  <c:v>1.6999999999999997</c:v>
                </c:pt>
                <c:pt idx="477">
                  <c:v>1.7400000000000002</c:v>
                </c:pt>
                <c:pt idx="478">
                  <c:v>1.6600000000000001</c:v>
                </c:pt>
                <c:pt idx="479">
                  <c:v>1.63</c:v>
                </c:pt>
                <c:pt idx="480">
                  <c:v>1.63</c:v>
                </c:pt>
                <c:pt idx="481">
                  <c:v>1.62</c:v>
                </c:pt>
                <c:pt idx="482">
                  <c:v>1.6300000000000003</c:v>
                </c:pt>
                <c:pt idx="483">
                  <c:v>1.62</c:v>
                </c:pt>
                <c:pt idx="484">
                  <c:v>1.6099999999999999</c:v>
                </c:pt>
                <c:pt idx="485">
                  <c:v>1.6100000000000003</c:v>
                </c:pt>
                <c:pt idx="486">
                  <c:v>1.5700000000000003</c:v>
                </c:pt>
                <c:pt idx="487">
                  <c:v>1.6000000000000005</c:v>
                </c:pt>
                <c:pt idx="488">
                  <c:v>1.5499999999999998</c:v>
                </c:pt>
                <c:pt idx="489">
                  <c:v>1.5099999999999998</c:v>
                </c:pt>
                <c:pt idx="490">
                  <c:v>1.52</c:v>
                </c:pt>
                <c:pt idx="491">
                  <c:v>1.5599999999999996</c:v>
                </c:pt>
                <c:pt idx="492">
                  <c:v>1.6</c:v>
                </c:pt>
                <c:pt idx="493">
                  <c:v>1.63</c:v>
                </c:pt>
                <c:pt idx="494">
                  <c:v>1.6400000000000001</c:v>
                </c:pt>
                <c:pt idx="495">
                  <c:v>1.67</c:v>
                </c:pt>
                <c:pt idx="496">
                  <c:v>1.6899999999999995</c:v>
                </c:pt>
                <c:pt idx="497">
                  <c:v>1.67</c:v>
                </c:pt>
                <c:pt idx="498">
                  <c:v>1.7499999999999996</c:v>
                </c:pt>
                <c:pt idx="499">
                  <c:v>1.7899999999999996</c:v>
                </c:pt>
                <c:pt idx="500">
                  <c:v>1.8500000000000005</c:v>
                </c:pt>
                <c:pt idx="501">
                  <c:v>1.7800000000000002</c:v>
                </c:pt>
                <c:pt idx="502">
                  <c:v>1.75</c:v>
                </c:pt>
                <c:pt idx="503">
                  <c:v>1.7800000000000002</c:v>
                </c:pt>
                <c:pt idx="504">
                  <c:v>1.7599999999999998</c:v>
                </c:pt>
                <c:pt idx="505">
                  <c:v>1.8200000000000003</c:v>
                </c:pt>
                <c:pt idx="506">
                  <c:v>1.7600000000000002</c:v>
                </c:pt>
                <c:pt idx="507">
                  <c:v>1.67</c:v>
                </c:pt>
                <c:pt idx="508">
                  <c:v>1.67</c:v>
                </c:pt>
                <c:pt idx="509">
                  <c:v>1.6700000000000004</c:v>
                </c:pt>
                <c:pt idx="510">
                  <c:v>1.6400000000000001</c:v>
                </c:pt>
                <c:pt idx="511">
                  <c:v>1.6600000000000001</c:v>
                </c:pt>
                <c:pt idx="512">
                  <c:v>1.56</c:v>
                </c:pt>
                <c:pt idx="513">
                  <c:v>1.56</c:v>
                </c:pt>
                <c:pt idx="514">
                  <c:v>1.5299999999999998</c:v>
                </c:pt>
                <c:pt idx="515">
                  <c:v>1.52</c:v>
                </c:pt>
                <c:pt idx="516">
                  <c:v>#N/A</c:v>
                </c:pt>
                <c:pt idx="517">
                  <c:v>1.5600000000000003</c:v>
                </c:pt>
                <c:pt idx="518">
                  <c:v>1.56</c:v>
                </c:pt>
                <c:pt idx="519">
                  <c:v>1.5100000000000002</c:v>
                </c:pt>
                <c:pt idx="520">
                  <c:v>#N/A</c:v>
                </c:pt>
                <c:pt idx="521">
                  <c:v>1.58</c:v>
                </c:pt>
                <c:pt idx="522">
                  <c:v>1.6099999999999999</c:v>
                </c:pt>
                <c:pt idx="523">
                  <c:v>1.6100000000000003</c:v>
                </c:pt>
                <c:pt idx="524">
                  <c:v>1.63</c:v>
                </c:pt>
                <c:pt idx="525">
                  <c:v>1.63</c:v>
                </c:pt>
                <c:pt idx="526">
                  <c:v>1.6</c:v>
                </c:pt>
                <c:pt idx="527">
                  <c:v>1.5899999999999999</c:v>
                </c:pt>
                <c:pt idx="528">
                  <c:v>1.6600000000000001</c:v>
                </c:pt>
                <c:pt idx="529">
                  <c:v>1.6399999999999997</c:v>
                </c:pt>
                <c:pt idx="530">
                  <c:v>1.5999999999999996</c:v>
                </c:pt>
                <c:pt idx="531">
                  <c:v>1.58</c:v>
                </c:pt>
                <c:pt idx="532">
                  <c:v>1.7000000000000002</c:v>
                </c:pt>
                <c:pt idx="533">
                  <c:v>1.62</c:v>
                </c:pt>
                <c:pt idx="534">
                  <c:v>1.62</c:v>
                </c:pt>
                <c:pt idx="535">
                  <c:v>1.6500000000000004</c:v>
                </c:pt>
                <c:pt idx="536">
                  <c:v>1.65</c:v>
                </c:pt>
                <c:pt idx="537">
                  <c:v>1.65</c:v>
                </c:pt>
                <c:pt idx="538">
                  <c:v>1.7000000000000002</c:v>
                </c:pt>
                <c:pt idx="539">
                  <c:v>1.6700000000000004</c:v>
                </c:pt>
                <c:pt idx="540">
                  <c:v>1.65</c:v>
                </c:pt>
                <c:pt idx="541">
                  <c:v>1.63</c:v>
                </c:pt>
                <c:pt idx="542">
                  <c:v>1.62</c:v>
                </c:pt>
                <c:pt idx="543">
                  <c:v>1.5999999999999996</c:v>
                </c:pt>
                <c:pt idx="544">
                  <c:v>1.69</c:v>
                </c:pt>
                <c:pt idx="545">
                  <c:v>1.6800000000000002</c:v>
                </c:pt>
                <c:pt idx="546">
                  <c:v>1.6600000000000001</c:v>
                </c:pt>
                <c:pt idx="547">
                  <c:v>1.6800000000000002</c:v>
                </c:pt>
                <c:pt idx="548">
                  <c:v>1.6999999999999997</c:v>
                </c:pt>
                <c:pt idx="549">
                  <c:v>1.6799999999999997</c:v>
                </c:pt>
                <c:pt idx="550">
                  <c:v>1.6999999999999997</c:v>
                </c:pt>
                <c:pt idx="551">
                  <c:v>1.7600000000000002</c:v>
                </c:pt>
                <c:pt idx="552">
                  <c:v>1.7100000000000004</c:v>
                </c:pt>
                <c:pt idx="553">
                  <c:v>1.6999999999999997</c:v>
                </c:pt>
                <c:pt idx="554">
                  <c:v>1.7100000000000004</c:v>
                </c:pt>
                <c:pt idx="555">
                  <c:v>1.7000000000000002</c:v>
                </c:pt>
                <c:pt idx="556">
                  <c:v>1.67</c:v>
                </c:pt>
                <c:pt idx="557">
                  <c:v>1.6499999999999995</c:v>
                </c:pt>
                <c:pt idx="558">
                  <c:v>1.6700000000000004</c:v>
                </c:pt>
                <c:pt idx="559">
                  <c:v>1.7400000000000002</c:v>
                </c:pt>
                <c:pt idx="560">
                  <c:v>1.7200000000000002</c:v>
                </c:pt>
                <c:pt idx="561">
                  <c:v>1.7200000000000002</c:v>
                </c:pt>
                <c:pt idx="562">
                  <c:v>1.7199999999999998</c:v>
                </c:pt>
                <c:pt idx="563">
                  <c:v>1.7000000000000002</c:v>
                </c:pt>
                <c:pt idx="564">
                  <c:v>1.6899999999999995</c:v>
                </c:pt>
                <c:pt idx="565">
                  <c:v>1.73</c:v>
                </c:pt>
                <c:pt idx="566">
                  <c:v>1.69</c:v>
                </c:pt>
                <c:pt idx="567">
                  <c:v>1.67</c:v>
                </c:pt>
                <c:pt idx="568">
                  <c:v>1.71</c:v>
                </c:pt>
                <c:pt idx="569">
                  <c:v>1.7000000000000002</c:v>
                </c:pt>
                <c:pt idx="570">
                  <c:v>1.6700000000000004</c:v>
                </c:pt>
                <c:pt idx="571">
                  <c:v>1.6099999999999999</c:v>
                </c:pt>
                <c:pt idx="572">
                  <c:v>1.6499999999999995</c:v>
                </c:pt>
                <c:pt idx="573">
                  <c:v>1.6599999999999997</c:v>
                </c:pt>
                <c:pt idx="574">
                  <c:v>1.65</c:v>
                </c:pt>
                <c:pt idx="575">
                  <c:v>1.63</c:v>
                </c:pt>
                <c:pt idx="576">
                  <c:v>1.5999999999999996</c:v>
                </c:pt>
                <c:pt idx="577">
                  <c:v>1.5799999999999996</c:v>
                </c:pt>
                <c:pt idx="578">
                  <c:v>1.5699999999999998</c:v>
                </c:pt>
                <c:pt idx="579">
                  <c:v>1.6100000000000003</c:v>
                </c:pt>
                <c:pt idx="580">
                  <c:v>1.6099999999999999</c:v>
                </c:pt>
                <c:pt idx="581">
                  <c:v>1.62</c:v>
                </c:pt>
                <c:pt idx="582">
                  <c:v>1.6400000000000001</c:v>
                </c:pt>
                <c:pt idx="583">
                  <c:v>1.6400000000000001</c:v>
                </c:pt>
                <c:pt idx="584">
                  <c:v>1.6600000000000001</c:v>
                </c:pt>
                <c:pt idx="585">
                  <c:v>#N/A</c:v>
                </c:pt>
                <c:pt idx="586">
                  <c:v>1.6800000000000002</c:v>
                </c:pt>
                <c:pt idx="587">
                  <c:v>1.6600000000000001</c:v>
                </c:pt>
                <c:pt idx="588">
                  <c:v>1.6599999999999997</c:v>
                </c:pt>
                <c:pt idx="589">
                  <c:v>1.6499999999999995</c:v>
                </c:pt>
                <c:pt idx="590">
                  <c:v>1.6599999999999997</c:v>
                </c:pt>
                <c:pt idx="591">
                  <c:v>1.6399999999999997</c:v>
                </c:pt>
                <c:pt idx="592">
                  <c:v>1.7000000000000002</c:v>
                </c:pt>
                <c:pt idx="593">
                  <c:v>1.7300000000000004</c:v>
                </c:pt>
                <c:pt idx="594">
                  <c:v>1.77</c:v>
                </c:pt>
                <c:pt idx="595">
                  <c:v>1.7799999999999998</c:v>
                </c:pt>
                <c:pt idx="596">
                  <c:v>1.8099999999999996</c:v>
                </c:pt>
                <c:pt idx="597">
                  <c:v>1.7799999999999998</c:v>
                </c:pt>
                <c:pt idx="598">
                  <c:v>1.7799999999999994</c:v>
                </c:pt>
                <c:pt idx="599">
                  <c:v>1.7300000000000004</c:v>
                </c:pt>
                <c:pt idx="600">
                  <c:v>1.71</c:v>
                </c:pt>
                <c:pt idx="601">
                  <c:v>1.7200000000000006</c:v>
                </c:pt>
                <c:pt idx="602">
                  <c:v>1.7400000000000002</c:v>
                </c:pt>
                <c:pt idx="603">
                  <c:v>1.7300000000000004</c:v>
                </c:pt>
                <c:pt idx="604">
                  <c:v>1.75</c:v>
                </c:pt>
                <c:pt idx="605">
                  <c:v>1.7500000000000004</c:v>
                </c:pt>
                <c:pt idx="606">
                  <c:v>1.7700000000000005</c:v>
                </c:pt>
                <c:pt idx="607">
                  <c:v>1.7800000000000002</c:v>
                </c:pt>
                <c:pt idx="608">
                  <c:v>1.7400000000000002</c:v>
                </c:pt>
                <c:pt idx="609">
                  <c:v>1.7299999999999995</c:v>
                </c:pt>
                <c:pt idx="610">
                  <c:v>#N/A</c:v>
                </c:pt>
                <c:pt idx="611">
                  <c:v>1.6999999999999997</c:v>
                </c:pt>
                <c:pt idx="612">
                  <c:v>1.6599999999999997</c:v>
                </c:pt>
                <c:pt idx="613">
                  <c:v>1.6499999999999995</c:v>
                </c:pt>
                <c:pt idx="614">
                  <c:v>1.65</c:v>
                </c:pt>
                <c:pt idx="615">
                  <c:v>1.6600000000000001</c:v>
                </c:pt>
                <c:pt idx="616">
                  <c:v>1.62</c:v>
                </c:pt>
                <c:pt idx="617">
                  <c:v>1.6399999999999997</c:v>
                </c:pt>
                <c:pt idx="618">
                  <c:v>1.6100000000000003</c:v>
                </c:pt>
                <c:pt idx="619">
                  <c:v>1.6</c:v>
                </c:pt>
                <c:pt idx="620">
                  <c:v>1.6400000000000001</c:v>
                </c:pt>
                <c:pt idx="621">
                  <c:v>1.62</c:v>
                </c:pt>
                <c:pt idx="622">
                  <c:v>1.6900000000000004</c:v>
                </c:pt>
                <c:pt idx="623">
                  <c:v>1.67</c:v>
                </c:pt>
                <c:pt idx="624">
                  <c:v>1.6799999999999997</c:v>
                </c:pt>
                <c:pt idx="625">
                  <c:v>1.71</c:v>
                </c:pt>
                <c:pt idx="626">
                  <c:v>1.6699999999999995</c:v>
                </c:pt>
                <c:pt idx="627">
                  <c:v>1.7200000000000002</c:v>
                </c:pt>
                <c:pt idx="628">
                  <c:v>1.6799999999999997</c:v>
                </c:pt>
                <c:pt idx="629">
                  <c:v>1.6600000000000001</c:v>
                </c:pt>
                <c:pt idx="630">
                  <c:v>1.63</c:v>
                </c:pt>
                <c:pt idx="631">
                  <c:v>1.63</c:v>
                </c:pt>
                <c:pt idx="632">
                  <c:v>1.6800000000000006</c:v>
                </c:pt>
                <c:pt idx="633">
                  <c:v>1.63</c:v>
                </c:pt>
                <c:pt idx="634">
                  <c:v>1.63</c:v>
                </c:pt>
                <c:pt idx="635">
                  <c:v>1.6600000000000001</c:v>
                </c:pt>
                <c:pt idx="636">
                  <c:v>1.6399999999999997</c:v>
                </c:pt>
                <c:pt idx="637">
                  <c:v>1.5700000000000003</c:v>
                </c:pt>
                <c:pt idx="638">
                  <c:v>1.6599999999999997</c:v>
                </c:pt>
                <c:pt idx="639">
                  <c:v>1.6799999999999997</c:v>
                </c:pt>
                <c:pt idx="640">
                  <c:v>1.7000000000000002</c:v>
                </c:pt>
                <c:pt idx="641">
                  <c:v>1.65</c:v>
                </c:pt>
                <c:pt idx="642">
                  <c:v>1.6600000000000001</c:v>
                </c:pt>
                <c:pt idx="643">
                  <c:v>1.63</c:v>
                </c:pt>
                <c:pt idx="644">
                  <c:v>1.6700000000000004</c:v>
                </c:pt>
                <c:pt idx="645">
                  <c:v>1.6600000000000001</c:v>
                </c:pt>
                <c:pt idx="646">
                  <c:v>1.6700000000000004</c:v>
                </c:pt>
                <c:pt idx="647">
                  <c:v>1.67</c:v>
                </c:pt>
                <c:pt idx="648">
                  <c:v>1.6799999999999997</c:v>
                </c:pt>
                <c:pt idx="649">
                  <c:v>1.67</c:v>
                </c:pt>
                <c:pt idx="650">
                  <c:v>1.6700000000000004</c:v>
                </c:pt>
                <c:pt idx="651">
                  <c:v>1.6400000000000001</c:v>
                </c:pt>
                <c:pt idx="652">
                  <c:v>1.6</c:v>
                </c:pt>
                <c:pt idx="653">
                  <c:v>1.6100000000000003</c:v>
                </c:pt>
                <c:pt idx="654">
                  <c:v>1.6099999999999999</c:v>
                </c:pt>
                <c:pt idx="655">
                  <c:v>1.6000000000000005</c:v>
                </c:pt>
                <c:pt idx="656">
                  <c:v>1.6100000000000003</c:v>
                </c:pt>
                <c:pt idx="657">
                  <c:v>1.5900000000000003</c:v>
                </c:pt>
                <c:pt idx="658">
                  <c:v>1.5899999999999999</c:v>
                </c:pt>
                <c:pt idx="659">
                  <c:v>1.63</c:v>
                </c:pt>
                <c:pt idx="660">
                  <c:v>1.6300000000000003</c:v>
                </c:pt>
                <c:pt idx="661">
                  <c:v>1.63</c:v>
                </c:pt>
                <c:pt idx="662">
                  <c:v>1.6500000000000004</c:v>
                </c:pt>
                <c:pt idx="663">
                  <c:v>1.6300000000000003</c:v>
                </c:pt>
                <c:pt idx="664">
                  <c:v>1.6599999999999997</c:v>
                </c:pt>
                <c:pt idx="665">
                  <c:v>1.6799999999999997</c:v>
                </c:pt>
                <c:pt idx="666">
                  <c:v>1.6799999999999997</c:v>
                </c:pt>
                <c:pt idx="667">
                  <c:v>1.7000000000000002</c:v>
                </c:pt>
                <c:pt idx="668">
                  <c:v>1.6999999999999997</c:v>
                </c:pt>
                <c:pt idx="669">
                  <c:v>1.6999999999999997</c:v>
                </c:pt>
                <c:pt idx="670">
                  <c:v>1.69</c:v>
                </c:pt>
                <c:pt idx="671">
                  <c:v>1.6900000000000004</c:v>
                </c:pt>
                <c:pt idx="672">
                  <c:v>1.67</c:v>
                </c:pt>
                <c:pt idx="673">
                  <c:v>1.6400000000000001</c:v>
                </c:pt>
                <c:pt idx="674">
                  <c:v>1.6600000000000001</c:v>
                </c:pt>
                <c:pt idx="675">
                  <c:v>1.6999999999999997</c:v>
                </c:pt>
                <c:pt idx="676">
                  <c:v>1.71</c:v>
                </c:pt>
                <c:pt idx="677">
                  <c:v>1.6800000000000002</c:v>
                </c:pt>
                <c:pt idx="678">
                  <c:v>1.7200000000000002</c:v>
                </c:pt>
                <c:pt idx="679">
                  <c:v>1.7200000000000002</c:v>
                </c:pt>
                <c:pt idx="680">
                  <c:v>1.6999999999999997</c:v>
                </c:pt>
                <c:pt idx="681">
                  <c:v>1.71</c:v>
                </c:pt>
                <c:pt idx="682">
                  <c:v>1.6400000000000001</c:v>
                </c:pt>
                <c:pt idx="683">
                  <c:v>1.6600000000000001</c:v>
                </c:pt>
                <c:pt idx="684">
                  <c:v>1.67</c:v>
                </c:pt>
                <c:pt idx="685">
                  <c:v>1.67</c:v>
                </c:pt>
                <c:pt idx="686">
                  <c:v>1.7000000000000002</c:v>
                </c:pt>
                <c:pt idx="687">
                  <c:v>1.69</c:v>
                </c:pt>
                <c:pt idx="688">
                  <c:v>1.7000000000000002</c:v>
                </c:pt>
                <c:pt idx="689">
                  <c:v>1.69</c:v>
                </c:pt>
                <c:pt idx="690">
                  <c:v>1.69</c:v>
                </c:pt>
                <c:pt idx="691">
                  <c:v>1.7100000000000004</c:v>
                </c:pt>
                <c:pt idx="692">
                  <c:v>1.7399999999999998</c:v>
                </c:pt>
                <c:pt idx="693">
                  <c:v>1.7499999999999996</c:v>
                </c:pt>
                <c:pt idx="694">
                  <c:v>1.7300000000000004</c:v>
                </c:pt>
                <c:pt idx="695">
                  <c:v>1.7199999999999998</c:v>
                </c:pt>
                <c:pt idx="696">
                  <c:v>1.7200000000000002</c:v>
                </c:pt>
                <c:pt idx="697">
                  <c:v>1.7200000000000002</c:v>
                </c:pt>
                <c:pt idx="698">
                  <c:v>1.71</c:v>
                </c:pt>
                <c:pt idx="699">
                  <c:v>1.7199999999999998</c:v>
                </c:pt>
                <c:pt idx="700">
                  <c:v>1.69</c:v>
                </c:pt>
                <c:pt idx="701">
                  <c:v>1.69</c:v>
                </c:pt>
                <c:pt idx="702">
                  <c:v>1.6600000000000001</c:v>
                </c:pt>
                <c:pt idx="703">
                  <c:v>1.63</c:v>
                </c:pt>
                <c:pt idx="704">
                  <c:v>1.6199999999999997</c:v>
                </c:pt>
                <c:pt idx="705">
                  <c:v>1.6399999999999997</c:v>
                </c:pt>
                <c:pt idx="706">
                  <c:v>1.62</c:v>
                </c:pt>
                <c:pt idx="707">
                  <c:v>1.6399999999999997</c:v>
                </c:pt>
                <c:pt idx="708">
                  <c:v>1.7000000000000002</c:v>
                </c:pt>
                <c:pt idx="709">
                  <c:v>1.71</c:v>
                </c:pt>
                <c:pt idx="710">
                  <c:v>1.77</c:v>
                </c:pt>
                <c:pt idx="711">
                  <c:v>1.79</c:v>
                </c:pt>
                <c:pt idx="712">
                  <c:v>1.81</c:v>
                </c:pt>
                <c:pt idx="713">
                  <c:v>1.8499999999999996</c:v>
                </c:pt>
                <c:pt idx="714">
                  <c:v>1.8400000000000003</c:v>
                </c:pt>
                <c:pt idx="715">
                  <c:v>1.8599999999999999</c:v>
                </c:pt>
                <c:pt idx="716">
                  <c:v>1.8900000000000001</c:v>
                </c:pt>
                <c:pt idx="717">
                  <c:v>1.94</c:v>
                </c:pt>
                <c:pt idx="718">
                  <c:v>1.8699999999999997</c:v>
                </c:pt>
                <c:pt idx="719">
                  <c:v>1.9199999999999995</c:v>
                </c:pt>
                <c:pt idx="720">
                  <c:v>1.9500000000000002</c:v>
                </c:pt>
                <c:pt idx="721">
                  <c:v>1.9399999999999995</c:v>
                </c:pt>
                <c:pt idx="722">
                  <c:v>#N/A</c:v>
                </c:pt>
                <c:pt idx="723">
                  <c:v>1.9699999999999998</c:v>
                </c:pt>
                <c:pt idx="724">
                  <c:v>1.9400000000000004</c:v>
                </c:pt>
                <c:pt idx="725">
                  <c:v>1.9700000000000002</c:v>
                </c:pt>
                <c:pt idx="726">
                  <c:v>1.9499999999999997</c:v>
                </c:pt>
                <c:pt idx="727">
                  <c:v>1.8800000000000003</c:v>
                </c:pt>
                <c:pt idx="728">
                  <c:v>1.8899999999999997</c:v>
                </c:pt>
                <c:pt idx="729">
                  <c:v>1.8599999999999999</c:v>
                </c:pt>
                <c:pt idx="730">
                  <c:v>1.8499999999999996</c:v>
                </c:pt>
                <c:pt idx="731">
                  <c:v>1.85</c:v>
                </c:pt>
                <c:pt idx="732">
                  <c:v>1.8900000000000001</c:v>
                </c:pt>
                <c:pt idx="733">
                  <c:v>1.9600000000000004</c:v>
                </c:pt>
                <c:pt idx="734">
                  <c:v>1.9400000000000004</c:v>
                </c:pt>
                <c:pt idx="735">
                  <c:v>1.9700000000000002</c:v>
                </c:pt>
                <c:pt idx="736">
                  <c:v>1.96</c:v>
                </c:pt>
                <c:pt idx="737">
                  <c:v>1.9700000000000002</c:v>
                </c:pt>
                <c:pt idx="738">
                  <c:v>2.0399999999999996</c:v>
                </c:pt>
              </c:numCache>
            </c:numRef>
          </c:val>
          <c:smooth val="0"/>
          <c:extLst>
            <c:ext xmlns:c16="http://schemas.microsoft.com/office/drawing/2014/chart" uri="{C3380CC4-5D6E-409C-BE32-E72D297353CC}">
              <c16:uniqueId val="{00000000-ADFE-4C2B-9296-2FC7D3B5B6FF}"/>
            </c:ext>
          </c:extLst>
        </c:ser>
        <c:ser>
          <c:idx val="2"/>
          <c:order val="1"/>
          <c:tx>
            <c:strRef>
              <c:f>HAVERD!$I$1</c:f>
              <c:strCache>
                <c:ptCount val="1"/>
                <c:pt idx="0">
                  <c:v>Gilt-US Treasury note spread</c:v>
                </c:pt>
              </c:strCache>
            </c:strRef>
          </c:tx>
          <c:spPr>
            <a:ln w="38100">
              <a:solidFill>
                <a:srgbClr val="00ADDC"/>
              </a:solidFill>
            </a:ln>
          </c:spPr>
          <c:marker>
            <c:symbol val="none"/>
          </c:marker>
          <c:cat>
            <c:numRef>
              <c:f>HAVERD!$G$531:$G$1290</c:f>
              <c:numCache>
                <c:formatCode>m/d/yyyy</c:formatCode>
                <c:ptCount val="76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numCache>
            </c:numRef>
          </c:cat>
          <c:val>
            <c:numRef>
              <c:f>HAVERD!$I$531:$I$1290</c:f>
              <c:numCache>
                <c:formatCode>0.00</c:formatCode>
                <c:ptCount val="760"/>
                <c:pt idx="0">
                  <c:v>-0.65999999999999992</c:v>
                </c:pt>
                <c:pt idx="1">
                  <c:v>-0.57999999999999985</c:v>
                </c:pt>
                <c:pt idx="2">
                  <c:v>-0.61999999999999988</c:v>
                </c:pt>
                <c:pt idx="3">
                  <c:v>-0.59000000000000008</c:v>
                </c:pt>
                <c:pt idx="4">
                  <c:v>-0.58000000000000007</c:v>
                </c:pt>
                <c:pt idx="5">
                  <c:v>-0.59000000000000008</c:v>
                </c:pt>
                <c:pt idx="6">
                  <c:v>-0.58000000000000007</c:v>
                </c:pt>
                <c:pt idx="7">
                  <c:v>-0.6100000000000001</c:v>
                </c:pt>
                <c:pt idx="8">
                  <c:v>-0.58999999999999986</c:v>
                </c:pt>
                <c:pt idx="9">
                  <c:v>-0.62000000000000011</c:v>
                </c:pt>
                <c:pt idx="10">
                  <c:v>#N/A</c:v>
                </c:pt>
                <c:pt idx="11">
                  <c:v>-0.65000000000000013</c:v>
                </c:pt>
                <c:pt idx="12">
                  <c:v>-0.57000000000000006</c:v>
                </c:pt>
                <c:pt idx="13">
                  <c:v>-0.6100000000000001</c:v>
                </c:pt>
                <c:pt idx="14">
                  <c:v>-0.58000000000000007</c:v>
                </c:pt>
                <c:pt idx="15">
                  <c:v>-0.62000000000000011</c:v>
                </c:pt>
                <c:pt idx="16">
                  <c:v>-0.6100000000000001</c:v>
                </c:pt>
                <c:pt idx="17">
                  <c:v>-0.65000000000000013</c:v>
                </c:pt>
                <c:pt idx="18">
                  <c:v>-0.59000000000000008</c:v>
                </c:pt>
                <c:pt idx="19">
                  <c:v>-0.54</c:v>
                </c:pt>
                <c:pt idx="20">
                  <c:v>-0.48</c:v>
                </c:pt>
                <c:pt idx="21">
                  <c:v>-0.51</c:v>
                </c:pt>
                <c:pt idx="22">
                  <c:v>-0.52</c:v>
                </c:pt>
                <c:pt idx="23">
                  <c:v>-0.44999999999999996</c:v>
                </c:pt>
                <c:pt idx="24">
                  <c:v>-0.52</c:v>
                </c:pt>
                <c:pt idx="25">
                  <c:v>-0.51</c:v>
                </c:pt>
                <c:pt idx="26">
                  <c:v>-0.47</c:v>
                </c:pt>
                <c:pt idx="27">
                  <c:v>-0.51</c:v>
                </c:pt>
                <c:pt idx="28">
                  <c:v>-0.49999999999999978</c:v>
                </c:pt>
                <c:pt idx="29">
                  <c:v>-0.36999999999999988</c:v>
                </c:pt>
                <c:pt idx="30">
                  <c:v>-0.39999999999999991</c:v>
                </c:pt>
                <c:pt idx="31">
                  <c:v>-0.45999999999999974</c:v>
                </c:pt>
                <c:pt idx="32">
                  <c:v>-0.50999999999999979</c:v>
                </c:pt>
                <c:pt idx="33">
                  <c:v>-0.51</c:v>
                </c:pt>
                <c:pt idx="34">
                  <c:v>-0.54</c:v>
                </c:pt>
                <c:pt idx="35">
                  <c:v>#N/A</c:v>
                </c:pt>
                <c:pt idx="36">
                  <c:v>-0.47</c:v>
                </c:pt>
                <c:pt idx="37">
                  <c:v>-0.51</c:v>
                </c:pt>
                <c:pt idx="38">
                  <c:v>-0.51</c:v>
                </c:pt>
                <c:pt idx="39">
                  <c:v>-0.51</c:v>
                </c:pt>
                <c:pt idx="40">
                  <c:v>-0.43000000000000016</c:v>
                </c:pt>
                <c:pt idx="41">
                  <c:v>-0.60999999999999988</c:v>
                </c:pt>
                <c:pt idx="42">
                  <c:v>-0.59000000000000008</c:v>
                </c:pt>
                <c:pt idx="43">
                  <c:v>-0.55000000000000004</c:v>
                </c:pt>
                <c:pt idx="44">
                  <c:v>-0.51</c:v>
                </c:pt>
                <c:pt idx="45">
                  <c:v>-0.48</c:v>
                </c:pt>
                <c:pt idx="46">
                  <c:v>-0.41000000000000014</c:v>
                </c:pt>
                <c:pt idx="47">
                  <c:v>-0.42999999999999994</c:v>
                </c:pt>
                <c:pt idx="48">
                  <c:v>-0.44999999999999996</c:v>
                </c:pt>
                <c:pt idx="49">
                  <c:v>-0.51</c:v>
                </c:pt>
                <c:pt idx="50">
                  <c:v>-0.54</c:v>
                </c:pt>
                <c:pt idx="51">
                  <c:v>-0.55999999999999983</c:v>
                </c:pt>
                <c:pt idx="52">
                  <c:v>-0.56000000000000005</c:v>
                </c:pt>
                <c:pt idx="53">
                  <c:v>-0.63000000000000012</c:v>
                </c:pt>
                <c:pt idx="54">
                  <c:v>-0.63000000000000012</c:v>
                </c:pt>
                <c:pt idx="55">
                  <c:v>-0.69</c:v>
                </c:pt>
                <c:pt idx="56">
                  <c:v>-0.66999999999999993</c:v>
                </c:pt>
                <c:pt idx="57">
                  <c:v>-0.70999999999999974</c:v>
                </c:pt>
                <c:pt idx="58">
                  <c:v>-0.69</c:v>
                </c:pt>
                <c:pt idx="59">
                  <c:v>-0.79</c:v>
                </c:pt>
                <c:pt idx="60">
                  <c:v>-0.83999999999999986</c:v>
                </c:pt>
                <c:pt idx="61">
                  <c:v>-0.77000000000000024</c:v>
                </c:pt>
                <c:pt idx="62">
                  <c:v>-0.67000000000000015</c:v>
                </c:pt>
                <c:pt idx="63">
                  <c:v>-0.71999999999999975</c:v>
                </c:pt>
                <c:pt idx="64">
                  <c:v>-0.79</c:v>
                </c:pt>
                <c:pt idx="65">
                  <c:v>-0.86999999999999988</c:v>
                </c:pt>
                <c:pt idx="66">
                  <c:v>-0.89000000000000012</c:v>
                </c:pt>
                <c:pt idx="67">
                  <c:v>-0.90999999999999992</c:v>
                </c:pt>
                <c:pt idx="68">
                  <c:v>-0.94000000000000017</c:v>
                </c:pt>
                <c:pt idx="69">
                  <c:v>-0.96000000000000019</c:v>
                </c:pt>
                <c:pt idx="70">
                  <c:v>-0.94</c:v>
                </c:pt>
                <c:pt idx="71">
                  <c:v>-0.92000000000000015</c:v>
                </c:pt>
                <c:pt idx="72">
                  <c:v>-0.89000000000000012</c:v>
                </c:pt>
                <c:pt idx="73">
                  <c:v>-0.94000000000000017</c:v>
                </c:pt>
                <c:pt idx="74">
                  <c:v>#N/A</c:v>
                </c:pt>
                <c:pt idx="75">
                  <c:v>-0.9700000000000002</c:v>
                </c:pt>
                <c:pt idx="76">
                  <c:v>-0.94000000000000017</c:v>
                </c:pt>
                <c:pt idx="77">
                  <c:v>-0.92000000000000015</c:v>
                </c:pt>
                <c:pt idx="78">
                  <c:v>-0.87000000000000011</c:v>
                </c:pt>
                <c:pt idx="79">
                  <c:v>-0.92999999999999994</c:v>
                </c:pt>
                <c:pt idx="80">
                  <c:v>-0.96</c:v>
                </c:pt>
                <c:pt idx="81">
                  <c:v>-0.95</c:v>
                </c:pt>
                <c:pt idx="82">
                  <c:v>-1.0099999999999998</c:v>
                </c:pt>
                <c:pt idx="83">
                  <c:v>-0.98</c:v>
                </c:pt>
                <c:pt idx="84">
                  <c:v>-0.9800000000000002</c:v>
                </c:pt>
                <c:pt idx="85">
                  <c:v>-1.0900000000000003</c:v>
                </c:pt>
                <c:pt idx="86">
                  <c:v>-1.0200000000000002</c:v>
                </c:pt>
                <c:pt idx="87">
                  <c:v>-0.96000000000000019</c:v>
                </c:pt>
                <c:pt idx="88">
                  <c:v>-1.0799999999999998</c:v>
                </c:pt>
                <c:pt idx="89">
                  <c:v>-1.1100000000000003</c:v>
                </c:pt>
                <c:pt idx="90">
                  <c:v>-1.0899999999999999</c:v>
                </c:pt>
                <c:pt idx="91">
                  <c:v>-1.1400000000000001</c:v>
                </c:pt>
                <c:pt idx="92">
                  <c:v>-1.1100000000000001</c:v>
                </c:pt>
                <c:pt idx="93">
                  <c:v>-1.1599999999999999</c:v>
                </c:pt>
                <c:pt idx="94">
                  <c:v>-1.1800000000000002</c:v>
                </c:pt>
                <c:pt idx="95">
                  <c:v>-1.1399999999999999</c:v>
                </c:pt>
                <c:pt idx="96">
                  <c:v>-1.08</c:v>
                </c:pt>
                <c:pt idx="97">
                  <c:v>-1.02</c:v>
                </c:pt>
                <c:pt idx="98">
                  <c:v>-0.96999999999999975</c:v>
                </c:pt>
                <c:pt idx="99">
                  <c:v>-0.9099999999999997</c:v>
                </c:pt>
                <c:pt idx="100">
                  <c:v>-0.8899999999999999</c:v>
                </c:pt>
                <c:pt idx="101">
                  <c:v>-0.86999999999999988</c:v>
                </c:pt>
                <c:pt idx="102">
                  <c:v>-0.83000000000000007</c:v>
                </c:pt>
                <c:pt idx="103">
                  <c:v>-0.78</c:v>
                </c:pt>
                <c:pt idx="104">
                  <c:v>-0.82000000000000028</c:v>
                </c:pt>
                <c:pt idx="105">
                  <c:v>#N/A</c:v>
                </c:pt>
                <c:pt idx="106">
                  <c:v>-0.75</c:v>
                </c:pt>
                <c:pt idx="107">
                  <c:v>-0.7799999999999998</c:v>
                </c:pt>
                <c:pt idx="108">
                  <c:v>-0.77</c:v>
                </c:pt>
                <c:pt idx="109">
                  <c:v>-0.81</c:v>
                </c:pt>
                <c:pt idx="110">
                  <c:v>-0.78000000000000025</c:v>
                </c:pt>
                <c:pt idx="111">
                  <c:v>-0.75999999999999979</c:v>
                </c:pt>
                <c:pt idx="112">
                  <c:v>-0.7799999999999998</c:v>
                </c:pt>
                <c:pt idx="113">
                  <c:v>-0.70000000000000018</c:v>
                </c:pt>
                <c:pt idx="114">
                  <c:v>-0.71999999999999975</c:v>
                </c:pt>
                <c:pt idx="115">
                  <c:v>-0.91000000000000014</c:v>
                </c:pt>
                <c:pt idx="116">
                  <c:v>-0.90000000000000036</c:v>
                </c:pt>
                <c:pt idx="117">
                  <c:v>-0.83999999999999986</c:v>
                </c:pt>
                <c:pt idx="118">
                  <c:v>-0.75999999999999979</c:v>
                </c:pt>
                <c:pt idx="119">
                  <c:v>-0.75999999999999979</c:v>
                </c:pt>
                <c:pt idx="120">
                  <c:v>#N/A</c:v>
                </c:pt>
                <c:pt idx="121">
                  <c:v>-0.66000000000000014</c:v>
                </c:pt>
                <c:pt idx="122">
                  <c:v>-0.66999999999999993</c:v>
                </c:pt>
                <c:pt idx="123">
                  <c:v>-0.79</c:v>
                </c:pt>
                <c:pt idx="124">
                  <c:v>-0.83000000000000007</c:v>
                </c:pt>
                <c:pt idx="125">
                  <c:v>-0.80000000000000027</c:v>
                </c:pt>
                <c:pt idx="126">
                  <c:v>-0.73</c:v>
                </c:pt>
                <c:pt idx="127">
                  <c:v>-0.71</c:v>
                </c:pt>
                <c:pt idx="128">
                  <c:v>-0.75999999999999979</c:v>
                </c:pt>
                <c:pt idx="129">
                  <c:v>-0.7799999999999998</c:v>
                </c:pt>
                <c:pt idx="130">
                  <c:v>#N/A</c:v>
                </c:pt>
                <c:pt idx="131">
                  <c:v>-0.75999999999999979</c:v>
                </c:pt>
                <c:pt idx="132">
                  <c:v>-0.83000000000000007</c:v>
                </c:pt>
                <c:pt idx="133">
                  <c:v>-0.87999999999999989</c:v>
                </c:pt>
                <c:pt idx="134">
                  <c:v>-0.85999999999999988</c:v>
                </c:pt>
                <c:pt idx="135">
                  <c:v>-0.80000000000000027</c:v>
                </c:pt>
                <c:pt idx="136">
                  <c:v>-0.89000000000000012</c:v>
                </c:pt>
                <c:pt idx="137">
                  <c:v>-0.86000000000000032</c:v>
                </c:pt>
                <c:pt idx="138">
                  <c:v>-0.87000000000000011</c:v>
                </c:pt>
                <c:pt idx="139">
                  <c:v>-0.8400000000000003</c:v>
                </c:pt>
                <c:pt idx="140">
                  <c:v>-0.81999999999999984</c:v>
                </c:pt>
                <c:pt idx="141">
                  <c:v>-0.82999999999999963</c:v>
                </c:pt>
                <c:pt idx="142">
                  <c:v>-0.89999999999999991</c:v>
                </c:pt>
                <c:pt idx="143">
                  <c:v>-0.87000000000000011</c:v>
                </c:pt>
                <c:pt idx="144">
                  <c:v>-0.84000000000000008</c:v>
                </c:pt>
                <c:pt idx="145">
                  <c:v>-0.87000000000000011</c:v>
                </c:pt>
                <c:pt idx="146">
                  <c:v>-0.89000000000000012</c:v>
                </c:pt>
                <c:pt idx="147">
                  <c:v>-0.81999999999999984</c:v>
                </c:pt>
                <c:pt idx="148">
                  <c:v>-0.81</c:v>
                </c:pt>
                <c:pt idx="149">
                  <c:v>-0.80999999999999983</c:v>
                </c:pt>
                <c:pt idx="150">
                  <c:v>-0.79</c:v>
                </c:pt>
                <c:pt idx="151">
                  <c:v>-0.8899999999999999</c:v>
                </c:pt>
                <c:pt idx="152">
                  <c:v>-0.82000000000000006</c:v>
                </c:pt>
                <c:pt idx="153">
                  <c:v>-0.78000000000000025</c:v>
                </c:pt>
                <c:pt idx="154">
                  <c:v>-0.79</c:v>
                </c:pt>
                <c:pt idx="155">
                  <c:v>-0.82000000000000006</c:v>
                </c:pt>
                <c:pt idx="156">
                  <c:v>-0.81999999999999984</c:v>
                </c:pt>
                <c:pt idx="157">
                  <c:v>-0.81999999999999984</c:v>
                </c:pt>
                <c:pt idx="158">
                  <c:v>-0.81</c:v>
                </c:pt>
                <c:pt idx="159">
                  <c:v>-0.73999999999999977</c:v>
                </c:pt>
                <c:pt idx="160">
                  <c:v>-0.76000000000000023</c:v>
                </c:pt>
                <c:pt idx="161">
                  <c:v>-0.71</c:v>
                </c:pt>
                <c:pt idx="162">
                  <c:v>-0.61000000000000032</c:v>
                </c:pt>
                <c:pt idx="163">
                  <c:v>-0.54999999999999982</c:v>
                </c:pt>
                <c:pt idx="164">
                  <c:v>-0.56999999999999984</c:v>
                </c:pt>
                <c:pt idx="165">
                  <c:v>-0.50999999999999979</c:v>
                </c:pt>
                <c:pt idx="166">
                  <c:v>-0.46999999999999975</c:v>
                </c:pt>
                <c:pt idx="167">
                  <c:v>-0.41999999999999993</c:v>
                </c:pt>
                <c:pt idx="168">
                  <c:v>-0.41999999999999993</c:v>
                </c:pt>
                <c:pt idx="169">
                  <c:v>-0.41999999999999993</c:v>
                </c:pt>
                <c:pt idx="170">
                  <c:v>-0.49000000000000021</c:v>
                </c:pt>
                <c:pt idx="171">
                  <c:v>-0.4099999999999997</c:v>
                </c:pt>
                <c:pt idx="172">
                  <c:v>-0.35999999999999988</c:v>
                </c:pt>
                <c:pt idx="173">
                  <c:v>-0.36999999999999966</c:v>
                </c:pt>
                <c:pt idx="174">
                  <c:v>-0.30000000000000027</c:v>
                </c:pt>
                <c:pt idx="175">
                  <c:v>#N/A</c:v>
                </c:pt>
                <c:pt idx="176">
                  <c:v>-0.24000000000000021</c:v>
                </c:pt>
                <c:pt idx="177">
                  <c:v>-0.26000000000000023</c:v>
                </c:pt>
                <c:pt idx="178">
                  <c:v>-0.12999999999999989</c:v>
                </c:pt>
                <c:pt idx="179">
                  <c:v>-0.22999999999999998</c:v>
                </c:pt>
                <c:pt idx="180">
                  <c:v>-0.30000000000000027</c:v>
                </c:pt>
                <c:pt idx="181">
                  <c:v>-0.25</c:v>
                </c:pt>
                <c:pt idx="182">
                  <c:v>-0.27</c:v>
                </c:pt>
                <c:pt idx="183">
                  <c:v>-0.29000000000000004</c:v>
                </c:pt>
                <c:pt idx="184">
                  <c:v>-0.31000000000000005</c:v>
                </c:pt>
                <c:pt idx="185">
                  <c:v>-0.33000000000000007</c:v>
                </c:pt>
                <c:pt idx="186">
                  <c:v>-0.2799999999999998</c:v>
                </c:pt>
                <c:pt idx="187">
                  <c:v>-0.19999999999999973</c:v>
                </c:pt>
                <c:pt idx="188">
                  <c:v>-0.20000000000000018</c:v>
                </c:pt>
                <c:pt idx="189">
                  <c:v>0.12000000000000011</c:v>
                </c:pt>
                <c:pt idx="190">
                  <c:v>0.36000000000000032</c:v>
                </c:pt>
                <c:pt idx="191">
                  <c:v>0.51000000000000023</c:v>
                </c:pt>
                <c:pt idx="192">
                  <c:v>0.28999999999999959</c:v>
                </c:pt>
                <c:pt idx="193">
                  <c:v>0.45000000000000018</c:v>
                </c:pt>
                <c:pt idx="194">
                  <c:v>0.25</c:v>
                </c:pt>
                <c:pt idx="195">
                  <c:v>0.29000000000000004</c:v>
                </c:pt>
                <c:pt idx="196">
                  <c:v>0.23999999999999977</c:v>
                </c:pt>
                <c:pt idx="197">
                  <c:v>0.27000000000000046</c:v>
                </c:pt>
                <c:pt idx="198">
                  <c:v>0.36000000000000032</c:v>
                </c:pt>
                <c:pt idx="199">
                  <c:v>0.36999999999999966</c:v>
                </c:pt>
                <c:pt idx="200">
                  <c:v>#N/A</c:v>
                </c:pt>
                <c:pt idx="201">
                  <c:v>0.51000000000000023</c:v>
                </c:pt>
                <c:pt idx="202">
                  <c:v>0.51999999999999957</c:v>
                </c:pt>
                <c:pt idx="203">
                  <c:v>0.20999999999999952</c:v>
                </c:pt>
                <c:pt idx="204">
                  <c:v>0.37000000000000011</c:v>
                </c:pt>
                <c:pt idx="205">
                  <c:v>-4.9999999999999378E-2</c:v>
                </c:pt>
                <c:pt idx="206">
                  <c:v>-7.9999999999999627E-2</c:v>
                </c:pt>
                <c:pt idx="207">
                  <c:v>-0.24999999999999956</c:v>
                </c:pt>
                <c:pt idx="208">
                  <c:v>-0.30000000000000027</c:v>
                </c:pt>
                <c:pt idx="209">
                  <c:v>-0.15000000000000036</c:v>
                </c:pt>
                <c:pt idx="210">
                  <c:v>-0.54</c:v>
                </c:pt>
                <c:pt idx="211">
                  <c:v>-0.46999999999999975</c:v>
                </c:pt>
                <c:pt idx="212">
                  <c:v>-0.45999999999999996</c:v>
                </c:pt>
                <c:pt idx="213">
                  <c:v>-0.54999999999999982</c:v>
                </c:pt>
                <c:pt idx="214">
                  <c:v>-0.51999999999999957</c:v>
                </c:pt>
                <c:pt idx="215">
                  <c:v>-0.57999999999999963</c:v>
                </c:pt>
                <c:pt idx="216">
                  <c:v>-0.61000000000000032</c:v>
                </c:pt>
                <c:pt idx="217">
                  <c:v>-0.70999999999999952</c:v>
                </c:pt>
                <c:pt idx="218">
                  <c:v>-0.63999999999999968</c:v>
                </c:pt>
                <c:pt idx="219">
                  <c:v>-0.62999999999999989</c:v>
                </c:pt>
                <c:pt idx="220">
                  <c:v>-0.57999999999999963</c:v>
                </c:pt>
                <c:pt idx="221">
                  <c:v>-0.58999999999999986</c:v>
                </c:pt>
                <c:pt idx="222">
                  <c:v>-0.66999999999999993</c:v>
                </c:pt>
                <c:pt idx="223">
                  <c:v>-0.5299999999999998</c:v>
                </c:pt>
                <c:pt idx="224">
                  <c:v>#N/A</c:v>
                </c:pt>
                <c:pt idx="225">
                  <c:v>-0.5299999999999998</c:v>
                </c:pt>
                <c:pt idx="226">
                  <c:v>-0.50999999999999979</c:v>
                </c:pt>
                <c:pt idx="227">
                  <c:v>-0.52</c:v>
                </c:pt>
                <c:pt idx="228">
                  <c:v>-0.58000000000000007</c:v>
                </c:pt>
                <c:pt idx="229">
                  <c:v>-0.57999999999999963</c:v>
                </c:pt>
                <c:pt idx="230">
                  <c:v>-0.62000000000000011</c:v>
                </c:pt>
                <c:pt idx="231">
                  <c:v>-0.62999999999999989</c:v>
                </c:pt>
                <c:pt idx="232">
                  <c:v>-0.70000000000000018</c:v>
                </c:pt>
                <c:pt idx="233">
                  <c:v>#N/A</c:v>
                </c:pt>
                <c:pt idx="234">
                  <c:v>-0.57000000000000028</c:v>
                </c:pt>
                <c:pt idx="235">
                  <c:v>-0.56000000000000005</c:v>
                </c:pt>
                <c:pt idx="236">
                  <c:v>-0.62999999999999989</c:v>
                </c:pt>
                <c:pt idx="237">
                  <c:v>-0.52</c:v>
                </c:pt>
                <c:pt idx="238">
                  <c:v>-0.42999999999999972</c:v>
                </c:pt>
                <c:pt idx="239">
                  <c:v>-0.35999999999999988</c:v>
                </c:pt>
                <c:pt idx="240">
                  <c:v>-0.5</c:v>
                </c:pt>
                <c:pt idx="241">
                  <c:v>-0.42999999999999972</c:v>
                </c:pt>
                <c:pt idx="242">
                  <c:v>-0.37000000000000011</c:v>
                </c:pt>
                <c:pt idx="243">
                  <c:v>-0.39000000000000012</c:v>
                </c:pt>
                <c:pt idx="244">
                  <c:v>-0.38999999999999968</c:v>
                </c:pt>
                <c:pt idx="245">
                  <c:v>-0.4099999999999997</c:v>
                </c:pt>
                <c:pt idx="246">
                  <c:v>-0.20999999999999996</c:v>
                </c:pt>
                <c:pt idx="247">
                  <c:v>-0.18000000000000016</c:v>
                </c:pt>
                <c:pt idx="248">
                  <c:v>-0.18999999999999995</c:v>
                </c:pt>
                <c:pt idx="249">
                  <c:v>-0.14999999999999991</c:v>
                </c:pt>
                <c:pt idx="250">
                  <c:v>-6.999999999999984E-2</c:v>
                </c:pt>
                <c:pt idx="251">
                  <c:v>-8.9999999999999858E-2</c:v>
                </c:pt>
                <c:pt idx="252">
                  <c:v>-0.11000000000000032</c:v>
                </c:pt>
                <c:pt idx="253">
                  <c:v>-6.999999999999984E-2</c:v>
                </c:pt>
                <c:pt idx="254">
                  <c:v>-0.12000000000000011</c:v>
                </c:pt>
                <c:pt idx="255">
                  <c:v>#N/A</c:v>
                </c:pt>
                <c:pt idx="256">
                  <c:v>-0.19999999999999973</c:v>
                </c:pt>
                <c:pt idx="257">
                  <c:v>-0.22999999999999998</c:v>
                </c:pt>
                <c:pt idx="258">
                  <c:v>-0.16999999999999993</c:v>
                </c:pt>
                <c:pt idx="259">
                  <c:v>-0.20999999999999996</c:v>
                </c:pt>
                <c:pt idx="260">
                  <c:v>#N/A</c:v>
                </c:pt>
                <c:pt idx="261">
                  <c:v>-0.14000000000000012</c:v>
                </c:pt>
                <c:pt idx="262">
                  <c:v>-0.18999999999999995</c:v>
                </c:pt>
                <c:pt idx="263">
                  <c:v>-0.16000000000000014</c:v>
                </c:pt>
                <c:pt idx="264">
                  <c:v>-7.9999999999999627E-2</c:v>
                </c:pt>
                <c:pt idx="265">
                  <c:v>0</c:v>
                </c:pt>
                <c:pt idx="266">
                  <c:v>-4.9999999999999822E-2</c:v>
                </c:pt>
                <c:pt idx="267">
                  <c:v>-0.12999999999999989</c:v>
                </c:pt>
                <c:pt idx="268">
                  <c:v>-0.11000000000000032</c:v>
                </c:pt>
                <c:pt idx="269">
                  <c:v>-0.12000000000000011</c:v>
                </c:pt>
                <c:pt idx="270">
                  <c:v>#N/A</c:v>
                </c:pt>
                <c:pt idx="271">
                  <c:v>-0.19999999999999973</c:v>
                </c:pt>
                <c:pt idx="272">
                  <c:v>-6.0000000000000053E-2</c:v>
                </c:pt>
                <c:pt idx="273">
                  <c:v>-7.0000000000000284E-2</c:v>
                </c:pt>
                <c:pt idx="274">
                  <c:v>-0.10999999999999988</c:v>
                </c:pt>
                <c:pt idx="275">
                  <c:v>-0.16000000000000014</c:v>
                </c:pt>
                <c:pt idx="276">
                  <c:v>-0.18000000000000016</c:v>
                </c:pt>
                <c:pt idx="277">
                  <c:v>-0.21999999999999975</c:v>
                </c:pt>
                <c:pt idx="278">
                  <c:v>-0.19000000000000039</c:v>
                </c:pt>
                <c:pt idx="279">
                  <c:v>-0.18999999999999995</c:v>
                </c:pt>
                <c:pt idx="280">
                  <c:v>-0.19999999999999973</c:v>
                </c:pt>
                <c:pt idx="281">
                  <c:v>-0.18000000000000016</c:v>
                </c:pt>
                <c:pt idx="282">
                  <c:v>-9.0000000000000302E-2</c:v>
                </c:pt>
                <c:pt idx="283">
                  <c:v>-0.4099999999999997</c:v>
                </c:pt>
                <c:pt idx="284">
                  <c:v>-0.48</c:v>
                </c:pt>
                <c:pt idx="285">
                  <c:v>-0.37000000000000011</c:v>
                </c:pt>
                <c:pt idx="286">
                  <c:v>-0.37999999999999989</c:v>
                </c:pt>
                <c:pt idx="287">
                  <c:v>-0.33999999999999986</c:v>
                </c:pt>
                <c:pt idx="288">
                  <c:v>-0.37999999999999989</c:v>
                </c:pt>
                <c:pt idx="289">
                  <c:v>-0.35000000000000009</c:v>
                </c:pt>
                <c:pt idx="290">
                  <c:v>-0.32000000000000028</c:v>
                </c:pt>
                <c:pt idx="291">
                  <c:v>-0.24000000000000021</c:v>
                </c:pt>
                <c:pt idx="292">
                  <c:v>-0.33000000000000007</c:v>
                </c:pt>
                <c:pt idx="293">
                  <c:v>-0.35999999999999988</c:v>
                </c:pt>
                <c:pt idx="294">
                  <c:v>-0.31000000000000005</c:v>
                </c:pt>
                <c:pt idx="295">
                  <c:v>#N/A</c:v>
                </c:pt>
                <c:pt idx="296">
                  <c:v>-0.32000000000000028</c:v>
                </c:pt>
                <c:pt idx="297">
                  <c:v>-0.32000000000000028</c:v>
                </c:pt>
                <c:pt idx="298">
                  <c:v>-0.29999999999999982</c:v>
                </c:pt>
                <c:pt idx="299">
                  <c:v>-0.20000000000000018</c:v>
                </c:pt>
                <c:pt idx="300">
                  <c:v>-0.12000000000000011</c:v>
                </c:pt>
                <c:pt idx="301">
                  <c:v>-8.0000000000000071E-2</c:v>
                </c:pt>
                <c:pt idx="302">
                  <c:v>-0.17999999999999972</c:v>
                </c:pt>
                <c:pt idx="303">
                  <c:v>-0.16999999999999993</c:v>
                </c:pt>
                <c:pt idx="304">
                  <c:v>-0.17000000000000037</c:v>
                </c:pt>
                <c:pt idx="305">
                  <c:v>-0.10000000000000009</c:v>
                </c:pt>
                <c:pt idx="306">
                  <c:v>-0.12000000000000011</c:v>
                </c:pt>
                <c:pt idx="307">
                  <c:v>-0.18999999999999995</c:v>
                </c:pt>
                <c:pt idx="308">
                  <c:v>-0.10000000000000009</c:v>
                </c:pt>
                <c:pt idx="309">
                  <c:v>-8.0000000000000071E-2</c:v>
                </c:pt>
                <c:pt idx="310">
                  <c:v>-0.16999999999999993</c:v>
                </c:pt>
                <c:pt idx="311">
                  <c:v>-0.14000000000000012</c:v>
                </c:pt>
                <c:pt idx="312">
                  <c:v>-0.17999999999999972</c:v>
                </c:pt>
                <c:pt idx="313">
                  <c:v>-0.14999999999999991</c:v>
                </c:pt>
                <c:pt idx="314">
                  <c:v>-0.11000000000000032</c:v>
                </c:pt>
                <c:pt idx="315">
                  <c:v>-0.16000000000000014</c:v>
                </c:pt>
                <c:pt idx="316">
                  <c:v>-0.22999999999999998</c:v>
                </c:pt>
                <c:pt idx="317">
                  <c:v>-4.0000000000000036E-2</c:v>
                </c:pt>
                <c:pt idx="318">
                  <c:v>-2.0000000000000018E-2</c:v>
                </c:pt>
                <c:pt idx="319">
                  <c:v>-0.10000000000000009</c:v>
                </c:pt>
                <c:pt idx="320">
                  <c:v>-0.14999999999999991</c:v>
                </c:pt>
                <c:pt idx="321">
                  <c:v>-8.9999999999999858E-2</c:v>
                </c:pt>
                <c:pt idx="322">
                  <c:v>-0.10999999999999988</c:v>
                </c:pt>
                <c:pt idx="323">
                  <c:v>-4.9999999999999822E-2</c:v>
                </c:pt>
                <c:pt idx="324">
                  <c:v>-9.9999999999997868E-3</c:v>
                </c:pt>
                <c:pt idx="325">
                  <c:v>0</c:v>
                </c:pt>
                <c:pt idx="326">
                  <c:v>6.999999999999984E-2</c:v>
                </c:pt>
                <c:pt idx="327">
                  <c:v>0.12000000000000011</c:v>
                </c:pt>
                <c:pt idx="328">
                  <c:v>0.11000000000000032</c:v>
                </c:pt>
                <c:pt idx="329">
                  <c:v>#N/A</c:v>
                </c:pt>
                <c:pt idx="330">
                  <c:v>#N/A</c:v>
                </c:pt>
                <c:pt idx="331">
                  <c:v>0.10999999999999988</c:v>
                </c:pt>
                <c:pt idx="332">
                  <c:v>0.1599999999999997</c:v>
                </c:pt>
                <c:pt idx="333">
                  <c:v>0.10999999999999988</c:v>
                </c:pt>
                <c:pt idx="334">
                  <c:v>0.12999999999999989</c:v>
                </c:pt>
                <c:pt idx="335">
                  <c:v>0.10000000000000009</c:v>
                </c:pt>
                <c:pt idx="336">
                  <c:v>0.16999999999999993</c:v>
                </c:pt>
                <c:pt idx="337">
                  <c:v>0.25</c:v>
                </c:pt>
                <c:pt idx="338">
                  <c:v>0.20999999999999996</c:v>
                </c:pt>
                <c:pt idx="339">
                  <c:v>0.18000000000000016</c:v>
                </c:pt>
                <c:pt idx="340">
                  <c:v>0.25999999999999979</c:v>
                </c:pt>
                <c:pt idx="341">
                  <c:v>0.29000000000000004</c:v>
                </c:pt>
                <c:pt idx="342">
                  <c:v>0.31000000000000005</c:v>
                </c:pt>
                <c:pt idx="343">
                  <c:v>0.27</c:v>
                </c:pt>
                <c:pt idx="344">
                  <c:v>0.28000000000000025</c:v>
                </c:pt>
                <c:pt idx="345">
                  <c:v>#N/A</c:v>
                </c:pt>
                <c:pt idx="346">
                  <c:v>0.2200000000000002</c:v>
                </c:pt>
                <c:pt idx="347">
                  <c:v>0.31000000000000005</c:v>
                </c:pt>
                <c:pt idx="348">
                  <c:v>0.29000000000000004</c:v>
                </c:pt>
                <c:pt idx="349">
                  <c:v>0.33000000000000007</c:v>
                </c:pt>
                <c:pt idx="350">
                  <c:v>#N/A</c:v>
                </c:pt>
                <c:pt idx="351">
                  <c:v>0.33000000000000007</c:v>
                </c:pt>
                <c:pt idx="352">
                  <c:v>0.36999999999999966</c:v>
                </c:pt>
                <c:pt idx="353">
                  <c:v>0.31999999999999984</c:v>
                </c:pt>
                <c:pt idx="354">
                  <c:v>0.31999999999999984</c:v>
                </c:pt>
                <c:pt idx="355">
                  <c:v>0.31999999999999984</c:v>
                </c:pt>
                <c:pt idx="356">
                  <c:v>0.25999999999999979</c:v>
                </c:pt>
                <c:pt idx="357">
                  <c:v>0.27</c:v>
                </c:pt>
                <c:pt idx="358">
                  <c:v>0.32000000000000028</c:v>
                </c:pt>
                <c:pt idx="359">
                  <c:v>0.30999999999999961</c:v>
                </c:pt>
                <c:pt idx="360">
                  <c:v>0.32999999999999963</c:v>
                </c:pt>
                <c:pt idx="361">
                  <c:v>0.45999999999999996</c:v>
                </c:pt>
                <c:pt idx="362">
                  <c:v>0.48999999999999977</c:v>
                </c:pt>
                <c:pt idx="363">
                  <c:v>0.54999999999999982</c:v>
                </c:pt>
                <c:pt idx="364">
                  <c:v>0.53000000000000025</c:v>
                </c:pt>
                <c:pt idx="365">
                  <c:v>#N/A</c:v>
                </c:pt>
                <c:pt idx="366">
                  <c:v>0.55000000000000027</c:v>
                </c:pt>
                <c:pt idx="367">
                  <c:v>0.53999999999999959</c:v>
                </c:pt>
                <c:pt idx="368">
                  <c:v>0.52</c:v>
                </c:pt>
                <c:pt idx="369">
                  <c:v>0.46000000000000041</c:v>
                </c:pt>
                <c:pt idx="370">
                  <c:v>0.5299999999999998</c:v>
                </c:pt>
                <c:pt idx="371">
                  <c:v>0.49000000000000021</c:v>
                </c:pt>
                <c:pt idx="372">
                  <c:v>0.46999999999999975</c:v>
                </c:pt>
                <c:pt idx="373">
                  <c:v>0.52</c:v>
                </c:pt>
                <c:pt idx="374">
                  <c:v>0.49000000000000021</c:v>
                </c:pt>
                <c:pt idx="375">
                  <c:v>0.60999999999999988</c:v>
                </c:pt>
                <c:pt idx="376">
                  <c:v>0.58999999999999986</c:v>
                </c:pt>
                <c:pt idx="377">
                  <c:v>0.54</c:v>
                </c:pt>
                <c:pt idx="378">
                  <c:v>0.64999999999999991</c:v>
                </c:pt>
                <c:pt idx="379">
                  <c:v>0.63000000000000034</c:v>
                </c:pt>
                <c:pt idx="380">
                  <c:v>#N/A</c:v>
                </c:pt>
                <c:pt idx="381">
                  <c:v>0.58999999999999986</c:v>
                </c:pt>
                <c:pt idx="382">
                  <c:v>0.68000000000000016</c:v>
                </c:pt>
                <c:pt idx="383">
                  <c:v>0.5600000000000005</c:v>
                </c:pt>
                <c:pt idx="384">
                  <c:v>0.58999999999999986</c:v>
                </c:pt>
                <c:pt idx="385">
                  <c:v>0.56999999999999984</c:v>
                </c:pt>
                <c:pt idx="386">
                  <c:v>0.60000000000000009</c:v>
                </c:pt>
                <c:pt idx="387">
                  <c:v>0.59999999999999964</c:v>
                </c:pt>
                <c:pt idx="388">
                  <c:v>0.53999999999999959</c:v>
                </c:pt>
                <c:pt idx="389">
                  <c:v>0.57999999999999963</c:v>
                </c:pt>
                <c:pt idx="390">
                  <c:v>0.5900000000000003</c:v>
                </c:pt>
                <c:pt idx="391">
                  <c:v>#N/A</c:v>
                </c:pt>
                <c:pt idx="392">
                  <c:v>0.55999999999999961</c:v>
                </c:pt>
                <c:pt idx="393">
                  <c:v>0.60000000000000053</c:v>
                </c:pt>
                <c:pt idx="394">
                  <c:v>0.58000000000000007</c:v>
                </c:pt>
                <c:pt idx="395">
                  <c:v>0.62999999999999989</c:v>
                </c:pt>
                <c:pt idx="396">
                  <c:v>0.66000000000000014</c:v>
                </c:pt>
                <c:pt idx="397">
                  <c:v>0.64999999999999991</c:v>
                </c:pt>
                <c:pt idx="398">
                  <c:v>0.65000000000000036</c:v>
                </c:pt>
                <c:pt idx="399">
                  <c:v>0.61000000000000032</c:v>
                </c:pt>
                <c:pt idx="400">
                  <c:v>0.61999999999999966</c:v>
                </c:pt>
                <c:pt idx="401">
                  <c:v>0.54999999999999982</c:v>
                </c:pt>
                <c:pt idx="402">
                  <c:v>0.42999999999999972</c:v>
                </c:pt>
                <c:pt idx="403">
                  <c:v>0.43000000000000016</c:v>
                </c:pt>
                <c:pt idx="404">
                  <c:v>0.42999999999999972</c:v>
                </c:pt>
                <c:pt idx="405">
                  <c:v>0.39999999999999991</c:v>
                </c:pt>
                <c:pt idx="406">
                  <c:v>0.35999999999999943</c:v>
                </c:pt>
                <c:pt idx="407">
                  <c:v>0.43000000000000016</c:v>
                </c:pt>
                <c:pt idx="408">
                  <c:v>0.29999999999999982</c:v>
                </c:pt>
                <c:pt idx="409">
                  <c:v>0.37000000000000011</c:v>
                </c:pt>
                <c:pt idx="410">
                  <c:v>0.32999999999999963</c:v>
                </c:pt>
                <c:pt idx="411">
                  <c:v>0.36000000000000032</c:v>
                </c:pt>
                <c:pt idx="412">
                  <c:v>0.32000000000000028</c:v>
                </c:pt>
                <c:pt idx="413">
                  <c:v>0.25999999999999979</c:v>
                </c:pt>
                <c:pt idx="414">
                  <c:v>0.33000000000000007</c:v>
                </c:pt>
                <c:pt idx="415">
                  <c:v>0.36000000000000032</c:v>
                </c:pt>
                <c:pt idx="416">
                  <c:v>0.37000000000000011</c:v>
                </c:pt>
                <c:pt idx="417">
                  <c:v>0.37000000000000011</c:v>
                </c:pt>
                <c:pt idx="418">
                  <c:v>0.28000000000000025</c:v>
                </c:pt>
                <c:pt idx="419">
                  <c:v>0.37000000000000011</c:v>
                </c:pt>
                <c:pt idx="420">
                  <c:v>0.36999999999999922</c:v>
                </c:pt>
                <c:pt idx="421">
                  <c:v>0.38999999999999968</c:v>
                </c:pt>
                <c:pt idx="422">
                  <c:v>0.35999999999999943</c:v>
                </c:pt>
                <c:pt idx="423">
                  <c:v>0.45000000000000018</c:v>
                </c:pt>
                <c:pt idx="424">
                  <c:v>0.41000000000000014</c:v>
                </c:pt>
                <c:pt idx="425">
                  <c:v>0.39000000000000057</c:v>
                </c:pt>
                <c:pt idx="426">
                  <c:v>0.3100000000000005</c:v>
                </c:pt>
                <c:pt idx="427">
                  <c:v>0.26999999999999957</c:v>
                </c:pt>
                <c:pt idx="428">
                  <c:v>0.20999999999999996</c:v>
                </c:pt>
                <c:pt idx="429">
                  <c:v>0.19000000000000039</c:v>
                </c:pt>
                <c:pt idx="430">
                  <c:v>0.24000000000000021</c:v>
                </c:pt>
                <c:pt idx="431">
                  <c:v>0.29999999999999982</c:v>
                </c:pt>
                <c:pt idx="432">
                  <c:v>0.30999999999999961</c:v>
                </c:pt>
                <c:pt idx="433">
                  <c:v>0.27000000000000046</c:v>
                </c:pt>
                <c:pt idx="434">
                  <c:v>0.22000000000000064</c:v>
                </c:pt>
                <c:pt idx="435">
                  <c:v>#N/A</c:v>
                </c:pt>
                <c:pt idx="436">
                  <c:v>0.25</c:v>
                </c:pt>
                <c:pt idx="437">
                  <c:v>0.23000000000000043</c:v>
                </c:pt>
                <c:pt idx="438">
                  <c:v>0.19000000000000039</c:v>
                </c:pt>
                <c:pt idx="439">
                  <c:v>0.16000000000000014</c:v>
                </c:pt>
                <c:pt idx="440">
                  <c:v>0.17999999999999972</c:v>
                </c:pt>
                <c:pt idx="441">
                  <c:v>0.15000000000000036</c:v>
                </c:pt>
                <c:pt idx="442">
                  <c:v>8.9999999999999858E-2</c:v>
                </c:pt>
                <c:pt idx="443">
                  <c:v>9.9999999999997868E-3</c:v>
                </c:pt>
                <c:pt idx="444">
                  <c:v>4.0000000000000036E-2</c:v>
                </c:pt>
                <c:pt idx="445">
                  <c:v>5.9999999999999609E-2</c:v>
                </c:pt>
                <c:pt idx="446">
                  <c:v>-9.9999999999997868E-3</c:v>
                </c:pt>
                <c:pt idx="447">
                  <c:v>-0.13999999999999968</c:v>
                </c:pt>
                <c:pt idx="448">
                  <c:v>-0.19000000000000039</c:v>
                </c:pt>
                <c:pt idx="449">
                  <c:v>-0.19000000000000039</c:v>
                </c:pt>
                <c:pt idx="450">
                  <c:v>-0.21999999999999975</c:v>
                </c:pt>
                <c:pt idx="451">
                  <c:v>-0.22999999999999954</c:v>
                </c:pt>
                <c:pt idx="452">
                  <c:v>-0.23000000000000043</c:v>
                </c:pt>
                <c:pt idx="453">
                  <c:v>-9.9999999999999645E-2</c:v>
                </c:pt>
                <c:pt idx="454">
                  <c:v>-0.12999999999999989</c:v>
                </c:pt>
                <c:pt idx="455">
                  <c:v>-0.13000000000000078</c:v>
                </c:pt>
                <c:pt idx="456">
                  <c:v>-0.20999999999999996</c:v>
                </c:pt>
                <c:pt idx="457">
                  <c:v>-0.15000000000000036</c:v>
                </c:pt>
                <c:pt idx="458">
                  <c:v>-0.1899999999999995</c:v>
                </c:pt>
                <c:pt idx="459">
                  <c:v>-0.19000000000000039</c:v>
                </c:pt>
                <c:pt idx="460">
                  <c:v>#N/A</c:v>
                </c:pt>
                <c:pt idx="461">
                  <c:v>-0.24000000000000021</c:v>
                </c:pt>
                <c:pt idx="462">
                  <c:v>-0.25</c:v>
                </c:pt>
                <c:pt idx="463">
                  <c:v>-0.27000000000000046</c:v>
                </c:pt>
                <c:pt idx="464">
                  <c:v>-0.25</c:v>
                </c:pt>
                <c:pt idx="465">
                  <c:v>-0.21999999999999975</c:v>
                </c:pt>
                <c:pt idx="466">
                  <c:v>-0.3100000000000005</c:v>
                </c:pt>
                <c:pt idx="467">
                  <c:v>-0.25</c:v>
                </c:pt>
                <c:pt idx="468">
                  <c:v>-0.28000000000000025</c:v>
                </c:pt>
                <c:pt idx="469">
                  <c:v>-0.27999999999999936</c:v>
                </c:pt>
                <c:pt idx="470">
                  <c:v>-0.28000000000000025</c:v>
                </c:pt>
                <c:pt idx="471">
                  <c:v>-0.29000000000000004</c:v>
                </c:pt>
                <c:pt idx="472">
                  <c:v>-0.32000000000000028</c:v>
                </c:pt>
                <c:pt idx="473">
                  <c:v>-0.28000000000000025</c:v>
                </c:pt>
                <c:pt idx="474">
                  <c:v>-0.28000000000000025</c:v>
                </c:pt>
                <c:pt idx="475">
                  <c:v>-0.32000000000000028</c:v>
                </c:pt>
                <c:pt idx="476">
                  <c:v>-0.36000000000000032</c:v>
                </c:pt>
                <c:pt idx="477">
                  <c:v>-0.27999999999999936</c:v>
                </c:pt>
                <c:pt idx="478">
                  <c:v>-0.29999999999999982</c:v>
                </c:pt>
                <c:pt idx="479">
                  <c:v>-0.28000000000000025</c:v>
                </c:pt>
                <c:pt idx="480">
                  <c:v>-0.29000000000000004</c:v>
                </c:pt>
                <c:pt idx="481">
                  <c:v>-0.29999999999999982</c:v>
                </c:pt>
                <c:pt idx="482">
                  <c:v>-0.25</c:v>
                </c:pt>
                <c:pt idx="483">
                  <c:v>-0.33999999999999986</c:v>
                </c:pt>
                <c:pt idx="484">
                  <c:v>-0.28000000000000025</c:v>
                </c:pt>
                <c:pt idx="485">
                  <c:v>-0.30999999999999961</c:v>
                </c:pt>
                <c:pt idx="486">
                  <c:v>-0.28000000000000025</c:v>
                </c:pt>
                <c:pt idx="487">
                  <c:v>-0.29999999999999982</c:v>
                </c:pt>
                <c:pt idx="488">
                  <c:v>-0.32000000000000028</c:v>
                </c:pt>
                <c:pt idx="489">
                  <c:v>-0.34000000000000075</c:v>
                </c:pt>
                <c:pt idx="490">
                  <c:v>-0.29000000000000004</c:v>
                </c:pt>
                <c:pt idx="491">
                  <c:v>-0.27000000000000046</c:v>
                </c:pt>
                <c:pt idx="492">
                  <c:v>-0.25</c:v>
                </c:pt>
                <c:pt idx="493">
                  <c:v>#N/A</c:v>
                </c:pt>
                <c:pt idx="494">
                  <c:v>-0.1899999999999995</c:v>
                </c:pt>
                <c:pt idx="495">
                  <c:v>-0.17999999999999972</c:v>
                </c:pt>
                <c:pt idx="496">
                  <c:v>-0.16000000000000014</c:v>
                </c:pt>
                <c:pt idx="497">
                  <c:v>-0.17999999999999972</c:v>
                </c:pt>
                <c:pt idx="498">
                  <c:v>-0.15000000000000036</c:v>
                </c:pt>
                <c:pt idx="499">
                  <c:v>-8.0000000000000071E-2</c:v>
                </c:pt>
                <c:pt idx="500">
                  <c:v>-8.9999999999999858E-2</c:v>
                </c:pt>
                <c:pt idx="501">
                  <c:v>-0.14999999999999947</c:v>
                </c:pt>
                <c:pt idx="502">
                  <c:v>-0.16999999999999993</c:v>
                </c:pt>
                <c:pt idx="503">
                  <c:v>-0.16999999999999948</c:v>
                </c:pt>
                <c:pt idx="504">
                  <c:v>-0.21000000000000085</c:v>
                </c:pt>
                <c:pt idx="505">
                  <c:v>-0.15000000000000036</c:v>
                </c:pt>
                <c:pt idx="506">
                  <c:v>-0.20999999999999996</c:v>
                </c:pt>
                <c:pt idx="507">
                  <c:v>-0.20999999999999996</c:v>
                </c:pt>
                <c:pt idx="508">
                  <c:v>-0.12999999999999989</c:v>
                </c:pt>
                <c:pt idx="509">
                  <c:v>-0.20999999999999996</c:v>
                </c:pt>
                <c:pt idx="510">
                  <c:v>-0.24000000000000021</c:v>
                </c:pt>
                <c:pt idx="511">
                  <c:v>-0.25</c:v>
                </c:pt>
                <c:pt idx="512">
                  <c:v>-0.33999999999999986</c:v>
                </c:pt>
                <c:pt idx="513">
                  <c:v>-0.35000000000000009</c:v>
                </c:pt>
                <c:pt idx="514">
                  <c:v>-0.39000000000000012</c:v>
                </c:pt>
                <c:pt idx="515">
                  <c:v>#N/A</c:v>
                </c:pt>
                <c:pt idx="516">
                  <c:v>#N/A</c:v>
                </c:pt>
                <c:pt idx="517">
                  <c:v>-0.33999999999999986</c:v>
                </c:pt>
                <c:pt idx="518">
                  <c:v>-0.33999999999999986</c:v>
                </c:pt>
                <c:pt idx="519">
                  <c:v>-0.33999999999999986</c:v>
                </c:pt>
                <c:pt idx="520">
                  <c:v>#N/A</c:v>
                </c:pt>
                <c:pt idx="521">
                  <c:v>-0.30000000000000027</c:v>
                </c:pt>
                <c:pt idx="522">
                  <c:v>-0.30000000000000027</c:v>
                </c:pt>
                <c:pt idx="523">
                  <c:v>-0.25</c:v>
                </c:pt>
                <c:pt idx="524">
                  <c:v>-0.23999999999999977</c:v>
                </c:pt>
                <c:pt idx="525">
                  <c:v>-0.23999999999999977</c:v>
                </c:pt>
                <c:pt idx="526">
                  <c:v>-0.22999999999999954</c:v>
                </c:pt>
                <c:pt idx="527">
                  <c:v>-0.2200000000000002</c:v>
                </c:pt>
                <c:pt idx="528">
                  <c:v>-0.12999999999999989</c:v>
                </c:pt>
                <c:pt idx="529">
                  <c:v>-0.16000000000000014</c:v>
                </c:pt>
                <c:pt idx="530">
                  <c:v>#N/A</c:v>
                </c:pt>
                <c:pt idx="531">
                  <c:v>-0.24000000000000021</c:v>
                </c:pt>
                <c:pt idx="532">
                  <c:v>-0.11999999999999966</c:v>
                </c:pt>
                <c:pt idx="533">
                  <c:v>-0.19999999999999973</c:v>
                </c:pt>
                <c:pt idx="534">
                  <c:v>-0.23000000000000043</c:v>
                </c:pt>
                <c:pt idx="535">
                  <c:v>-0.20000000000000018</c:v>
                </c:pt>
                <c:pt idx="536">
                  <c:v>-0.13999999999999968</c:v>
                </c:pt>
                <c:pt idx="537">
                  <c:v>-0.17999999999999972</c:v>
                </c:pt>
                <c:pt idx="538">
                  <c:v>-0.14999999999999947</c:v>
                </c:pt>
                <c:pt idx="539">
                  <c:v>-0.18000000000000016</c:v>
                </c:pt>
                <c:pt idx="540">
                  <c:v>-0.20000000000000018</c:v>
                </c:pt>
                <c:pt idx="541">
                  <c:v>-0.1599999999999997</c:v>
                </c:pt>
                <c:pt idx="542">
                  <c:v>-0.20000000000000018</c:v>
                </c:pt>
                <c:pt idx="543">
                  <c:v>-0.11000000000000032</c:v>
                </c:pt>
                <c:pt idx="544">
                  <c:v>-0.11000000000000032</c:v>
                </c:pt>
                <c:pt idx="545">
                  <c:v>-0.16999999999999993</c:v>
                </c:pt>
                <c:pt idx="546">
                  <c:v>-0.14999999999999991</c:v>
                </c:pt>
                <c:pt idx="547">
                  <c:v>-8.9999999999999858E-2</c:v>
                </c:pt>
                <c:pt idx="548">
                  <c:v>-9.0000000000000746E-2</c:v>
                </c:pt>
                <c:pt idx="549">
                  <c:v>-0.11000000000000032</c:v>
                </c:pt>
                <c:pt idx="550">
                  <c:v>-0.11000000000000032</c:v>
                </c:pt>
                <c:pt idx="551">
                  <c:v>-0.14999999999999947</c:v>
                </c:pt>
                <c:pt idx="552">
                  <c:v>-0.23999999999999932</c:v>
                </c:pt>
                <c:pt idx="553">
                  <c:v>-0.19000000000000039</c:v>
                </c:pt>
                <c:pt idx="554">
                  <c:v>-0.1899999999999995</c:v>
                </c:pt>
                <c:pt idx="555">
                  <c:v>#N/A</c:v>
                </c:pt>
                <c:pt idx="556">
                  <c:v>-0.21999999999999975</c:v>
                </c:pt>
                <c:pt idx="557">
                  <c:v>-0.22000000000000064</c:v>
                </c:pt>
                <c:pt idx="558">
                  <c:v>-0.21999999999999975</c:v>
                </c:pt>
                <c:pt idx="559">
                  <c:v>-0.14999999999999947</c:v>
                </c:pt>
                <c:pt idx="560">
                  <c:v>-0.12999999999999989</c:v>
                </c:pt>
                <c:pt idx="561">
                  <c:v>-0.11999999999999922</c:v>
                </c:pt>
                <c:pt idx="562">
                  <c:v>-8.9999999999999858E-2</c:v>
                </c:pt>
                <c:pt idx="563">
                  <c:v>-0.12999999999999989</c:v>
                </c:pt>
                <c:pt idx="564">
                  <c:v>-9.0000000000000746E-2</c:v>
                </c:pt>
                <c:pt idx="565">
                  <c:v>-8.9999999999999858E-2</c:v>
                </c:pt>
                <c:pt idx="566">
                  <c:v>-0.12000000000000011</c:v>
                </c:pt>
                <c:pt idx="567">
                  <c:v>-0.11000000000000032</c:v>
                </c:pt>
                <c:pt idx="568">
                  <c:v>-8.0000000000000071E-2</c:v>
                </c:pt>
                <c:pt idx="569">
                  <c:v>-0.11999999999999966</c:v>
                </c:pt>
                <c:pt idx="570">
                  <c:v>-0.12999999999999945</c:v>
                </c:pt>
                <c:pt idx="571">
                  <c:v>-0.2200000000000002</c:v>
                </c:pt>
                <c:pt idx="572">
                  <c:v>-0.17000000000000082</c:v>
                </c:pt>
                <c:pt idx="573">
                  <c:v>-0.19000000000000039</c:v>
                </c:pt>
                <c:pt idx="574">
                  <c:v>-0.21999999999999975</c:v>
                </c:pt>
                <c:pt idx="575">
                  <c:v>-0.25</c:v>
                </c:pt>
                <c:pt idx="576">
                  <c:v>-0.25</c:v>
                </c:pt>
                <c:pt idx="577">
                  <c:v>-0.25999999999999979</c:v>
                </c:pt>
                <c:pt idx="578">
                  <c:v>-0.28999999999999959</c:v>
                </c:pt>
                <c:pt idx="579">
                  <c:v>-0.28999999999999959</c:v>
                </c:pt>
                <c:pt idx="580">
                  <c:v>-0.27</c:v>
                </c:pt>
                <c:pt idx="581">
                  <c:v>-0.27</c:v>
                </c:pt>
                <c:pt idx="582">
                  <c:v>-0.27</c:v>
                </c:pt>
                <c:pt idx="583">
                  <c:v>-0.25</c:v>
                </c:pt>
                <c:pt idx="584">
                  <c:v>#N/A</c:v>
                </c:pt>
                <c:pt idx="585">
                  <c:v>#N/A</c:v>
                </c:pt>
                <c:pt idx="586">
                  <c:v>-0.28000000000000025</c:v>
                </c:pt>
                <c:pt idx="587">
                  <c:v>-0.32000000000000028</c:v>
                </c:pt>
                <c:pt idx="588">
                  <c:v>-0.29000000000000004</c:v>
                </c:pt>
                <c:pt idx="589">
                  <c:v>-0.33000000000000007</c:v>
                </c:pt>
                <c:pt idx="590">
                  <c:v>-0.33000000000000007</c:v>
                </c:pt>
                <c:pt idx="591">
                  <c:v>-0.35000000000000053</c:v>
                </c:pt>
                <c:pt idx="592">
                  <c:v>-0.39999999999999947</c:v>
                </c:pt>
                <c:pt idx="593">
                  <c:v>-0.36999999999999922</c:v>
                </c:pt>
                <c:pt idx="594">
                  <c:v>-0.37000000000000011</c:v>
                </c:pt>
                <c:pt idx="595">
                  <c:v>-0.41000000000000014</c:v>
                </c:pt>
                <c:pt idx="596">
                  <c:v>-0.37000000000000011</c:v>
                </c:pt>
                <c:pt idx="597">
                  <c:v>-0.33999999999999986</c:v>
                </c:pt>
                <c:pt idx="598">
                  <c:v>-0.37000000000000011</c:v>
                </c:pt>
                <c:pt idx="599">
                  <c:v>-0.38999999999999968</c:v>
                </c:pt>
                <c:pt idx="600">
                  <c:v>-0.41999999999999993</c:v>
                </c:pt>
                <c:pt idx="601">
                  <c:v>-0.37999999999999989</c:v>
                </c:pt>
                <c:pt idx="602">
                  <c:v>-0.32000000000000028</c:v>
                </c:pt>
                <c:pt idx="603">
                  <c:v>-0.33999999999999986</c:v>
                </c:pt>
                <c:pt idx="604">
                  <c:v>-0.33999999999999986</c:v>
                </c:pt>
                <c:pt idx="605">
                  <c:v>-0.34999999999999964</c:v>
                </c:pt>
                <c:pt idx="606">
                  <c:v>-0.33000000000000007</c:v>
                </c:pt>
                <c:pt idx="607">
                  <c:v>-0.26999999999999957</c:v>
                </c:pt>
                <c:pt idx="608">
                  <c:v>-0.29999999999999982</c:v>
                </c:pt>
                <c:pt idx="609">
                  <c:v>-0.28000000000000025</c:v>
                </c:pt>
                <c:pt idx="610">
                  <c:v>#N/A</c:v>
                </c:pt>
                <c:pt idx="611">
                  <c:v>-0.33999999999999986</c:v>
                </c:pt>
                <c:pt idx="612">
                  <c:v>-0.35000000000000053</c:v>
                </c:pt>
                <c:pt idx="613">
                  <c:v>-0.3100000000000005</c:v>
                </c:pt>
                <c:pt idx="614">
                  <c:v>-0.33000000000000007</c:v>
                </c:pt>
                <c:pt idx="615">
                  <c:v>-0.3100000000000005</c:v>
                </c:pt>
                <c:pt idx="616">
                  <c:v>-0.29000000000000004</c:v>
                </c:pt>
                <c:pt idx="617">
                  <c:v>-0.30000000000000071</c:v>
                </c:pt>
                <c:pt idx="618">
                  <c:v>-0.30999999999999961</c:v>
                </c:pt>
                <c:pt idx="619">
                  <c:v>-0.29999999999999982</c:v>
                </c:pt>
                <c:pt idx="620">
                  <c:v>-0.27000000000000046</c:v>
                </c:pt>
                <c:pt idx="621">
                  <c:v>-0.28000000000000025</c:v>
                </c:pt>
                <c:pt idx="622">
                  <c:v>-0.19999999999999929</c:v>
                </c:pt>
                <c:pt idx="623">
                  <c:v>-0.20999999999999996</c:v>
                </c:pt>
                <c:pt idx="624">
                  <c:v>-0.20000000000000018</c:v>
                </c:pt>
                <c:pt idx="625">
                  <c:v>#N/A</c:v>
                </c:pt>
                <c:pt idx="626">
                  <c:v>-0.27000000000000046</c:v>
                </c:pt>
                <c:pt idx="627">
                  <c:v>-0.20000000000000018</c:v>
                </c:pt>
                <c:pt idx="628">
                  <c:v>-0.20999999999999996</c:v>
                </c:pt>
                <c:pt idx="629">
                  <c:v>-0.17999999999999972</c:v>
                </c:pt>
                <c:pt idx="630">
                  <c:v>-0.19000000000000039</c:v>
                </c:pt>
                <c:pt idx="631">
                  <c:v>-0.16000000000000014</c:v>
                </c:pt>
                <c:pt idx="632">
                  <c:v>-9.9999999999999645E-2</c:v>
                </c:pt>
                <c:pt idx="633">
                  <c:v>-0.11000000000000032</c:v>
                </c:pt>
                <c:pt idx="634">
                  <c:v>-0.17999999999999972</c:v>
                </c:pt>
                <c:pt idx="635">
                  <c:v>-0.13999999999999968</c:v>
                </c:pt>
                <c:pt idx="636">
                  <c:v>-0.12999999999999989</c:v>
                </c:pt>
                <c:pt idx="637">
                  <c:v>-0.19999999999999929</c:v>
                </c:pt>
                <c:pt idx="638">
                  <c:v>-0.11000000000000032</c:v>
                </c:pt>
                <c:pt idx="639">
                  <c:v>-0.15000000000000036</c:v>
                </c:pt>
                <c:pt idx="640">
                  <c:v>-0.16999999999999993</c:v>
                </c:pt>
                <c:pt idx="641">
                  <c:v>-0.17999999999999972</c:v>
                </c:pt>
                <c:pt idx="642">
                  <c:v>#N/A</c:v>
                </c:pt>
                <c:pt idx="643">
                  <c:v>-0.20000000000000018</c:v>
                </c:pt>
                <c:pt idx="644">
                  <c:v>-0.17999999999999972</c:v>
                </c:pt>
                <c:pt idx="645">
                  <c:v>-0.17999999999999972</c:v>
                </c:pt>
                <c:pt idx="646">
                  <c:v>-0.16000000000000014</c:v>
                </c:pt>
                <c:pt idx="647">
                  <c:v>-0.19000000000000039</c:v>
                </c:pt>
                <c:pt idx="648">
                  <c:v>-0.16000000000000014</c:v>
                </c:pt>
                <c:pt idx="649">
                  <c:v>-0.19000000000000039</c:v>
                </c:pt>
                <c:pt idx="650">
                  <c:v>-0.20000000000000018</c:v>
                </c:pt>
                <c:pt idx="651">
                  <c:v>-0.1899999999999995</c:v>
                </c:pt>
                <c:pt idx="652">
                  <c:v>-0.20000000000000018</c:v>
                </c:pt>
                <c:pt idx="653">
                  <c:v>#N/A</c:v>
                </c:pt>
                <c:pt idx="654">
                  <c:v>-0.14000000000000057</c:v>
                </c:pt>
                <c:pt idx="655">
                  <c:v>-0.16999999999999993</c:v>
                </c:pt>
                <c:pt idx="656">
                  <c:v>-0.13999999999999968</c:v>
                </c:pt>
                <c:pt idx="657">
                  <c:v>-0.16000000000000014</c:v>
                </c:pt>
                <c:pt idx="658">
                  <c:v>-0.12000000000000011</c:v>
                </c:pt>
                <c:pt idx="659">
                  <c:v>-5.9999999999999609E-2</c:v>
                </c:pt>
                <c:pt idx="660">
                  <c:v>-0.12000000000000011</c:v>
                </c:pt>
                <c:pt idx="661">
                  <c:v>-0.12000000000000011</c:v>
                </c:pt>
                <c:pt idx="662">
                  <c:v>-8.9999999999999858E-2</c:v>
                </c:pt>
                <c:pt idx="663">
                  <c:v>-0.12999999999999989</c:v>
                </c:pt>
                <c:pt idx="664">
                  <c:v>-0.12000000000000011</c:v>
                </c:pt>
                <c:pt idx="665">
                  <c:v>-8.9999999999999858E-2</c:v>
                </c:pt>
                <c:pt idx="666">
                  <c:v>-0.12000000000000011</c:v>
                </c:pt>
                <c:pt idx="667">
                  <c:v>-0.12000000000000011</c:v>
                </c:pt>
                <c:pt idx="668">
                  <c:v>-0.12999999999999989</c:v>
                </c:pt>
                <c:pt idx="669">
                  <c:v>-0.10000000000000053</c:v>
                </c:pt>
                <c:pt idx="670">
                  <c:v>-0.12000000000000011</c:v>
                </c:pt>
                <c:pt idx="671">
                  <c:v>-0.12000000000000011</c:v>
                </c:pt>
                <c:pt idx="672">
                  <c:v>-0.12999999999999989</c:v>
                </c:pt>
                <c:pt idx="673">
                  <c:v>-0.10000000000000009</c:v>
                </c:pt>
                <c:pt idx="674">
                  <c:v>3.0000000000000249E-2</c:v>
                </c:pt>
                <c:pt idx="675">
                  <c:v>0.10000000000000009</c:v>
                </c:pt>
                <c:pt idx="676">
                  <c:v>3.0000000000000249E-2</c:v>
                </c:pt>
                <c:pt idx="677">
                  <c:v>-9.9999999999997868E-3</c:v>
                </c:pt>
                <c:pt idx="678">
                  <c:v>0</c:v>
                </c:pt>
                <c:pt idx="679">
                  <c:v>1.0000000000000231E-2</c:v>
                </c:pt>
                <c:pt idx="680">
                  <c:v>2.0000000000000018E-2</c:v>
                </c:pt>
                <c:pt idx="681">
                  <c:v>4.0000000000000036E-2</c:v>
                </c:pt>
                <c:pt idx="682">
                  <c:v>0</c:v>
                </c:pt>
                <c:pt idx="683">
                  <c:v>0</c:v>
                </c:pt>
                <c:pt idx="684">
                  <c:v>2.9999999999999805E-2</c:v>
                </c:pt>
                <c:pt idx="685">
                  <c:v>6.0000000000000053E-2</c:v>
                </c:pt>
                <c:pt idx="686">
                  <c:v>9.0000000000000302E-2</c:v>
                </c:pt>
                <c:pt idx="687">
                  <c:v>0.10000000000000009</c:v>
                </c:pt>
                <c:pt idx="688">
                  <c:v>0.10000000000000009</c:v>
                </c:pt>
                <c:pt idx="689">
                  <c:v>0.10999999999999988</c:v>
                </c:pt>
                <c:pt idx="690">
                  <c:v>0.12000000000000011</c:v>
                </c:pt>
                <c:pt idx="691">
                  <c:v>0.16000000000000014</c:v>
                </c:pt>
                <c:pt idx="692">
                  <c:v>0.16999999999999993</c:v>
                </c:pt>
                <c:pt idx="693">
                  <c:v>0.14999999999999947</c:v>
                </c:pt>
                <c:pt idx="694">
                  <c:v>0.12000000000000011</c:v>
                </c:pt>
                <c:pt idx="695">
                  <c:v>#N/A</c:v>
                </c:pt>
                <c:pt idx="696">
                  <c:v>0.15000000000000036</c:v>
                </c:pt>
                <c:pt idx="697">
                  <c:v>0.16000000000000014</c:v>
                </c:pt>
                <c:pt idx="698">
                  <c:v>0.18000000000000016</c:v>
                </c:pt>
                <c:pt idx="699">
                  <c:v>0.19999999999999973</c:v>
                </c:pt>
                <c:pt idx="700">
                  <c:v>0.1599999999999997</c:v>
                </c:pt>
                <c:pt idx="701">
                  <c:v>0.18000000000000016</c:v>
                </c:pt>
                <c:pt idx="702">
                  <c:v>0.12000000000000011</c:v>
                </c:pt>
                <c:pt idx="703">
                  <c:v>0.10999999999999988</c:v>
                </c:pt>
                <c:pt idx="704">
                  <c:v>9.9999999999999645E-2</c:v>
                </c:pt>
                <c:pt idx="705">
                  <c:v>0.12999999999999989</c:v>
                </c:pt>
                <c:pt idx="706">
                  <c:v>0.12000000000000011</c:v>
                </c:pt>
                <c:pt idx="707">
                  <c:v>0.13999999999999968</c:v>
                </c:pt>
                <c:pt idx="708">
                  <c:v>0.16000000000000014</c:v>
                </c:pt>
                <c:pt idx="709">
                  <c:v>0.16999999999999993</c:v>
                </c:pt>
                <c:pt idx="710">
                  <c:v>0.16999999999999993</c:v>
                </c:pt>
                <c:pt idx="711">
                  <c:v>0.18999999999999995</c:v>
                </c:pt>
                <c:pt idx="712">
                  <c:v>0.20000000000000018</c:v>
                </c:pt>
                <c:pt idx="713">
                  <c:v>0.22999999999999954</c:v>
                </c:pt>
                <c:pt idx="714">
                  <c:v>0.2200000000000002</c:v>
                </c:pt>
                <c:pt idx="715">
                  <c:v>0.18999999999999995</c:v>
                </c:pt>
                <c:pt idx="716">
                  <c:v>0.19999999999999973</c:v>
                </c:pt>
                <c:pt idx="717">
                  <c:v>0.25</c:v>
                </c:pt>
                <c:pt idx="718">
                  <c:v>0.16999999999999948</c:v>
                </c:pt>
                <c:pt idx="719">
                  <c:v>0.1599999999999997</c:v>
                </c:pt>
                <c:pt idx="720">
                  <c:v>0.16999999999999993</c:v>
                </c:pt>
                <c:pt idx="721">
                  <c:v>0.13999999999999968</c:v>
                </c:pt>
                <c:pt idx="722">
                  <c:v>#N/A</c:v>
                </c:pt>
                <c:pt idx="723">
                  <c:v>0.12999999999999989</c:v>
                </c:pt>
                <c:pt idx="724">
                  <c:v>0.12000000000000011</c:v>
                </c:pt>
                <c:pt idx="725">
                  <c:v>#N/A</c:v>
                </c:pt>
                <c:pt idx="726">
                  <c:v>0.13999999999999968</c:v>
                </c:pt>
                <c:pt idx="727">
                  <c:v>5.0000000000000711E-2</c:v>
                </c:pt>
                <c:pt idx="728">
                  <c:v>0</c:v>
                </c:pt>
                <c:pt idx="729">
                  <c:v>-3.0000000000000249E-2</c:v>
                </c:pt>
                <c:pt idx="730">
                  <c:v>-5.0000000000000711E-2</c:v>
                </c:pt>
                <c:pt idx="731">
                  <c:v>-4.0000000000000036E-2</c:v>
                </c:pt>
                <c:pt idx="732">
                  <c:v>-3.0000000000000249E-2</c:v>
                </c:pt>
                <c:pt idx="733">
                  <c:v>2.0000000000000462E-2</c:v>
                </c:pt>
                <c:pt idx="734">
                  <c:v>-9.9999999999997868E-3</c:v>
                </c:pt>
                <c:pt idx="735">
                  <c:v>-3.0000000000000249E-2</c:v>
                </c:pt>
                <c:pt idx="736">
                  <c:v>9.9999999999997868E-3</c:v>
                </c:pt>
                <c:pt idx="737">
                  <c:v>8.0000000000000071E-2</c:v>
                </c:pt>
                <c:pt idx="738">
                  <c:v>0.14999999999999947</c:v>
                </c:pt>
              </c:numCache>
            </c:numRef>
          </c:val>
          <c:smooth val="0"/>
          <c:extLst>
            <c:ext xmlns:c16="http://schemas.microsoft.com/office/drawing/2014/chart" uri="{C3380CC4-5D6E-409C-BE32-E72D297353CC}">
              <c16:uniqueId val="{00000001-ADFE-4C2B-9296-2FC7D3B5B6FF}"/>
            </c:ext>
          </c:extLst>
        </c:ser>
        <c:ser>
          <c:idx val="3"/>
          <c:order val="2"/>
          <c:tx>
            <c:strRef>
              <c:f>HAVERD!$J$1</c:f>
              <c:strCache>
                <c:ptCount val="1"/>
                <c:pt idx="0">
                  <c:v>ZERO LINE</c:v>
                </c:pt>
              </c:strCache>
            </c:strRef>
          </c:tx>
          <c:spPr>
            <a:ln w="12700">
              <a:solidFill>
                <a:srgbClr val="495057"/>
              </a:solidFill>
            </a:ln>
          </c:spPr>
          <c:marker>
            <c:symbol val="none"/>
          </c:marker>
          <c:cat>
            <c:numRef>
              <c:f>HAVERD!$G$531:$G$1290</c:f>
              <c:numCache>
                <c:formatCode>m/d/yyyy</c:formatCode>
                <c:ptCount val="76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numCache>
            </c:numRef>
          </c:cat>
          <c:val>
            <c:numRef>
              <c:f>HAVERD!$J$531:$J$1290</c:f>
              <c:numCache>
                <c:formatCode>General</c:formatCode>
                <c:ptCount val="7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numCache>
            </c:numRef>
          </c:val>
          <c:smooth val="0"/>
          <c:extLst>
            <c:ext xmlns:c16="http://schemas.microsoft.com/office/drawing/2014/chart" uri="{C3380CC4-5D6E-409C-BE32-E72D297353CC}">
              <c16:uniqueId val="{00000002-ADFE-4C2B-9296-2FC7D3B5B6FF}"/>
            </c:ext>
          </c:extLst>
        </c:ser>
        <c:dLbls>
          <c:showLegendKey val="0"/>
          <c:showVal val="0"/>
          <c:showCatName val="0"/>
          <c:showSerName val="0"/>
          <c:showPercent val="0"/>
          <c:showBubbleSize val="0"/>
        </c:dLbls>
        <c:smooth val="0"/>
        <c:axId val="263607040"/>
        <c:axId val="263608576"/>
      </c:lineChart>
      <c:dateAx>
        <c:axId val="263607040"/>
        <c:scaling>
          <c:orientation val="minMax"/>
          <c:min val="44743"/>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days"/>
        <c:majorUnit val="6"/>
        <c:majorTimeUnit val="months"/>
      </c:date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0591713964614286"/>
          <c:y val="0.73990317412980122"/>
          <c:w val="0.78637543934985121"/>
          <c:h val="0.10587203537453418"/>
        </c:manualLayout>
      </c:layout>
      <c:overlay val="1"/>
      <c:txPr>
        <a:bodyPr/>
        <a:lstStyle/>
        <a:p>
          <a:pPr>
            <a:defRPr sz="1800" baseline="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2051275968052464E-2"/>
          <c:y val="0.14714391023940784"/>
          <c:w val="0.89135131736747131"/>
          <c:h val="0.67867160647702984"/>
        </c:manualLayout>
      </c:layout>
      <c:scatterChart>
        <c:scatterStyle val="lineMarker"/>
        <c:varyColors val="0"/>
        <c:ser>
          <c:idx val="0"/>
          <c:order val="0"/>
          <c:spPr>
            <a:ln w="25400" cap="rnd">
              <a:noFill/>
              <a:round/>
            </a:ln>
            <a:effectLst/>
          </c:spPr>
          <c:marker>
            <c:symbol val="diamond"/>
            <c:size val="10"/>
            <c:spPr>
              <a:solidFill>
                <a:srgbClr val="002060"/>
              </a:solidFill>
              <a:ln w="9525">
                <a:solidFill>
                  <a:srgbClr val="002060"/>
                </a:solidFill>
              </a:ln>
              <a:effectLst/>
            </c:spPr>
          </c:marker>
          <c:dPt>
            <c:idx val="0"/>
            <c:marker>
              <c:symbol val="diamond"/>
              <c:size val="10"/>
              <c:spPr>
                <a:solidFill>
                  <a:srgbClr val="BD1B21"/>
                </a:solidFill>
                <a:ln w="9525">
                  <a:solidFill>
                    <a:srgbClr val="BD1B21"/>
                  </a:solidFill>
                </a:ln>
                <a:effectLst/>
              </c:spPr>
            </c:marker>
            <c:bubble3D val="0"/>
            <c:extLst>
              <c:ext xmlns:c16="http://schemas.microsoft.com/office/drawing/2014/chart" uri="{C3380CC4-5D6E-409C-BE32-E72D297353CC}">
                <c16:uniqueId val="{00000000-04CE-4AD4-B53A-D891F622F62E}"/>
              </c:ext>
            </c:extLst>
          </c:dPt>
          <c:dLbls>
            <c:dLbl>
              <c:idx val="0"/>
              <c:tx>
                <c:rich>
                  <a:bodyPr/>
                  <a:lstStyle/>
                  <a:p>
                    <a:fld id="{9C59CEC7-673B-4DB6-808C-A016AC4148E8}"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4CE-4AD4-B53A-D891F622F62E}"/>
                </c:ext>
              </c:extLst>
            </c:dLbl>
            <c:dLbl>
              <c:idx val="1"/>
              <c:tx>
                <c:rich>
                  <a:bodyPr/>
                  <a:lstStyle/>
                  <a:p>
                    <a:fld id="{59261CE7-9F74-4C4C-BEE4-55D653FF80E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4CE-4AD4-B53A-D891F622F62E}"/>
                </c:ext>
              </c:extLst>
            </c:dLbl>
            <c:dLbl>
              <c:idx val="2"/>
              <c:tx>
                <c:rich>
                  <a:bodyPr/>
                  <a:lstStyle/>
                  <a:p>
                    <a:fld id="{211ACC20-3B15-4D4A-979D-A153F42AED6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4CE-4AD4-B53A-D891F622F62E}"/>
                </c:ext>
              </c:extLst>
            </c:dLbl>
            <c:dLbl>
              <c:idx val="3"/>
              <c:tx>
                <c:rich>
                  <a:bodyPr/>
                  <a:lstStyle/>
                  <a:p>
                    <a:fld id="{347FECA7-36AD-42D4-B5CB-9C0360D2E827}"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4CE-4AD4-B53A-D891F622F62E}"/>
                </c:ext>
              </c:extLst>
            </c:dLbl>
            <c:dLbl>
              <c:idx val="4"/>
              <c:tx>
                <c:rich>
                  <a:bodyPr/>
                  <a:lstStyle/>
                  <a:p>
                    <a:fld id="{2CFFC02D-704A-4A5C-B717-66398D762639}"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4CE-4AD4-B53A-D891F622F62E}"/>
                </c:ext>
              </c:extLst>
            </c:dLbl>
            <c:dLbl>
              <c:idx val="5"/>
              <c:layout>
                <c:manualLayout>
                  <c:x val="-6.0263653483992465E-2"/>
                  <c:y val="-2.8288543140028287E-2"/>
                </c:manualLayout>
              </c:layout>
              <c:tx>
                <c:rich>
                  <a:bodyPr/>
                  <a:lstStyle/>
                  <a:p>
                    <a:fld id="{569CD1E4-532E-4888-A811-DB9286330994}"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4CE-4AD4-B53A-D891F622F62E}"/>
                </c:ext>
              </c:extLst>
            </c:dLbl>
            <c:dLbl>
              <c:idx val="6"/>
              <c:layout>
                <c:manualLayout>
                  <c:x val="-0.103954802259887"/>
                  <c:y val="-1.8859028760019204E-3"/>
                </c:manualLayout>
              </c:layout>
              <c:tx>
                <c:rich>
                  <a:bodyPr/>
                  <a:lstStyle/>
                  <a:p>
                    <a:fld id="{9C6F861F-3B30-485E-9C17-CF86A96434F0}"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4CE-4AD4-B53A-D891F622F62E}"/>
                </c:ext>
              </c:extLst>
            </c:dLbl>
            <c:dLbl>
              <c:idx val="7"/>
              <c:tx>
                <c:rich>
                  <a:bodyPr/>
                  <a:lstStyle/>
                  <a:p>
                    <a:fld id="{95B7CF92-5536-4732-AD15-0C7C2763652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4CE-4AD4-B53A-D891F622F62E}"/>
                </c:ext>
              </c:extLst>
            </c:dLbl>
            <c:dLbl>
              <c:idx val="8"/>
              <c:tx>
                <c:rich>
                  <a:bodyPr/>
                  <a:lstStyle/>
                  <a:p>
                    <a:fld id="{68EC2D17-BCE5-4FAD-91B5-A8FABDD6710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4CE-4AD4-B53A-D891F622F62E}"/>
                </c:ext>
              </c:extLst>
            </c:dLbl>
            <c:dLbl>
              <c:idx val="9"/>
              <c:tx>
                <c:rich>
                  <a:bodyPr/>
                  <a:lstStyle/>
                  <a:p>
                    <a:fld id="{FEEC25C8-E360-4CD3-B2B2-B1249AC716A9}"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4CE-4AD4-B53A-D891F622F62E}"/>
                </c:ext>
              </c:extLst>
            </c:dLbl>
            <c:dLbl>
              <c:idx val="10"/>
              <c:tx>
                <c:rich>
                  <a:bodyPr/>
                  <a:lstStyle/>
                  <a:p>
                    <a:fld id="{C28B3EB8-35A4-423F-87A9-2E06C71B444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4CE-4AD4-B53A-D891F622F62E}"/>
                </c:ext>
              </c:extLst>
            </c:dLbl>
            <c:dLbl>
              <c:idx val="11"/>
              <c:tx>
                <c:rich>
                  <a:bodyPr/>
                  <a:lstStyle/>
                  <a:p>
                    <a:fld id="{F151121B-4167-461D-8AF2-358EAF42DBF5}"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4CE-4AD4-B53A-D891F622F62E}"/>
                </c:ext>
              </c:extLst>
            </c:dLbl>
            <c:dLbl>
              <c:idx val="12"/>
              <c:layout>
                <c:manualLayout>
                  <c:x val="-9.0395480225989259E-3"/>
                  <c:y val="-2.2630834512022632E-2"/>
                </c:manualLayout>
              </c:layout>
              <c:tx>
                <c:rich>
                  <a:bodyPr/>
                  <a:lstStyle/>
                  <a:p>
                    <a:fld id="{D1D8C230-D85D-4B51-B726-C9ACC5B85745}"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04CE-4AD4-B53A-D891F622F62E}"/>
                </c:ext>
              </c:extLst>
            </c:dLbl>
            <c:dLbl>
              <c:idx val="13"/>
              <c:layout>
                <c:manualLayout>
                  <c:x val="-0.13860640301318272"/>
                  <c:y val="3.7718057520037718E-3"/>
                </c:manualLayout>
              </c:layout>
              <c:tx>
                <c:rich>
                  <a:bodyPr/>
                  <a:lstStyle/>
                  <a:p>
                    <a:fld id="{BBC0BCB5-F23D-42A8-A070-7564F13C1C87}"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4CE-4AD4-B53A-D891F622F62E}"/>
                </c:ext>
              </c:extLst>
            </c:dLbl>
            <c:dLbl>
              <c:idx val="14"/>
              <c:layout>
                <c:manualLayout>
                  <c:x val="-1.2052730696798549E-2"/>
                  <c:y val="2.2630834512022632E-2"/>
                </c:manualLayout>
              </c:layout>
              <c:tx>
                <c:rich>
                  <a:bodyPr/>
                  <a:lstStyle/>
                  <a:p>
                    <a:fld id="{8C894A3E-3B22-4F7E-90CC-FF9492C55E75}"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4CE-4AD4-B53A-D891F622F62E}"/>
                </c:ext>
              </c:extLst>
            </c:dLbl>
            <c:dLbl>
              <c:idx val="15"/>
              <c:layout>
                <c:manualLayout>
                  <c:x val="-9.3408662900188358E-2"/>
                  <c:y val="1.5087223008015087E-2"/>
                </c:manualLayout>
              </c:layout>
              <c:tx>
                <c:rich>
                  <a:bodyPr/>
                  <a:lstStyle/>
                  <a:p>
                    <a:fld id="{3EB43E58-DA86-41E2-BD0A-EFF46C6EFAD0}"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04CE-4AD4-B53A-D891F622F62E}"/>
                </c:ext>
              </c:extLst>
            </c:dLbl>
            <c:dLbl>
              <c:idx val="16"/>
              <c:tx>
                <c:rich>
                  <a:bodyPr/>
                  <a:lstStyle/>
                  <a:p>
                    <a:fld id="{C1578D5C-19C1-4729-8E72-49BADA385C33}"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4CE-4AD4-B53A-D891F622F62E}"/>
                </c:ext>
              </c:extLst>
            </c:dLbl>
            <c:dLbl>
              <c:idx val="17"/>
              <c:tx>
                <c:rich>
                  <a:bodyPr/>
                  <a:lstStyle/>
                  <a:p>
                    <a:fld id="{2B4D0330-B95F-42A6-80AD-E113726D7A41}"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4CE-4AD4-B53A-D891F622F62E}"/>
                </c:ext>
              </c:extLst>
            </c:dLbl>
            <c:dLbl>
              <c:idx val="18"/>
              <c:layout>
                <c:manualLayout>
                  <c:x val="-8.2862523540489647E-2"/>
                  <c:y val="-1.6973125884017008E-2"/>
                </c:manualLayout>
              </c:layout>
              <c:tx>
                <c:rich>
                  <a:bodyPr/>
                  <a:lstStyle/>
                  <a:p>
                    <a:fld id="{B6DF2493-2A7B-465E-9B8E-6A7BA598415B}"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04CE-4AD4-B53A-D891F622F62E}"/>
                </c:ext>
              </c:extLst>
            </c:dLbl>
            <c:dLbl>
              <c:idx val="19"/>
              <c:tx>
                <c:rich>
                  <a:bodyPr/>
                  <a:lstStyle/>
                  <a:p>
                    <a:fld id="{DDDA4280-C084-4BD6-A5FF-6922F188379A}"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4CE-4AD4-B53A-D891F622F62E}"/>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495057"/>
                    </a:solidFill>
                    <a:latin typeface="Segoe UI" panose="020B0502040204020203" pitchFamily="34" charset="0"/>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'Chart Data'!$CJ$4:$DC$4</c:f>
              <c:numCache>
                <c:formatCode>0.00</c:formatCode>
                <c:ptCount val="20"/>
                <c:pt idx="0">
                  <c:v>3.9112167797972943</c:v>
                </c:pt>
                <c:pt idx="1">
                  <c:v>3.4758632767366224</c:v>
                </c:pt>
                <c:pt idx="2">
                  <c:v>0.7847405257277924</c:v>
                </c:pt>
                <c:pt idx="3">
                  <c:v>3.2861189504279684</c:v>
                </c:pt>
                <c:pt idx="4">
                  <c:v>2.8132632128156811</c:v>
                </c:pt>
                <c:pt idx="5">
                  <c:v>1.9510170499905197</c:v>
                </c:pt>
                <c:pt idx="6">
                  <c:v>1.4633901826850504</c:v>
                </c:pt>
                <c:pt idx="7">
                  <c:v>1.2019785563763652</c:v>
                </c:pt>
                <c:pt idx="8">
                  <c:v>2.3131608608605614</c:v>
                </c:pt>
                <c:pt idx="9">
                  <c:v>1.9823164465238103</c:v>
                </c:pt>
                <c:pt idx="10">
                  <c:v>1.7147533366120118</c:v>
                </c:pt>
                <c:pt idx="11">
                  <c:v>2.7027342249614312</c:v>
                </c:pt>
                <c:pt idx="12">
                  <c:v>2.2513190177116149</c:v>
                </c:pt>
                <c:pt idx="13">
                  <c:v>1.7669209546271489</c:v>
                </c:pt>
                <c:pt idx="14">
                  <c:v>1.8562431193317379</c:v>
                </c:pt>
                <c:pt idx="15">
                  <c:v>1.3736059683876571</c:v>
                </c:pt>
                <c:pt idx="16">
                  <c:v>1.4445880371196158</c:v>
                </c:pt>
                <c:pt idx="17">
                  <c:v>2.0980418311611024</c:v>
                </c:pt>
                <c:pt idx="18">
                  <c:v>1.8825209038733361</c:v>
                </c:pt>
                <c:pt idx="19">
                  <c:v>2.4149444874782517</c:v>
                </c:pt>
              </c:numCache>
            </c:numRef>
          </c:xVal>
          <c:yVal>
            <c:numRef>
              <c:f>'Chart Data'!$CJ$5:$DC$5</c:f>
              <c:numCache>
                <c:formatCode>0.00</c:formatCode>
                <c:ptCount val="20"/>
                <c:pt idx="0">
                  <c:v>3.8491936509855051</c:v>
                </c:pt>
                <c:pt idx="1">
                  <c:v>4.5938896938857443</c:v>
                </c:pt>
                <c:pt idx="2">
                  <c:v>1.8311871374545152</c:v>
                </c:pt>
                <c:pt idx="3">
                  <c:v>4.0511318707392219</c:v>
                </c:pt>
                <c:pt idx="4">
                  <c:v>4.242330209984746</c:v>
                </c:pt>
                <c:pt idx="5">
                  <c:v>4.1839752377936135</c:v>
                </c:pt>
                <c:pt idx="6">
                  <c:v>4.0221266857399351</c:v>
                </c:pt>
                <c:pt idx="7">
                  <c:v>2.5650576004700998</c:v>
                </c:pt>
                <c:pt idx="8">
                  <c:v>4.9808162208068163</c:v>
                </c:pt>
                <c:pt idx="9">
                  <c:v>3.0701058473617593</c:v>
                </c:pt>
                <c:pt idx="10">
                  <c:v>3.2791584062014545</c:v>
                </c:pt>
                <c:pt idx="11">
                  <c:v>2.317106139629499</c:v>
                </c:pt>
                <c:pt idx="12">
                  <c:v>4.0631782233364833</c:v>
                </c:pt>
                <c:pt idx="13">
                  <c:v>3.7638950899626433</c:v>
                </c:pt>
                <c:pt idx="14">
                  <c:v>3.9135916658199488</c:v>
                </c:pt>
                <c:pt idx="15">
                  <c:v>3.372410599787945</c:v>
                </c:pt>
                <c:pt idx="16">
                  <c:v>2.880852955371771</c:v>
                </c:pt>
                <c:pt idx="17">
                  <c:v>5.6556011700666264</c:v>
                </c:pt>
                <c:pt idx="18">
                  <c:v>4.0394722574561559</c:v>
                </c:pt>
                <c:pt idx="19">
                  <c:v>3.8828839628472167</c:v>
                </c:pt>
              </c:numCache>
            </c:numRef>
          </c:yVal>
          <c:smooth val="0"/>
          <c:extLst>
            <c:ext xmlns:c15="http://schemas.microsoft.com/office/drawing/2012/chart" uri="{02D57815-91ED-43cb-92C2-25804820EDAC}">
              <c15:datalabelsRange>
                <c15:f>'Chart Data'!$CJ$3:$DC$3</c15:f>
                <c15:dlblRangeCache>
                  <c:ptCount val="20"/>
                  <c:pt idx="0">
                    <c:v>UK</c:v>
                  </c:pt>
                  <c:pt idx="1">
                    <c:v>US </c:v>
                  </c:pt>
                  <c:pt idx="2">
                    <c:v>Japan</c:v>
                  </c:pt>
                  <c:pt idx="3">
                    <c:v>Canada</c:v>
                  </c:pt>
                  <c:pt idx="4">
                    <c:v>Australia</c:v>
                  </c:pt>
                  <c:pt idx="5">
                    <c:v>Denmark</c:v>
                  </c:pt>
                  <c:pt idx="6">
                    <c:v>Sweden</c:v>
                  </c:pt>
                  <c:pt idx="7">
                    <c:v>Switzerland</c:v>
                  </c:pt>
                  <c:pt idx="8">
                    <c:v>S Korea</c:v>
                  </c:pt>
                  <c:pt idx="9">
                    <c:v>Germany</c:v>
                  </c:pt>
                  <c:pt idx="10">
                    <c:v>France</c:v>
                  </c:pt>
                  <c:pt idx="11">
                    <c:v>Italy</c:v>
                  </c:pt>
                  <c:pt idx="12">
                    <c:v>Spain</c:v>
                  </c:pt>
                  <c:pt idx="13">
                    <c:v>Netherlands</c:v>
                  </c:pt>
                  <c:pt idx="14">
                    <c:v>Belgium</c:v>
                  </c:pt>
                  <c:pt idx="15">
                    <c:v>Austria</c:v>
                  </c:pt>
                  <c:pt idx="16">
                    <c:v>Finland</c:v>
                  </c:pt>
                  <c:pt idx="17">
                    <c:v>Ireland</c:v>
                  </c:pt>
                  <c:pt idx="18">
                    <c:v>Greece</c:v>
                  </c:pt>
                  <c:pt idx="19">
                    <c:v>Portugal</c:v>
                  </c:pt>
                </c15:dlblRangeCache>
              </c15:datalabelsRange>
            </c:ext>
            <c:ext xmlns:c16="http://schemas.microsoft.com/office/drawing/2014/chart" uri="{C3380CC4-5D6E-409C-BE32-E72D297353CC}">
              <c16:uniqueId val="{00000015-04CE-4AD4-B53A-D891F622F62E}"/>
            </c:ext>
          </c:extLst>
        </c:ser>
        <c:dLbls>
          <c:showLegendKey val="0"/>
          <c:showVal val="0"/>
          <c:showCatName val="0"/>
          <c:showSerName val="0"/>
          <c:showPercent val="0"/>
          <c:showBubbleSize val="0"/>
        </c:dLbls>
        <c:axId val="1159311535"/>
        <c:axId val="1159310287"/>
      </c:scatterChart>
      <c:valAx>
        <c:axId val="1159311535"/>
        <c:scaling>
          <c:orientation val="minMax"/>
          <c:max val="5"/>
        </c:scaling>
        <c:delete val="0"/>
        <c:axPos val="b"/>
        <c:numFmt formatCode="#,##0.0"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159310287"/>
        <c:crosses val="autoZero"/>
        <c:crossBetween val="midCat"/>
        <c:majorUnit val="0.5"/>
      </c:valAx>
      <c:valAx>
        <c:axId val="1159310287"/>
        <c:scaling>
          <c:orientation val="minMax"/>
          <c:max val="5"/>
        </c:scaling>
        <c:delete val="0"/>
        <c:axPos val="l"/>
        <c:numFmt formatCode="0.0"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159311535"/>
        <c:crosses val="autoZero"/>
        <c:crossBetween val="midCat"/>
      </c:valAx>
      <c:spPr>
        <a:noFill/>
        <a:ln>
          <a:noFill/>
        </a:ln>
        <a:effectLst/>
      </c:spPr>
    </c:plotArea>
    <c:plotVisOnly val="1"/>
    <c:dispBlanksAs val="gap"/>
    <c:showDLblsOverMax val="0"/>
  </c:chart>
  <c:spPr>
    <a:solidFill>
      <a:srgbClr val="FFFFFF"/>
    </a:solidFill>
    <a:ln w="9525" cap="flat" cmpd="sng" algn="ctr">
      <a:noFill/>
      <a:round/>
    </a:ln>
    <a:effectLst/>
  </c:spPr>
  <c:txPr>
    <a:bodyPr/>
    <a:lstStyle/>
    <a:p>
      <a:pPr>
        <a:defRPr/>
      </a:pPr>
      <a:endParaRPr lang="en-US"/>
    </a:p>
  </c:txPr>
  <c:userShapes r:id="rId4"/>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8437059774307871E-2"/>
          <c:y val="0.14725688325786473"/>
          <c:w val="0.86775485267731378"/>
          <c:h val="0.71318700601518292"/>
        </c:manualLayout>
      </c:layout>
      <c:lineChart>
        <c:grouping val="standard"/>
        <c:varyColors val="0"/>
        <c:ser>
          <c:idx val="0"/>
          <c:order val="0"/>
          <c:tx>
            <c:strRef>
              <c:f>'Chart Data'!$K$3</c:f>
              <c:strCache>
                <c:ptCount val="1"/>
                <c:pt idx="0">
                  <c:v>Public sector net debt</c:v>
                </c:pt>
              </c:strCache>
            </c:strRef>
          </c:tx>
          <c:spPr>
            <a:ln w="38100">
              <a:solidFill>
                <a:srgbClr val="BD1B21"/>
              </a:solidFill>
            </a:ln>
          </c:spPr>
          <c:marker>
            <c:symbol val="none"/>
          </c:marker>
          <c:cat>
            <c:strRef>
              <c:f>'Chart Data'!$J$4:$J$33</c:f>
              <c:strCache>
                <c:ptCount val="30"/>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strCache>
            </c:strRef>
          </c:cat>
          <c:val>
            <c:numRef>
              <c:f>'Chart Data'!$K$4:$K$33</c:f>
              <c:numCache>
                <c:formatCode>0.0</c:formatCode>
                <c:ptCount val="30"/>
                <c:pt idx="0">
                  <c:v>28.3</c:v>
                </c:pt>
                <c:pt idx="1">
                  <c:v>28.1</c:v>
                </c:pt>
                <c:pt idx="2">
                  <c:v>29.8</c:v>
                </c:pt>
                <c:pt idx="3">
                  <c:v>30.9</c:v>
                </c:pt>
                <c:pt idx="4">
                  <c:v>33.5</c:v>
                </c:pt>
                <c:pt idx="5">
                  <c:v>34.299999999999997</c:v>
                </c:pt>
                <c:pt idx="6">
                  <c:v>35.1</c:v>
                </c:pt>
                <c:pt idx="7">
                  <c:v>35.6</c:v>
                </c:pt>
                <c:pt idx="8">
                  <c:v>50.6</c:v>
                </c:pt>
                <c:pt idx="9">
                  <c:v>64.7</c:v>
                </c:pt>
                <c:pt idx="10">
                  <c:v>70.900000000000006</c:v>
                </c:pt>
                <c:pt idx="11">
                  <c:v>74.3</c:v>
                </c:pt>
                <c:pt idx="12">
                  <c:v>77.5</c:v>
                </c:pt>
                <c:pt idx="13">
                  <c:v>79.2</c:v>
                </c:pt>
                <c:pt idx="14">
                  <c:v>81.599999999999994</c:v>
                </c:pt>
                <c:pt idx="15">
                  <c:v>81.3</c:v>
                </c:pt>
                <c:pt idx="16">
                  <c:v>83.5</c:v>
                </c:pt>
                <c:pt idx="17">
                  <c:v>82.3</c:v>
                </c:pt>
                <c:pt idx="18">
                  <c:v>80.3</c:v>
                </c:pt>
                <c:pt idx="19">
                  <c:v>85.2</c:v>
                </c:pt>
                <c:pt idx="20">
                  <c:v>96.5</c:v>
                </c:pt>
                <c:pt idx="21">
                  <c:v>96.6</c:v>
                </c:pt>
                <c:pt idx="22">
                  <c:v>95.7</c:v>
                </c:pt>
                <c:pt idx="23">
                  <c:v>97.810367923129988</c:v>
                </c:pt>
                <c:pt idx="24">
                  <c:v>98.39558667527487</c:v>
                </c:pt>
                <c:pt idx="25">
                  <c:v>96.92174393685228</c:v>
                </c:pt>
                <c:pt idx="26">
                  <c:v>96.966300507515726</c:v>
                </c:pt>
                <c:pt idx="27">
                  <c:v>97.24596903335447</c:v>
                </c:pt>
                <c:pt idx="28">
                  <c:v>97.339931666562251</c:v>
                </c:pt>
                <c:pt idx="29" formatCode="General">
                  <c:v>97.147984898017739</c:v>
                </c:pt>
              </c:numCache>
            </c:numRef>
          </c:val>
          <c:smooth val="0"/>
          <c:extLst>
            <c:ext xmlns:c16="http://schemas.microsoft.com/office/drawing/2014/chart" uri="{C3380CC4-5D6E-409C-BE32-E72D297353CC}">
              <c16:uniqueId val="{00000000-4CDB-4881-9428-FB391E2FDC24}"/>
            </c:ext>
          </c:extLst>
        </c:ser>
        <c:ser>
          <c:idx val="1"/>
          <c:order val="1"/>
          <c:tx>
            <c:strRef>
              <c:f>'Chart Data'!$L$3</c:f>
              <c:strCache>
                <c:ptCount val="1"/>
                <c:pt idx="0">
                  <c:v>Public sector net debt (ex BoE)</c:v>
                </c:pt>
              </c:strCache>
            </c:strRef>
          </c:tx>
          <c:spPr>
            <a:ln w="38100">
              <a:solidFill>
                <a:srgbClr val="002060"/>
              </a:solidFill>
            </a:ln>
          </c:spPr>
          <c:marker>
            <c:symbol val="none"/>
          </c:marker>
          <c:cat>
            <c:strRef>
              <c:f>'Chart Data'!$J$4:$J$33</c:f>
              <c:strCache>
                <c:ptCount val="30"/>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strCache>
            </c:strRef>
          </c:cat>
          <c:val>
            <c:numRef>
              <c:f>'Chart Data'!$L$4:$L$33</c:f>
              <c:numCache>
                <c:formatCode>0.0</c:formatCode>
                <c:ptCount val="30"/>
                <c:pt idx="0">
                  <c:v>28.4</c:v>
                </c:pt>
                <c:pt idx="1">
                  <c:v>28.2</c:v>
                </c:pt>
                <c:pt idx="2">
                  <c:v>29.9</c:v>
                </c:pt>
                <c:pt idx="3">
                  <c:v>31</c:v>
                </c:pt>
                <c:pt idx="4">
                  <c:v>33.6</c:v>
                </c:pt>
                <c:pt idx="5">
                  <c:v>34.5</c:v>
                </c:pt>
                <c:pt idx="6">
                  <c:v>35.299999999999997</c:v>
                </c:pt>
                <c:pt idx="7">
                  <c:v>35.799999999999997</c:v>
                </c:pt>
                <c:pt idx="8">
                  <c:v>50.6</c:v>
                </c:pt>
                <c:pt idx="9">
                  <c:v>63.9</c:v>
                </c:pt>
                <c:pt idx="10">
                  <c:v>70.599999999999994</c:v>
                </c:pt>
                <c:pt idx="11">
                  <c:v>74.599999999999994</c:v>
                </c:pt>
                <c:pt idx="12">
                  <c:v>76.2</c:v>
                </c:pt>
                <c:pt idx="13">
                  <c:v>77</c:v>
                </c:pt>
                <c:pt idx="14">
                  <c:v>79.2</c:v>
                </c:pt>
                <c:pt idx="15">
                  <c:v>78.900000000000006</c:v>
                </c:pt>
                <c:pt idx="16">
                  <c:v>77.400000000000006</c:v>
                </c:pt>
                <c:pt idx="17">
                  <c:v>73.7</c:v>
                </c:pt>
                <c:pt idx="18">
                  <c:v>72.3</c:v>
                </c:pt>
                <c:pt idx="19">
                  <c:v>77.099999999999994</c:v>
                </c:pt>
                <c:pt idx="20">
                  <c:v>86.5</c:v>
                </c:pt>
                <c:pt idx="21">
                  <c:v>83.2</c:v>
                </c:pt>
                <c:pt idx="22">
                  <c:v>84.8</c:v>
                </c:pt>
                <c:pt idx="23">
                  <c:v>88.853958473360478</c:v>
                </c:pt>
                <c:pt idx="24">
                  <c:v>91.752912815138501</c:v>
                </c:pt>
                <c:pt idx="25">
                  <c:v>93.140493296167065</c:v>
                </c:pt>
                <c:pt idx="26">
                  <c:v>94.384385925608811</c:v>
                </c:pt>
                <c:pt idx="27">
                  <c:v>95.054133757372853</c:v>
                </c:pt>
                <c:pt idx="28">
                  <c:v>95.607594350085449</c:v>
                </c:pt>
                <c:pt idx="29" formatCode="General">
                  <c:v>95.774656046387136</c:v>
                </c:pt>
              </c:numCache>
            </c:numRef>
          </c:val>
          <c:smooth val="0"/>
          <c:extLst>
            <c:ext xmlns:c16="http://schemas.microsoft.com/office/drawing/2014/chart" uri="{C3380CC4-5D6E-409C-BE32-E72D297353CC}">
              <c16:uniqueId val="{00000001-4CDB-4881-9428-FB391E2FDC24}"/>
            </c:ext>
          </c:extLst>
        </c:ser>
        <c:ser>
          <c:idx val="2"/>
          <c:order val="2"/>
          <c:tx>
            <c:strRef>
              <c:f>'Chart Data'!$M$3</c:f>
              <c:strCache>
                <c:ptCount val="1"/>
                <c:pt idx="0">
                  <c:v>Public sector net financial liabilities</c:v>
                </c:pt>
              </c:strCache>
            </c:strRef>
          </c:tx>
          <c:spPr>
            <a:ln w="38100">
              <a:solidFill>
                <a:srgbClr val="D1A21E"/>
              </a:solidFill>
            </a:ln>
          </c:spPr>
          <c:marker>
            <c:symbol val="none"/>
          </c:marker>
          <c:cat>
            <c:strRef>
              <c:f>'Chart Data'!$J$4:$J$33</c:f>
              <c:strCache>
                <c:ptCount val="30"/>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strCache>
            </c:strRef>
          </c:cat>
          <c:val>
            <c:numRef>
              <c:f>'Chart Data'!$M$4:$M$33</c:f>
              <c:numCache>
                <c:formatCode>0.0</c:formatCode>
                <c:ptCount val="30"/>
                <c:pt idx="0">
                  <c:v>26.955398447204971</c:v>
                </c:pt>
                <c:pt idx="1">
                  <c:v>28.366805505142167</c:v>
                </c:pt>
                <c:pt idx="2">
                  <c:v>31.350052004333701</c:v>
                </c:pt>
                <c:pt idx="3">
                  <c:v>31.244827194066744</c:v>
                </c:pt>
                <c:pt idx="4">
                  <c:v>33.412415925363419</c:v>
                </c:pt>
                <c:pt idx="5">
                  <c:v>32.378334601521821</c:v>
                </c:pt>
                <c:pt idx="6">
                  <c:v>32.440742152466363</c:v>
                </c:pt>
                <c:pt idx="7">
                  <c:v>34.196775035260927</c:v>
                </c:pt>
                <c:pt idx="8">
                  <c:v>47.544202235772353</c:v>
                </c:pt>
                <c:pt idx="9">
                  <c:v>54.597887148555309</c:v>
                </c:pt>
                <c:pt idx="10">
                  <c:v>58.946491742962266</c:v>
                </c:pt>
                <c:pt idx="11">
                  <c:v>65.016918411037111</c:v>
                </c:pt>
                <c:pt idx="12">
                  <c:v>69.724359537403004</c:v>
                </c:pt>
                <c:pt idx="13">
                  <c:v>70.718374375470546</c:v>
                </c:pt>
                <c:pt idx="14">
                  <c:v>72.913428037864634</c:v>
                </c:pt>
                <c:pt idx="15">
                  <c:v>73.981932737388249</c:v>
                </c:pt>
                <c:pt idx="16">
                  <c:v>74.221682188591373</c:v>
                </c:pt>
                <c:pt idx="17">
                  <c:v>70.188463552040062</c:v>
                </c:pt>
                <c:pt idx="18">
                  <c:v>66.982374472395733</c:v>
                </c:pt>
                <c:pt idx="19">
                  <c:v>74.576334545454557</c:v>
                </c:pt>
                <c:pt idx="20">
                  <c:v>83.079863382899632</c:v>
                </c:pt>
                <c:pt idx="21">
                  <c:v>80.629862920498937</c:v>
                </c:pt>
                <c:pt idx="22">
                  <c:v>81.311359589041089</c:v>
                </c:pt>
                <c:pt idx="23">
                  <c:v>82.794795308586217</c:v>
                </c:pt>
                <c:pt idx="24">
                  <c:v>83.544789736520826</c:v>
                </c:pt>
                <c:pt idx="25">
                  <c:v>83.791436212032806</c:v>
                </c:pt>
                <c:pt idx="26">
                  <c:v>84.227751092845665</c:v>
                </c:pt>
                <c:pt idx="27">
                  <c:v>84.100989154685948</c:v>
                </c:pt>
                <c:pt idx="28">
                  <c:v>83.872927049648496</c:v>
                </c:pt>
                <c:pt idx="29" formatCode="General">
                  <c:v>83.417751487533224</c:v>
                </c:pt>
              </c:numCache>
            </c:numRef>
          </c:val>
          <c:smooth val="0"/>
          <c:extLst>
            <c:ext xmlns:c16="http://schemas.microsoft.com/office/drawing/2014/chart" uri="{C3380CC4-5D6E-409C-BE32-E72D297353CC}">
              <c16:uniqueId val="{00000002-4CDB-4881-9428-FB391E2FDC24}"/>
            </c:ext>
          </c:extLst>
        </c:ser>
        <c:ser>
          <c:idx val="3"/>
          <c:order val="3"/>
          <c:tx>
            <c:strRef>
              <c:f>'Chart Data'!$N$3</c:f>
              <c:strCache>
                <c:ptCount val="1"/>
                <c:pt idx="0">
                  <c:v>Public sector net worth (inverted)</c:v>
                </c:pt>
              </c:strCache>
            </c:strRef>
          </c:tx>
          <c:spPr>
            <a:ln w="38100">
              <a:solidFill>
                <a:srgbClr val="7B7C77"/>
              </a:solidFill>
            </a:ln>
          </c:spPr>
          <c:marker>
            <c:symbol val="none"/>
          </c:marker>
          <c:cat>
            <c:strRef>
              <c:f>'Chart Data'!$J$4:$J$33</c:f>
              <c:strCache>
                <c:ptCount val="30"/>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strCache>
            </c:strRef>
          </c:cat>
          <c:val>
            <c:numRef>
              <c:f>'Chart Data'!$N$4:$N$33</c:f>
              <c:numCache>
                <c:formatCode>0.0</c:formatCode>
                <c:ptCount val="30"/>
                <c:pt idx="0">
                  <c:v>32.436370186335402</c:v>
                </c:pt>
                <c:pt idx="1">
                  <c:v>34.148469751966125</c:v>
                </c:pt>
                <c:pt idx="2">
                  <c:v>36.652789274106183</c:v>
                </c:pt>
                <c:pt idx="3">
                  <c:v>37.45461953028429</c:v>
                </c:pt>
                <c:pt idx="4">
                  <c:v>37.390259275330877</c:v>
                </c:pt>
                <c:pt idx="5">
                  <c:v>34.9423866639968</c:v>
                </c:pt>
                <c:pt idx="6">
                  <c:v>35.127872757847527</c:v>
                </c:pt>
                <c:pt idx="7">
                  <c:v>37.427136107193228</c:v>
                </c:pt>
                <c:pt idx="8">
                  <c:v>46.938699186991869</c:v>
                </c:pt>
                <c:pt idx="9">
                  <c:v>54.072179978597134</c:v>
                </c:pt>
                <c:pt idx="10">
                  <c:v>49.558414477624709</c:v>
                </c:pt>
                <c:pt idx="11">
                  <c:v>54.680428718680631</c:v>
                </c:pt>
                <c:pt idx="12">
                  <c:v>58.751602986385592</c:v>
                </c:pt>
                <c:pt idx="13">
                  <c:v>56.32696844842927</c:v>
                </c:pt>
                <c:pt idx="14">
                  <c:v>53.457799987120858</c:v>
                </c:pt>
                <c:pt idx="15">
                  <c:v>51.95063393136212</c:v>
                </c:pt>
                <c:pt idx="16">
                  <c:v>61.429268335273562</c:v>
                </c:pt>
                <c:pt idx="17">
                  <c:v>63.049302680248104</c:v>
                </c:pt>
                <c:pt idx="18">
                  <c:v>58.905420957847923</c:v>
                </c:pt>
                <c:pt idx="19">
                  <c:v>67.191348760330584</c:v>
                </c:pt>
                <c:pt idx="20">
                  <c:v>73.560622676579925</c:v>
                </c:pt>
                <c:pt idx="21">
                  <c:v>67.135032379992452</c:v>
                </c:pt>
                <c:pt idx="22">
                  <c:v>69.332773972602737</c:v>
                </c:pt>
                <c:pt idx="23">
                  <c:v>69.878036960248934</c:v>
                </c:pt>
                <c:pt idx="24">
                  <c:v>69.572316302535853</c:v>
                </c:pt>
                <c:pt idx="25">
                  <c:v>69.261947954335284</c:v>
                </c:pt>
                <c:pt idx="26">
                  <c:v>69.189136625057131</c:v>
                </c:pt>
                <c:pt idx="27">
                  <c:v>68.709183513082991</c:v>
                </c:pt>
                <c:pt idx="28">
                  <c:v>68.37793650625656</c:v>
                </c:pt>
                <c:pt idx="29" formatCode="General">
                  <c:v>67.888123215257707</c:v>
                </c:pt>
              </c:numCache>
            </c:numRef>
          </c:val>
          <c:smooth val="0"/>
          <c:extLst>
            <c:ext xmlns:c16="http://schemas.microsoft.com/office/drawing/2014/chart" uri="{C3380CC4-5D6E-409C-BE32-E72D297353CC}">
              <c16:uniqueId val="{00000003-4CDB-4881-9428-FB391E2FDC24}"/>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4"/>
        <c:noMultiLvlLbl val="0"/>
      </c:catAx>
      <c:valAx>
        <c:axId val="263608576"/>
        <c:scaling>
          <c:orientation val="minMax"/>
          <c:max val="10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8.6874920295979943E-2"/>
          <c:y val="0.66001591160878259"/>
          <c:w val="0.4675713332443614"/>
          <c:h val="0.202685641631906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5490853410142005E-2"/>
          <c:y val="0.13319127909345868"/>
          <c:w val="0.93450914658985795"/>
          <c:h val="0.76660628174609613"/>
        </c:manualLayout>
      </c:layout>
      <c:barChart>
        <c:barDir val="col"/>
        <c:grouping val="clustered"/>
        <c:varyColors val="0"/>
        <c:ser>
          <c:idx val="0"/>
          <c:order val="0"/>
          <c:tx>
            <c:strRef>
              <c:f>'Chart Data'!$P$3</c:f>
              <c:strCache>
                <c:ptCount val="1"/>
                <c:pt idx="0">
                  <c:v>Public sector net debt</c:v>
                </c:pt>
              </c:strCache>
            </c:strRef>
          </c:tx>
          <c:spPr>
            <a:solidFill>
              <a:srgbClr val="BD1B21"/>
            </a:solidFill>
            <a:ln w="6350">
              <a:solidFill>
                <a:srgbClr val="495057"/>
              </a:solidFill>
            </a:ln>
          </c:spPr>
          <c:invertIfNegative val="0"/>
          <c:cat>
            <c:strRef>
              <c:f>'Chart Data'!$I$28:$I$33</c:f>
              <c:strCache>
                <c:ptCount val="6"/>
                <c:pt idx="0">
                  <c:v>2024-25</c:v>
                </c:pt>
                <c:pt idx="1">
                  <c:v>2025-26</c:v>
                </c:pt>
                <c:pt idx="2">
                  <c:v>2026-27</c:v>
                </c:pt>
                <c:pt idx="3">
                  <c:v>2027-28</c:v>
                </c:pt>
                <c:pt idx="4">
                  <c:v>2028-29</c:v>
                </c:pt>
                <c:pt idx="5">
                  <c:v>2029-30</c:v>
                </c:pt>
              </c:strCache>
            </c:strRef>
          </c:cat>
          <c:val>
            <c:numRef>
              <c:f>'Chart Data'!$P$28:$P$33</c:f>
              <c:numCache>
                <c:formatCode>0.0</c:formatCode>
                <c:ptCount val="6"/>
                <c:pt idx="0">
                  <c:v>0.58521875214488261</c:v>
                </c:pt>
                <c:pt idx="1">
                  <c:v>-1.4738427384225901</c:v>
                </c:pt>
                <c:pt idx="2">
                  <c:v>4.4556570663445427E-2</c:v>
                </c:pt>
                <c:pt idx="3">
                  <c:v>0.27966852583874413</c:v>
                </c:pt>
                <c:pt idx="4">
                  <c:v>9.3962633207780755E-2</c:v>
                </c:pt>
                <c:pt idx="5">
                  <c:v>-0.19194676854451131</c:v>
                </c:pt>
              </c:numCache>
            </c:numRef>
          </c:val>
          <c:extLst>
            <c:ext xmlns:c16="http://schemas.microsoft.com/office/drawing/2014/chart" uri="{C3380CC4-5D6E-409C-BE32-E72D297353CC}">
              <c16:uniqueId val="{00000000-4FB0-4658-810D-BD6A6C574BC1}"/>
            </c:ext>
          </c:extLst>
        </c:ser>
        <c:ser>
          <c:idx val="1"/>
          <c:order val="1"/>
          <c:tx>
            <c:strRef>
              <c:f>'Chart Data'!$Q$3</c:f>
              <c:strCache>
                <c:ptCount val="1"/>
                <c:pt idx="0">
                  <c:v>Public sector net debt (ex BoE)</c:v>
                </c:pt>
              </c:strCache>
            </c:strRef>
          </c:tx>
          <c:spPr>
            <a:solidFill>
              <a:srgbClr val="002060"/>
            </a:solidFill>
            <a:ln w="6350">
              <a:solidFill>
                <a:srgbClr val="495057"/>
              </a:solidFill>
            </a:ln>
          </c:spPr>
          <c:invertIfNegative val="0"/>
          <c:cat>
            <c:strRef>
              <c:f>'Chart Data'!$I$28:$I$33</c:f>
              <c:strCache>
                <c:ptCount val="6"/>
                <c:pt idx="0">
                  <c:v>2024-25</c:v>
                </c:pt>
                <c:pt idx="1">
                  <c:v>2025-26</c:v>
                </c:pt>
                <c:pt idx="2">
                  <c:v>2026-27</c:v>
                </c:pt>
                <c:pt idx="3">
                  <c:v>2027-28</c:v>
                </c:pt>
                <c:pt idx="4">
                  <c:v>2028-29</c:v>
                </c:pt>
                <c:pt idx="5">
                  <c:v>2029-30</c:v>
                </c:pt>
              </c:strCache>
            </c:strRef>
          </c:cat>
          <c:val>
            <c:numRef>
              <c:f>'Chart Data'!$Q$28:$Q$33</c:f>
              <c:numCache>
                <c:formatCode>0.0</c:formatCode>
                <c:ptCount val="6"/>
                <c:pt idx="0">
                  <c:v>2.8989543417780226</c:v>
                </c:pt>
                <c:pt idx="1">
                  <c:v>1.3875804810285643</c:v>
                </c:pt>
                <c:pt idx="2">
                  <c:v>1.2438926294417456</c:v>
                </c:pt>
                <c:pt idx="3">
                  <c:v>0.66974783176404173</c:v>
                </c:pt>
                <c:pt idx="4">
                  <c:v>0.55346059271259662</c:v>
                </c:pt>
                <c:pt idx="5">
                  <c:v>0.16706169630168688</c:v>
                </c:pt>
              </c:numCache>
            </c:numRef>
          </c:val>
          <c:extLst>
            <c:ext xmlns:c16="http://schemas.microsoft.com/office/drawing/2014/chart" uri="{C3380CC4-5D6E-409C-BE32-E72D297353CC}">
              <c16:uniqueId val="{00000001-4FB0-4658-810D-BD6A6C574BC1}"/>
            </c:ext>
          </c:extLst>
        </c:ser>
        <c:ser>
          <c:idx val="2"/>
          <c:order val="2"/>
          <c:tx>
            <c:strRef>
              <c:f>'Chart Data'!$R$3</c:f>
              <c:strCache>
                <c:ptCount val="1"/>
                <c:pt idx="0">
                  <c:v>Public sector net financial liabilities</c:v>
                </c:pt>
              </c:strCache>
            </c:strRef>
          </c:tx>
          <c:spPr>
            <a:solidFill>
              <a:srgbClr val="D1A21E"/>
            </a:solidFill>
            <a:ln w="6350">
              <a:solidFill>
                <a:srgbClr val="495057"/>
              </a:solidFill>
            </a:ln>
          </c:spPr>
          <c:invertIfNegative val="0"/>
          <c:cat>
            <c:strRef>
              <c:f>'Chart Data'!$I$28:$I$33</c:f>
              <c:strCache>
                <c:ptCount val="6"/>
                <c:pt idx="0">
                  <c:v>2024-25</c:v>
                </c:pt>
                <c:pt idx="1">
                  <c:v>2025-26</c:v>
                </c:pt>
                <c:pt idx="2">
                  <c:v>2026-27</c:v>
                </c:pt>
                <c:pt idx="3">
                  <c:v>2027-28</c:v>
                </c:pt>
                <c:pt idx="4">
                  <c:v>2028-29</c:v>
                </c:pt>
                <c:pt idx="5">
                  <c:v>2029-30</c:v>
                </c:pt>
              </c:strCache>
            </c:strRef>
          </c:cat>
          <c:val>
            <c:numRef>
              <c:f>'Chart Data'!$R$28:$R$33</c:f>
              <c:numCache>
                <c:formatCode>0.0</c:formatCode>
                <c:ptCount val="6"/>
                <c:pt idx="0">
                  <c:v>0.74999442793460958</c:v>
                </c:pt>
                <c:pt idx="1">
                  <c:v>0.24664647551198016</c:v>
                </c:pt>
                <c:pt idx="2">
                  <c:v>0.43631488081285852</c:v>
                </c:pt>
                <c:pt idx="3">
                  <c:v>-0.12676193815971715</c:v>
                </c:pt>
                <c:pt idx="4">
                  <c:v>-0.22806210503745206</c:v>
                </c:pt>
                <c:pt idx="5">
                  <c:v>-0.45517556211527221</c:v>
                </c:pt>
              </c:numCache>
            </c:numRef>
          </c:val>
          <c:extLst>
            <c:ext xmlns:c16="http://schemas.microsoft.com/office/drawing/2014/chart" uri="{C3380CC4-5D6E-409C-BE32-E72D297353CC}">
              <c16:uniqueId val="{00000002-4FB0-4658-810D-BD6A6C574BC1}"/>
            </c:ext>
          </c:extLst>
        </c:ser>
        <c:ser>
          <c:idx val="3"/>
          <c:order val="3"/>
          <c:tx>
            <c:strRef>
              <c:f>'Chart Data'!$S$3</c:f>
              <c:strCache>
                <c:ptCount val="1"/>
                <c:pt idx="0">
                  <c:v>Public sector net worth (inverted)</c:v>
                </c:pt>
              </c:strCache>
            </c:strRef>
          </c:tx>
          <c:spPr>
            <a:solidFill>
              <a:srgbClr val="7B7C77"/>
            </a:solidFill>
            <a:ln w="6350">
              <a:solidFill>
                <a:srgbClr val="495057"/>
              </a:solidFill>
            </a:ln>
          </c:spPr>
          <c:invertIfNegative val="0"/>
          <c:cat>
            <c:strRef>
              <c:f>'Chart Data'!$I$28:$I$33</c:f>
              <c:strCache>
                <c:ptCount val="6"/>
                <c:pt idx="0">
                  <c:v>2024-25</c:v>
                </c:pt>
                <c:pt idx="1">
                  <c:v>2025-26</c:v>
                </c:pt>
                <c:pt idx="2">
                  <c:v>2026-27</c:v>
                </c:pt>
                <c:pt idx="3">
                  <c:v>2027-28</c:v>
                </c:pt>
                <c:pt idx="4">
                  <c:v>2028-29</c:v>
                </c:pt>
                <c:pt idx="5">
                  <c:v>2029-30</c:v>
                </c:pt>
              </c:strCache>
            </c:strRef>
          </c:cat>
          <c:val>
            <c:numRef>
              <c:f>'Chart Data'!$S$28:$S$33</c:f>
              <c:numCache>
                <c:formatCode>0.0</c:formatCode>
                <c:ptCount val="6"/>
                <c:pt idx="0">
                  <c:v>-0.30572065771308132</c:v>
                </c:pt>
                <c:pt idx="1">
                  <c:v>-0.31036834820056924</c:v>
                </c:pt>
                <c:pt idx="2">
                  <c:v>-7.2811329278152925E-2</c:v>
                </c:pt>
                <c:pt idx="3">
                  <c:v>-0.47995311197414026</c:v>
                </c:pt>
                <c:pt idx="4">
                  <c:v>-0.33124700682643038</c:v>
                </c:pt>
                <c:pt idx="5">
                  <c:v>-0.48981329099885329</c:v>
                </c:pt>
              </c:numCache>
            </c:numRef>
          </c:val>
          <c:extLst>
            <c:ext xmlns:c16="http://schemas.microsoft.com/office/drawing/2014/chart" uri="{C3380CC4-5D6E-409C-BE32-E72D297353CC}">
              <c16:uniqueId val="{00000003-4FB0-4658-810D-BD6A6C574BC1}"/>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900" b="0" i="0" u="none" strike="noStrike" baseline="0">
                <a:solidFill>
                  <a:srgbClr val="495057"/>
                </a:solidFill>
                <a:latin typeface="Segoe UI"/>
                <a:ea typeface="Segoe UI"/>
                <a:cs typeface="Segoe UI"/>
              </a:defRPr>
            </a:pPr>
            <a:endParaRPr lang="en-US"/>
          </a:p>
        </c:txPr>
        <c:crossAx val="274950400"/>
        <c:crosses val="autoZero"/>
        <c:auto val="0"/>
        <c:lblAlgn val="ctr"/>
        <c:lblOffset val="100"/>
        <c:noMultiLvlLbl val="0"/>
      </c:catAx>
      <c:valAx>
        <c:axId val="274950400"/>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9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plotVisOnly val="1"/>
    <c:dispBlanksAs val="gap"/>
    <c:showDLblsOverMax val="0"/>
  </c:chart>
  <c:spPr>
    <a:noFill/>
    <a:ln w="952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437755558376153E-2"/>
          <c:y val="0.14714391023940784"/>
          <c:w val="0.93256224444162383"/>
          <c:h val="0.66745257260491486"/>
        </c:manualLayout>
      </c:layout>
      <c:barChart>
        <c:barDir val="col"/>
        <c:grouping val="clustered"/>
        <c:varyColors val="0"/>
        <c:ser>
          <c:idx val="0"/>
          <c:order val="0"/>
          <c:tx>
            <c:strRef>
              <c:f>'Chart Data'!$U$4</c:f>
              <c:strCache>
                <c:ptCount val="1"/>
                <c:pt idx="0">
                  <c:v>2029-2030</c:v>
                </c:pt>
              </c:strCache>
            </c:strRef>
          </c:tx>
          <c:spPr>
            <a:solidFill>
              <a:srgbClr val="BD1B21"/>
            </a:solidFill>
            <a:ln w="6350">
              <a:solidFill>
                <a:srgbClr val="495057">
                  <a:lumMod val="100000"/>
                </a:srgbClr>
              </a:solidFill>
            </a:ln>
          </c:spPr>
          <c:invertIfNegative val="0"/>
          <c:dLbls>
            <c:spPr>
              <a:noFill/>
              <a:ln>
                <a:noFill/>
              </a:ln>
              <a:effectLst/>
            </c:spPr>
            <c:txPr>
              <a:bodyPr wrap="square" lIns="38100" tIns="19050" rIns="38100" bIns="19050" anchor="ctr">
                <a:spAutoFit/>
              </a:bodyPr>
              <a:lstStyle/>
              <a:p>
                <a:pPr>
                  <a:defRPr sz="1800" baseline="0">
                    <a:solidFill>
                      <a:srgbClr val="495057"/>
                    </a:solidFill>
                    <a:latin typeface="Segoe UI" panose="020B0502040204020203" pitchFamily="34" charset="0"/>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 Data'!$V$2:$Y$2</c:f>
              <c:strCache>
                <c:ptCount val="4"/>
                <c:pt idx="0">
                  <c:v>Public sector net debt</c:v>
                </c:pt>
                <c:pt idx="1">
                  <c:v>Public sector net debt (ex BoE)</c:v>
                </c:pt>
                <c:pt idx="2">
                  <c:v>Public sector net financial liabilities</c:v>
                </c:pt>
                <c:pt idx="3">
                  <c:v>Public sector net worth</c:v>
                </c:pt>
              </c:strCache>
            </c:strRef>
          </c:cat>
          <c:val>
            <c:numRef>
              <c:f>'Chart Data'!$V$4:$Y$4</c:f>
              <c:numCache>
                <c:formatCode>0.0</c:formatCode>
                <c:ptCount val="4"/>
                <c:pt idx="0">
                  <c:v>6.6405827082688376</c:v>
                </c:pt>
                <c:pt idx="1">
                  <c:v>-5.7796597467478676</c:v>
                </c:pt>
                <c:pt idx="2">
                  <c:v>15.747235496221936</c:v>
                </c:pt>
                <c:pt idx="3">
                  <c:v>16.945560975844028</c:v>
                </c:pt>
              </c:numCache>
            </c:numRef>
          </c:val>
          <c:extLst>
            <c:ext xmlns:c16="http://schemas.microsoft.com/office/drawing/2014/chart" uri="{C3380CC4-5D6E-409C-BE32-E72D297353CC}">
              <c16:uniqueId val="{00000000-35D6-4E4B-91F4-0D9ED376BC7E}"/>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noMultiLvlLbl val="0"/>
      </c:catAx>
      <c:valAx>
        <c:axId val="274950400"/>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55026610694829"/>
          <c:w val="1"/>
          <c:h val="0.80768960445111926"/>
        </c:manualLayout>
      </c:layout>
      <c:barChart>
        <c:barDir val="col"/>
        <c:grouping val="clustered"/>
        <c:varyColors val="0"/>
        <c:ser>
          <c:idx val="0"/>
          <c:order val="0"/>
          <c:tx>
            <c:strRef>
              <c:f>'Chart Data'!$AJ$3</c:f>
              <c:strCache>
                <c:ptCount val="1"/>
                <c:pt idx="0">
                  <c:v>Budget (Oct24)</c:v>
                </c:pt>
              </c:strCache>
            </c:strRef>
          </c:tx>
          <c:spPr>
            <a:solidFill>
              <a:srgbClr val="BD1B21"/>
            </a:solidFill>
            <a:ln w="6350">
              <a:solidFill>
                <a:srgbClr val="495057"/>
              </a:solidFill>
            </a:ln>
          </c:spPr>
          <c:invertIfNegative val="0"/>
          <c:cat>
            <c:strRef>
              <c:f>'Chart Data'!$AH$14:$AH$33</c:f>
              <c:strCache>
                <c:ptCount val="20"/>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c:v>
                </c:pt>
                <c:pt idx="17">
                  <c:v>2027-28</c:v>
                </c:pt>
                <c:pt idx="18">
                  <c:v>2028-29</c:v>
                </c:pt>
                <c:pt idx="19">
                  <c:v>2029-30</c:v>
                </c:pt>
              </c:strCache>
            </c:strRef>
          </c:cat>
          <c:val>
            <c:numRef>
              <c:f>'Chart Data'!$AJ$14:$AJ$33</c:f>
              <c:numCache>
                <c:formatCode>0.0</c:formatCode>
                <c:ptCount val="20"/>
                <c:pt idx="0">
                  <c:v>-2.2415984872085231</c:v>
                </c:pt>
                <c:pt idx="1">
                  <c:v>-1.4113886926947146</c:v>
                </c:pt>
                <c:pt idx="2">
                  <c:v>0.44780764910407056</c:v>
                </c:pt>
                <c:pt idx="3">
                  <c:v>-0.91274836753034538</c:v>
                </c:pt>
                <c:pt idx="4">
                  <c:v>0.36659488476959057</c:v>
                </c:pt>
                <c:pt idx="5">
                  <c:v>-0.50198667639895156</c:v>
                </c:pt>
                <c:pt idx="6">
                  <c:v>-1.4760004908741737</c:v>
                </c:pt>
                <c:pt idx="7">
                  <c:v>8.0590287086505841E-2</c:v>
                </c:pt>
                <c:pt idx="8">
                  <c:v>-0.22729184429573124</c:v>
                </c:pt>
                <c:pt idx="9">
                  <c:v>1.0124526656389075</c:v>
                </c:pt>
                <c:pt idx="10">
                  <c:v>12.342741415791069</c:v>
                </c:pt>
                <c:pt idx="11">
                  <c:v>-10.050777691590488</c:v>
                </c:pt>
                <c:pt idx="12">
                  <c:v>-2.0594821789399074</c:v>
                </c:pt>
                <c:pt idx="13">
                  <c:v>-0.20463318652677676</c:v>
                </c:pt>
                <c:pt idx="14">
                  <c:v>-0.18733024942661558</c:v>
                </c:pt>
                <c:pt idx="15">
                  <c:v>-0.76306603711390997</c:v>
                </c:pt>
                <c:pt idx="16">
                  <c:v>-0.52998375087141847</c:v>
                </c:pt>
                <c:pt idx="17">
                  <c:v>-0.69853766554748176</c:v>
                </c:pt>
                <c:pt idx="18">
                  <c:v>-0.21076074187798249</c:v>
                </c:pt>
                <c:pt idx="19">
                  <c:v>-0.18679437915301866</c:v>
                </c:pt>
              </c:numCache>
            </c:numRef>
          </c:val>
          <c:extLst>
            <c:ext xmlns:c16="http://schemas.microsoft.com/office/drawing/2014/chart" uri="{C3380CC4-5D6E-409C-BE32-E72D297353CC}">
              <c16:uniqueId val="{00000000-108D-4510-8746-EF87314ED8C4}"/>
            </c:ext>
          </c:extLst>
        </c:ser>
        <c:ser>
          <c:idx val="1"/>
          <c:order val="1"/>
          <c:tx>
            <c:strRef>
              <c:f>'Chart Data'!$AK$3</c:f>
              <c:strCache>
                <c:ptCount val="1"/>
                <c:pt idx="0">
                  <c:v>Budget (Mar24)</c:v>
                </c:pt>
              </c:strCache>
            </c:strRef>
          </c:tx>
          <c:spPr>
            <a:solidFill>
              <a:srgbClr val="003469"/>
            </a:solidFill>
            <a:ln w="6350">
              <a:solidFill>
                <a:srgbClr val="495057"/>
              </a:solidFill>
            </a:ln>
          </c:spPr>
          <c:invertIfNegative val="0"/>
          <c:cat>
            <c:strRef>
              <c:f>'Chart Data'!$AH$14:$AH$33</c:f>
              <c:strCache>
                <c:ptCount val="20"/>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c:v>
                </c:pt>
                <c:pt idx="17">
                  <c:v>2027-28</c:v>
                </c:pt>
                <c:pt idx="18">
                  <c:v>2028-29</c:v>
                </c:pt>
                <c:pt idx="19">
                  <c:v>2029-30</c:v>
                </c:pt>
              </c:strCache>
            </c:strRef>
          </c:cat>
          <c:val>
            <c:numRef>
              <c:f>'Chart Data'!$AK$14:$AK$33</c:f>
              <c:numCache>
                <c:formatCode>0.0</c:formatCode>
                <c:ptCount val="20"/>
                <c:pt idx="14">
                  <c:v>-1.1415502689758883</c:v>
                </c:pt>
                <c:pt idx="15">
                  <c:v>-0.5731333315660625</c:v>
                </c:pt>
                <c:pt idx="16">
                  <c:v>-0.37859779873783472</c:v>
                </c:pt>
                <c:pt idx="17">
                  <c:v>-0.60360284454644331</c:v>
                </c:pt>
                <c:pt idx="18">
                  <c:v>-0.43227168989716058</c:v>
                </c:pt>
              </c:numCache>
            </c:numRef>
          </c:val>
          <c:extLst>
            <c:ext xmlns:c16="http://schemas.microsoft.com/office/drawing/2014/chart" uri="{C3380CC4-5D6E-409C-BE32-E72D297353CC}">
              <c16:uniqueId val="{00000001-108D-4510-8746-EF87314ED8C4}"/>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tickLblSkip val="3"/>
        <c:noMultiLvlLbl val="0"/>
      </c:catAx>
      <c:valAx>
        <c:axId val="274950400"/>
        <c:scaling>
          <c:orientation val="minMax"/>
          <c:max val="2"/>
          <c:min val="-2"/>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legend>
      <c:legendPos val="t"/>
      <c:layout>
        <c:manualLayout>
          <c:xMode val="edge"/>
          <c:yMode val="edge"/>
          <c:x val="0.24714533295292651"/>
          <c:y val="7.2669324532906476E-2"/>
          <c:w val="0.55441674861537327"/>
          <c:h val="5.605802122584981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6931199859550398E-2"/>
          <c:y val="0.14714391023940784"/>
          <c:w val="0.89818969474749333"/>
          <c:h val="0.712639860869834"/>
        </c:manualLayout>
      </c:layout>
      <c:lineChart>
        <c:grouping val="standard"/>
        <c:varyColors val="0"/>
        <c:ser>
          <c:idx val="1"/>
          <c:order val="0"/>
          <c:tx>
            <c:strRef>
              <c:f>HAVERD!$C$1</c:f>
              <c:strCache>
                <c:ptCount val="1"/>
                <c:pt idx="0">
                  <c:v>UK</c:v>
                </c:pt>
              </c:strCache>
            </c:strRef>
          </c:tx>
          <c:spPr>
            <a:ln w="38100">
              <a:solidFill>
                <a:srgbClr val="BD1B21"/>
              </a:solidFill>
            </a:ln>
          </c:spPr>
          <c:marker>
            <c:symbol val="none"/>
          </c:marker>
          <c:cat>
            <c:numRef>
              <c:f>HAVERD!$A$531:$A$1290</c:f>
              <c:numCache>
                <c:formatCode>m/d/yyyy</c:formatCode>
                <c:ptCount val="76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numCache>
            </c:numRef>
          </c:cat>
          <c:val>
            <c:numRef>
              <c:f>HAVERD!$C$531:$C$1290</c:f>
              <c:numCache>
                <c:formatCode>0.00</c:formatCode>
                <c:ptCount val="760"/>
                <c:pt idx="0">
                  <c:v>0.97</c:v>
                </c:pt>
                <c:pt idx="1">
                  <c:v>1.08</c:v>
                </c:pt>
                <c:pt idx="2">
                  <c:v>1.0900000000000001</c:v>
                </c:pt>
                <c:pt idx="3">
                  <c:v>1.1399999999999999</c:v>
                </c:pt>
                <c:pt idx="4">
                  <c:v>1.18</c:v>
                </c:pt>
                <c:pt idx="5">
                  <c:v>1.19</c:v>
                </c:pt>
                <c:pt idx="6">
                  <c:v>1.17</c:v>
                </c:pt>
                <c:pt idx="7">
                  <c:v>1.1299999999999999</c:v>
                </c:pt>
                <c:pt idx="8">
                  <c:v>1.1100000000000001</c:v>
                </c:pt>
                <c:pt idx="9">
                  <c:v>1.1599999999999999</c:v>
                </c:pt>
                <c:pt idx="10">
                  <c:v>1.19</c:v>
                </c:pt>
                <c:pt idx="11">
                  <c:v>1.22</c:v>
                </c:pt>
                <c:pt idx="12">
                  <c:v>1.26</c:v>
                </c:pt>
                <c:pt idx="13">
                  <c:v>1.22</c:v>
                </c:pt>
                <c:pt idx="14">
                  <c:v>1.17</c:v>
                </c:pt>
                <c:pt idx="15">
                  <c:v>1.1299999999999999</c:v>
                </c:pt>
                <c:pt idx="16">
                  <c:v>1.17</c:v>
                </c:pt>
                <c:pt idx="17">
                  <c:v>1.2</c:v>
                </c:pt>
                <c:pt idx="18">
                  <c:v>1.22</c:v>
                </c:pt>
                <c:pt idx="19">
                  <c:v>1.24</c:v>
                </c:pt>
                <c:pt idx="20">
                  <c:v>1.31</c:v>
                </c:pt>
                <c:pt idx="21">
                  <c:v>1.3</c:v>
                </c:pt>
                <c:pt idx="22">
                  <c:v>1.26</c:v>
                </c:pt>
                <c:pt idx="23">
                  <c:v>1.37</c:v>
                </c:pt>
                <c:pt idx="24">
                  <c:v>1.41</c:v>
                </c:pt>
                <c:pt idx="25">
                  <c:v>1.41</c:v>
                </c:pt>
                <c:pt idx="26">
                  <c:v>1.49</c:v>
                </c:pt>
                <c:pt idx="27">
                  <c:v>1.43</c:v>
                </c:pt>
                <c:pt idx="28">
                  <c:v>1.53</c:v>
                </c:pt>
                <c:pt idx="29">
                  <c:v>1.55</c:v>
                </c:pt>
                <c:pt idx="30">
                  <c:v>1.58</c:v>
                </c:pt>
                <c:pt idx="31">
                  <c:v>1.59</c:v>
                </c:pt>
                <c:pt idx="32">
                  <c:v>1.52</c:v>
                </c:pt>
                <c:pt idx="33">
                  <c:v>1.46</c:v>
                </c:pt>
                <c:pt idx="34">
                  <c:v>1.38</c:v>
                </c:pt>
                <c:pt idx="35">
                  <c:v>1.41</c:v>
                </c:pt>
                <c:pt idx="36">
                  <c:v>1.47</c:v>
                </c:pt>
                <c:pt idx="37">
                  <c:v>1.48</c:v>
                </c:pt>
                <c:pt idx="38">
                  <c:v>1.45</c:v>
                </c:pt>
                <c:pt idx="39">
                  <c:v>1.46</c:v>
                </c:pt>
                <c:pt idx="40">
                  <c:v>1.4</c:v>
                </c:pt>
                <c:pt idx="41">
                  <c:v>1.1100000000000001</c:v>
                </c:pt>
                <c:pt idx="42">
                  <c:v>1.27</c:v>
                </c:pt>
                <c:pt idx="43">
                  <c:v>1.31</c:v>
                </c:pt>
                <c:pt idx="44">
                  <c:v>1.23</c:v>
                </c:pt>
                <c:pt idx="45">
                  <c:v>1.3</c:v>
                </c:pt>
                <c:pt idx="46">
                  <c:v>1.45</c:v>
                </c:pt>
                <c:pt idx="47">
                  <c:v>1.51</c:v>
                </c:pt>
                <c:pt idx="48">
                  <c:v>1.53</c:v>
                </c:pt>
                <c:pt idx="49">
                  <c:v>1.49</c:v>
                </c:pt>
                <c:pt idx="50">
                  <c:v>1.6</c:v>
                </c:pt>
                <c:pt idx="51">
                  <c:v>1.59</c:v>
                </c:pt>
                <c:pt idx="52">
                  <c:v>1.63</c:v>
                </c:pt>
                <c:pt idx="53">
                  <c:v>1.57</c:v>
                </c:pt>
                <c:pt idx="54">
                  <c:v>1.51</c:v>
                </c:pt>
                <c:pt idx="55">
                  <c:v>1.63</c:v>
                </c:pt>
                <c:pt idx="56">
                  <c:v>1.71</c:v>
                </c:pt>
                <c:pt idx="57">
                  <c:v>1.61</c:v>
                </c:pt>
                <c:pt idx="58">
                  <c:v>1.65</c:v>
                </c:pt>
                <c:pt idx="59">
                  <c:v>1.69</c:v>
                </c:pt>
                <c:pt idx="60">
                  <c:v>1.62</c:v>
                </c:pt>
                <c:pt idx="61">
                  <c:v>1.64</c:v>
                </c:pt>
                <c:pt idx="62">
                  <c:v>1.68</c:v>
                </c:pt>
                <c:pt idx="63">
                  <c:v>1.6</c:v>
                </c:pt>
                <c:pt idx="64">
                  <c:v>1.6</c:v>
                </c:pt>
                <c:pt idx="65">
                  <c:v>1.55</c:v>
                </c:pt>
                <c:pt idx="66">
                  <c:v>1.65</c:v>
                </c:pt>
                <c:pt idx="67">
                  <c:v>1.7</c:v>
                </c:pt>
                <c:pt idx="68">
                  <c:v>1.72</c:v>
                </c:pt>
                <c:pt idx="69">
                  <c:v>1.76</c:v>
                </c:pt>
                <c:pt idx="70">
                  <c:v>1.85</c:v>
                </c:pt>
                <c:pt idx="71">
                  <c:v>1.8</c:v>
                </c:pt>
                <c:pt idx="72">
                  <c:v>1.81</c:v>
                </c:pt>
                <c:pt idx="73">
                  <c:v>1.89</c:v>
                </c:pt>
                <c:pt idx="74">
                  <c:v>1.9</c:v>
                </c:pt>
                <c:pt idx="75">
                  <c:v>1.88</c:v>
                </c:pt>
                <c:pt idx="76">
                  <c:v>1.99</c:v>
                </c:pt>
                <c:pt idx="77">
                  <c:v>1.93</c:v>
                </c:pt>
                <c:pt idx="78">
                  <c:v>2.0299999999999998</c:v>
                </c:pt>
                <c:pt idx="79">
                  <c:v>1.97</c:v>
                </c:pt>
                <c:pt idx="80">
                  <c:v>1.85</c:v>
                </c:pt>
                <c:pt idx="81">
                  <c:v>1.82</c:v>
                </c:pt>
                <c:pt idx="82">
                  <c:v>1.81</c:v>
                </c:pt>
                <c:pt idx="83">
                  <c:v>1.87</c:v>
                </c:pt>
                <c:pt idx="84">
                  <c:v>1.91</c:v>
                </c:pt>
                <c:pt idx="85">
                  <c:v>1.9</c:v>
                </c:pt>
                <c:pt idx="86">
                  <c:v>1.95</c:v>
                </c:pt>
                <c:pt idx="87">
                  <c:v>1.97</c:v>
                </c:pt>
                <c:pt idx="88">
                  <c:v>1.97</c:v>
                </c:pt>
                <c:pt idx="89">
                  <c:v>2.0099999999999998</c:v>
                </c:pt>
                <c:pt idx="90">
                  <c:v>1.96</c:v>
                </c:pt>
                <c:pt idx="91">
                  <c:v>1.85</c:v>
                </c:pt>
                <c:pt idx="92">
                  <c:v>1.8</c:v>
                </c:pt>
                <c:pt idx="93">
                  <c:v>1.68</c:v>
                </c:pt>
                <c:pt idx="94">
                  <c:v>1.75</c:v>
                </c:pt>
                <c:pt idx="95">
                  <c:v>1.74</c:v>
                </c:pt>
                <c:pt idx="96">
                  <c:v>1.9</c:v>
                </c:pt>
                <c:pt idx="97">
                  <c:v>1.87</c:v>
                </c:pt>
                <c:pt idx="98">
                  <c:v>1.87</c:v>
                </c:pt>
                <c:pt idx="99">
                  <c:v>1.87</c:v>
                </c:pt>
                <c:pt idx="100">
                  <c:v>1.97</c:v>
                </c:pt>
                <c:pt idx="101">
                  <c:v>1.89</c:v>
                </c:pt>
                <c:pt idx="102">
                  <c:v>1.92</c:v>
                </c:pt>
                <c:pt idx="103">
                  <c:v>1.97</c:v>
                </c:pt>
                <c:pt idx="104">
                  <c:v>1.92</c:v>
                </c:pt>
                <c:pt idx="105">
                  <c:v>1.99</c:v>
                </c:pt>
                <c:pt idx="106">
                  <c:v>2.1</c:v>
                </c:pt>
                <c:pt idx="107">
                  <c:v>2.16</c:v>
                </c:pt>
                <c:pt idx="108">
                  <c:v>2.15</c:v>
                </c:pt>
                <c:pt idx="109">
                  <c:v>2.15</c:v>
                </c:pt>
                <c:pt idx="110">
                  <c:v>2.2599999999999998</c:v>
                </c:pt>
                <c:pt idx="111">
                  <c:v>2.2200000000000002</c:v>
                </c:pt>
                <c:pt idx="112">
                  <c:v>2.25</c:v>
                </c:pt>
                <c:pt idx="113">
                  <c:v>2.34</c:v>
                </c:pt>
                <c:pt idx="114">
                  <c:v>2.4300000000000002</c:v>
                </c:pt>
                <c:pt idx="115">
                  <c:v>2.52</c:v>
                </c:pt>
                <c:pt idx="116">
                  <c:v>2.59</c:v>
                </c:pt>
                <c:pt idx="117">
                  <c:v>2.4900000000000002</c:v>
                </c:pt>
                <c:pt idx="118">
                  <c:v>2.52</c:v>
                </c:pt>
                <c:pt idx="119">
                  <c:v>2.4900000000000002</c:v>
                </c:pt>
                <c:pt idx="120">
                  <c:v>2.61</c:v>
                </c:pt>
                <c:pt idx="121">
                  <c:v>2.65</c:v>
                </c:pt>
                <c:pt idx="122">
                  <c:v>2.4900000000000002</c:v>
                </c:pt>
                <c:pt idx="123">
                  <c:v>2.2999999999999998</c:v>
                </c:pt>
                <c:pt idx="124">
                  <c:v>2.2999999999999998</c:v>
                </c:pt>
                <c:pt idx="125">
                  <c:v>2.4</c:v>
                </c:pt>
                <c:pt idx="126">
                  <c:v>2.4700000000000002</c:v>
                </c:pt>
                <c:pt idx="127">
                  <c:v>2.39</c:v>
                </c:pt>
                <c:pt idx="128">
                  <c:v>2.2200000000000002</c:v>
                </c:pt>
                <c:pt idx="129">
                  <c:v>2.1</c:v>
                </c:pt>
                <c:pt idx="130">
                  <c:v>2.19</c:v>
                </c:pt>
                <c:pt idx="131">
                  <c:v>2.06</c:v>
                </c:pt>
                <c:pt idx="132">
                  <c:v>2.1</c:v>
                </c:pt>
                <c:pt idx="133">
                  <c:v>2.13</c:v>
                </c:pt>
                <c:pt idx="134">
                  <c:v>2.23</c:v>
                </c:pt>
                <c:pt idx="135">
                  <c:v>2.19</c:v>
                </c:pt>
                <c:pt idx="136">
                  <c:v>2.0699999999999998</c:v>
                </c:pt>
                <c:pt idx="137">
                  <c:v>2.0499999999999998</c:v>
                </c:pt>
                <c:pt idx="138">
                  <c:v>2.09</c:v>
                </c:pt>
                <c:pt idx="139">
                  <c:v>2.09</c:v>
                </c:pt>
                <c:pt idx="140">
                  <c:v>2.14</c:v>
                </c:pt>
                <c:pt idx="141">
                  <c:v>2.1800000000000002</c:v>
                </c:pt>
                <c:pt idx="142">
                  <c:v>2.14</c:v>
                </c:pt>
                <c:pt idx="143">
                  <c:v>2.04</c:v>
                </c:pt>
                <c:pt idx="144">
                  <c:v>1.93</c:v>
                </c:pt>
                <c:pt idx="145">
                  <c:v>1.94</c:v>
                </c:pt>
                <c:pt idx="146">
                  <c:v>1.92</c:v>
                </c:pt>
                <c:pt idx="147">
                  <c:v>1.96</c:v>
                </c:pt>
                <c:pt idx="148">
                  <c:v>1.87</c:v>
                </c:pt>
                <c:pt idx="149">
                  <c:v>1.86</c:v>
                </c:pt>
                <c:pt idx="150">
                  <c:v>1.81</c:v>
                </c:pt>
                <c:pt idx="151">
                  <c:v>1.86</c:v>
                </c:pt>
                <c:pt idx="152">
                  <c:v>1.91</c:v>
                </c:pt>
                <c:pt idx="153">
                  <c:v>1.9</c:v>
                </c:pt>
                <c:pt idx="154">
                  <c:v>2.04</c:v>
                </c:pt>
                <c:pt idx="155">
                  <c:v>1.95</c:v>
                </c:pt>
                <c:pt idx="156">
                  <c:v>1.98</c:v>
                </c:pt>
                <c:pt idx="157">
                  <c:v>1.96</c:v>
                </c:pt>
                <c:pt idx="158">
                  <c:v>2.06</c:v>
                </c:pt>
                <c:pt idx="159">
                  <c:v>2.1</c:v>
                </c:pt>
                <c:pt idx="160">
                  <c:v>2.0299999999999998</c:v>
                </c:pt>
                <c:pt idx="161">
                  <c:v>2.11</c:v>
                </c:pt>
                <c:pt idx="162">
                  <c:v>2.2799999999999998</c:v>
                </c:pt>
                <c:pt idx="163">
                  <c:v>2.33</c:v>
                </c:pt>
                <c:pt idx="164">
                  <c:v>2.41</c:v>
                </c:pt>
                <c:pt idx="165">
                  <c:v>2.52</c:v>
                </c:pt>
                <c:pt idx="166">
                  <c:v>2.58</c:v>
                </c:pt>
                <c:pt idx="167">
                  <c:v>2.69</c:v>
                </c:pt>
                <c:pt idx="168">
                  <c:v>2.61</c:v>
                </c:pt>
                <c:pt idx="169">
                  <c:v>2.62</c:v>
                </c:pt>
                <c:pt idx="170">
                  <c:v>2.63</c:v>
                </c:pt>
                <c:pt idx="171">
                  <c:v>2.7</c:v>
                </c:pt>
                <c:pt idx="172">
                  <c:v>2.79</c:v>
                </c:pt>
                <c:pt idx="173">
                  <c:v>2.89</c:v>
                </c:pt>
                <c:pt idx="174">
                  <c:v>2.9</c:v>
                </c:pt>
                <c:pt idx="175">
                  <c:v>2.94</c:v>
                </c:pt>
                <c:pt idx="176">
                  <c:v>3.09</c:v>
                </c:pt>
                <c:pt idx="177">
                  <c:v>3.01</c:v>
                </c:pt>
                <c:pt idx="178">
                  <c:v>3.16</c:v>
                </c:pt>
                <c:pt idx="179">
                  <c:v>3.1</c:v>
                </c:pt>
                <c:pt idx="180">
                  <c:v>3.07</c:v>
                </c:pt>
                <c:pt idx="181">
                  <c:v>3.17</c:v>
                </c:pt>
                <c:pt idx="182">
                  <c:v>3.14</c:v>
                </c:pt>
                <c:pt idx="183">
                  <c:v>3.16</c:v>
                </c:pt>
                <c:pt idx="184">
                  <c:v>3.14</c:v>
                </c:pt>
                <c:pt idx="185">
                  <c:v>3.16</c:v>
                </c:pt>
                <c:pt idx="186">
                  <c:v>3.29</c:v>
                </c:pt>
                <c:pt idx="187">
                  <c:v>3.31</c:v>
                </c:pt>
                <c:pt idx="188">
                  <c:v>3.5</c:v>
                </c:pt>
                <c:pt idx="189">
                  <c:v>3.81</c:v>
                </c:pt>
                <c:pt idx="190">
                  <c:v>4.24</c:v>
                </c:pt>
                <c:pt idx="191">
                  <c:v>4.4800000000000004</c:v>
                </c:pt>
                <c:pt idx="192">
                  <c:v>4.01</c:v>
                </c:pt>
                <c:pt idx="193">
                  <c:v>4.21</c:v>
                </c:pt>
                <c:pt idx="194">
                  <c:v>4.08</c:v>
                </c:pt>
                <c:pt idx="195">
                  <c:v>3.96</c:v>
                </c:pt>
                <c:pt idx="196">
                  <c:v>3.86</c:v>
                </c:pt>
                <c:pt idx="197">
                  <c:v>4.03</c:v>
                </c:pt>
                <c:pt idx="198">
                  <c:v>4.1900000000000004</c:v>
                </c:pt>
                <c:pt idx="199">
                  <c:v>4.26</c:v>
                </c:pt>
                <c:pt idx="200">
                  <c:v>4.46</c:v>
                </c:pt>
                <c:pt idx="201">
                  <c:v>4.4400000000000004</c:v>
                </c:pt>
                <c:pt idx="202">
                  <c:v>4.43</c:v>
                </c:pt>
                <c:pt idx="203">
                  <c:v>4.18</c:v>
                </c:pt>
                <c:pt idx="204">
                  <c:v>4.37</c:v>
                </c:pt>
                <c:pt idx="205">
                  <c:v>3.97</c:v>
                </c:pt>
                <c:pt idx="206">
                  <c:v>3.93</c:v>
                </c:pt>
                <c:pt idx="207">
                  <c:v>3.89</c:v>
                </c:pt>
                <c:pt idx="208">
                  <c:v>3.94</c:v>
                </c:pt>
                <c:pt idx="209">
                  <c:v>4.0599999999999996</c:v>
                </c:pt>
                <c:pt idx="210">
                  <c:v>3.71</c:v>
                </c:pt>
                <c:pt idx="211">
                  <c:v>3.63</c:v>
                </c:pt>
                <c:pt idx="212">
                  <c:v>3.58</c:v>
                </c:pt>
                <c:pt idx="213">
                  <c:v>3.41</c:v>
                </c:pt>
                <c:pt idx="214">
                  <c:v>3.5</c:v>
                </c:pt>
                <c:pt idx="215">
                  <c:v>3.52</c:v>
                </c:pt>
                <c:pt idx="216">
                  <c:v>3.46</c:v>
                </c:pt>
                <c:pt idx="217">
                  <c:v>3.39</c:v>
                </c:pt>
                <c:pt idx="218">
                  <c:v>3.5</c:v>
                </c:pt>
                <c:pt idx="219">
                  <c:v>3.54</c:v>
                </c:pt>
                <c:pt idx="220">
                  <c:v>3.64</c:v>
                </c:pt>
                <c:pt idx="221">
                  <c:v>3.55</c:v>
                </c:pt>
                <c:pt idx="222">
                  <c:v>3.45</c:v>
                </c:pt>
                <c:pt idx="223">
                  <c:v>3.29</c:v>
                </c:pt>
                <c:pt idx="224">
                  <c:v>3.35</c:v>
                </c:pt>
                <c:pt idx="225">
                  <c:v>3.35</c:v>
                </c:pt>
                <c:pt idx="226">
                  <c:v>3.29</c:v>
                </c:pt>
                <c:pt idx="227">
                  <c:v>3.15</c:v>
                </c:pt>
                <c:pt idx="228">
                  <c:v>3.19</c:v>
                </c:pt>
                <c:pt idx="229">
                  <c:v>3.24</c:v>
                </c:pt>
                <c:pt idx="230">
                  <c:v>3.21</c:v>
                </c:pt>
                <c:pt idx="231">
                  <c:v>3.13</c:v>
                </c:pt>
                <c:pt idx="232">
                  <c:v>3.01</c:v>
                </c:pt>
                <c:pt idx="233">
                  <c:v>3.04</c:v>
                </c:pt>
                <c:pt idx="234">
                  <c:v>3.11</c:v>
                </c:pt>
                <c:pt idx="235">
                  <c:v>3.13</c:v>
                </c:pt>
                <c:pt idx="236">
                  <c:v>3.12</c:v>
                </c:pt>
                <c:pt idx="237">
                  <c:v>3.16</c:v>
                </c:pt>
                <c:pt idx="238">
                  <c:v>3.1</c:v>
                </c:pt>
                <c:pt idx="239">
                  <c:v>3.15</c:v>
                </c:pt>
                <c:pt idx="240">
                  <c:v>3.1</c:v>
                </c:pt>
                <c:pt idx="241">
                  <c:v>3.08</c:v>
                </c:pt>
                <c:pt idx="242">
                  <c:v>3.05</c:v>
                </c:pt>
                <c:pt idx="243">
                  <c:v>3.09</c:v>
                </c:pt>
                <c:pt idx="244">
                  <c:v>3.18</c:v>
                </c:pt>
                <c:pt idx="245">
                  <c:v>3.2</c:v>
                </c:pt>
                <c:pt idx="246">
                  <c:v>3.3</c:v>
                </c:pt>
                <c:pt idx="247">
                  <c:v>3.31</c:v>
                </c:pt>
                <c:pt idx="248">
                  <c:v>3.25</c:v>
                </c:pt>
                <c:pt idx="249">
                  <c:v>3.33</c:v>
                </c:pt>
                <c:pt idx="250">
                  <c:v>3.5</c:v>
                </c:pt>
                <c:pt idx="251">
                  <c:v>3.6</c:v>
                </c:pt>
                <c:pt idx="252">
                  <c:v>3.57</c:v>
                </c:pt>
                <c:pt idx="253">
                  <c:v>3.6</c:v>
                </c:pt>
                <c:pt idx="254">
                  <c:v>3.63</c:v>
                </c:pt>
                <c:pt idx="255">
                  <c:v>3.64</c:v>
                </c:pt>
                <c:pt idx="256">
                  <c:v>3.64</c:v>
                </c:pt>
                <c:pt idx="257">
                  <c:v>3.65</c:v>
                </c:pt>
                <c:pt idx="258">
                  <c:v>3.66</c:v>
                </c:pt>
                <c:pt idx="259">
                  <c:v>3.67</c:v>
                </c:pt>
                <c:pt idx="260">
                  <c:v>3.67</c:v>
                </c:pt>
                <c:pt idx="261">
                  <c:v>3.65</c:v>
                </c:pt>
                <c:pt idx="262">
                  <c:v>3.5</c:v>
                </c:pt>
                <c:pt idx="263">
                  <c:v>3.55</c:v>
                </c:pt>
                <c:pt idx="264">
                  <c:v>3.47</c:v>
                </c:pt>
                <c:pt idx="265">
                  <c:v>3.53</c:v>
                </c:pt>
                <c:pt idx="266">
                  <c:v>3.56</c:v>
                </c:pt>
                <c:pt idx="267">
                  <c:v>3.41</c:v>
                </c:pt>
                <c:pt idx="268">
                  <c:v>3.32</c:v>
                </c:pt>
                <c:pt idx="269">
                  <c:v>3.37</c:v>
                </c:pt>
                <c:pt idx="270">
                  <c:v>3.39</c:v>
                </c:pt>
                <c:pt idx="271">
                  <c:v>3.33</c:v>
                </c:pt>
                <c:pt idx="272">
                  <c:v>3.31</c:v>
                </c:pt>
                <c:pt idx="273">
                  <c:v>3.32</c:v>
                </c:pt>
                <c:pt idx="274">
                  <c:v>3.37</c:v>
                </c:pt>
                <c:pt idx="275">
                  <c:v>3.36</c:v>
                </c:pt>
                <c:pt idx="276">
                  <c:v>3.28</c:v>
                </c:pt>
                <c:pt idx="277">
                  <c:v>3.24</c:v>
                </c:pt>
                <c:pt idx="278">
                  <c:v>3.3</c:v>
                </c:pt>
                <c:pt idx="279">
                  <c:v>3.33</c:v>
                </c:pt>
                <c:pt idx="280">
                  <c:v>3.35</c:v>
                </c:pt>
                <c:pt idx="281">
                  <c:v>3.34</c:v>
                </c:pt>
                <c:pt idx="282">
                  <c:v>3.3</c:v>
                </c:pt>
                <c:pt idx="283">
                  <c:v>2.99</c:v>
                </c:pt>
                <c:pt idx="284">
                  <c:v>3.05</c:v>
                </c:pt>
                <c:pt idx="285">
                  <c:v>3.26</c:v>
                </c:pt>
                <c:pt idx="286">
                  <c:v>3.29</c:v>
                </c:pt>
                <c:pt idx="287">
                  <c:v>3.29</c:v>
                </c:pt>
                <c:pt idx="288">
                  <c:v>3.29</c:v>
                </c:pt>
                <c:pt idx="289">
                  <c:v>3.39</c:v>
                </c:pt>
                <c:pt idx="290">
                  <c:v>3.4</c:v>
                </c:pt>
                <c:pt idx="291">
                  <c:v>3.53</c:v>
                </c:pt>
                <c:pt idx="292">
                  <c:v>3.48</c:v>
                </c:pt>
                <c:pt idx="293">
                  <c:v>3.5</c:v>
                </c:pt>
                <c:pt idx="294">
                  <c:v>3.51</c:v>
                </c:pt>
                <c:pt idx="295">
                  <c:v>3.48</c:v>
                </c:pt>
                <c:pt idx="296">
                  <c:v>3.63</c:v>
                </c:pt>
                <c:pt idx="297">
                  <c:v>3.61</c:v>
                </c:pt>
                <c:pt idx="298">
                  <c:v>3.58</c:v>
                </c:pt>
                <c:pt idx="299">
                  <c:v>3.75</c:v>
                </c:pt>
                <c:pt idx="300">
                  <c:v>3.8</c:v>
                </c:pt>
                <c:pt idx="301">
                  <c:v>3.84</c:v>
                </c:pt>
                <c:pt idx="302">
                  <c:v>3.83</c:v>
                </c:pt>
                <c:pt idx="303">
                  <c:v>3.91</c:v>
                </c:pt>
                <c:pt idx="304">
                  <c:v>3.8</c:v>
                </c:pt>
                <c:pt idx="305">
                  <c:v>3.88</c:v>
                </c:pt>
                <c:pt idx="306">
                  <c:v>3.85</c:v>
                </c:pt>
                <c:pt idx="307">
                  <c:v>3.79</c:v>
                </c:pt>
                <c:pt idx="308">
                  <c:v>3.83</c:v>
                </c:pt>
                <c:pt idx="309">
                  <c:v>3.62</c:v>
                </c:pt>
                <c:pt idx="310">
                  <c:v>3.38</c:v>
                </c:pt>
                <c:pt idx="311">
                  <c:v>3.5</c:v>
                </c:pt>
                <c:pt idx="312">
                  <c:v>3.33</c:v>
                </c:pt>
                <c:pt idx="313">
                  <c:v>3.41</c:v>
                </c:pt>
                <c:pt idx="314">
                  <c:v>3.28</c:v>
                </c:pt>
                <c:pt idx="315">
                  <c:v>3.31</c:v>
                </c:pt>
                <c:pt idx="316">
                  <c:v>3.36</c:v>
                </c:pt>
                <c:pt idx="317">
                  <c:v>3.44</c:v>
                </c:pt>
                <c:pt idx="318">
                  <c:v>3.36</c:v>
                </c:pt>
                <c:pt idx="319">
                  <c:v>3.28</c:v>
                </c:pt>
                <c:pt idx="320">
                  <c:v>3.38</c:v>
                </c:pt>
                <c:pt idx="321">
                  <c:v>3.46</c:v>
                </c:pt>
                <c:pt idx="322">
                  <c:v>3.46</c:v>
                </c:pt>
                <c:pt idx="323">
                  <c:v>3.5</c:v>
                </c:pt>
                <c:pt idx="324">
                  <c:v>3.47</c:v>
                </c:pt>
                <c:pt idx="325">
                  <c:v>3.43</c:v>
                </c:pt>
                <c:pt idx="326">
                  <c:v>3.42</c:v>
                </c:pt>
                <c:pt idx="327">
                  <c:v>3.42</c:v>
                </c:pt>
                <c:pt idx="328">
                  <c:v>3.41</c:v>
                </c:pt>
                <c:pt idx="329">
                  <c:v>#N/A</c:v>
                </c:pt>
                <c:pt idx="330">
                  <c:v>#N/A</c:v>
                </c:pt>
                <c:pt idx="331">
                  <c:v>3.54</c:v>
                </c:pt>
                <c:pt idx="332">
                  <c:v>3.57</c:v>
                </c:pt>
                <c:pt idx="333">
                  <c:v>3.56</c:v>
                </c:pt>
                <c:pt idx="334">
                  <c:v>3.65</c:v>
                </c:pt>
                <c:pt idx="335">
                  <c:v>3.7</c:v>
                </c:pt>
                <c:pt idx="336">
                  <c:v>3.75</c:v>
                </c:pt>
                <c:pt idx="337">
                  <c:v>3.85</c:v>
                </c:pt>
                <c:pt idx="338">
                  <c:v>3.75</c:v>
                </c:pt>
                <c:pt idx="339">
                  <c:v>3.75</c:v>
                </c:pt>
                <c:pt idx="340">
                  <c:v>3.78</c:v>
                </c:pt>
                <c:pt idx="341">
                  <c:v>3.69</c:v>
                </c:pt>
                <c:pt idx="342">
                  <c:v>3.74</c:v>
                </c:pt>
                <c:pt idx="343">
                  <c:v>3.8</c:v>
                </c:pt>
                <c:pt idx="344">
                  <c:v>3.72</c:v>
                </c:pt>
                <c:pt idx="345">
                  <c:v>#N/A</c:v>
                </c:pt>
                <c:pt idx="346">
                  <c:v>3.66</c:v>
                </c:pt>
                <c:pt idx="347">
                  <c:v>3.69</c:v>
                </c:pt>
                <c:pt idx="348">
                  <c:v>3.66</c:v>
                </c:pt>
                <c:pt idx="349">
                  <c:v>3.77</c:v>
                </c:pt>
                <c:pt idx="350">
                  <c:v>#N/A</c:v>
                </c:pt>
                <c:pt idx="351">
                  <c:v>3.86</c:v>
                </c:pt>
                <c:pt idx="352">
                  <c:v>3.8</c:v>
                </c:pt>
                <c:pt idx="353">
                  <c:v>3.71</c:v>
                </c:pt>
                <c:pt idx="354">
                  <c:v>3.78</c:v>
                </c:pt>
                <c:pt idx="355">
                  <c:v>3.82</c:v>
                </c:pt>
                <c:pt idx="356">
                  <c:v>3.8</c:v>
                </c:pt>
                <c:pt idx="357">
                  <c:v>3.84</c:v>
                </c:pt>
                <c:pt idx="358">
                  <c:v>3.97</c:v>
                </c:pt>
                <c:pt idx="359">
                  <c:v>4.01</c:v>
                </c:pt>
                <c:pt idx="360">
                  <c:v>4.05</c:v>
                </c:pt>
                <c:pt idx="361">
                  <c:v>4.16</c:v>
                </c:pt>
                <c:pt idx="362">
                  <c:v>4.22</c:v>
                </c:pt>
                <c:pt idx="363">
                  <c:v>4.38</c:v>
                </c:pt>
                <c:pt idx="364">
                  <c:v>4.33</c:v>
                </c:pt>
                <c:pt idx="365">
                  <c:v>#N/A</c:v>
                </c:pt>
                <c:pt idx="366">
                  <c:v>4.24</c:v>
                </c:pt>
                <c:pt idx="367">
                  <c:v>4.18</c:v>
                </c:pt>
                <c:pt idx="368">
                  <c:v>4.13</c:v>
                </c:pt>
                <c:pt idx="369">
                  <c:v>4.1500000000000004</c:v>
                </c:pt>
                <c:pt idx="370">
                  <c:v>4.22</c:v>
                </c:pt>
                <c:pt idx="371">
                  <c:v>4.1900000000000004</c:v>
                </c:pt>
                <c:pt idx="372">
                  <c:v>4.26</c:v>
                </c:pt>
                <c:pt idx="373">
                  <c:v>4.25</c:v>
                </c:pt>
                <c:pt idx="374">
                  <c:v>4.24</c:v>
                </c:pt>
                <c:pt idx="375">
                  <c:v>4.34</c:v>
                </c:pt>
                <c:pt idx="376">
                  <c:v>4.43</c:v>
                </c:pt>
                <c:pt idx="377">
                  <c:v>4.37</c:v>
                </c:pt>
                <c:pt idx="378">
                  <c:v>4.37</c:v>
                </c:pt>
                <c:pt idx="379">
                  <c:v>4.4000000000000004</c:v>
                </c:pt>
                <c:pt idx="380">
                  <c:v>4.49</c:v>
                </c:pt>
                <c:pt idx="381">
                  <c:v>4.33</c:v>
                </c:pt>
                <c:pt idx="382">
                  <c:v>4.4000000000000004</c:v>
                </c:pt>
                <c:pt idx="383">
                  <c:v>4.3600000000000003</c:v>
                </c:pt>
                <c:pt idx="384">
                  <c:v>4.33</c:v>
                </c:pt>
                <c:pt idx="385">
                  <c:v>4.29</c:v>
                </c:pt>
                <c:pt idx="386">
                  <c:v>4.37</c:v>
                </c:pt>
                <c:pt idx="387">
                  <c:v>4.3099999999999996</c:v>
                </c:pt>
                <c:pt idx="388">
                  <c:v>4.3899999999999997</c:v>
                </c:pt>
                <c:pt idx="389">
                  <c:v>4.3899999999999997</c:v>
                </c:pt>
                <c:pt idx="390">
                  <c:v>4.45</c:v>
                </c:pt>
                <c:pt idx="391">
                  <c:v>4.42</c:v>
                </c:pt>
                <c:pt idx="392">
                  <c:v>4.51</c:v>
                </c:pt>
                <c:pt idx="393">
                  <c:v>4.6500000000000004</c:v>
                </c:pt>
                <c:pt idx="394">
                  <c:v>4.6399999999999997</c:v>
                </c:pt>
                <c:pt idx="395">
                  <c:v>4.6399999999999997</c:v>
                </c:pt>
                <c:pt idx="396">
                  <c:v>4.6500000000000004</c:v>
                </c:pt>
                <c:pt idx="397">
                  <c:v>4.51</c:v>
                </c:pt>
                <c:pt idx="398">
                  <c:v>4.41</c:v>
                </c:pt>
                <c:pt idx="399">
                  <c:v>4.4400000000000004</c:v>
                </c:pt>
                <c:pt idx="400">
                  <c:v>4.43</c:v>
                </c:pt>
                <c:pt idx="401">
                  <c:v>4.3499999999999996</c:v>
                </c:pt>
                <c:pt idx="402">
                  <c:v>4.18</c:v>
                </c:pt>
                <c:pt idx="403">
                  <c:v>4.28</c:v>
                </c:pt>
                <c:pt idx="404">
                  <c:v>4.2699999999999996</c:v>
                </c:pt>
                <c:pt idx="405">
                  <c:v>4.26</c:v>
                </c:pt>
                <c:pt idx="406">
                  <c:v>4.2699999999999996</c:v>
                </c:pt>
                <c:pt idx="407">
                  <c:v>4.29</c:v>
                </c:pt>
                <c:pt idx="408">
                  <c:v>4.3099999999999996</c:v>
                </c:pt>
                <c:pt idx="409">
                  <c:v>4.33</c:v>
                </c:pt>
                <c:pt idx="410">
                  <c:v>4.3</c:v>
                </c:pt>
                <c:pt idx="411">
                  <c:v>4.41</c:v>
                </c:pt>
                <c:pt idx="412">
                  <c:v>4.4000000000000004</c:v>
                </c:pt>
                <c:pt idx="413">
                  <c:v>4.46</c:v>
                </c:pt>
                <c:pt idx="414">
                  <c:v>4.38</c:v>
                </c:pt>
                <c:pt idx="415">
                  <c:v>4.45</c:v>
                </c:pt>
                <c:pt idx="416">
                  <c:v>4.3899999999999997</c:v>
                </c:pt>
                <c:pt idx="417">
                  <c:v>4.37</c:v>
                </c:pt>
                <c:pt idx="418">
                  <c:v>4.37</c:v>
                </c:pt>
                <c:pt idx="419">
                  <c:v>4.53</c:v>
                </c:pt>
                <c:pt idx="420">
                  <c:v>4.5599999999999996</c:v>
                </c:pt>
                <c:pt idx="421">
                  <c:v>4.5999999999999996</c:v>
                </c:pt>
                <c:pt idx="422">
                  <c:v>4.6399999999999997</c:v>
                </c:pt>
                <c:pt idx="423">
                  <c:v>4.75</c:v>
                </c:pt>
                <c:pt idx="424">
                  <c:v>4.67</c:v>
                </c:pt>
                <c:pt idx="425">
                  <c:v>4.7300000000000004</c:v>
                </c:pt>
                <c:pt idx="426">
                  <c:v>4.6500000000000004</c:v>
                </c:pt>
                <c:pt idx="427">
                  <c:v>4.46</c:v>
                </c:pt>
                <c:pt idx="428">
                  <c:v>4.4400000000000004</c:v>
                </c:pt>
                <c:pt idx="429">
                  <c:v>4.4400000000000004</c:v>
                </c:pt>
                <c:pt idx="430">
                  <c:v>4.4400000000000004</c:v>
                </c:pt>
                <c:pt idx="431">
                  <c:v>4.42</c:v>
                </c:pt>
                <c:pt idx="432">
                  <c:v>4.43</c:v>
                </c:pt>
                <c:pt idx="433">
                  <c:v>4.3600000000000003</c:v>
                </c:pt>
                <c:pt idx="434">
                  <c:v>4.4000000000000004</c:v>
                </c:pt>
                <c:pt idx="435">
                  <c:v>4.47</c:v>
                </c:pt>
                <c:pt idx="436">
                  <c:v>4.5199999999999996</c:v>
                </c:pt>
                <c:pt idx="437">
                  <c:v>4.53</c:v>
                </c:pt>
                <c:pt idx="438">
                  <c:v>4.46</c:v>
                </c:pt>
                <c:pt idx="439">
                  <c:v>4.42</c:v>
                </c:pt>
                <c:pt idx="440">
                  <c:v>4.47</c:v>
                </c:pt>
                <c:pt idx="441">
                  <c:v>4.42</c:v>
                </c:pt>
                <c:pt idx="442">
                  <c:v>4.34</c:v>
                </c:pt>
                <c:pt idx="443">
                  <c:v>4.3</c:v>
                </c:pt>
                <c:pt idx="444">
                  <c:v>4.37</c:v>
                </c:pt>
                <c:pt idx="445">
                  <c:v>4.38</c:v>
                </c:pt>
                <c:pt idx="446">
                  <c:v>4.3600000000000003</c:v>
                </c:pt>
                <c:pt idx="447">
                  <c:v>4.21</c:v>
                </c:pt>
                <c:pt idx="448">
                  <c:v>4.3</c:v>
                </c:pt>
                <c:pt idx="449">
                  <c:v>4.25</c:v>
                </c:pt>
                <c:pt idx="450">
                  <c:v>4.33</c:v>
                </c:pt>
                <c:pt idx="451">
                  <c:v>4.33</c:v>
                </c:pt>
                <c:pt idx="452">
                  <c:v>4.38</c:v>
                </c:pt>
                <c:pt idx="453">
                  <c:v>4.49</c:v>
                </c:pt>
                <c:pt idx="454">
                  <c:v>4.46</c:v>
                </c:pt>
                <c:pt idx="455">
                  <c:v>4.5599999999999996</c:v>
                </c:pt>
                <c:pt idx="456">
                  <c:v>4.5999999999999996</c:v>
                </c:pt>
                <c:pt idx="457">
                  <c:v>4.58</c:v>
                </c:pt>
                <c:pt idx="458">
                  <c:v>4.53</c:v>
                </c:pt>
                <c:pt idx="459">
                  <c:v>4.59</c:v>
                </c:pt>
                <c:pt idx="460">
                  <c:v>4.4800000000000004</c:v>
                </c:pt>
                <c:pt idx="461">
                  <c:v>4.42</c:v>
                </c:pt>
                <c:pt idx="462">
                  <c:v>4.33</c:v>
                </c:pt>
                <c:pt idx="463">
                  <c:v>4.43</c:v>
                </c:pt>
                <c:pt idx="464">
                  <c:v>4.38</c:v>
                </c:pt>
                <c:pt idx="465">
                  <c:v>4.49</c:v>
                </c:pt>
                <c:pt idx="466">
                  <c:v>4.5199999999999996</c:v>
                </c:pt>
                <c:pt idx="467">
                  <c:v>4.66</c:v>
                </c:pt>
                <c:pt idx="468">
                  <c:v>4.7</c:v>
                </c:pt>
                <c:pt idx="469">
                  <c:v>4.6500000000000004</c:v>
                </c:pt>
                <c:pt idx="470">
                  <c:v>4.58</c:v>
                </c:pt>
                <c:pt idx="471">
                  <c:v>4.54</c:v>
                </c:pt>
                <c:pt idx="472">
                  <c:v>4.63</c:v>
                </c:pt>
                <c:pt idx="473">
                  <c:v>4.58</c:v>
                </c:pt>
                <c:pt idx="474">
                  <c:v>4.5599999999999996</c:v>
                </c:pt>
                <c:pt idx="475">
                  <c:v>4.5599999999999996</c:v>
                </c:pt>
                <c:pt idx="476">
                  <c:v>4.5199999999999996</c:v>
                </c:pt>
                <c:pt idx="477">
                  <c:v>4.49</c:v>
                </c:pt>
                <c:pt idx="478">
                  <c:v>4.37</c:v>
                </c:pt>
                <c:pt idx="479">
                  <c:v>4.29</c:v>
                </c:pt>
                <c:pt idx="480">
                  <c:v>4.38</c:v>
                </c:pt>
                <c:pt idx="481">
                  <c:v>4.28</c:v>
                </c:pt>
                <c:pt idx="482">
                  <c:v>4.24</c:v>
                </c:pt>
                <c:pt idx="483">
                  <c:v>4.28</c:v>
                </c:pt>
                <c:pt idx="484">
                  <c:v>4.33</c:v>
                </c:pt>
                <c:pt idx="485">
                  <c:v>4.32</c:v>
                </c:pt>
                <c:pt idx="486">
                  <c:v>4.16</c:v>
                </c:pt>
                <c:pt idx="487">
                  <c:v>4.2300000000000004</c:v>
                </c:pt>
                <c:pt idx="488">
                  <c:v>4.13</c:v>
                </c:pt>
                <c:pt idx="489">
                  <c:v>4.0999999999999996</c:v>
                </c:pt>
                <c:pt idx="490">
                  <c:v>4.13</c:v>
                </c:pt>
                <c:pt idx="491">
                  <c:v>4.1399999999999997</c:v>
                </c:pt>
                <c:pt idx="492">
                  <c:v>4.17</c:v>
                </c:pt>
                <c:pt idx="493">
                  <c:v>4.25</c:v>
                </c:pt>
                <c:pt idx="494">
                  <c:v>4.28</c:v>
                </c:pt>
                <c:pt idx="495">
                  <c:v>4.21</c:v>
                </c:pt>
                <c:pt idx="496">
                  <c:v>4.18</c:v>
                </c:pt>
                <c:pt idx="497">
                  <c:v>4.09</c:v>
                </c:pt>
                <c:pt idx="498">
                  <c:v>4.22</c:v>
                </c:pt>
                <c:pt idx="499">
                  <c:v>4.1399999999999997</c:v>
                </c:pt>
                <c:pt idx="500">
                  <c:v>4.1900000000000004</c:v>
                </c:pt>
                <c:pt idx="501">
                  <c:v>4.03</c:v>
                </c:pt>
                <c:pt idx="502">
                  <c:v>3.95</c:v>
                </c:pt>
                <c:pt idx="503">
                  <c:v>3.97</c:v>
                </c:pt>
                <c:pt idx="504">
                  <c:v>4.0199999999999996</c:v>
                </c:pt>
                <c:pt idx="505">
                  <c:v>4.08</c:v>
                </c:pt>
                <c:pt idx="506">
                  <c:v>3.99</c:v>
                </c:pt>
                <c:pt idx="507">
                  <c:v>3.83</c:v>
                </c:pt>
                <c:pt idx="508">
                  <c:v>3.79</c:v>
                </c:pt>
                <c:pt idx="509">
                  <c:v>3.7</c:v>
                </c:pt>
                <c:pt idx="510">
                  <c:v>3.71</c:v>
                </c:pt>
                <c:pt idx="511">
                  <c:v>3.68</c:v>
                </c:pt>
                <c:pt idx="512">
                  <c:v>3.52</c:v>
                </c:pt>
                <c:pt idx="513">
                  <c:v>3.54</c:v>
                </c:pt>
                <c:pt idx="514">
                  <c:v>3.51</c:v>
                </c:pt>
                <c:pt idx="515">
                  <c:v>3.5</c:v>
                </c:pt>
                <c:pt idx="516">
                  <c:v>#N/A</c:v>
                </c:pt>
                <c:pt idx="517">
                  <c:v>3.45</c:v>
                </c:pt>
                <c:pt idx="518">
                  <c:v>3.5</c:v>
                </c:pt>
                <c:pt idx="519">
                  <c:v>3.54</c:v>
                </c:pt>
                <c:pt idx="520">
                  <c:v>#N/A</c:v>
                </c:pt>
                <c:pt idx="521">
                  <c:v>3.65</c:v>
                </c:pt>
                <c:pt idx="522">
                  <c:v>3.61</c:v>
                </c:pt>
                <c:pt idx="523">
                  <c:v>3.74</c:v>
                </c:pt>
                <c:pt idx="524">
                  <c:v>3.81</c:v>
                </c:pt>
                <c:pt idx="525">
                  <c:v>3.77</c:v>
                </c:pt>
                <c:pt idx="526">
                  <c:v>3.79</c:v>
                </c:pt>
                <c:pt idx="527">
                  <c:v>3.82</c:v>
                </c:pt>
                <c:pt idx="528">
                  <c:v>3.85</c:v>
                </c:pt>
                <c:pt idx="529">
                  <c:v>3.8</c:v>
                </c:pt>
                <c:pt idx="530">
                  <c:v>3.8</c:v>
                </c:pt>
                <c:pt idx="531">
                  <c:v>3.83</c:v>
                </c:pt>
                <c:pt idx="532">
                  <c:v>3.98</c:v>
                </c:pt>
                <c:pt idx="533">
                  <c:v>3.94</c:v>
                </c:pt>
                <c:pt idx="534">
                  <c:v>3.92</c:v>
                </c:pt>
                <c:pt idx="535">
                  <c:v>3.91</c:v>
                </c:pt>
                <c:pt idx="536">
                  <c:v>4</c:v>
                </c:pt>
                <c:pt idx="537">
                  <c:v>4</c:v>
                </c:pt>
                <c:pt idx="538">
                  <c:v>3.99</c:v>
                </c:pt>
                <c:pt idx="539">
                  <c:v>3.97</c:v>
                </c:pt>
                <c:pt idx="540">
                  <c:v>3.88</c:v>
                </c:pt>
                <c:pt idx="541">
                  <c:v>3.9</c:v>
                </c:pt>
                <c:pt idx="542">
                  <c:v>3.79</c:v>
                </c:pt>
                <c:pt idx="543">
                  <c:v>3.76</c:v>
                </c:pt>
                <c:pt idx="544">
                  <c:v>3.92</c:v>
                </c:pt>
                <c:pt idx="545">
                  <c:v>4</c:v>
                </c:pt>
                <c:pt idx="546">
                  <c:v>3.94</c:v>
                </c:pt>
                <c:pt idx="547">
                  <c:v>4</c:v>
                </c:pt>
                <c:pt idx="548">
                  <c:v>4.0599999999999996</c:v>
                </c:pt>
                <c:pt idx="549">
                  <c:v>4.0599999999999996</c:v>
                </c:pt>
                <c:pt idx="550">
                  <c:v>4.0599999999999996</c:v>
                </c:pt>
                <c:pt idx="551">
                  <c:v>4.16</c:v>
                </c:pt>
                <c:pt idx="552">
                  <c:v>4.03</c:v>
                </c:pt>
                <c:pt idx="553">
                  <c:v>4.05</c:v>
                </c:pt>
                <c:pt idx="554">
                  <c:v>4.1100000000000003</c:v>
                </c:pt>
                <c:pt idx="555">
                  <c:v>4.12</c:v>
                </c:pt>
                <c:pt idx="556">
                  <c:v>4.05</c:v>
                </c:pt>
                <c:pt idx="557">
                  <c:v>4.0999999999999996</c:v>
                </c:pt>
                <c:pt idx="558">
                  <c:v>4.1100000000000003</c:v>
                </c:pt>
                <c:pt idx="559">
                  <c:v>4.1100000000000003</c:v>
                </c:pt>
                <c:pt idx="560">
                  <c:v>4.1500000000000004</c:v>
                </c:pt>
                <c:pt idx="561">
                  <c:v>4.1900000000000004</c:v>
                </c:pt>
                <c:pt idx="562">
                  <c:v>4.18</c:v>
                </c:pt>
                <c:pt idx="563">
                  <c:v>4.12</c:v>
                </c:pt>
                <c:pt idx="564">
                  <c:v>4.0999999999999996</c:v>
                </c:pt>
                <c:pt idx="565">
                  <c:v>4.13</c:v>
                </c:pt>
                <c:pt idx="566">
                  <c:v>4.01</c:v>
                </c:pt>
                <c:pt idx="567">
                  <c:v>4</c:v>
                </c:pt>
                <c:pt idx="568">
                  <c:v>4.01</c:v>
                </c:pt>
                <c:pt idx="569">
                  <c:v>3.97</c:v>
                </c:pt>
                <c:pt idx="570">
                  <c:v>3.97</c:v>
                </c:pt>
                <c:pt idx="571">
                  <c:v>3.94</c:v>
                </c:pt>
                <c:pt idx="572">
                  <c:v>4.0199999999999996</c:v>
                </c:pt>
                <c:pt idx="573">
                  <c:v>4.0999999999999996</c:v>
                </c:pt>
                <c:pt idx="574">
                  <c:v>4.09</c:v>
                </c:pt>
                <c:pt idx="575">
                  <c:v>4.09</c:v>
                </c:pt>
                <c:pt idx="576">
                  <c:v>4.05</c:v>
                </c:pt>
                <c:pt idx="577">
                  <c:v>4.01</c:v>
                </c:pt>
                <c:pt idx="578">
                  <c:v>3.98</c:v>
                </c:pt>
                <c:pt idx="579">
                  <c:v>3.93</c:v>
                </c:pt>
                <c:pt idx="580">
                  <c:v>3.98</c:v>
                </c:pt>
                <c:pt idx="581">
                  <c:v>3.97</c:v>
                </c:pt>
                <c:pt idx="582">
                  <c:v>3.93</c:v>
                </c:pt>
                <c:pt idx="583">
                  <c:v>3.95</c:v>
                </c:pt>
                <c:pt idx="584">
                  <c:v>3.95</c:v>
                </c:pt>
                <c:pt idx="585">
                  <c:v>#N/A</c:v>
                </c:pt>
                <c:pt idx="586">
                  <c:v>4.08</c:v>
                </c:pt>
                <c:pt idx="587">
                  <c:v>4.04</c:v>
                </c:pt>
                <c:pt idx="588">
                  <c:v>4.0199999999999996</c:v>
                </c:pt>
                <c:pt idx="589">
                  <c:v>4.0599999999999996</c:v>
                </c:pt>
                <c:pt idx="590">
                  <c:v>4.09</c:v>
                </c:pt>
                <c:pt idx="591">
                  <c:v>4.01</c:v>
                </c:pt>
                <c:pt idx="592">
                  <c:v>4.1500000000000004</c:v>
                </c:pt>
                <c:pt idx="593">
                  <c:v>4.1900000000000004</c:v>
                </c:pt>
                <c:pt idx="594">
                  <c:v>4.13</c:v>
                </c:pt>
                <c:pt idx="595">
                  <c:v>4.22</c:v>
                </c:pt>
                <c:pt idx="596">
                  <c:v>4.3</c:v>
                </c:pt>
                <c:pt idx="597">
                  <c:v>4.25</c:v>
                </c:pt>
                <c:pt idx="598">
                  <c:v>4.2699999999999996</c:v>
                </c:pt>
                <c:pt idx="599">
                  <c:v>4.2300000000000004</c:v>
                </c:pt>
                <c:pt idx="600">
                  <c:v>4.2</c:v>
                </c:pt>
                <c:pt idx="601">
                  <c:v>4.2300000000000004</c:v>
                </c:pt>
                <c:pt idx="602">
                  <c:v>4.33</c:v>
                </c:pt>
                <c:pt idx="603">
                  <c:v>4.3600000000000003</c:v>
                </c:pt>
                <c:pt idx="604">
                  <c:v>4.33</c:v>
                </c:pt>
                <c:pt idx="605">
                  <c:v>4.28</c:v>
                </c:pt>
                <c:pt idx="606">
                  <c:v>4.3600000000000003</c:v>
                </c:pt>
                <c:pt idx="607">
                  <c:v>4.3600000000000003</c:v>
                </c:pt>
                <c:pt idx="608">
                  <c:v>4.28</c:v>
                </c:pt>
                <c:pt idx="609">
                  <c:v>4.22</c:v>
                </c:pt>
                <c:pt idx="610">
                  <c:v>#N/A</c:v>
                </c:pt>
                <c:pt idx="611">
                  <c:v>4.13</c:v>
                </c:pt>
                <c:pt idx="612">
                  <c:v>4.13</c:v>
                </c:pt>
                <c:pt idx="613">
                  <c:v>4.1399999999999997</c:v>
                </c:pt>
                <c:pt idx="614">
                  <c:v>4.17</c:v>
                </c:pt>
                <c:pt idx="615">
                  <c:v>4.17</c:v>
                </c:pt>
                <c:pt idx="616">
                  <c:v>4.16</c:v>
                </c:pt>
                <c:pt idx="617">
                  <c:v>4.0599999999999996</c:v>
                </c:pt>
                <c:pt idx="618">
                  <c:v>4.07</c:v>
                </c:pt>
                <c:pt idx="619">
                  <c:v>4.12</c:v>
                </c:pt>
                <c:pt idx="620">
                  <c:v>4.17</c:v>
                </c:pt>
                <c:pt idx="621">
                  <c:v>4.13</c:v>
                </c:pt>
                <c:pt idx="622">
                  <c:v>4.2300000000000004</c:v>
                </c:pt>
                <c:pt idx="623">
                  <c:v>4.26</c:v>
                </c:pt>
                <c:pt idx="624">
                  <c:v>4.26</c:v>
                </c:pt>
                <c:pt idx="625">
                  <c:v>4.26</c:v>
                </c:pt>
                <c:pt idx="626">
                  <c:v>4.2699999999999996</c:v>
                </c:pt>
                <c:pt idx="627">
                  <c:v>4.41</c:v>
                </c:pt>
                <c:pt idx="628">
                  <c:v>4.34</c:v>
                </c:pt>
                <c:pt idx="629">
                  <c:v>4.33</c:v>
                </c:pt>
                <c:pt idx="630">
                  <c:v>4.22</c:v>
                </c:pt>
                <c:pt idx="631">
                  <c:v>4.17</c:v>
                </c:pt>
                <c:pt idx="632">
                  <c:v>4.1900000000000004</c:v>
                </c:pt>
                <c:pt idx="633">
                  <c:v>4.17</c:v>
                </c:pt>
                <c:pt idx="634">
                  <c:v>4.25</c:v>
                </c:pt>
                <c:pt idx="635">
                  <c:v>4.33</c:v>
                </c:pt>
                <c:pt idx="636">
                  <c:v>4.26</c:v>
                </c:pt>
                <c:pt idx="637">
                  <c:v>4.1100000000000003</c:v>
                </c:pt>
                <c:pt idx="638">
                  <c:v>4.13</c:v>
                </c:pt>
                <c:pt idx="639">
                  <c:v>4.05</c:v>
                </c:pt>
                <c:pt idx="640">
                  <c:v>4.1100000000000003</c:v>
                </c:pt>
                <c:pt idx="641">
                  <c:v>4.04</c:v>
                </c:pt>
                <c:pt idx="642">
                  <c:v>4.07</c:v>
                </c:pt>
                <c:pt idx="643">
                  <c:v>4.05</c:v>
                </c:pt>
                <c:pt idx="644">
                  <c:v>4.07</c:v>
                </c:pt>
                <c:pt idx="645">
                  <c:v>4.07</c:v>
                </c:pt>
                <c:pt idx="646">
                  <c:v>4.07</c:v>
                </c:pt>
                <c:pt idx="647">
                  <c:v>4.13</c:v>
                </c:pt>
                <c:pt idx="648">
                  <c:v>4.13</c:v>
                </c:pt>
                <c:pt idx="649">
                  <c:v>4.17</c:v>
                </c:pt>
                <c:pt idx="650">
                  <c:v>4.28</c:v>
                </c:pt>
                <c:pt idx="651">
                  <c:v>4.24</c:v>
                </c:pt>
                <c:pt idx="652">
                  <c:v>4.16</c:v>
                </c:pt>
                <c:pt idx="653">
                  <c:v>4.2</c:v>
                </c:pt>
                <c:pt idx="654">
                  <c:v>4.1399999999999997</c:v>
                </c:pt>
                <c:pt idx="655">
                  <c:v>4.1100000000000003</c:v>
                </c:pt>
                <c:pt idx="656">
                  <c:v>4.16</c:v>
                </c:pt>
                <c:pt idx="657">
                  <c:v>4.12</c:v>
                </c:pt>
                <c:pt idx="658">
                  <c:v>4.08</c:v>
                </c:pt>
                <c:pt idx="659">
                  <c:v>4.12</c:v>
                </c:pt>
                <c:pt idx="660">
                  <c:v>4.1100000000000003</c:v>
                </c:pt>
                <c:pt idx="661">
                  <c:v>4.05</c:v>
                </c:pt>
                <c:pt idx="662">
                  <c:v>4.07</c:v>
                </c:pt>
                <c:pt idx="663">
                  <c:v>4.07</c:v>
                </c:pt>
                <c:pt idx="664">
                  <c:v>4.13</c:v>
                </c:pt>
                <c:pt idx="665">
                  <c:v>4.17</c:v>
                </c:pt>
                <c:pt idx="666">
                  <c:v>4.13</c:v>
                </c:pt>
                <c:pt idx="667">
                  <c:v>4.16</c:v>
                </c:pt>
                <c:pt idx="668">
                  <c:v>4.1399999999999997</c:v>
                </c:pt>
                <c:pt idx="669">
                  <c:v>4.0999999999999996</c:v>
                </c:pt>
                <c:pt idx="670">
                  <c:v>4.05</c:v>
                </c:pt>
                <c:pt idx="671">
                  <c:v>4.03</c:v>
                </c:pt>
                <c:pt idx="672">
                  <c:v>3.96</c:v>
                </c:pt>
                <c:pt idx="673">
                  <c:v>3.89</c:v>
                </c:pt>
                <c:pt idx="674">
                  <c:v>3.83</c:v>
                </c:pt>
                <c:pt idx="675">
                  <c:v>3.88</c:v>
                </c:pt>
                <c:pt idx="676">
                  <c:v>3.93</c:v>
                </c:pt>
                <c:pt idx="677">
                  <c:v>3.95</c:v>
                </c:pt>
                <c:pt idx="678">
                  <c:v>3.99</c:v>
                </c:pt>
                <c:pt idx="679">
                  <c:v>3.95</c:v>
                </c:pt>
                <c:pt idx="680">
                  <c:v>3.92</c:v>
                </c:pt>
                <c:pt idx="681">
                  <c:v>3.89</c:v>
                </c:pt>
                <c:pt idx="682">
                  <c:v>3.83</c:v>
                </c:pt>
                <c:pt idx="683">
                  <c:v>3.92</c:v>
                </c:pt>
                <c:pt idx="684">
                  <c:v>3.92</c:v>
                </c:pt>
                <c:pt idx="685">
                  <c:v>3.92</c:v>
                </c:pt>
                <c:pt idx="686">
                  <c:v>3.91</c:v>
                </c:pt>
                <c:pt idx="687">
                  <c:v>3.89</c:v>
                </c:pt>
                <c:pt idx="688">
                  <c:v>3.96</c:v>
                </c:pt>
                <c:pt idx="689">
                  <c:v>3.92</c:v>
                </c:pt>
                <c:pt idx="690">
                  <c:v>3.94</c:v>
                </c:pt>
                <c:pt idx="691">
                  <c:v>3.99</c:v>
                </c:pt>
                <c:pt idx="692">
                  <c:v>4.01</c:v>
                </c:pt>
                <c:pt idx="693">
                  <c:v>4.0199999999999996</c:v>
                </c:pt>
                <c:pt idx="694">
                  <c:v>4.03</c:v>
                </c:pt>
                <c:pt idx="695">
                  <c:v>4.0599999999999996</c:v>
                </c:pt>
                <c:pt idx="696">
                  <c:v>3.99</c:v>
                </c:pt>
                <c:pt idx="697">
                  <c:v>3.93</c:v>
                </c:pt>
                <c:pt idx="698">
                  <c:v>3.91</c:v>
                </c:pt>
                <c:pt idx="699">
                  <c:v>3.92</c:v>
                </c:pt>
                <c:pt idx="700">
                  <c:v>3.86</c:v>
                </c:pt>
                <c:pt idx="701">
                  <c:v>3.83</c:v>
                </c:pt>
                <c:pt idx="702">
                  <c:v>3.77</c:v>
                </c:pt>
                <c:pt idx="703">
                  <c:v>3.79</c:v>
                </c:pt>
                <c:pt idx="704">
                  <c:v>3.76</c:v>
                </c:pt>
                <c:pt idx="705">
                  <c:v>3.76</c:v>
                </c:pt>
                <c:pt idx="706">
                  <c:v>3.77</c:v>
                </c:pt>
                <c:pt idx="707">
                  <c:v>3.84</c:v>
                </c:pt>
                <c:pt idx="708">
                  <c:v>3.89</c:v>
                </c:pt>
                <c:pt idx="709">
                  <c:v>3.9</c:v>
                </c:pt>
                <c:pt idx="710">
                  <c:v>3.92</c:v>
                </c:pt>
                <c:pt idx="711">
                  <c:v>3.93</c:v>
                </c:pt>
                <c:pt idx="712">
                  <c:v>3.99</c:v>
                </c:pt>
                <c:pt idx="713">
                  <c:v>4.0199999999999996</c:v>
                </c:pt>
                <c:pt idx="714">
                  <c:v>3.97</c:v>
                </c:pt>
                <c:pt idx="715">
                  <c:v>4</c:v>
                </c:pt>
                <c:pt idx="716">
                  <c:v>3.94</c:v>
                </c:pt>
                <c:pt idx="717">
                  <c:v>4.04</c:v>
                </c:pt>
                <c:pt idx="718">
                  <c:v>4.0199999999999996</c:v>
                </c:pt>
                <c:pt idx="719">
                  <c:v>4.1399999999999997</c:v>
                </c:pt>
                <c:pt idx="720">
                  <c:v>4.2</c:v>
                </c:pt>
                <c:pt idx="721">
                  <c:v>4.18</c:v>
                </c:pt>
                <c:pt idx="722">
                  <c:v>#N/A</c:v>
                </c:pt>
                <c:pt idx="723">
                  <c:v>4.22</c:v>
                </c:pt>
                <c:pt idx="724">
                  <c:v>4.2</c:v>
                </c:pt>
                <c:pt idx="725">
                  <c:v>4.24</c:v>
                </c:pt>
                <c:pt idx="726">
                  <c:v>4.17</c:v>
                </c:pt>
                <c:pt idx="727">
                  <c:v>4.07</c:v>
                </c:pt>
                <c:pt idx="728">
                  <c:v>4.09</c:v>
                </c:pt>
                <c:pt idx="729">
                  <c:v>4.05</c:v>
                </c:pt>
                <c:pt idx="730">
                  <c:v>4.1399999999999997</c:v>
                </c:pt>
                <c:pt idx="731">
                  <c:v>4.16</c:v>
                </c:pt>
                <c:pt idx="732">
                  <c:v>4.21</c:v>
                </c:pt>
                <c:pt idx="733">
                  <c:v>4.2300000000000004</c:v>
                </c:pt>
                <c:pt idx="734">
                  <c:v>4.24</c:v>
                </c:pt>
                <c:pt idx="735">
                  <c:v>4.25</c:v>
                </c:pt>
                <c:pt idx="736">
                  <c:v>4.29</c:v>
                </c:pt>
                <c:pt idx="737">
                  <c:v>4.37</c:v>
                </c:pt>
                <c:pt idx="738">
                  <c:v>4.43</c:v>
                </c:pt>
              </c:numCache>
            </c:numRef>
          </c:val>
          <c:smooth val="0"/>
          <c:extLst>
            <c:ext xmlns:c16="http://schemas.microsoft.com/office/drawing/2014/chart" uri="{C3380CC4-5D6E-409C-BE32-E72D297353CC}">
              <c16:uniqueId val="{00000000-FF26-4627-AF0F-7931273BAC72}"/>
            </c:ext>
          </c:extLst>
        </c:ser>
        <c:ser>
          <c:idx val="2"/>
          <c:order val="1"/>
          <c:tx>
            <c:strRef>
              <c:f>HAVERD!$D$1</c:f>
              <c:strCache>
                <c:ptCount val="1"/>
                <c:pt idx="0">
                  <c:v>Germany</c:v>
                </c:pt>
              </c:strCache>
            </c:strRef>
          </c:tx>
          <c:spPr>
            <a:ln w="38100">
              <a:solidFill>
                <a:srgbClr val="002060"/>
              </a:solidFill>
            </a:ln>
          </c:spPr>
          <c:marker>
            <c:symbol val="none"/>
          </c:marker>
          <c:cat>
            <c:numRef>
              <c:f>HAVERD!$A$531:$A$1290</c:f>
              <c:numCache>
                <c:formatCode>m/d/yyyy</c:formatCode>
                <c:ptCount val="76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numCache>
            </c:numRef>
          </c:cat>
          <c:val>
            <c:numRef>
              <c:f>HAVERD!$D$531:$D$1290</c:f>
              <c:numCache>
                <c:formatCode>0.00</c:formatCode>
                <c:ptCount val="760"/>
                <c:pt idx="0">
                  <c:v>-0.12</c:v>
                </c:pt>
                <c:pt idx="1">
                  <c:v>-0.13</c:v>
                </c:pt>
                <c:pt idx="2">
                  <c:v>-0.12</c:v>
                </c:pt>
                <c:pt idx="3">
                  <c:v>-7.0000000000000007E-2</c:v>
                </c:pt>
                <c:pt idx="4">
                  <c:v>-0.04</c:v>
                </c:pt>
                <c:pt idx="5">
                  <c:v>-0.03</c:v>
                </c:pt>
                <c:pt idx="6">
                  <c:v>-0.02</c:v>
                </c:pt>
                <c:pt idx="7">
                  <c:v>-0.06</c:v>
                </c:pt>
                <c:pt idx="8">
                  <c:v>-0.09</c:v>
                </c:pt>
                <c:pt idx="9">
                  <c:v>-0.04</c:v>
                </c:pt>
                <c:pt idx="10">
                  <c:v>-0.02</c:v>
                </c:pt>
                <c:pt idx="11">
                  <c:v>0</c:v>
                </c:pt>
                <c:pt idx="12">
                  <c:v>-0.01</c:v>
                </c:pt>
                <c:pt idx="13">
                  <c:v>-0.02</c:v>
                </c:pt>
                <c:pt idx="14">
                  <c:v>-0.06</c:v>
                </c:pt>
                <c:pt idx="15">
                  <c:v>-0.11</c:v>
                </c:pt>
                <c:pt idx="16">
                  <c:v>-0.08</c:v>
                </c:pt>
                <c:pt idx="17">
                  <c:v>-7.0000000000000007E-2</c:v>
                </c:pt>
                <c:pt idx="18">
                  <c:v>-7.0000000000000007E-2</c:v>
                </c:pt>
                <c:pt idx="19">
                  <c:v>-0.05</c:v>
                </c:pt>
                <c:pt idx="20">
                  <c:v>0.01</c:v>
                </c:pt>
                <c:pt idx="21">
                  <c:v>0.03</c:v>
                </c:pt>
                <c:pt idx="22">
                  <c:v>0.04</c:v>
                </c:pt>
                <c:pt idx="23">
                  <c:v>0.15</c:v>
                </c:pt>
                <c:pt idx="24">
                  <c:v>0.21</c:v>
                </c:pt>
                <c:pt idx="25">
                  <c:v>0.23</c:v>
                </c:pt>
                <c:pt idx="26">
                  <c:v>0.27</c:v>
                </c:pt>
                <c:pt idx="27">
                  <c:v>0.22</c:v>
                </c:pt>
                <c:pt idx="28">
                  <c:v>0.31</c:v>
                </c:pt>
                <c:pt idx="29">
                  <c:v>0.28999999999999998</c:v>
                </c:pt>
                <c:pt idx="30">
                  <c:v>0.28000000000000003</c:v>
                </c:pt>
                <c:pt idx="31">
                  <c:v>0.31</c:v>
                </c:pt>
                <c:pt idx="32">
                  <c:v>0.28000000000000003</c:v>
                </c:pt>
                <c:pt idx="33">
                  <c:v>0.23</c:v>
                </c:pt>
                <c:pt idx="34">
                  <c:v>0.18</c:v>
                </c:pt>
                <c:pt idx="35">
                  <c:v>0.21</c:v>
                </c:pt>
                <c:pt idx="36">
                  <c:v>0.23</c:v>
                </c:pt>
                <c:pt idx="37">
                  <c:v>0.22</c:v>
                </c:pt>
                <c:pt idx="38">
                  <c:v>0.15</c:v>
                </c:pt>
                <c:pt idx="39">
                  <c:v>0.22</c:v>
                </c:pt>
                <c:pt idx="40">
                  <c:v>0.11</c:v>
                </c:pt>
                <c:pt idx="41">
                  <c:v>-0.09</c:v>
                </c:pt>
                <c:pt idx="42">
                  <c:v>0.02</c:v>
                </c:pt>
                <c:pt idx="43">
                  <c:v>0.04</c:v>
                </c:pt>
                <c:pt idx="44">
                  <c:v>-7.0000000000000007E-2</c:v>
                </c:pt>
                <c:pt idx="45">
                  <c:v>-0.03</c:v>
                </c:pt>
                <c:pt idx="46">
                  <c:v>0.13</c:v>
                </c:pt>
                <c:pt idx="47">
                  <c:v>0.22</c:v>
                </c:pt>
                <c:pt idx="48">
                  <c:v>0.28000000000000003</c:v>
                </c:pt>
                <c:pt idx="49">
                  <c:v>0.24</c:v>
                </c:pt>
                <c:pt idx="50">
                  <c:v>0.36</c:v>
                </c:pt>
                <c:pt idx="51">
                  <c:v>0.33</c:v>
                </c:pt>
                <c:pt idx="52">
                  <c:v>0.39</c:v>
                </c:pt>
                <c:pt idx="53">
                  <c:v>0.39</c:v>
                </c:pt>
                <c:pt idx="54">
                  <c:v>0.36</c:v>
                </c:pt>
                <c:pt idx="55">
                  <c:v>0.47</c:v>
                </c:pt>
                <c:pt idx="56">
                  <c:v>0.5</c:v>
                </c:pt>
                <c:pt idx="57">
                  <c:v>0.45</c:v>
                </c:pt>
                <c:pt idx="58">
                  <c:v>0.53</c:v>
                </c:pt>
                <c:pt idx="59">
                  <c:v>0.59</c:v>
                </c:pt>
                <c:pt idx="60">
                  <c:v>0.59</c:v>
                </c:pt>
                <c:pt idx="61">
                  <c:v>0.64</c:v>
                </c:pt>
                <c:pt idx="62">
                  <c:v>0.66</c:v>
                </c:pt>
                <c:pt idx="63">
                  <c:v>0.55000000000000004</c:v>
                </c:pt>
                <c:pt idx="64">
                  <c:v>0.56000000000000005</c:v>
                </c:pt>
                <c:pt idx="65">
                  <c:v>0.52</c:v>
                </c:pt>
                <c:pt idx="66">
                  <c:v>0.61</c:v>
                </c:pt>
                <c:pt idx="67">
                  <c:v>0.65</c:v>
                </c:pt>
                <c:pt idx="68">
                  <c:v>0.67</c:v>
                </c:pt>
                <c:pt idx="69">
                  <c:v>0.72</c:v>
                </c:pt>
                <c:pt idx="70">
                  <c:v>0.82</c:v>
                </c:pt>
                <c:pt idx="71">
                  <c:v>0.8</c:v>
                </c:pt>
                <c:pt idx="72">
                  <c:v>0.78</c:v>
                </c:pt>
                <c:pt idx="73">
                  <c:v>0.85</c:v>
                </c:pt>
                <c:pt idx="74">
                  <c:v>0.84</c:v>
                </c:pt>
                <c:pt idx="75">
                  <c:v>0.84</c:v>
                </c:pt>
                <c:pt idx="76">
                  <c:v>0.93</c:v>
                </c:pt>
                <c:pt idx="77">
                  <c:v>0.86</c:v>
                </c:pt>
                <c:pt idx="78">
                  <c:v>0.94</c:v>
                </c:pt>
                <c:pt idx="79">
                  <c:v>0.97</c:v>
                </c:pt>
                <c:pt idx="80">
                  <c:v>0.85</c:v>
                </c:pt>
                <c:pt idx="81">
                  <c:v>0.81</c:v>
                </c:pt>
                <c:pt idx="82">
                  <c:v>0.82</c:v>
                </c:pt>
                <c:pt idx="83">
                  <c:v>0.89</c:v>
                </c:pt>
                <c:pt idx="84">
                  <c:v>0.94</c:v>
                </c:pt>
                <c:pt idx="85">
                  <c:v>0.96</c:v>
                </c:pt>
                <c:pt idx="86">
                  <c:v>0.97</c:v>
                </c:pt>
                <c:pt idx="87">
                  <c:v>0.97</c:v>
                </c:pt>
                <c:pt idx="88">
                  <c:v>1.04</c:v>
                </c:pt>
                <c:pt idx="89">
                  <c:v>1.1399999999999999</c:v>
                </c:pt>
                <c:pt idx="90">
                  <c:v>1.08</c:v>
                </c:pt>
                <c:pt idx="91">
                  <c:v>1.01</c:v>
                </c:pt>
                <c:pt idx="92">
                  <c:v>0.96</c:v>
                </c:pt>
                <c:pt idx="93">
                  <c:v>0.86</c:v>
                </c:pt>
                <c:pt idx="94">
                  <c:v>0.95</c:v>
                </c:pt>
                <c:pt idx="95">
                  <c:v>0.94</c:v>
                </c:pt>
                <c:pt idx="96">
                  <c:v>1.05</c:v>
                </c:pt>
                <c:pt idx="97">
                  <c:v>1.02</c:v>
                </c:pt>
                <c:pt idx="98">
                  <c:v>0.97</c:v>
                </c:pt>
                <c:pt idx="99">
                  <c:v>0.94</c:v>
                </c:pt>
                <c:pt idx="100">
                  <c:v>1.01</c:v>
                </c:pt>
                <c:pt idx="101">
                  <c:v>0.96</c:v>
                </c:pt>
                <c:pt idx="102">
                  <c:v>0.95</c:v>
                </c:pt>
                <c:pt idx="103">
                  <c:v>0.99</c:v>
                </c:pt>
                <c:pt idx="104">
                  <c:v>0.98</c:v>
                </c:pt>
                <c:pt idx="105">
                  <c:v>1.06</c:v>
                </c:pt>
                <c:pt idx="106">
                  <c:v>1.1200000000000001</c:v>
                </c:pt>
                <c:pt idx="107">
                  <c:v>1.18</c:v>
                </c:pt>
                <c:pt idx="108">
                  <c:v>1.23</c:v>
                </c:pt>
                <c:pt idx="109">
                  <c:v>1.27</c:v>
                </c:pt>
                <c:pt idx="110">
                  <c:v>1.33</c:v>
                </c:pt>
                <c:pt idx="111">
                  <c:v>1.3</c:v>
                </c:pt>
                <c:pt idx="112">
                  <c:v>1.36</c:v>
                </c:pt>
                <c:pt idx="113">
                  <c:v>1.44</c:v>
                </c:pt>
                <c:pt idx="114">
                  <c:v>1.5</c:v>
                </c:pt>
                <c:pt idx="115">
                  <c:v>1.63</c:v>
                </c:pt>
                <c:pt idx="116">
                  <c:v>1.77</c:v>
                </c:pt>
                <c:pt idx="117">
                  <c:v>1.64</c:v>
                </c:pt>
                <c:pt idx="118">
                  <c:v>1.71</c:v>
                </c:pt>
                <c:pt idx="119">
                  <c:v>1.67</c:v>
                </c:pt>
                <c:pt idx="120">
                  <c:v>1.75</c:v>
                </c:pt>
                <c:pt idx="121">
                  <c:v>1.77</c:v>
                </c:pt>
                <c:pt idx="122">
                  <c:v>1.62</c:v>
                </c:pt>
                <c:pt idx="123">
                  <c:v>1.44</c:v>
                </c:pt>
                <c:pt idx="124">
                  <c:v>1.44</c:v>
                </c:pt>
                <c:pt idx="125">
                  <c:v>1.54</c:v>
                </c:pt>
                <c:pt idx="126">
                  <c:v>1.63</c:v>
                </c:pt>
                <c:pt idx="127">
                  <c:v>1.52</c:v>
                </c:pt>
                <c:pt idx="128">
                  <c:v>1.36</c:v>
                </c:pt>
                <c:pt idx="129">
                  <c:v>1.23</c:v>
                </c:pt>
                <c:pt idx="130">
                  <c:v>1.33</c:v>
                </c:pt>
                <c:pt idx="131">
                  <c:v>1.2</c:v>
                </c:pt>
                <c:pt idx="132">
                  <c:v>1.17</c:v>
                </c:pt>
                <c:pt idx="133">
                  <c:v>1.3</c:v>
                </c:pt>
                <c:pt idx="134">
                  <c:v>1.34</c:v>
                </c:pt>
                <c:pt idx="135">
                  <c:v>1.25</c:v>
                </c:pt>
                <c:pt idx="136">
                  <c:v>1.1399999999999999</c:v>
                </c:pt>
                <c:pt idx="137">
                  <c:v>1.1399999999999999</c:v>
                </c:pt>
                <c:pt idx="138">
                  <c:v>1.1599999999999999</c:v>
                </c:pt>
                <c:pt idx="139">
                  <c:v>1.1299999999999999</c:v>
                </c:pt>
                <c:pt idx="140">
                  <c:v>1.21</c:v>
                </c:pt>
                <c:pt idx="141">
                  <c:v>1.28</c:v>
                </c:pt>
                <c:pt idx="142">
                  <c:v>1.25</c:v>
                </c:pt>
                <c:pt idx="143">
                  <c:v>1.22</c:v>
                </c:pt>
                <c:pt idx="144">
                  <c:v>1.04</c:v>
                </c:pt>
                <c:pt idx="145">
                  <c:v>1.02</c:v>
                </c:pt>
                <c:pt idx="146">
                  <c:v>0.94</c:v>
                </c:pt>
                <c:pt idx="147">
                  <c:v>0.95</c:v>
                </c:pt>
                <c:pt idx="148">
                  <c:v>0.81</c:v>
                </c:pt>
                <c:pt idx="149">
                  <c:v>0.83</c:v>
                </c:pt>
                <c:pt idx="150">
                  <c:v>0.77</c:v>
                </c:pt>
                <c:pt idx="151">
                  <c:v>0.81</c:v>
                </c:pt>
                <c:pt idx="152">
                  <c:v>0.87</c:v>
                </c:pt>
                <c:pt idx="153">
                  <c:v>0.81</c:v>
                </c:pt>
                <c:pt idx="154">
                  <c:v>0.94</c:v>
                </c:pt>
                <c:pt idx="155">
                  <c:v>0.89</c:v>
                </c:pt>
                <c:pt idx="156">
                  <c:v>0.92</c:v>
                </c:pt>
                <c:pt idx="157">
                  <c:v>0.9</c:v>
                </c:pt>
                <c:pt idx="158">
                  <c:v>0.98</c:v>
                </c:pt>
                <c:pt idx="159">
                  <c:v>0.98</c:v>
                </c:pt>
                <c:pt idx="160">
                  <c:v>0.91</c:v>
                </c:pt>
                <c:pt idx="161">
                  <c:v>0.97</c:v>
                </c:pt>
                <c:pt idx="162">
                  <c:v>1.08</c:v>
                </c:pt>
                <c:pt idx="163">
                  <c:v>1.1100000000000001</c:v>
                </c:pt>
                <c:pt idx="164">
                  <c:v>1.22</c:v>
                </c:pt>
                <c:pt idx="165">
                  <c:v>1.3</c:v>
                </c:pt>
                <c:pt idx="166">
                  <c:v>1.33</c:v>
                </c:pt>
                <c:pt idx="167">
                  <c:v>1.37</c:v>
                </c:pt>
                <c:pt idx="168">
                  <c:v>1.31</c:v>
                </c:pt>
                <c:pt idx="169">
                  <c:v>1.4</c:v>
                </c:pt>
                <c:pt idx="170">
                  <c:v>1.51</c:v>
                </c:pt>
                <c:pt idx="171">
                  <c:v>1.5</c:v>
                </c:pt>
                <c:pt idx="172">
                  <c:v>1.55</c:v>
                </c:pt>
                <c:pt idx="173">
                  <c:v>1.57</c:v>
                </c:pt>
                <c:pt idx="174">
                  <c:v>1.51</c:v>
                </c:pt>
                <c:pt idx="175">
                  <c:v>1.56</c:v>
                </c:pt>
                <c:pt idx="176">
                  <c:v>1.62</c:v>
                </c:pt>
                <c:pt idx="177">
                  <c:v>1.57</c:v>
                </c:pt>
                <c:pt idx="178">
                  <c:v>1.73</c:v>
                </c:pt>
                <c:pt idx="179">
                  <c:v>1.7</c:v>
                </c:pt>
                <c:pt idx="180">
                  <c:v>1.65</c:v>
                </c:pt>
                <c:pt idx="181">
                  <c:v>1.72</c:v>
                </c:pt>
                <c:pt idx="182">
                  <c:v>1.71</c:v>
                </c:pt>
                <c:pt idx="183">
                  <c:v>1.76</c:v>
                </c:pt>
                <c:pt idx="184">
                  <c:v>1.75</c:v>
                </c:pt>
                <c:pt idx="185">
                  <c:v>1.8</c:v>
                </c:pt>
                <c:pt idx="186">
                  <c:v>1.93</c:v>
                </c:pt>
                <c:pt idx="187">
                  <c:v>1.88</c:v>
                </c:pt>
                <c:pt idx="188">
                  <c:v>1.97</c:v>
                </c:pt>
                <c:pt idx="189">
                  <c:v>2.0299999999999998</c:v>
                </c:pt>
                <c:pt idx="190">
                  <c:v>2.1</c:v>
                </c:pt>
                <c:pt idx="191">
                  <c:v>2.23</c:v>
                </c:pt>
                <c:pt idx="192">
                  <c:v>2.12</c:v>
                </c:pt>
                <c:pt idx="193">
                  <c:v>2.21</c:v>
                </c:pt>
                <c:pt idx="194">
                  <c:v>2.12</c:v>
                </c:pt>
                <c:pt idx="195">
                  <c:v>1.92</c:v>
                </c:pt>
                <c:pt idx="196">
                  <c:v>1.88</c:v>
                </c:pt>
                <c:pt idx="197">
                  <c:v>2.02</c:v>
                </c:pt>
                <c:pt idx="198">
                  <c:v>2.1</c:v>
                </c:pt>
                <c:pt idx="199">
                  <c:v>2.19</c:v>
                </c:pt>
                <c:pt idx="200">
                  <c:v>2.35</c:v>
                </c:pt>
                <c:pt idx="201">
                  <c:v>2.31</c:v>
                </c:pt>
                <c:pt idx="202">
                  <c:v>2.3199999999999998</c:v>
                </c:pt>
                <c:pt idx="203">
                  <c:v>2.2799999999999998</c:v>
                </c:pt>
                <c:pt idx="204">
                  <c:v>2.34</c:v>
                </c:pt>
                <c:pt idx="205">
                  <c:v>2.29</c:v>
                </c:pt>
                <c:pt idx="206">
                  <c:v>2.2799999999999998</c:v>
                </c:pt>
                <c:pt idx="207">
                  <c:v>2.38</c:v>
                </c:pt>
                <c:pt idx="208">
                  <c:v>2.4300000000000002</c:v>
                </c:pt>
                <c:pt idx="209">
                  <c:v>2.42</c:v>
                </c:pt>
                <c:pt idx="210">
                  <c:v>2.3199999999999998</c:v>
                </c:pt>
                <c:pt idx="211">
                  <c:v>2.1800000000000002</c:v>
                </c:pt>
                <c:pt idx="212">
                  <c:v>2.12</c:v>
                </c:pt>
                <c:pt idx="213">
                  <c:v>1.96</c:v>
                </c:pt>
                <c:pt idx="214">
                  <c:v>2.1</c:v>
                </c:pt>
                <c:pt idx="215">
                  <c:v>2.15</c:v>
                </c:pt>
                <c:pt idx="216">
                  <c:v>2.14</c:v>
                </c:pt>
                <c:pt idx="217">
                  <c:v>2.13</c:v>
                </c:pt>
                <c:pt idx="218">
                  <c:v>2.25</c:v>
                </c:pt>
                <c:pt idx="219">
                  <c:v>2.29</c:v>
                </c:pt>
                <c:pt idx="220">
                  <c:v>2.34</c:v>
                </c:pt>
                <c:pt idx="221">
                  <c:v>2.2799999999999998</c:v>
                </c:pt>
                <c:pt idx="222">
                  <c:v>2.17</c:v>
                </c:pt>
                <c:pt idx="223">
                  <c:v>2.0099999999999998</c:v>
                </c:pt>
                <c:pt idx="224">
                  <c:v>2.16</c:v>
                </c:pt>
                <c:pt idx="225">
                  <c:v>2.15</c:v>
                </c:pt>
                <c:pt idx="226">
                  <c:v>2.0699999999999998</c:v>
                </c:pt>
                <c:pt idx="227">
                  <c:v>1.97</c:v>
                </c:pt>
                <c:pt idx="228">
                  <c:v>2.02</c:v>
                </c:pt>
                <c:pt idx="229">
                  <c:v>2.02</c:v>
                </c:pt>
                <c:pt idx="230">
                  <c:v>2.02</c:v>
                </c:pt>
                <c:pt idx="231">
                  <c:v>1.98</c:v>
                </c:pt>
                <c:pt idx="232">
                  <c:v>1.92</c:v>
                </c:pt>
                <c:pt idx="233">
                  <c:v>1.85</c:v>
                </c:pt>
                <c:pt idx="234">
                  <c:v>1.97</c:v>
                </c:pt>
                <c:pt idx="235">
                  <c:v>1.98</c:v>
                </c:pt>
                <c:pt idx="236">
                  <c:v>1.93</c:v>
                </c:pt>
                <c:pt idx="237">
                  <c:v>1.94</c:v>
                </c:pt>
                <c:pt idx="238">
                  <c:v>1.82</c:v>
                </c:pt>
                <c:pt idx="239">
                  <c:v>1.86</c:v>
                </c:pt>
                <c:pt idx="240">
                  <c:v>1.88</c:v>
                </c:pt>
                <c:pt idx="241">
                  <c:v>1.8</c:v>
                </c:pt>
                <c:pt idx="242">
                  <c:v>1.78</c:v>
                </c:pt>
                <c:pt idx="243">
                  <c:v>1.82</c:v>
                </c:pt>
                <c:pt idx="244">
                  <c:v>1.92</c:v>
                </c:pt>
                <c:pt idx="245">
                  <c:v>1.94</c:v>
                </c:pt>
                <c:pt idx="246">
                  <c:v>1.91</c:v>
                </c:pt>
                <c:pt idx="247">
                  <c:v>1.94</c:v>
                </c:pt>
                <c:pt idx="248">
                  <c:v>2.09</c:v>
                </c:pt>
                <c:pt idx="249">
                  <c:v>2.16</c:v>
                </c:pt>
                <c:pt idx="250">
                  <c:v>2.2000000000000002</c:v>
                </c:pt>
                <c:pt idx="251">
                  <c:v>2.2999999999999998</c:v>
                </c:pt>
                <c:pt idx="252">
                  <c:v>2.31</c:v>
                </c:pt>
                <c:pt idx="253">
                  <c:v>2.35</c:v>
                </c:pt>
                <c:pt idx="254">
                  <c:v>2.41</c:v>
                </c:pt>
                <c:pt idx="255">
                  <c:v>2.4</c:v>
                </c:pt>
                <c:pt idx="256">
                  <c:v>2.52</c:v>
                </c:pt>
                <c:pt idx="257">
                  <c:v>2.5099999999999998</c:v>
                </c:pt>
                <c:pt idx="258">
                  <c:v>2.46</c:v>
                </c:pt>
                <c:pt idx="259">
                  <c:v>2.57</c:v>
                </c:pt>
                <c:pt idx="260">
                  <c:v>2.44</c:v>
                </c:pt>
                <c:pt idx="261">
                  <c:v>2.39</c:v>
                </c:pt>
                <c:pt idx="262">
                  <c:v>2.2799999999999998</c:v>
                </c:pt>
                <c:pt idx="263">
                  <c:v>2.29</c:v>
                </c:pt>
                <c:pt idx="264">
                  <c:v>2.2000000000000002</c:v>
                </c:pt>
                <c:pt idx="265">
                  <c:v>2.2400000000000002</c:v>
                </c:pt>
                <c:pt idx="266">
                  <c:v>2.2799999999999998</c:v>
                </c:pt>
                <c:pt idx="267">
                  <c:v>2.16</c:v>
                </c:pt>
                <c:pt idx="268">
                  <c:v>2.11</c:v>
                </c:pt>
                <c:pt idx="269">
                  <c:v>2.17</c:v>
                </c:pt>
                <c:pt idx="270">
                  <c:v>2.17</c:v>
                </c:pt>
                <c:pt idx="271">
                  <c:v>2.09</c:v>
                </c:pt>
                <c:pt idx="272">
                  <c:v>2</c:v>
                </c:pt>
                <c:pt idx="273">
                  <c:v>2.0699999999999998</c:v>
                </c:pt>
                <c:pt idx="274">
                  <c:v>2.17</c:v>
                </c:pt>
                <c:pt idx="275">
                  <c:v>2.21</c:v>
                </c:pt>
                <c:pt idx="276">
                  <c:v>2.16</c:v>
                </c:pt>
                <c:pt idx="277">
                  <c:v>2.15</c:v>
                </c:pt>
                <c:pt idx="278">
                  <c:v>2.2000000000000002</c:v>
                </c:pt>
                <c:pt idx="279">
                  <c:v>2.23</c:v>
                </c:pt>
                <c:pt idx="280">
                  <c:v>2.31</c:v>
                </c:pt>
                <c:pt idx="281">
                  <c:v>2.29</c:v>
                </c:pt>
                <c:pt idx="282">
                  <c:v>2.25</c:v>
                </c:pt>
                <c:pt idx="283">
                  <c:v>2.08</c:v>
                </c:pt>
                <c:pt idx="284">
                  <c:v>2.21</c:v>
                </c:pt>
                <c:pt idx="285">
                  <c:v>2.29</c:v>
                </c:pt>
                <c:pt idx="286">
                  <c:v>2.36</c:v>
                </c:pt>
                <c:pt idx="287">
                  <c:v>2.34</c:v>
                </c:pt>
                <c:pt idx="288">
                  <c:v>2.35</c:v>
                </c:pt>
                <c:pt idx="289">
                  <c:v>2.37</c:v>
                </c:pt>
                <c:pt idx="290">
                  <c:v>2.36</c:v>
                </c:pt>
                <c:pt idx="291">
                  <c:v>2.4300000000000002</c:v>
                </c:pt>
                <c:pt idx="292">
                  <c:v>2.4700000000000002</c:v>
                </c:pt>
                <c:pt idx="293">
                  <c:v>2.4900000000000002</c:v>
                </c:pt>
                <c:pt idx="294">
                  <c:v>2.4300000000000002</c:v>
                </c:pt>
                <c:pt idx="295">
                  <c:v>2.4700000000000002</c:v>
                </c:pt>
                <c:pt idx="296">
                  <c:v>2.5499999999999998</c:v>
                </c:pt>
                <c:pt idx="297">
                  <c:v>2.5299999999999998</c:v>
                </c:pt>
                <c:pt idx="298">
                  <c:v>2.4700000000000002</c:v>
                </c:pt>
                <c:pt idx="299">
                  <c:v>2.5299999999999998</c:v>
                </c:pt>
                <c:pt idx="300">
                  <c:v>2.58</c:v>
                </c:pt>
                <c:pt idx="301">
                  <c:v>2.64</c:v>
                </c:pt>
                <c:pt idx="302">
                  <c:v>2.73</c:v>
                </c:pt>
                <c:pt idx="303">
                  <c:v>2.76</c:v>
                </c:pt>
                <c:pt idx="304">
                  <c:v>2.69</c:v>
                </c:pt>
                <c:pt idx="305">
                  <c:v>2.74</c:v>
                </c:pt>
                <c:pt idx="306">
                  <c:v>2.7</c:v>
                </c:pt>
                <c:pt idx="307">
                  <c:v>2.65</c:v>
                </c:pt>
                <c:pt idx="308">
                  <c:v>2.61</c:v>
                </c:pt>
                <c:pt idx="309">
                  <c:v>2.46</c:v>
                </c:pt>
                <c:pt idx="310">
                  <c:v>2.25</c:v>
                </c:pt>
                <c:pt idx="311">
                  <c:v>2.42</c:v>
                </c:pt>
                <c:pt idx="312">
                  <c:v>2.1800000000000002</c:v>
                </c:pt>
                <c:pt idx="313">
                  <c:v>2.2799999999999998</c:v>
                </c:pt>
                <c:pt idx="314">
                  <c:v>2.1</c:v>
                </c:pt>
                <c:pt idx="315">
                  <c:v>2.12</c:v>
                </c:pt>
                <c:pt idx="316">
                  <c:v>2.2999999999999998</c:v>
                </c:pt>
                <c:pt idx="317">
                  <c:v>2.2799999999999998</c:v>
                </c:pt>
                <c:pt idx="318">
                  <c:v>2.15</c:v>
                </c:pt>
                <c:pt idx="319">
                  <c:v>2.15</c:v>
                </c:pt>
                <c:pt idx="320">
                  <c:v>2.27</c:v>
                </c:pt>
                <c:pt idx="321">
                  <c:v>2.29</c:v>
                </c:pt>
                <c:pt idx="322">
                  <c:v>2.33</c:v>
                </c:pt>
                <c:pt idx="323">
                  <c:v>2.35</c:v>
                </c:pt>
                <c:pt idx="324">
                  <c:v>2.2799999999999998</c:v>
                </c:pt>
                <c:pt idx="325">
                  <c:v>2.2599999999999998</c:v>
                </c:pt>
                <c:pt idx="326">
                  <c:v>2.25</c:v>
                </c:pt>
                <c:pt idx="327">
                  <c:v>2.2000000000000002</c:v>
                </c:pt>
                <c:pt idx="328">
                  <c:v>2.19</c:v>
                </c:pt>
                <c:pt idx="329">
                  <c:v>2.1800000000000002</c:v>
                </c:pt>
                <c:pt idx="330">
                  <c:v>#N/A</c:v>
                </c:pt>
                <c:pt idx="331">
                  <c:v>2.31</c:v>
                </c:pt>
                <c:pt idx="332">
                  <c:v>2.36</c:v>
                </c:pt>
                <c:pt idx="333">
                  <c:v>2.39</c:v>
                </c:pt>
                <c:pt idx="334">
                  <c:v>2.44</c:v>
                </c:pt>
                <c:pt idx="335">
                  <c:v>2.48</c:v>
                </c:pt>
                <c:pt idx="336">
                  <c:v>2.4900000000000002</c:v>
                </c:pt>
                <c:pt idx="337">
                  <c:v>2.5</c:v>
                </c:pt>
                <c:pt idx="338">
                  <c:v>2.4500000000000002</c:v>
                </c:pt>
                <c:pt idx="339">
                  <c:v>2.48</c:v>
                </c:pt>
                <c:pt idx="340">
                  <c:v>2.5099999999999998</c:v>
                </c:pt>
                <c:pt idx="341">
                  <c:v>2.35</c:v>
                </c:pt>
                <c:pt idx="342">
                  <c:v>2.4</c:v>
                </c:pt>
                <c:pt idx="343">
                  <c:v>2.4700000000000002</c:v>
                </c:pt>
                <c:pt idx="344">
                  <c:v>2.33</c:v>
                </c:pt>
                <c:pt idx="345">
                  <c:v>2.33</c:v>
                </c:pt>
                <c:pt idx="346">
                  <c:v>2.2599999999999998</c:v>
                </c:pt>
                <c:pt idx="347">
                  <c:v>2.2599999999999998</c:v>
                </c:pt>
                <c:pt idx="348">
                  <c:v>2.2200000000000002</c:v>
                </c:pt>
                <c:pt idx="349">
                  <c:v>2.2799999999999998</c:v>
                </c:pt>
                <c:pt idx="350">
                  <c:v>2.34</c:v>
                </c:pt>
                <c:pt idx="351">
                  <c:v>2.36</c:v>
                </c:pt>
                <c:pt idx="352">
                  <c:v>2.2999999999999998</c:v>
                </c:pt>
                <c:pt idx="353">
                  <c:v>2.2400000000000002</c:v>
                </c:pt>
                <c:pt idx="354">
                  <c:v>2.29</c:v>
                </c:pt>
                <c:pt idx="355">
                  <c:v>2.2999999999999998</c:v>
                </c:pt>
                <c:pt idx="356">
                  <c:v>2.35</c:v>
                </c:pt>
                <c:pt idx="357">
                  <c:v>2.35</c:v>
                </c:pt>
                <c:pt idx="358">
                  <c:v>2.4700000000000002</c:v>
                </c:pt>
                <c:pt idx="359">
                  <c:v>2.4500000000000002</c:v>
                </c:pt>
                <c:pt idx="360">
                  <c:v>2.4500000000000002</c:v>
                </c:pt>
                <c:pt idx="361">
                  <c:v>2.46</c:v>
                </c:pt>
                <c:pt idx="362">
                  <c:v>2.4700000000000002</c:v>
                </c:pt>
                <c:pt idx="363">
                  <c:v>2.54</c:v>
                </c:pt>
                <c:pt idx="364">
                  <c:v>2.52</c:v>
                </c:pt>
                <c:pt idx="365">
                  <c:v>2.44</c:v>
                </c:pt>
                <c:pt idx="366">
                  <c:v>2.33</c:v>
                </c:pt>
                <c:pt idx="367">
                  <c:v>2.27</c:v>
                </c:pt>
                <c:pt idx="368">
                  <c:v>2.25</c:v>
                </c:pt>
                <c:pt idx="369">
                  <c:v>2.3199999999999998</c:v>
                </c:pt>
                <c:pt idx="370">
                  <c:v>2.39</c:v>
                </c:pt>
                <c:pt idx="371">
                  <c:v>2.36</c:v>
                </c:pt>
                <c:pt idx="372">
                  <c:v>2.46</c:v>
                </c:pt>
                <c:pt idx="373">
                  <c:v>2.41</c:v>
                </c:pt>
                <c:pt idx="374">
                  <c:v>2.38</c:v>
                </c:pt>
                <c:pt idx="375">
                  <c:v>2.36</c:v>
                </c:pt>
                <c:pt idx="376">
                  <c:v>2.46</c:v>
                </c:pt>
                <c:pt idx="377">
                  <c:v>2.4700000000000002</c:v>
                </c:pt>
                <c:pt idx="378">
                  <c:v>2.5</c:v>
                </c:pt>
                <c:pt idx="379">
                  <c:v>2.46</c:v>
                </c:pt>
                <c:pt idx="380">
                  <c:v>2.52</c:v>
                </c:pt>
                <c:pt idx="381">
                  <c:v>2.41</c:v>
                </c:pt>
                <c:pt idx="382">
                  <c:v>2.41</c:v>
                </c:pt>
                <c:pt idx="383">
                  <c:v>2.4900000000000002</c:v>
                </c:pt>
                <c:pt idx="384">
                  <c:v>2.37</c:v>
                </c:pt>
                <c:pt idx="385">
                  <c:v>2.31</c:v>
                </c:pt>
                <c:pt idx="386">
                  <c:v>2.36</c:v>
                </c:pt>
                <c:pt idx="387">
                  <c:v>2.31</c:v>
                </c:pt>
                <c:pt idx="388">
                  <c:v>2.42</c:v>
                </c:pt>
                <c:pt idx="389">
                  <c:v>2.39</c:v>
                </c:pt>
                <c:pt idx="390">
                  <c:v>2.44</c:v>
                </c:pt>
                <c:pt idx="391">
                  <c:v>2.44</c:v>
                </c:pt>
                <c:pt idx="392">
                  <c:v>2.5099999999999998</c:v>
                </c:pt>
                <c:pt idx="393">
                  <c:v>2.62</c:v>
                </c:pt>
                <c:pt idx="394">
                  <c:v>2.64</c:v>
                </c:pt>
                <c:pt idx="395">
                  <c:v>2.63</c:v>
                </c:pt>
                <c:pt idx="396">
                  <c:v>2.65</c:v>
                </c:pt>
                <c:pt idx="397">
                  <c:v>2.5499999999999998</c:v>
                </c:pt>
                <c:pt idx="398">
                  <c:v>2.4500000000000002</c:v>
                </c:pt>
                <c:pt idx="399">
                  <c:v>2.48</c:v>
                </c:pt>
                <c:pt idx="400">
                  <c:v>2.4500000000000002</c:v>
                </c:pt>
                <c:pt idx="401">
                  <c:v>2.37</c:v>
                </c:pt>
                <c:pt idx="402">
                  <c:v>2.38</c:v>
                </c:pt>
                <c:pt idx="403">
                  <c:v>2.46</c:v>
                </c:pt>
                <c:pt idx="404">
                  <c:v>2.44</c:v>
                </c:pt>
                <c:pt idx="405">
                  <c:v>2.42</c:v>
                </c:pt>
                <c:pt idx="406">
                  <c:v>2.41</c:v>
                </c:pt>
                <c:pt idx="407">
                  <c:v>2.44</c:v>
                </c:pt>
                <c:pt idx="408">
                  <c:v>2.4900000000000002</c:v>
                </c:pt>
                <c:pt idx="409">
                  <c:v>2.4700000000000002</c:v>
                </c:pt>
                <c:pt idx="410">
                  <c:v>2.4700000000000002</c:v>
                </c:pt>
                <c:pt idx="411">
                  <c:v>2.52</c:v>
                </c:pt>
                <c:pt idx="412">
                  <c:v>2.5</c:v>
                </c:pt>
                <c:pt idx="413">
                  <c:v>2.58</c:v>
                </c:pt>
                <c:pt idx="414">
                  <c:v>2.5099999999999998</c:v>
                </c:pt>
                <c:pt idx="415">
                  <c:v>2.56</c:v>
                </c:pt>
                <c:pt idx="416">
                  <c:v>2.44</c:v>
                </c:pt>
                <c:pt idx="417">
                  <c:v>2.48</c:v>
                </c:pt>
                <c:pt idx="418">
                  <c:v>2.54</c:v>
                </c:pt>
                <c:pt idx="419">
                  <c:v>2.63</c:v>
                </c:pt>
                <c:pt idx="420">
                  <c:v>2.64</c:v>
                </c:pt>
                <c:pt idx="421">
                  <c:v>2.69</c:v>
                </c:pt>
                <c:pt idx="422">
                  <c:v>2.67</c:v>
                </c:pt>
                <c:pt idx="423">
                  <c:v>2.69</c:v>
                </c:pt>
                <c:pt idx="424">
                  <c:v>2.62</c:v>
                </c:pt>
                <c:pt idx="425">
                  <c:v>2.69</c:v>
                </c:pt>
                <c:pt idx="426">
                  <c:v>2.65</c:v>
                </c:pt>
                <c:pt idx="427">
                  <c:v>2.5</c:v>
                </c:pt>
                <c:pt idx="428">
                  <c:v>2.5299999999999998</c:v>
                </c:pt>
                <c:pt idx="429">
                  <c:v>2.56</c:v>
                </c:pt>
                <c:pt idx="430">
                  <c:v>2.5499999999999998</c:v>
                </c:pt>
                <c:pt idx="431">
                  <c:v>2.52</c:v>
                </c:pt>
                <c:pt idx="432">
                  <c:v>2.56</c:v>
                </c:pt>
                <c:pt idx="433">
                  <c:v>2.46</c:v>
                </c:pt>
                <c:pt idx="434">
                  <c:v>2.54</c:v>
                </c:pt>
                <c:pt idx="435">
                  <c:v>2.58</c:v>
                </c:pt>
                <c:pt idx="436">
                  <c:v>2.62</c:v>
                </c:pt>
                <c:pt idx="437">
                  <c:v>2.66</c:v>
                </c:pt>
                <c:pt idx="438">
                  <c:v>2.61</c:v>
                </c:pt>
                <c:pt idx="439">
                  <c:v>2.61</c:v>
                </c:pt>
                <c:pt idx="440">
                  <c:v>2.64</c:v>
                </c:pt>
                <c:pt idx="441">
                  <c:v>2.64</c:v>
                </c:pt>
                <c:pt idx="442">
                  <c:v>2.64</c:v>
                </c:pt>
                <c:pt idx="443">
                  <c:v>2.6</c:v>
                </c:pt>
                <c:pt idx="444">
                  <c:v>2.68</c:v>
                </c:pt>
                <c:pt idx="445">
                  <c:v>2.7</c:v>
                </c:pt>
                <c:pt idx="446">
                  <c:v>2.75</c:v>
                </c:pt>
                <c:pt idx="447">
                  <c:v>2.72</c:v>
                </c:pt>
                <c:pt idx="448">
                  <c:v>2.73</c:v>
                </c:pt>
                <c:pt idx="449">
                  <c:v>2.74</c:v>
                </c:pt>
                <c:pt idx="450">
                  <c:v>2.81</c:v>
                </c:pt>
                <c:pt idx="451">
                  <c:v>2.81</c:v>
                </c:pt>
                <c:pt idx="452">
                  <c:v>2.86</c:v>
                </c:pt>
                <c:pt idx="453">
                  <c:v>2.93</c:v>
                </c:pt>
                <c:pt idx="454">
                  <c:v>2.85</c:v>
                </c:pt>
                <c:pt idx="455">
                  <c:v>2.92</c:v>
                </c:pt>
                <c:pt idx="456">
                  <c:v>2.98</c:v>
                </c:pt>
                <c:pt idx="457">
                  <c:v>2.93</c:v>
                </c:pt>
                <c:pt idx="458">
                  <c:v>2.87</c:v>
                </c:pt>
                <c:pt idx="459">
                  <c:v>2.91</c:v>
                </c:pt>
                <c:pt idx="460">
                  <c:v>2.77</c:v>
                </c:pt>
                <c:pt idx="461">
                  <c:v>2.79</c:v>
                </c:pt>
                <c:pt idx="462">
                  <c:v>2.72</c:v>
                </c:pt>
                <c:pt idx="463">
                  <c:v>2.8</c:v>
                </c:pt>
                <c:pt idx="464">
                  <c:v>2.73</c:v>
                </c:pt>
                <c:pt idx="465">
                  <c:v>2.79</c:v>
                </c:pt>
                <c:pt idx="466">
                  <c:v>2.88</c:v>
                </c:pt>
                <c:pt idx="467">
                  <c:v>2.91</c:v>
                </c:pt>
                <c:pt idx="468">
                  <c:v>2.94</c:v>
                </c:pt>
                <c:pt idx="469">
                  <c:v>2.9</c:v>
                </c:pt>
                <c:pt idx="470">
                  <c:v>2.87</c:v>
                </c:pt>
                <c:pt idx="471">
                  <c:v>2.82</c:v>
                </c:pt>
                <c:pt idx="472">
                  <c:v>2.9</c:v>
                </c:pt>
                <c:pt idx="473">
                  <c:v>2.85</c:v>
                </c:pt>
                <c:pt idx="474">
                  <c:v>2.81</c:v>
                </c:pt>
                <c:pt idx="475">
                  <c:v>2.82</c:v>
                </c:pt>
                <c:pt idx="476">
                  <c:v>2.82</c:v>
                </c:pt>
                <c:pt idx="477">
                  <c:v>2.75</c:v>
                </c:pt>
                <c:pt idx="478">
                  <c:v>2.71</c:v>
                </c:pt>
                <c:pt idx="479">
                  <c:v>2.66</c:v>
                </c:pt>
                <c:pt idx="480">
                  <c:v>2.75</c:v>
                </c:pt>
                <c:pt idx="481">
                  <c:v>2.66</c:v>
                </c:pt>
                <c:pt idx="482">
                  <c:v>2.61</c:v>
                </c:pt>
                <c:pt idx="483">
                  <c:v>2.66</c:v>
                </c:pt>
                <c:pt idx="484">
                  <c:v>2.72</c:v>
                </c:pt>
                <c:pt idx="485">
                  <c:v>2.71</c:v>
                </c:pt>
                <c:pt idx="486">
                  <c:v>2.59</c:v>
                </c:pt>
                <c:pt idx="487">
                  <c:v>2.63</c:v>
                </c:pt>
                <c:pt idx="488">
                  <c:v>2.58</c:v>
                </c:pt>
                <c:pt idx="489">
                  <c:v>2.59</c:v>
                </c:pt>
                <c:pt idx="490">
                  <c:v>2.61</c:v>
                </c:pt>
                <c:pt idx="491">
                  <c:v>2.58</c:v>
                </c:pt>
                <c:pt idx="492">
                  <c:v>2.57</c:v>
                </c:pt>
                <c:pt idx="493">
                  <c:v>2.62</c:v>
                </c:pt>
                <c:pt idx="494">
                  <c:v>2.64</c:v>
                </c:pt>
                <c:pt idx="495">
                  <c:v>2.54</c:v>
                </c:pt>
                <c:pt idx="496">
                  <c:v>2.4900000000000002</c:v>
                </c:pt>
                <c:pt idx="497">
                  <c:v>2.42</c:v>
                </c:pt>
                <c:pt idx="498">
                  <c:v>2.4700000000000002</c:v>
                </c:pt>
                <c:pt idx="499">
                  <c:v>2.35</c:v>
                </c:pt>
                <c:pt idx="500">
                  <c:v>2.34</c:v>
                </c:pt>
                <c:pt idx="501">
                  <c:v>2.25</c:v>
                </c:pt>
                <c:pt idx="502">
                  <c:v>2.2000000000000002</c:v>
                </c:pt>
                <c:pt idx="503">
                  <c:v>2.19</c:v>
                </c:pt>
                <c:pt idx="504">
                  <c:v>2.2599999999999998</c:v>
                </c:pt>
                <c:pt idx="505">
                  <c:v>2.2599999999999998</c:v>
                </c:pt>
                <c:pt idx="506">
                  <c:v>2.23</c:v>
                </c:pt>
                <c:pt idx="507">
                  <c:v>2.16</c:v>
                </c:pt>
                <c:pt idx="508">
                  <c:v>2.12</c:v>
                </c:pt>
                <c:pt idx="509">
                  <c:v>2.0299999999999998</c:v>
                </c:pt>
                <c:pt idx="510">
                  <c:v>2.0699999999999998</c:v>
                </c:pt>
                <c:pt idx="511">
                  <c:v>2.02</c:v>
                </c:pt>
                <c:pt idx="512">
                  <c:v>1.96</c:v>
                </c:pt>
                <c:pt idx="513">
                  <c:v>1.98</c:v>
                </c:pt>
                <c:pt idx="514">
                  <c:v>1.98</c:v>
                </c:pt>
                <c:pt idx="515">
                  <c:v>1.98</c:v>
                </c:pt>
                <c:pt idx="516">
                  <c:v>1.98</c:v>
                </c:pt>
                <c:pt idx="517">
                  <c:v>1.89</c:v>
                </c:pt>
                <c:pt idx="518">
                  <c:v>1.94</c:v>
                </c:pt>
                <c:pt idx="519">
                  <c:v>2.0299999999999998</c:v>
                </c:pt>
                <c:pt idx="520">
                  <c:v>2.02</c:v>
                </c:pt>
                <c:pt idx="521">
                  <c:v>2.0699999999999998</c:v>
                </c:pt>
                <c:pt idx="522">
                  <c:v>2</c:v>
                </c:pt>
                <c:pt idx="523">
                  <c:v>2.13</c:v>
                </c:pt>
                <c:pt idx="524">
                  <c:v>2.1800000000000002</c:v>
                </c:pt>
                <c:pt idx="525">
                  <c:v>2.14</c:v>
                </c:pt>
                <c:pt idx="526">
                  <c:v>2.19</c:v>
                </c:pt>
                <c:pt idx="527">
                  <c:v>2.23</c:v>
                </c:pt>
                <c:pt idx="528">
                  <c:v>2.19</c:v>
                </c:pt>
                <c:pt idx="529">
                  <c:v>2.16</c:v>
                </c:pt>
                <c:pt idx="530">
                  <c:v>2.2000000000000002</c:v>
                </c:pt>
                <c:pt idx="531">
                  <c:v>2.25</c:v>
                </c:pt>
                <c:pt idx="532">
                  <c:v>2.2799999999999998</c:v>
                </c:pt>
                <c:pt idx="533">
                  <c:v>2.3199999999999998</c:v>
                </c:pt>
                <c:pt idx="534">
                  <c:v>2.2999999999999998</c:v>
                </c:pt>
                <c:pt idx="535">
                  <c:v>2.2599999999999998</c:v>
                </c:pt>
                <c:pt idx="536">
                  <c:v>2.35</c:v>
                </c:pt>
                <c:pt idx="537">
                  <c:v>2.35</c:v>
                </c:pt>
                <c:pt idx="538">
                  <c:v>2.29</c:v>
                </c:pt>
                <c:pt idx="539">
                  <c:v>2.2999999999999998</c:v>
                </c:pt>
                <c:pt idx="540">
                  <c:v>2.23</c:v>
                </c:pt>
                <c:pt idx="541">
                  <c:v>2.27</c:v>
                </c:pt>
                <c:pt idx="542">
                  <c:v>2.17</c:v>
                </c:pt>
                <c:pt idx="543">
                  <c:v>2.16</c:v>
                </c:pt>
                <c:pt idx="544">
                  <c:v>2.23</c:v>
                </c:pt>
                <c:pt idx="545">
                  <c:v>2.3199999999999998</c:v>
                </c:pt>
                <c:pt idx="546">
                  <c:v>2.2799999999999998</c:v>
                </c:pt>
                <c:pt idx="547">
                  <c:v>2.3199999999999998</c:v>
                </c:pt>
                <c:pt idx="548">
                  <c:v>2.36</c:v>
                </c:pt>
                <c:pt idx="549">
                  <c:v>2.38</c:v>
                </c:pt>
                <c:pt idx="550">
                  <c:v>2.36</c:v>
                </c:pt>
                <c:pt idx="551">
                  <c:v>2.4</c:v>
                </c:pt>
                <c:pt idx="552">
                  <c:v>2.3199999999999998</c:v>
                </c:pt>
                <c:pt idx="553">
                  <c:v>2.35</c:v>
                </c:pt>
                <c:pt idx="554">
                  <c:v>2.4</c:v>
                </c:pt>
                <c:pt idx="555">
                  <c:v>2.42</c:v>
                </c:pt>
                <c:pt idx="556">
                  <c:v>2.38</c:v>
                </c:pt>
                <c:pt idx="557">
                  <c:v>2.4500000000000002</c:v>
                </c:pt>
                <c:pt idx="558">
                  <c:v>2.44</c:v>
                </c:pt>
                <c:pt idx="559">
                  <c:v>2.37</c:v>
                </c:pt>
                <c:pt idx="560">
                  <c:v>2.4300000000000002</c:v>
                </c:pt>
                <c:pt idx="561">
                  <c:v>2.4700000000000002</c:v>
                </c:pt>
                <c:pt idx="562">
                  <c:v>2.46</c:v>
                </c:pt>
                <c:pt idx="563">
                  <c:v>2.42</c:v>
                </c:pt>
                <c:pt idx="564">
                  <c:v>2.41</c:v>
                </c:pt>
                <c:pt idx="565">
                  <c:v>2.4</c:v>
                </c:pt>
                <c:pt idx="566">
                  <c:v>2.3199999999999998</c:v>
                </c:pt>
                <c:pt idx="567">
                  <c:v>2.33</c:v>
                </c:pt>
                <c:pt idx="568">
                  <c:v>2.2999999999999998</c:v>
                </c:pt>
                <c:pt idx="569">
                  <c:v>2.27</c:v>
                </c:pt>
                <c:pt idx="570">
                  <c:v>2.2999999999999998</c:v>
                </c:pt>
                <c:pt idx="571">
                  <c:v>2.33</c:v>
                </c:pt>
                <c:pt idx="572">
                  <c:v>2.37</c:v>
                </c:pt>
                <c:pt idx="573">
                  <c:v>2.44</c:v>
                </c:pt>
                <c:pt idx="574">
                  <c:v>2.44</c:v>
                </c:pt>
                <c:pt idx="575">
                  <c:v>2.46</c:v>
                </c:pt>
                <c:pt idx="576">
                  <c:v>2.4500000000000002</c:v>
                </c:pt>
                <c:pt idx="577">
                  <c:v>2.4300000000000002</c:v>
                </c:pt>
                <c:pt idx="578">
                  <c:v>2.41</c:v>
                </c:pt>
                <c:pt idx="579">
                  <c:v>2.3199999999999998</c:v>
                </c:pt>
                <c:pt idx="580">
                  <c:v>2.37</c:v>
                </c:pt>
                <c:pt idx="581">
                  <c:v>2.35</c:v>
                </c:pt>
                <c:pt idx="582">
                  <c:v>2.29</c:v>
                </c:pt>
                <c:pt idx="583">
                  <c:v>2.31</c:v>
                </c:pt>
                <c:pt idx="584">
                  <c:v>2.29</c:v>
                </c:pt>
                <c:pt idx="585">
                  <c:v>#N/A</c:v>
                </c:pt>
                <c:pt idx="586">
                  <c:v>2.4</c:v>
                </c:pt>
                <c:pt idx="587">
                  <c:v>2.38</c:v>
                </c:pt>
                <c:pt idx="588">
                  <c:v>2.36</c:v>
                </c:pt>
                <c:pt idx="589">
                  <c:v>2.41</c:v>
                </c:pt>
                <c:pt idx="590">
                  <c:v>2.4300000000000002</c:v>
                </c:pt>
                <c:pt idx="591">
                  <c:v>2.37</c:v>
                </c:pt>
                <c:pt idx="592">
                  <c:v>2.4500000000000002</c:v>
                </c:pt>
                <c:pt idx="593">
                  <c:v>2.46</c:v>
                </c:pt>
                <c:pt idx="594">
                  <c:v>2.36</c:v>
                </c:pt>
                <c:pt idx="595">
                  <c:v>2.44</c:v>
                </c:pt>
                <c:pt idx="596">
                  <c:v>2.4900000000000002</c:v>
                </c:pt>
                <c:pt idx="597">
                  <c:v>2.4700000000000002</c:v>
                </c:pt>
                <c:pt idx="598">
                  <c:v>2.4900000000000002</c:v>
                </c:pt>
                <c:pt idx="599">
                  <c:v>2.5</c:v>
                </c:pt>
                <c:pt idx="600">
                  <c:v>2.4900000000000002</c:v>
                </c:pt>
                <c:pt idx="601">
                  <c:v>2.5099999999999998</c:v>
                </c:pt>
                <c:pt idx="602">
                  <c:v>2.59</c:v>
                </c:pt>
                <c:pt idx="603">
                  <c:v>2.63</c:v>
                </c:pt>
                <c:pt idx="604">
                  <c:v>2.58</c:v>
                </c:pt>
                <c:pt idx="605">
                  <c:v>2.5299999999999998</c:v>
                </c:pt>
                <c:pt idx="606">
                  <c:v>2.59</c:v>
                </c:pt>
                <c:pt idx="607">
                  <c:v>2.58</c:v>
                </c:pt>
                <c:pt idx="608">
                  <c:v>2.54</c:v>
                </c:pt>
                <c:pt idx="609">
                  <c:v>2.4900000000000002</c:v>
                </c:pt>
                <c:pt idx="610">
                  <c:v>2.4700000000000002</c:v>
                </c:pt>
                <c:pt idx="611">
                  <c:v>2.4300000000000002</c:v>
                </c:pt>
                <c:pt idx="612">
                  <c:v>2.4700000000000002</c:v>
                </c:pt>
                <c:pt idx="613">
                  <c:v>2.4900000000000002</c:v>
                </c:pt>
                <c:pt idx="614">
                  <c:v>2.52</c:v>
                </c:pt>
                <c:pt idx="615">
                  <c:v>2.5099999999999998</c:v>
                </c:pt>
                <c:pt idx="616">
                  <c:v>2.54</c:v>
                </c:pt>
                <c:pt idx="617">
                  <c:v>2.42</c:v>
                </c:pt>
                <c:pt idx="618">
                  <c:v>2.46</c:v>
                </c:pt>
                <c:pt idx="619">
                  <c:v>2.52</c:v>
                </c:pt>
                <c:pt idx="620">
                  <c:v>2.5299999999999998</c:v>
                </c:pt>
                <c:pt idx="621">
                  <c:v>2.5099999999999998</c:v>
                </c:pt>
                <c:pt idx="622">
                  <c:v>2.54</c:v>
                </c:pt>
                <c:pt idx="623">
                  <c:v>2.59</c:v>
                </c:pt>
                <c:pt idx="624">
                  <c:v>2.58</c:v>
                </c:pt>
                <c:pt idx="625">
                  <c:v>2.5499999999999998</c:v>
                </c:pt>
                <c:pt idx="626">
                  <c:v>2.6</c:v>
                </c:pt>
                <c:pt idx="627">
                  <c:v>2.69</c:v>
                </c:pt>
                <c:pt idx="628">
                  <c:v>2.66</c:v>
                </c:pt>
                <c:pt idx="629">
                  <c:v>2.67</c:v>
                </c:pt>
                <c:pt idx="630">
                  <c:v>2.59</c:v>
                </c:pt>
                <c:pt idx="631">
                  <c:v>2.54</c:v>
                </c:pt>
                <c:pt idx="632">
                  <c:v>2.5099999999999998</c:v>
                </c:pt>
                <c:pt idx="633">
                  <c:v>2.54</c:v>
                </c:pt>
                <c:pt idx="634">
                  <c:v>2.62</c:v>
                </c:pt>
                <c:pt idx="635">
                  <c:v>2.67</c:v>
                </c:pt>
                <c:pt idx="636">
                  <c:v>2.62</c:v>
                </c:pt>
                <c:pt idx="637">
                  <c:v>2.54</c:v>
                </c:pt>
                <c:pt idx="638">
                  <c:v>2.4700000000000002</c:v>
                </c:pt>
                <c:pt idx="639">
                  <c:v>2.37</c:v>
                </c:pt>
                <c:pt idx="640">
                  <c:v>2.41</c:v>
                </c:pt>
                <c:pt idx="641">
                  <c:v>2.39</c:v>
                </c:pt>
                <c:pt idx="642">
                  <c:v>2.41</c:v>
                </c:pt>
                <c:pt idx="643">
                  <c:v>2.42</c:v>
                </c:pt>
                <c:pt idx="644">
                  <c:v>2.4</c:v>
                </c:pt>
                <c:pt idx="645">
                  <c:v>2.41</c:v>
                </c:pt>
                <c:pt idx="646">
                  <c:v>2.4</c:v>
                </c:pt>
                <c:pt idx="647">
                  <c:v>2.46</c:v>
                </c:pt>
                <c:pt idx="648">
                  <c:v>2.4500000000000002</c:v>
                </c:pt>
                <c:pt idx="649">
                  <c:v>2.5</c:v>
                </c:pt>
                <c:pt idx="650">
                  <c:v>2.61</c:v>
                </c:pt>
                <c:pt idx="651">
                  <c:v>2.6</c:v>
                </c:pt>
                <c:pt idx="652">
                  <c:v>2.56</c:v>
                </c:pt>
                <c:pt idx="653">
                  <c:v>2.59</c:v>
                </c:pt>
                <c:pt idx="654">
                  <c:v>2.5299999999999998</c:v>
                </c:pt>
                <c:pt idx="655">
                  <c:v>2.5099999999999998</c:v>
                </c:pt>
                <c:pt idx="656">
                  <c:v>2.5499999999999998</c:v>
                </c:pt>
                <c:pt idx="657">
                  <c:v>2.5299999999999998</c:v>
                </c:pt>
                <c:pt idx="658">
                  <c:v>2.4900000000000002</c:v>
                </c:pt>
                <c:pt idx="659">
                  <c:v>2.4900000000000002</c:v>
                </c:pt>
                <c:pt idx="660">
                  <c:v>2.48</c:v>
                </c:pt>
                <c:pt idx="661">
                  <c:v>2.42</c:v>
                </c:pt>
                <c:pt idx="662">
                  <c:v>2.42</c:v>
                </c:pt>
                <c:pt idx="663">
                  <c:v>2.44</c:v>
                </c:pt>
                <c:pt idx="664">
                  <c:v>2.4700000000000002</c:v>
                </c:pt>
                <c:pt idx="665">
                  <c:v>2.4900000000000002</c:v>
                </c:pt>
                <c:pt idx="666">
                  <c:v>2.4500000000000002</c:v>
                </c:pt>
                <c:pt idx="667">
                  <c:v>2.46</c:v>
                </c:pt>
                <c:pt idx="668">
                  <c:v>2.44</c:v>
                </c:pt>
                <c:pt idx="669">
                  <c:v>2.4</c:v>
                </c:pt>
                <c:pt idx="670">
                  <c:v>2.36</c:v>
                </c:pt>
                <c:pt idx="671">
                  <c:v>2.34</c:v>
                </c:pt>
                <c:pt idx="672">
                  <c:v>2.29</c:v>
                </c:pt>
                <c:pt idx="673">
                  <c:v>2.25</c:v>
                </c:pt>
                <c:pt idx="674">
                  <c:v>2.17</c:v>
                </c:pt>
                <c:pt idx="675">
                  <c:v>2.1800000000000002</c:v>
                </c:pt>
                <c:pt idx="676">
                  <c:v>2.2200000000000002</c:v>
                </c:pt>
                <c:pt idx="677">
                  <c:v>2.27</c:v>
                </c:pt>
                <c:pt idx="678">
                  <c:v>2.27</c:v>
                </c:pt>
                <c:pt idx="679">
                  <c:v>2.23</c:v>
                </c:pt>
                <c:pt idx="680">
                  <c:v>2.2200000000000002</c:v>
                </c:pt>
                <c:pt idx="681">
                  <c:v>2.1800000000000002</c:v>
                </c:pt>
                <c:pt idx="682">
                  <c:v>2.19</c:v>
                </c:pt>
                <c:pt idx="683">
                  <c:v>2.2599999999999998</c:v>
                </c:pt>
                <c:pt idx="684">
                  <c:v>2.25</c:v>
                </c:pt>
                <c:pt idx="685">
                  <c:v>2.25</c:v>
                </c:pt>
                <c:pt idx="686">
                  <c:v>2.21</c:v>
                </c:pt>
                <c:pt idx="687">
                  <c:v>2.2000000000000002</c:v>
                </c:pt>
                <c:pt idx="688">
                  <c:v>2.2599999999999998</c:v>
                </c:pt>
                <c:pt idx="689">
                  <c:v>2.23</c:v>
                </c:pt>
                <c:pt idx="690">
                  <c:v>2.25</c:v>
                </c:pt>
                <c:pt idx="691">
                  <c:v>2.2799999999999998</c:v>
                </c:pt>
                <c:pt idx="692">
                  <c:v>2.27</c:v>
                </c:pt>
                <c:pt idx="693">
                  <c:v>2.27</c:v>
                </c:pt>
                <c:pt idx="694">
                  <c:v>2.2999999999999998</c:v>
                </c:pt>
                <c:pt idx="695">
                  <c:v>2.34</c:v>
                </c:pt>
                <c:pt idx="696">
                  <c:v>2.27</c:v>
                </c:pt>
                <c:pt idx="697">
                  <c:v>2.21</c:v>
                </c:pt>
                <c:pt idx="698">
                  <c:v>2.2000000000000002</c:v>
                </c:pt>
                <c:pt idx="699">
                  <c:v>2.2000000000000002</c:v>
                </c:pt>
                <c:pt idx="700">
                  <c:v>2.17</c:v>
                </c:pt>
                <c:pt idx="701">
                  <c:v>2.14</c:v>
                </c:pt>
                <c:pt idx="702">
                  <c:v>2.11</c:v>
                </c:pt>
                <c:pt idx="703">
                  <c:v>2.16</c:v>
                </c:pt>
                <c:pt idx="704">
                  <c:v>2.14</c:v>
                </c:pt>
                <c:pt idx="705">
                  <c:v>2.12</c:v>
                </c:pt>
                <c:pt idx="706">
                  <c:v>2.15</c:v>
                </c:pt>
                <c:pt idx="707">
                  <c:v>2.2000000000000002</c:v>
                </c:pt>
                <c:pt idx="708">
                  <c:v>2.19</c:v>
                </c:pt>
                <c:pt idx="709">
                  <c:v>2.19</c:v>
                </c:pt>
                <c:pt idx="710">
                  <c:v>2.15</c:v>
                </c:pt>
                <c:pt idx="711">
                  <c:v>2.14</c:v>
                </c:pt>
                <c:pt idx="712">
                  <c:v>2.1800000000000002</c:v>
                </c:pt>
                <c:pt idx="713">
                  <c:v>2.17</c:v>
                </c:pt>
                <c:pt idx="714">
                  <c:v>2.13</c:v>
                </c:pt>
                <c:pt idx="715">
                  <c:v>2.14</c:v>
                </c:pt>
                <c:pt idx="716">
                  <c:v>2.0499999999999998</c:v>
                </c:pt>
                <c:pt idx="717">
                  <c:v>2.1</c:v>
                </c:pt>
                <c:pt idx="718">
                  <c:v>2.15</c:v>
                </c:pt>
                <c:pt idx="719">
                  <c:v>2.2200000000000002</c:v>
                </c:pt>
                <c:pt idx="720">
                  <c:v>2.25</c:v>
                </c:pt>
                <c:pt idx="721">
                  <c:v>2.2400000000000002</c:v>
                </c:pt>
                <c:pt idx="722">
                  <c:v>#N/A</c:v>
                </c:pt>
                <c:pt idx="723">
                  <c:v>2.25</c:v>
                </c:pt>
                <c:pt idx="724">
                  <c:v>2.2599999999999998</c:v>
                </c:pt>
                <c:pt idx="725">
                  <c:v>2.27</c:v>
                </c:pt>
                <c:pt idx="726">
                  <c:v>2.2200000000000002</c:v>
                </c:pt>
                <c:pt idx="727">
                  <c:v>2.19</c:v>
                </c:pt>
                <c:pt idx="728">
                  <c:v>2.2000000000000002</c:v>
                </c:pt>
                <c:pt idx="729">
                  <c:v>2.19</c:v>
                </c:pt>
                <c:pt idx="730">
                  <c:v>2.29</c:v>
                </c:pt>
                <c:pt idx="731">
                  <c:v>2.31</c:v>
                </c:pt>
                <c:pt idx="732">
                  <c:v>2.3199999999999998</c:v>
                </c:pt>
                <c:pt idx="733">
                  <c:v>2.27</c:v>
                </c:pt>
                <c:pt idx="734">
                  <c:v>2.2999999999999998</c:v>
                </c:pt>
                <c:pt idx="735">
                  <c:v>2.2799999999999998</c:v>
                </c:pt>
                <c:pt idx="736">
                  <c:v>2.33</c:v>
                </c:pt>
                <c:pt idx="737">
                  <c:v>2.4</c:v>
                </c:pt>
                <c:pt idx="738">
                  <c:v>2.39</c:v>
                </c:pt>
              </c:numCache>
            </c:numRef>
          </c:val>
          <c:smooth val="0"/>
          <c:extLst>
            <c:ext xmlns:c16="http://schemas.microsoft.com/office/drawing/2014/chart" uri="{C3380CC4-5D6E-409C-BE32-E72D297353CC}">
              <c16:uniqueId val="{00000001-FF26-4627-AF0F-7931273BAC72}"/>
            </c:ext>
          </c:extLst>
        </c:ser>
        <c:ser>
          <c:idx val="3"/>
          <c:order val="2"/>
          <c:tx>
            <c:strRef>
              <c:f>HAVERD!$E$1</c:f>
              <c:strCache>
                <c:ptCount val="1"/>
                <c:pt idx="0">
                  <c:v>US</c:v>
                </c:pt>
              </c:strCache>
            </c:strRef>
          </c:tx>
          <c:spPr>
            <a:ln w="38100">
              <a:solidFill>
                <a:srgbClr val="D1A21E"/>
              </a:solidFill>
            </a:ln>
          </c:spPr>
          <c:marker>
            <c:symbol val="none"/>
          </c:marker>
          <c:cat>
            <c:numRef>
              <c:f>HAVERD!$A$531:$A$1290</c:f>
              <c:numCache>
                <c:formatCode>m/d/yyyy</c:formatCode>
                <c:ptCount val="76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numCache>
            </c:numRef>
          </c:cat>
          <c:val>
            <c:numRef>
              <c:f>HAVERD!$E$531:$E$1290</c:f>
              <c:numCache>
                <c:formatCode>0.00</c:formatCode>
                <c:ptCount val="760"/>
                <c:pt idx="0">
                  <c:v>1.63</c:v>
                </c:pt>
                <c:pt idx="1">
                  <c:v>1.66</c:v>
                </c:pt>
                <c:pt idx="2">
                  <c:v>1.71</c:v>
                </c:pt>
                <c:pt idx="3">
                  <c:v>1.73</c:v>
                </c:pt>
                <c:pt idx="4">
                  <c:v>1.76</c:v>
                </c:pt>
                <c:pt idx="5">
                  <c:v>1.78</c:v>
                </c:pt>
                <c:pt idx="6">
                  <c:v>1.75</c:v>
                </c:pt>
                <c:pt idx="7">
                  <c:v>1.74</c:v>
                </c:pt>
                <c:pt idx="8">
                  <c:v>1.7</c:v>
                </c:pt>
                <c:pt idx="9">
                  <c:v>1.78</c:v>
                </c:pt>
                <c:pt idx="10">
                  <c:v>#N/A</c:v>
                </c:pt>
                <c:pt idx="11">
                  <c:v>1.87</c:v>
                </c:pt>
                <c:pt idx="12">
                  <c:v>1.83</c:v>
                </c:pt>
                <c:pt idx="13">
                  <c:v>1.83</c:v>
                </c:pt>
                <c:pt idx="14">
                  <c:v>1.75</c:v>
                </c:pt>
                <c:pt idx="15">
                  <c:v>1.75</c:v>
                </c:pt>
                <c:pt idx="16">
                  <c:v>1.78</c:v>
                </c:pt>
                <c:pt idx="17">
                  <c:v>1.85</c:v>
                </c:pt>
                <c:pt idx="18">
                  <c:v>1.81</c:v>
                </c:pt>
                <c:pt idx="19">
                  <c:v>1.78</c:v>
                </c:pt>
                <c:pt idx="20">
                  <c:v>1.79</c:v>
                </c:pt>
                <c:pt idx="21">
                  <c:v>1.81</c:v>
                </c:pt>
                <c:pt idx="22">
                  <c:v>1.78</c:v>
                </c:pt>
                <c:pt idx="23">
                  <c:v>1.82</c:v>
                </c:pt>
                <c:pt idx="24">
                  <c:v>1.93</c:v>
                </c:pt>
                <c:pt idx="25">
                  <c:v>1.92</c:v>
                </c:pt>
                <c:pt idx="26">
                  <c:v>1.96</c:v>
                </c:pt>
                <c:pt idx="27">
                  <c:v>1.94</c:v>
                </c:pt>
                <c:pt idx="28">
                  <c:v>2.0299999999999998</c:v>
                </c:pt>
                <c:pt idx="29">
                  <c:v>1.92</c:v>
                </c:pt>
                <c:pt idx="30">
                  <c:v>1.98</c:v>
                </c:pt>
                <c:pt idx="31">
                  <c:v>2.0499999999999998</c:v>
                </c:pt>
                <c:pt idx="32">
                  <c:v>2.0299999999999998</c:v>
                </c:pt>
                <c:pt idx="33">
                  <c:v>1.97</c:v>
                </c:pt>
                <c:pt idx="34">
                  <c:v>1.92</c:v>
                </c:pt>
                <c:pt idx="35">
                  <c:v>#N/A</c:v>
                </c:pt>
                <c:pt idx="36">
                  <c:v>1.94</c:v>
                </c:pt>
                <c:pt idx="37">
                  <c:v>1.99</c:v>
                </c:pt>
                <c:pt idx="38">
                  <c:v>1.96</c:v>
                </c:pt>
                <c:pt idx="39">
                  <c:v>1.97</c:v>
                </c:pt>
                <c:pt idx="40">
                  <c:v>1.83</c:v>
                </c:pt>
                <c:pt idx="41">
                  <c:v>1.72</c:v>
                </c:pt>
                <c:pt idx="42">
                  <c:v>1.86</c:v>
                </c:pt>
                <c:pt idx="43">
                  <c:v>1.86</c:v>
                </c:pt>
                <c:pt idx="44">
                  <c:v>1.74</c:v>
                </c:pt>
                <c:pt idx="45">
                  <c:v>1.78</c:v>
                </c:pt>
                <c:pt idx="46">
                  <c:v>1.86</c:v>
                </c:pt>
                <c:pt idx="47">
                  <c:v>1.94</c:v>
                </c:pt>
                <c:pt idx="48">
                  <c:v>1.98</c:v>
                </c:pt>
                <c:pt idx="49">
                  <c:v>2</c:v>
                </c:pt>
                <c:pt idx="50">
                  <c:v>2.14</c:v>
                </c:pt>
                <c:pt idx="51">
                  <c:v>2.15</c:v>
                </c:pt>
                <c:pt idx="52">
                  <c:v>2.19</c:v>
                </c:pt>
                <c:pt idx="53">
                  <c:v>2.2000000000000002</c:v>
                </c:pt>
                <c:pt idx="54">
                  <c:v>2.14</c:v>
                </c:pt>
                <c:pt idx="55">
                  <c:v>2.3199999999999998</c:v>
                </c:pt>
                <c:pt idx="56">
                  <c:v>2.38</c:v>
                </c:pt>
                <c:pt idx="57">
                  <c:v>2.3199999999999998</c:v>
                </c:pt>
                <c:pt idx="58">
                  <c:v>2.34</c:v>
                </c:pt>
                <c:pt idx="59">
                  <c:v>2.48</c:v>
                </c:pt>
                <c:pt idx="60">
                  <c:v>2.46</c:v>
                </c:pt>
                <c:pt idx="61">
                  <c:v>2.41</c:v>
                </c:pt>
                <c:pt idx="62">
                  <c:v>2.35</c:v>
                </c:pt>
                <c:pt idx="63">
                  <c:v>2.3199999999999998</c:v>
                </c:pt>
                <c:pt idx="64">
                  <c:v>2.39</c:v>
                </c:pt>
                <c:pt idx="65">
                  <c:v>2.42</c:v>
                </c:pt>
                <c:pt idx="66">
                  <c:v>2.54</c:v>
                </c:pt>
                <c:pt idx="67">
                  <c:v>2.61</c:v>
                </c:pt>
                <c:pt idx="68">
                  <c:v>2.66</c:v>
                </c:pt>
                <c:pt idx="69">
                  <c:v>2.72</c:v>
                </c:pt>
                <c:pt idx="70">
                  <c:v>2.79</c:v>
                </c:pt>
                <c:pt idx="71">
                  <c:v>2.72</c:v>
                </c:pt>
                <c:pt idx="72">
                  <c:v>2.7</c:v>
                </c:pt>
                <c:pt idx="73">
                  <c:v>2.83</c:v>
                </c:pt>
                <c:pt idx="74">
                  <c:v>#N/A</c:v>
                </c:pt>
                <c:pt idx="75">
                  <c:v>2.85</c:v>
                </c:pt>
                <c:pt idx="76">
                  <c:v>2.93</c:v>
                </c:pt>
                <c:pt idx="77">
                  <c:v>2.85</c:v>
                </c:pt>
                <c:pt idx="78">
                  <c:v>2.9</c:v>
                </c:pt>
                <c:pt idx="79">
                  <c:v>2.9</c:v>
                </c:pt>
                <c:pt idx="80">
                  <c:v>2.81</c:v>
                </c:pt>
                <c:pt idx="81">
                  <c:v>2.77</c:v>
                </c:pt>
                <c:pt idx="82">
                  <c:v>2.82</c:v>
                </c:pt>
                <c:pt idx="83">
                  <c:v>2.85</c:v>
                </c:pt>
                <c:pt idx="84">
                  <c:v>2.89</c:v>
                </c:pt>
                <c:pt idx="85">
                  <c:v>2.99</c:v>
                </c:pt>
                <c:pt idx="86">
                  <c:v>2.97</c:v>
                </c:pt>
                <c:pt idx="87">
                  <c:v>2.93</c:v>
                </c:pt>
                <c:pt idx="88">
                  <c:v>3.05</c:v>
                </c:pt>
                <c:pt idx="89">
                  <c:v>3.12</c:v>
                </c:pt>
                <c:pt idx="90">
                  <c:v>3.05</c:v>
                </c:pt>
                <c:pt idx="91">
                  <c:v>2.99</c:v>
                </c:pt>
                <c:pt idx="92">
                  <c:v>2.91</c:v>
                </c:pt>
                <c:pt idx="93">
                  <c:v>2.84</c:v>
                </c:pt>
                <c:pt idx="94">
                  <c:v>2.93</c:v>
                </c:pt>
                <c:pt idx="95">
                  <c:v>2.88</c:v>
                </c:pt>
                <c:pt idx="96">
                  <c:v>2.98</c:v>
                </c:pt>
                <c:pt idx="97">
                  <c:v>2.89</c:v>
                </c:pt>
                <c:pt idx="98">
                  <c:v>2.84</c:v>
                </c:pt>
                <c:pt idx="99">
                  <c:v>2.78</c:v>
                </c:pt>
                <c:pt idx="100">
                  <c:v>2.86</c:v>
                </c:pt>
                <c:pt idx="101">
                  <c:v>2.76</c:v>
                </c:pt>
                <c:pt idx="102">
                  <c:v>2.75</c:v>
                </c:pt>
                <c:pt idx="103">
                  <c:v>2.75</c:v>
                </c:pt>
                <c:pt idx="104">
                  <c:v>2.74</c:v>
                </c:pt>
                <c:pt idx="105">
                  <c:v>#N/A</c:v>
                </c:pt>
                <c:pt idx="106">
                  <c:v>2.85</c:v>
                </c:pt>
                <c:pt idx="107">
                  <c:v>2.94</c:v>
                </c:pt>
                <c:pt idx="108">
                  <c:v>2.92</c:v>
                </c:pt>
                <c:pt idx="109">
                  <c:v>2.96</c:v>
                </c:pt>
                <c:pt idx="110">
                  <c:v>3.04</c:v>
                </c:pt>
                <c:pt idx="111">
                  <c:v>2.98</c:v>
                </c:pt>
                <c:pt idx="112">
                  <c:v>3.03</c:v>
                </c:pt>
                <c:pt idx="113">
                  <c:v>3.04</c:v>
                </c:pt>
                <c:pt idx="114">
                  <c:v>3.15</c:v>
                </c:pt>
                <c:pt idx="115">
                  <c:v>3.43</c:v>
                </c:pt>
                <c:pt idx="116">
                  <c:v>3.49</c:v>
                </c:pt>
                <c:pt idx="117">
                  <c:v>3.33</c:v>
                </c:pt>
                <c:pt idx="118">
                  <c:v>3.28</c:v>
                </c:pt>
                <c:pt idx="119">
                  <c:v>3.25</c:v>
                </c:pt>
                <c:pt idx="120">
                  <c:v>#N/A</c:v>
                </c:pt>
                <c:pt idx="121">
                  <c:v>3.31</c:v>
                </c:pt>
                <c:pt idx="122">
                  <c:v>3.16</c:v>
                </c:pt>
                <c:pt idx="123">
                  <c:v>3.09</c:v>
                </c:pt>
                <c:pt idx="124">
                  <c:v>3.13</c:v>
                </c:pt>
                <c:pt idx="125">
                  <c:v>3.2</c:v>
                </c:pt>
                <c:pt idx="126">
                  <c:v>3.2</c:v>
                </c:pt>
                <c:pt idx="127">
                  <c:v>3.1</c:v>
                </c:pt>
                <c:pt idx="128">
                  <c:v>2.98</c:v>
                </c:pt>
                <c:pt idx="129">
                  <c:v>2.88</c:v>
                </c:pt>
                <c:pt idx="130">
                  <c:v>#N/A</c:v>
                </c:pt>
                <c:pt idx="131">
                  <c:v>2.82</c:v>
                </c:pt>
                <c:pt idx="132">
                  <c:v>2.93</c:v>
                </c:pt>
                <c:pt idx="133">
                  <c:v>3.01</c:v>
                </c:pt>
                <c:pt idx="134">
                  <c:v>3.09</c:v>
                </c:pt>
                <c:pt idx="135">
                  <c:v>2.99</c:v>
                </c:pt>
                <c:pt idx="136">
                  <c:v>2.96</c:v>
                </c:pt>
                <c:pt idx="137">
                  <c:v>2.91</c:v>
                </c:pt>
                <c:pt idx="138">
                  <c:v>2.96</c:v>
                </c:pt>
                <c:pt idx="139">
                  <c:v>2.93</c:v>
                </c:pt>
                <c:pt idx="140">
                  <c:v>2.96</c:v>
                </c:pt>
                <c:pt idx="141">
                  <c:v>3.01</c:v>
                </c:pt>
                <c:pt idx="142">
                  <c:v>3.04</c:v>
                </c:pt>
                <c:pt idx="143">
                  <c:v>2.91</c:v>
                </c:pt>
                <c:pt idx="144">
                  <c:v>2.77</c:v>
                </c:pt>
                <c:pt idx="145">
                  <c:v>2.81</c:v>
                </c:pt>
                <c:pt idx="146">
                  <c:v>2.81</c:v>
                </c:pt>
                <c:pt idx="147">
                  <c:v>2.78</c:v>
                </c:pt>
                <c:pt idx="148">
                  <c:v>2.68</c:v>
                </c:pt>
                <c:pt idx="149">
                  <c:v>2.67</c:v>
                </c:pt>
                <c:pt idx="150">
                  <c:v>2.6</c:v>
                </c:pt>
                <c:pt idx="151">
                  <c:v>2.75</c:v>
                </c:pt>
                <c:pt idx="152">
                  <c:v>2.73</c:v>
                </c:pt>
                <c:pt idx="153">
                  <c:v>2.68</c:v>
                </c:pt>
                <c:pt idx="154">
                  <c:v>2.83</c:v>
                </c:pt>
                <c:pt idx="155">
                  <c:v>2.77</c:v>
                </c:pt>
                <c:pt idx="156">
                  <c:v>2.8</c:v>
                </c:pt>
                <c:pt idx="157">
                  <c:v>2.78</c:v>
                </c:pt>
                <c:pt idx="158">
                  <c:v>2.87</c:v>
                </c:pt>
                <c:pt idx="159">
                  <c:v>2.84</c:v>
                </c:pt>
                <c:pt idx="160">
                  <c:v>2.79</c:v>
                </c:pt>
                <c:pt idx="161">
                  <c:v>2.82</c:v>
                </c:pt>
                <c:pt idx="162">
                  <c:v>2.89</c:v>
                </c:pt>
                <c:pt idx="163">
                  <c:v>2.88</c:v>
                </c:pt>
                <c:pt idx="164">
                  <c:v>2.98</c:v>
                </c:pt>
                <c:pt idx="165">
                  <c:v>3.03</c:v>
                </c:pt>
                <c:pt idx="166">
                  <c:v>3.05</c:v>
                </c:pt>
                <c:pt idx="167">
                  <c:v>3.11</c:v>
                </c:pt>
                <c:pt idx="168">
                  <c:v>3.03</c:v>
                </c:pt>
                <c:pt idx="169">
                  <c:v>3.04</c:v>
                </c:pt>
                <c:pt idx="170">
                  <c:v>3.12</c:v>
                </c:pt>
                <c:pt idx="171">
                  <c:v>3.11</c:v>
                </c:pt>
                <c:pt idx="172">
                  <c:v>3.15</c:v>
                </c:pt>
                <c:pt idx="173">
                  <c:v>3.26</c:v>
                </c:pt>
                <c:pt idx="174">
                  <c:v>3.2</c:v>
                </c:pt>
                <c:pt idx="175">
                  <c:v>#N/A</c:v>
                </c:pt>
                <c:pt idx="176">
                  <c:v>3.33</c:v>
                </c:pt>
                <c:pt idx="177">
                  <c:v>3.27</c:v>
                </c:pt>
                <c:pt idx="178">
                  <c:v>3.29</c:v>
                </c:pt>
                <c:pt idx="179">
                  <c:v>3.33</c:v>
                </c:pt>
                <c:pt idx="180">
                  <c:v>3.37</c:v>
                </c:pt>
                <c:pt idx="181">
                  <c:v>3.42</c:v>
                </c:pt>
                <c:pt idx="182">
                  <c:v>3.41</c:v>
                </c:pt>
                <c:pt idx="183">
                  <c:v>3.45</c:v>
                </c:pt>
                <c:pt idx="184">
                  <c:v>3.45</c:v>
                </c:pt>
                <c:pt idx="185">
                  <c:v>3.49</c:v>
                </c:pt>
                <c:pt idx="186">
                  <c:v>3.57</c:v>
                </c:pt>
                <c:pt idx="187">
                  <c:v>3.51</c:v>
                </c:pt>
                <c:pt idx="188">
                  <c:v>3.7</c:v>
                </c:pt>
                <c:pt idx="189">
                  <c:v>3.69</c:v>
                </c:pt>
                <c:pt idx="190">
                  <c:v>3.88</c:v>
                </c:pt>
                <c:pt idx="191">
                  <c:v>3.97</c:v>
                </c:pt>
                <c:pt idx="192">
                  <c:v>3.72</c:v>
                </c:pt>
                <c:pt idx="193">
                  <c:v>3.76</c:v>
                </c:pt>
                <c:pt idx="194">
                  <c:v>3.83</c:v>
                </c:pt>
                <c:pt idx="195">
                  <c:v>3.67</c:v>
                </c:pt>
                <c:pt idx="196">
                  <c:v>3.62</c:v>
                </c:pt>
                <c:pt idx="197">
                  <c:v>3.76</c:v>
                </c:pt>
                <c:pt idx="198">
                  <c:v>3.83</c:v>
                </c:pt>
                <c:pt idx="199">
                  <c:v>3.89</c:v>
                </c:pt>
                <c:pt idx="200">
                  <c:v>#N/A</c:v>
                </c:pt>
                <c:pt idx="201">
                  <c:v>3.93</c:v>
                </c:pt>
                <c:pt idx="202">
                  <c:v>3.91</c:v>
                </c:pt>
                <c:pt idx="203">
                  <c:v>3.97</c:v>
                </c:pt>
                <c:pt idx="204">
                  <c:v>4</c:v>
                </c:pt>
                <c:pt idx="205">
                  <c:v>4.0199999999999996</c:v>
                </c:pt>
                <c:pt idx="206">
                  <c:v>4.01</c:v>
                </c:pt>
                <c:pt idx="207">
                  <c:v>4.1399999999999997</c:v>
                </c:pt>
                <c:pt idx="208">
                  <c:v>4.24</c:v>
                </c:pt>
                <c:pt idx="209">
                  <c:v>4.21</c:v>
                </c:pt>
                <c:pt idx="210">
                  <c:v>4.25</c:v>
                </c:pt>
                <c:pt idx="211">
                  <c:v>4.0999999999999996</c:v>
                </c:pt>
                <c:pt idx="212">
                  <c:v>4.04</c:v>
                </c:pt>
                <c:pt idx="213">
                  <c:v>3.96</c:v>
                </c:pt>
                <c:pt idx="214">
                  <c:v>4.0199999999999996</c:v>
                </c:pt>
                <c:pt idx="215">
                  <c:v>4.0999999999999996</c:v>
                </c:pt>
                <c:pt idx="216">
                  <c:v>4.07</c:v>
                </c:pt>
                <c:pt idx="217">
                  <c:v>4.0999999999999996</c:v>
                </c:pt>
                <c:pt idx="218">
                  <c:v>4.1399999999999997</c:v>
                </c:pt>
                <c:pt idx="219">
                  <c:v>4.17</c:v>
                </c:pt>
                <c:pt idx="220">
                  <c:v>4.22</c:v>
                </c:pt>
                <c:pt idx="221">
                  <c:v>4.1399999999999997</c:v>
                </c:pt>
                <c:pt idx="222">
                  <c:v>4.12</c:v>
                </c:pt>
                <c:pt idx="223">
                  <c:v>3.82</c:v>
                </c:pt>
                <c:pt idx="224">
                  <c:v>#N/A</c:v>
                </c:pt>
                <c:pt idx="225">
                  <c:v>3.88</c:v>
                </c:pt>
                <c:pt idx="226">
                  <c:v>3.8</c:v>
                </c:pt>
                <c:pt idx="227">
                  <c:v>3.67</c:v>
                </c:pt>
                <c:pt idx="228">
                  <c:v>3.77</c:v>
                </c:pt>
                <c:pt idx="229">
                  <c:v>3.82</c:v>
                </c:pt>
                <c:pt idx="230">
                  <c:v>3.83</c:v>
                </c:pt>
                <c:pt idx="231">
                  <c:v>3.76</c:v>
                </c:pt>
                <c:pt idx="232">
                  <c:v>3.71</c:v>
                </c:pt>
                <c:pt idx="233">
                  <c:v>#N/A</c:v>
                </c:pt>
                <c:pt idx="234">
                  <c:v>3.68</c:v>
                </c:pt>
                <c:pt idx="235">
                  <c:v>3.69</c:v>
                </c:pt>
                <c:pt idx="236">
                  <c:v>3.75</c:v>
                </c:pt>
                <c:pt idx="237">
                  <c:v>3.68</c:v>
                </c:pt>
                <c:pt idx="238">
                  <c:v>3.53</c:v>
                </c:pt>
                <c:pt idx="239">
                  <c:v>3.51</c:v>
                </c:pt>
                <c:pt idx="240">
                  <c:v>3.6</c:v>
                </c:pt>
                <c:pt idx="241">
                  <c:v>3.51</c:v>
                </c:pt>
                <c:pt idx="242">
                  <c:v>3.42</c:v>
                </c:pt>
                <c:pt idx="243">
                  <c:v>3.48</c:v>
                </c:pt>
                <c:pt idx="244">
                  <c:v>3.57</c:v>
                </c:pt>
                <c:pt idx="245">
                  <c:v>3.61</c:v>
                </c:pt>
                <c:pt idx="246">
                  <c:v>3.51</c:v>
                </c:pt>
                <c:pt idx="247">
                  <c:v>3.49</c:v>
                </c:pt>
                <c:pt idx="248">
                  <c:v>3.44</c:v>
                </c:pt>
                <c:pt idx="249">
                  <c:v>3.48</c:v>
                </c:pt>
                <c:pt idx="250">
                  <c:v>3.57</c:v>
                </c:pt>
                <c:pt idx="251">
                  <c:v>3.69</c:v>
                </c:pt>
                <c:pt idx="252">
                  <c:v>3.68</c:v>
                </c:pt>
                <c:pt idx="253">
                  <c:v>3.67</c:v>
                </c:pt>
                <c:pt idx="254">
                  <c:v>3.75</c:v>
                </c:pt>
                <c:pt idx="255">
                  <c:v>#N/A</c:v>
                </c:pt>
                <c:pt idx="256">
                  <c:v>3.84</c:v>
                </c:pt>
                <c:pt idx="257">
                  <c:v>3.88</c:v>
                </c:pt>
                <c:pt idx="258">
                  <c:v>3.83</c:v>
                </c:pt>
                <c:pt idx="259">
                  <c:v>3.88</c:v>
                </c:pt>
                <c:pt idx="260">
                  <c:v>#N/A</c:v>
                </c:pt>
                <c:pt idx="261">
                  <c:v>3.79</c:v>
                </c:pt>
                <c:pt idx="262">
                  <c:v>3.69</c:v>
                </c:pt>
                <c:pt idx="263">
                  <c:v>3.71</c:v>
                </c:pt>
                <c:pt idx="264">
                  <c:v>3.55</c:v>
                </c:pt>
                <c:pt idx="265">
                  <c:v>3.53</c:v>
                </c:pt>
                <c:pt idx="266">
                  <c:v>3.61</c:v>
                </c:pt>
                <c:pt idx="267">
                  <c:v>3.54</c:v>
                </c:pt>
                <c:pt idx="268">
                  <c:v>3.43</c:v>
                </c:pt>
                <c:pt idx="269">
                  <c:v>3.49</c:v>
                </c:pt>
                <c:pt idx="270">
                  <c:v>#N/A</c:v>
                </c:pt>
                <c:pt idx="271">
                  <c:v>3.53</c:v>
                </c:pt>
                <c:pt idx="272">
                  <c:v>3.37</c:v>
                </c:pt>
                <c:pt idx="273">
                  <c:v>3.39</c:v>
                </c:pt>
                <c:pt idx="274">
                  <c:v>3.48</c:v>
                </c:pt>
                <c:pt idx="275">
                  <c:v>3.52</c:v>
                </c:pt>
                <c:pt idx="276">
                  <c:v>3.46</c:v>
                </c:pt>
                <c:pt idx="277">
                  <c:v>3.46</c:v>
                </c:pt>
                <c:pt idx="278">
                  <c:v>3.49</c:v>
                </c:pt>
                <c:pt idx="279">
                  <c:v>3.52</c:v>
                </c:pt>
                <c:pt idx="280">
                  <c:v>3.55</c:v>
                </c:pt>
                <c:pt idx="281">
                  <c:v>3.52</c:v>
                </c:pt>
                <c:pt idx="282">
                  <c:v>3.39</c:v>
                </c:pt>
                <c:pt idx="283">
                  <c:v>3.4</c:v>
                </c:pt>
                <c:pt idx="284">
                  <c:v>3.53</c:v>
                </c:pt>
                <c:pt idx="285">
                  <c:v>3.63</c:v>
                </c:pt>
                <c:pt idx="286">
                  <c:v>3.67</c:v>
                </c:pt>
                <c:pt idx="287">
                  <c:v>3.63</c:v>
                </c:pt>
                <c:pt idx="288">
                  <c:v>3.67</c:v>
                </c:pt>
                <c:pt idx="289">
                  <c:v>3.74</c:v>
                </c:pt>
                <c:pt idx="290">
                  <c:v>3.72</c:v>
                </c:pt>
                <c:pt idx="291">
                  <c:v>3.77</c:v>
                </c:pt>
                <c:pt idx="292">
                  <c:v>3.81</c:v>
                </c:pt>
                <c:pt idx="293">
                  <c:v>3.86</c:v>
                </c:pt>
                <c:pt idx="294">
                  <c:v>3.82</c:v>
                </c:pt>
                <c:pt idx="295">
                  <c:v>#N/A</c:v>
                </c:pt>
                <c:pt idx="296">
                  <c:v>3.95</c:v>
                </c:pt>
                <c:pt idx="297">
                  <c:v>3.93</c:v>
                </c:pt>
                <c:pt idx="298">
                  <c:v>3.88</c:v>
                </c:pt>
                <c:pt idx="299">
                  <c:v>3.95</c:v>
                </c:pt>
                <c:pt idx="300">
                  <c:v>3.92</c:v>
                </c:pt>
                <c:pt idx="301">
                  <c:v>3.92</c:v>
                </c:pt>
                <c:pt idx="302">
                  <c:v>4.01</c:v>
                </c:pt>
                <c:pt idx="303">
                  <c:v>4.08</c:v>
                </c:pt>
                <c:pt idx="304">
                  <c:v>3.97</c:v>
                </c:pt>
                <c:pt idx="305">
                  <c:v>3.98</c:v>
                </c:pt>
                <c:pt idx="306">
                  <c:v>3.97</c:v>
                </c:pt>
                <c:pt idx="307">
                  <c:v>3.98</c:v>
                </c:pt>
                <c:pt idx="308">
                  <c:v>3.93</c:v>
                </c:pt>
                <c:pt idx="309">
                  <c:v>3.7</c:v>
                </c:pt>
                <c:pt idx="310">
                  <c:v>3.55</c:v>
                </c:pt>
                <c:pt idx="311">
                  <c:v>3.64</c:v>
                </c:pt>
                <c:pt idx="312">
                  <c:v>3.51</c:v>
                </c:pt>
                <c:pt idx="313">
                  <c:v>3.56</c:v>
                </c:pt>
                <c:pt idx="314">
                  <c:v>3.39</c:v>
                </c:pt>
                <c:pt idx="315">
                  <c:v>3.47</c:v>
                </c:pt>
                <c:pt idx="316">
                  <c:v>3.59</c:v>
                </c:pt>
                <c:pt idx="317">
                  <c:v>3.48</c:v>
                </c:pt>
                <c:pt idx="318">
                  <c:v>3.38</c:v>
                </c:pt>
                <c:pt idx="319">
                  <c:v>3.38</c:v>
                </c:pt>
                <c:pt idx="320">
                  <c:v>3.53</c:v>
                </c:pt>
                <c:pt idx="321">
                  <c:v>3.55</c:v>
                </c:pt>
                <c:pt idx="322">
                  <c:v>3.57</c:v>
                </c:pt>
                <c:pt idx="323">
                  <c:v>3.55</c:v>
                </c:pt>
                <c:pt idx="324">
                  <c:v>3.48</c:v>
                </c:pt>
                <c:pt idx="325">
                  <c:v>3.43</c:v>
                </c:pt>
                <c:pt idx="326">
                  <c:v>3.35</c:v>
                </c:pt>
                <c:pt idx="327">
                  <c:v>3.3</c:v>
                </c:pt>
                <c:pt idx="328">
                  <c:v>3.3</c:v>
                </c:pt>
                <c:pt idx="329">
                  <c:v>3.39</c:v>
                </c:pt>
                <c:pt idx="330">
                  <c:v>3.41</c:v>
                </c:pt>
                <c:pt idx="331">
                  <c:v>3.43</c:v>
                </c:pt>
                <c:pt idx="332">
                  <c:v>3.41</c:v>
                </c:pt>
                <c:pt idx="333">
                  <c:v>3.45</c:v>
                </c:pt>
                <c:pt idx="334">
                  <c:v>3.52</c:v>
                </c:pt>
                <c:pt idx="335">
                  <c:v>3.6</c:v>
                </c:pt>
                <c:pt idx="336">
                  <c:v>3.58</c:v>
                </c:pt>
                <c:pt idx="337">
                  <c:v>3.6</c:v>
                </c:pt>
                <c:pt idx="338">
                  <c:v>3.54</c:v>
                </c:pt>
                <c:pt idx="339">
                  <c:v>3.57</c:v>
                </c:pt>
                <c:pt idx="340">
                  <c:v>3.52</c:v>
                </c:pt>
                <c:pt idx="341">
                  <c:v>3.4</c:v>
                </c:pt>
                <c:pt idx="342">
                  <c:v>3.43</c:v>
                </c:pt>
                <c:pt idx="343">
                  <c:v>3.53</c:v>
                </c:pt>
                <c:pt idx="344">
                  <c:v>3.44</c:v>
                </c:pt>
                <c:pt idx="345">
                  <c:v>3.59</c:v>
                </c:pt>
                <c:pt idx="346">
                  <c:v>3.44</c:v>
                </c:pt>
                <c:pt idx="347">
                  <c:v>3.38</c:v>
                </c:pt>
                <c:pt idx="348">
                  <c:v>3.37</c:v>
                </c:pt>
                <c:pt idx="349">
                  <c:v>3.44</c:v>
                </c:pt>
                <c:pt idx="350">
                  <c:v>3.52</c:v>
                </c:pt>
                <c:pt idx="351">
                  <c:v>3.53</c:v>
                </c:pt>
                <c:pt idx="352">
                  <c:v>3.43</c:v>
                </c:pt>
                <c:pt idx="353">
                  <c:v>3.39</c:v>
                </c:pt>
                <c:pt idx="354">
                  <c:v>3.46</c:v>
                </c:pt>
                <c:pt idx="355">
                  <c:v>3.5</c:v>
                </c:pt>
                <c:pt idx="356">
                  <c:v>3.54</c:v>
                </c:pt>
                <c:pt idx="357">
                  <c:v>3.57</c:v>
                </c:pt>
                <c:pt idx="358">
                  <c:v>3.65</c:v>
                </c:pt>
                <c:pt idx="359">
                  <c:v>3.7</c:v>
                </c:pt>
                <c:pt idx="360">
                  <c:v>3.72</c:v>
                </c:pt>
                <c:pt idx="361">
                  <c:v>3.7</c:v>
                </c:pt>
                <c:pt idx="362">
                  <c:v>3.73</c:v>
                </c:pt>
                <c:pt idx="363">
                  <c:v>3.83</c:v>
                </c:pt>
                <c:pt idx="364">
                  <c:v>3.8</c:v>
                </c:pt>
                <c:pt idx="365">
                  <c:v>#N/A</c:v>
                </c:pt>
                <c:pt idx="366">
                  <c:v>3.69</c:v>
                </c:pt>
                <c:pt idx="367">
                  <c:v>3.64</c:v>
                </c:pt>
                <c:pt idx="368">
                  <c:v>3.61</c:v>
                </c:pt>
                <c:pt idx="369">
                  <c:v>3.69</c:v>
                </c:pt>
                <c:pt idx="370">
                  <c:v>3.69</c:v>
                </c:pt>
                <c:pt idx="371">
                  <c:v>3.7</c:v>
                </c:pt>
                <c:pt idx="372">
                  <c:v>3.79</c:v>
                </c:pt>
                <c:pt idx="373">
                  <c:v>3.73</c:v>
                </c:pt>
                <c:pt idx="374">
                  <c:v>3.75</c:v>
                </c:pt>
                <c:pt idx="375">
                  <c:v>3.73</c:v>
                </c:pt>
                <c:pt idx="376">
                  <c:v>3.84</c:v>
                </c:pt>
                <c:pt idx="377">
                  <c:v>3.83</c:v>
                </c:pt>
                <c:pt idx="378">
                  <c:v>3.72</c:v>
                </c:pt>
                <c:pt idx="379">
                  <c:v>3.77</c:v>
                </c:pt>
                <c:pt idx="380">
                  <c:v>#N/A</c:v>
                </c:pt>
                <c:pt idx="381">
                  <c:v>3.74</c:v>
                </c:pt>
                <c:pt idx="382">
                  <c:v>3.72</c:v>
                </c:pt>
                <c:pt idx="383">
                  <c:v>3.8</c:v>
                </c:pt>
                <c:pt idx="384">
                  <c:v>3.74</c:v>
                </c:pt>
                <c:pt idx="385">
                  <c:v>3.72</c:v>
                </c:pt>
                <c:pt idx="386">
                  <c:v>3.77</c:v>
                </c:pt>
                <c:pt idx="387">
                  <c:v>3.71</c:v>
                </c:pt>
                <c:pt idx="388">
                  <c:v>3.85</c:v>
                </c:pt>
                <c:pt idx="389">
                  <c:v>3.81</c:v>
                </c:pt>
                <c:pt idx="390">
                  <c:v>3.86</c:v>
                </c:pt>
                <c:pt idx="391">
                  <c:v>#N/A</c:v>
                </c:pt>
                <c:pt idx="392">
                  <c:v>3.95</c:v>
                </c:pt>
                <c:pt idx="393">
                  <c:v>4.05</c:v>
                </c:pt>
                <c:pt idx="394">
                  <c:v>4.0599999999999996</c:v>
                </c:pt>
                <c:pt idx="395">
                  <c:v>4.01</c:v>
                </c:pt>
                <c:pt idx="396">
                  <c:v>3.99</c:v>
                </c:pt>
                <c:pt idx="397">
                  <c:v>3.86</c:v>
                </c:pt>
                <c:pt idx="398">
                  <c:v>3.76</c:v>
                </c:pt>
                <c:pt idx="399">
                  <c:v>3.83</c:v>
                </c:pt>
                <c:pt idx="400">
                  <c:v>3.81</c:v>
                </c:pt>
                <c:pt idx="401">
                  <c:v>3.8</c:v>
                </c:pt>
                <c:pt idx="402">
                  <c:v>3.75</c:v>
                </c:pt>
                <c:pt idx="403">
                  <c:v>3.85</c:v>
                </c:pt>
                <c:pt idx="404">
                  <c:v>3.84</c:v>
                </c:pt>
                <c:pt idx="405">
                  <c:v>3.86</c:v>
                </c:pt>
                <c:pt idx="406">
                  <c:v>3.91</c:v>
                </c:pt>
                <c:pt idx="407">
                  <c:v>3.86</c:v>
                </c:pt>
                <c:pt idx="408">
                  <c:v>4.01</c:v>
                </c:pt>
                <c:pt idx="409">
                  <c:v>3.96</c:v>
                </c:pt>
                <c:pt idx="410">
                  <c:v>3.97</c:v>
                </c:pt>
                <c:pt idx="411">
                  <c:v>4.05</c:v>
                </c:pt>
                <c:pt idx="412">
                  <c:v>4.08</c:v>
                </c:pt>
                <c:pt idx="413">
                  <c:v>4.2</c:v>
                </c:pt>
                <c:pt idx="414">
                  <c:v>4.05</c:v>
                </c:pt>
                <c:pt idx="415">
                  <c:v>4.09</c:v>
                </c:pt>
                <c:pt idx="416">
                  <c:v>4.0199999999999996</c:v>
                </c:pt>
                <c:pt idx="417">
                  <c:v>4</c:v>
                </c:pt>
                <c:pt idx="418">
                  <c:v>4.09</c:v>
                </c:pt>
                <c:pt idx="419">
                  <c:v>4.16</c:v>
                </c:pt>
                <c:pt idx="420">
                  <c:v>4.1900000000000004</c:v>
                </c:pt>
                <c:pt idx="421">
                  <c:v>4.21</c:v>
                </c:pt>
                <c:pt idx="422">
                  <c:v>4.28</c:v>
                </c:pt>
                <c:pt idx="423">
                  <c:v>4.3</c:v>
                </c:pt>
                <c:pt idx="424">
                  <c:v>4.26</c:v>
                </c:pt>
                <c:pt idx="425">
                  <c:v>4.34</c:v>
                </c:pt>
                <c:pt idx="426">
                  <c:v>4.34</c:v>
                </c:pt>
                <c:pt idx="427">
                  <c:v>4.1900000000000004</c:v>
                </c:pt>
                <c:pt idx="428">
                  <c:v>4.2300000000000004</c:v>
                </c:pt>
                <c:pt idx="429">
                  <c:v>4.25</c:v>
                </c:pt>
                <c:pt idx="430">
                  <c:v>4.2</c:v>
                </c:pt>
                <c:pt idx="431">
                  <c:v>4.12</c:v>
                </c:pt>
                <c:pt idx="432">
                  <c:v>4.12</c:v>
                </c:pt>
                <c:pt idx="433">
                  <c:v>4.09</c:v>
                </c:pt>
                <c:pt idx="434">
                  <c:v>4.18</c:v>
                </c:pt>
                <c:pt idx="435">
                  <c:v>#N/A</c:v>
                </c:pt>
                <c:pt idx="436">
                  <c:v>4.2699999999999996</c:v>
                </c:pt>
                <c:pt idx="437">
                  <c:v>4.3</c:v>
                </c:pt>
                <c:pt idx="438">
                  <c:v>4.2699999999999996</c:v>
                </c:pt>
                <c:pt idx="439">
                  <c:v>4.26</c:v>
                </c:pt>
                <c:pt idx="440">
                  <c:v>4.29</c:v>
                </c:pt>
                <c:pt idx="441">
                  <c:v>4.2699999999999996</c:v>
                </c:pt>
                <c:pt idx="442">
                  <c:v>4.25</c:v>
                </c:pt>
                <c:pt idx="443">
                  <c:v>4.29</c:v>
                </c:pt>
                <c:pt idx="444">
                  <c:v>4.33</c:v>
                </c:pt>
                <c:pt idx="445">
                  <c:v>4.32</c:v>
                </c:pt>
                <c:pt idx="446">
                  <c:v>4.37</c:v>
                </c:pt>
                <c:pt idx="447">
                  <c:v>4.3499999999999996</c:v>
                </c:pt>
                <c:pt idx="448">
                  <c:v>4.49</c:v>
                </c:pt>
                <c:pt idx="449">
                  <c:v>4.4400000000000004</c:v>
                </c:pt>
                <c:pt idx="450">
                  <c:v>4.55</c:v>
                </c:pt>
                <c:pt idx="451">
                  <c:v>4.5599999999999996</c:v>
                </c:pt>
                <c:pt idx="452">
                  <c:v>4.6100000000000003</c:v>
                </c:pt>
                <c:pt idx="453">
                  <c:v>4.59</c:v>
                </c:pt>
                <c:pt idx="454">
                  <c:v>4.59</c:v>
                </c:pt>
                <c:pt idx="455">
                  <c:v>4.6900000000000004</c:v>
                </c:pt>
                <c:pt idx="456">
                  <c:v>4.8099999999999996</c:v>
                </c:pt>
                <c:pt idx="457">
                  <c:v>4.7300000000000004</c:v>
                </c:pt>
                <c:pt idx="458">
                  <c:v>4.72</c:v>
                </c:pt>
                <c:pt idx="459">
                  <c:v>4.78</c:v>
                </c:pt>
                <c:pt idx="460">
                  <c:v>#N/A</c:v>
                </c:pt>
                <c:pt idx="461">
                  <c:v>4.66</c:v>
                </c:pt>
                <c:pt idx="462">
                  <c:v>4.58</c:v>
                </c:pt>
                <c:pt idx="463">
                  <c:v>4.7</c:v>
                </c:pt>
                <c:pt idx="464">
                  <c:v>4.63</c:v>
                </c:pt>
                <c:pt idx="465">
                  <c:v>4.71</c:v>
                </c:pt>
                <c:pt idx="466">
                  <c:v>4.83</c:v>
                </c:pt>
                <c:pt idx="467">
                  <c:v>4.91</c:v>
                </c:pt>
                <c:pt idx="468">
                  <c:v>4.9800000000000004</c:v>
                </c:pt>
                <c:pt idx="469">
                  <c:v>4.93</c:v>
                </c:pt>
                <c:pt idx="470">
                  <c:v>4.8600000000000003</c:v>
                </c:pt>
                <c:pt idx="471">
                  <c:v>4.83</c:v>
                </c:pt>
                <c:pt idx="472">
                  <c:v>4.95</c:v>
                </c:pt>
                <c:pt idx="473">
                  <c:v>4.8600000000000003</c:v>
                </c:pt>
                <c:pt idx="474">
                  <c:v>4.84</c:v>
                </c:pt>
                <c:pt idx="475">
                  <c:v>4.88</c:v>
                </c:pt>
                <c:pt idx="476">
                  <c:v>4.88</c:v>
                </c:pt>
                <c:pt idx="477">
                  <c:v>4.7699999999999996</c:v>
                </c:pt>
                <c:pt idx="478">
                  <c:v>4.67</c:v>
                </c:pt>
                <c:pt idx="479">
                  <c:v>4.57</c:v>
                </c:pt>
                <c:pt idx="480">
                  <c:v>4.67</c:v>
                </c:pt>
                <c:pt idx="481">
                  <c:v>4.58</c:v>
                </c:pt>
                <c:pt idx="482">
                  <c:v>4.49</c:v>
                </c:pt>
                <c:pt idx="483">
                  <c:v>4.62</c:v>
                </c:pt>
                <c:pt idx="484">
                  <c:v>4.6100000000000003</c:v>
                </c:pt>
                <c:pt idx="485">
                  <c:v>4.63</c:v>
                </c:pt>
                <c:pt idx="486">
                  <c:v>4.4400000000000004</c:v>
                </c:pt>
                <c:pt idx="487">
                  <c:v>4.53</c:v>
                </c:pt>
                <c:pt idx="488">
                  <c:v>4.45</c:v>
                </c:pt>
                <c:pt idx="489">
                  <c:v>4.4400000000000004</c:v>
                </c:pt>
                <c:pt idx="490">
                  <c:v>4.42</c:v>
                </c:pt>
                <c:pt idx="491">
                  <c:v>4.41</c:v>
                </c:pt>
                <c:pt idx="492">
                  <c:v>4.42</c:v>
                </c:pt>
                <c:pt idx="493">
                  <c:v>#N/A</c:v>
                </c:pt>
                <c:pt idx="494">
                  <c:v>4.47</c:v>
                </c:pt>
                <c:pt idx="495">
                  <c:v>4.3899999999999997</c:v>
                </c:pt>
                <c:pt idx="496">
                  <c:v>4.34</c:v>
                </c:pt>
                <c:pt idx="497">
                  <c:v>4.2699999999999996</c:v>
                </c:pt>
                <c:pt idx="498">
                  <c:v>4.37</c:v>
                </c:pt>
                <c:pt idx="499">
                  <c:v>4.22</c:v>
                </c:pt>
                <c:pt idx="500">
                  <c:v>4.28</c:v>
                </c:pt>
                <c:pt idx="501">
                  <c:v>4.18</c:v>
                </c:pt>
                <c:pt idx="502">
                  <c:v>4.12</c:v>
                </c:pt>
                <c:pt idx="503">
                  <c:v>4.1399999999999997</c:v>
                </c:pt>
                <c:pt idx="504">
                  <c:v>4.2300000000000004</c:v>
                </c:pt>
                <c:pt idx="505">
                  <c:v>4.2300000000000004</c:v>
                </c:pt>
                <c:pt idx="506">
                  <c:v>4.2</c:v>
                </c:pt>
                <c:pt idx="507">
                  <c:v>4.04</c:v>
                </c:pt>
                <c:pt idx="508">
                  <c:v>3.92</c:v>
                </c:pt>
                <c:pt idx="509">
                  <c:v>3.91</c:v>
                </c:pt>
                <c:pt idx="510">
                  <c:v>3.95</c:v>
                </c:pt>
                <c:pt idx="511">
                  <c:v>3.93</c:v>
                </c:pt>
                <c:pt idx="512">
                  <c:v>3.86</c:v>
                </c:pt>
                <c:pt idx="513">
                  <c:v>3.89</c:v>
                </c:pt>
                <c:pt idx="514">
                  <c:v>3.9</c:v>
                </c:pt>
                <c:pt idx="515">
                  <c:v>#N/A</c:v>
                </c:pt>
                <c:pt idx="516">
                  <c:v>3.89</c:v>
                </c:pt>
                <c:pt idx="517">
                  <c:v>3.79</c:v>
                </c:pt>
                <c:pt idx="518">
                  <c:v>3.84</c:v>
                </c:pt>
                <c:pt idx="519">
                  <c:v>3.88</c:v>
                </c:pt>
                <c:pt idx="520">
                  <c:v>#N/A</c:v>
                </c:pt>
                <c:pt idx="521">
                  <c:v>3.95</c:v>
                </c:pt>
                <c:pt idx="522">
                  <c:v>3.91</c:v>
                </c:pt>
                <c:pt idx="523">
                  <c:v>3.99</c:v>
                </c:pt>
                <c:pt idx="524">
                  <c:v>4.05</c:v>
                </c:pt>
                <c:pt idx="525">
                  <c:v>4.01</c:v>
                </c:pt>
                <c:pt idx="526">
                  <c:v>4.0199999999999996</c:v>
                </c:pt>
                <c:pt idx="527">
                  <c:v>4.04</c:v>
                </c:pt>
                <c:pt idx="528">
                  <c:v>3.98</c:v>
                </c:pt>
                <c:pt idx="529">
                  <c:v>3.96</c:v>
                </c:pt>
                <c:pt idx="530">
                  <c:v>#N/A</c:v>
                </c:pt>
                <c:pt idx="531">
                  <c:v>4.07</c:v>
                </c:pt>
                <c:pt idx="532">
                  <c:v>4.0999999999999996</c:v>
                </c:pt>
                <c:pt idx="533">
                  <c:v>4.1399999999999997</c:v>
                </c:pt>
                <c:pt idx="534">
                  <c:v>4.1500000000000004</c:v>
                </c:pt>
                <c:pt idx="535">
                  <c:v>4.1100000000000003</c:v>
                </c:pt>
                <c:pt idx="536">
                  <c:v>4.1399999999999997</c:v>
                </c:pt>
                <c:pt idx="537">
                  <c:v>4.18</c:v>
                </c:pt>
                <c:pt idx="538">
                  <c:v>4.1399999999999997</c:v>
                </c:pt>
                <c:pt idx="539">
                  <c:v>4.1500000000000004</c:v>
                </c:pt>
                <c:pt idx="540">
                  <c:v>4.08</c:v>
                </c:pt>
                <c:pt idx="541">
                  <c:v>4.0599999999999996</c:v>
                </c:pt>
                <c:pt idx="542">
                  <c:v>3.99</c:v>
                </c:pt>
                <c:pt idx="543">
                  <c:v>3.87</c:v>
                </c:pt>
                <c:pt idx="544">
                  <c:v>4.03</c:v>
                </c:pt>
                <c:pt idx="545">
                  <c:v>4.17</c:v>
                </c:pt>
                <c:pt idx="546">
                  <c:v>4.09</c:v>
                </c:pt>
                <c:pt idx="547">
                  <c:v>4.09</c:v>
                </c:pt>
                <c:pt idx="548">
                  <c:v>4.1500000000000004</c:v>
                </c:pt>
                <c:pt idx="549">
                  <c:v>4.17</c:v>
                </c:pt>
                <c:pt idx="550">
                  <c:v>4.17</c:v>
                </c:pt>
                <c:pt idx="551">
                  <c:v>4.3099999999999996</c:v>
                </c:pt>
                <c:pt idx="552">
                  <c:v>4.2699999999999996</c:v>
                </c:pt>
                <c:pt idx="553">
                  <c:v>4.24</c:v>
                </c:pt>
                <c:pt idx="554">
                  <c:v>4.3</c:v>
                </c:pt>
                <c:pt idx="555">
                  <c:v>#N/A</c:v>
                </c:pt>
                <c:pt idx="556">
                  <c:v>4.2699999999999996</c:v>
                </c:pt>
                <c:pt idx="557">
                  <c:v>4.32</c:v>
                </c:pt>
                <c:pt idx="558">
                  <c:v>4.33</c:v>
                </c:pt>
                <c:pt idx="559">
                  <c:v>4.26</c:v>
                </c:pt>
                <c:pt idx="560">
                  <c:v>4.28</c:v>
                </c:pt>
                <c:pt idx="561">
                  <c:v>4.3099999999999996</c:v>
                </c:pt>
                <c:pt idx="562">
                  <c:v>4.2699999999999996</c:v>
                </c:pt>
                <c:pt idx="563">
                  <c:v>4.25</c:v>
                </c:pt>
                <c:pt idx="564">
                  <c:v>4.1900000000000004</c:v>
                </c:pt>
                <c:pt idx="565">
                  <c:v>4.22</c:v>
                </c:pt>
                <c:pt idx="566">
                  <c:v>4.13</c:v>
                </c:pt>
                <c:pt idx="567">
                  <c:v>4.1100000000000003</c:v>
                </c:pt>
                <c:pt idx="568">
                  <c:v>4.09</c:v>
                </c:pt>
                <c:pt idx="569">
                  <c:v>4.09</c:v>
                </c:pt>
                <c:pt idx="570">
                  <c:v>4.0999999999999996</c:v>
                </c:pt>
                <c:pt idx="571">
                  <c:v>4.16</c:v>
                </c:pt>
                <c:pt idx="572">
                  <c:v>4.1900000000000004</c:v>
                </c:pt>
                <c:pt idx="573">
                  <c:v>4.29</c:v>
                </c:pt>
                <c:pt idx="574">
                  <c:v>4.3099999999999996</c:v>
                </c:pt>
                <c:pt idx="575">
                  <c:v>4.34</c:v>
                </c:pt>
                <c:pt idx="576">
                  <c:v>4.3</c:v>
                </c:pt>
                <c:pt idx="577">
                  <c:v>4.2699999999999996</c:v>
                </c:pt>
                <c:pt idx="578">
                  <c:v>4.2699999999999996</c:v>
                </c:pt>
                <c:pt idx="579">
                  <c:v>4.22</c:v>
                </c:pt>
                <c:pt idx="580">
                  <c:v>4.25</c:v>
                </c:pt>
                <c:pt idx="581">
                  <c:v>4.24</c:v>
                </c:pt>
                <c:pt idx="582">
                  <c:v>4.2</c:v>
                </c:pt>
                <c:pt idx="583">
                  <c:v>4.2</c:v>
                </c:pt>
                <c:pt idx="584">
                  <c:v>#N/A</c:v>
                </c:pt>
                <c:pt idx="585">
                  <c:v>4.33</c:v>
                </c:pt>
                <c:pt idx="586">
                  <c:v>4.3600000000000003</c:v>
                </c:pt>
                <c:pt idx="587">
                  <c:v>4.3600000000000003</c:v>
                </c:pt>
                <c:pt idx="588">
                  <c:v>4.3099999999999996</c:v>
                </c:pt>
                <c:pt idx="589">
                  <c:v>4.3899999999999997</c:v>
                </c:pt>
                <c:pt idx="590">
                  <c:v>4.42</c:v>
                </c:pt>
                <c:pt idx="591">
                  <c:v>4.3600000000000003</c:v>
                </c:pt>
                <c:pt idx="592">
                  <c:v>4.55</c:v>
                </c:pt>
                <c:pt idx="593">
                  <c:v>4.5599999999999996</c:v>
                </c:pt>
                <c:pt idx="594">
                  <c:v>4.5</c:v>
                </c:pt>
                <c:pt idx="595">
                  <c:v>4.63</c:v>
                </c:pt>
                <c:pt idx="596">
                  <c:v>4.67</c:v>
                </c:pt>
                <c:pt idx="597">
                  <c:v>4.59</c:v>
                </c:pt>
                <c:pt idx="598">
                  <c:v>4.6399999999999997</c:v>
                </c:pt>
                <c:pt idx="599">
                  <c:v>4.62</c:v>
                </c:pt>
                <c:pt idx="600">
                  <c:v>4.62</c:v>
                </c:pt>
                <c:pt idx="601">
                  <c:v>4.6100000000000003</c:v>
                </c:pt>
                <c:pt idx="602">
                  <c:v>4.6500000000000004</c:v>
                </c:pt>
                <c:pt idx="603">
                  <c:v>4.7</c:v>
                </c:pt>
                <c:pt idx="604">
                  <c:v>4.67</c:v>
                </c:pt>
                <c:pt idx="605">
                  <c:v>4.63</c:v>
                </c:pt>
                <c:pt idx="606">
                  <c:v>4.6900000000000004</c:v>
                </c:pt>
                <c:pt idx="607">
                  <c:v>4.63</c:v>
                </c:pt>
                <c:pt idx="608">
                  <c:v>4.58</c:v>
                </c:pt>
                <c:pt idx="609">
                  <c:v>4.5</c:v>
                </c:pt>
                <c:pt idx="610">
                  <c:v>4.49</c:v>
                </c:pt>
                <c:pt idx="611">
                  <c:v>4.47</c:v>
                </c:pt>
                <c:pt idx="612">
                  <c:v>4.4800000000000004</c:v>
                </c:pt>
                <c:pt idx="613">
                  <c:v>4.45</c:v>
                </c:pt>
                <c:pt idx="614">
                  <c:v>4.5</c:v>
                </c:pt>
                <c:pt idx="615">
                  <c:v>4.4800000000000004</c:v>
                </c:pt>
                <c:pt idx="616">
                  <c:v>4.45</c:v>
                </c:pt>
                <c:pt idx="617">
                  <c:v>4.3600000000000003</c:v>
                </c:pt>
                <c:pt idx="618">
                  <c:v>4.38</c:v>
                </c:pt>
                <c:pt idx="619">
                  <c:v>4.42</c:v>
                </c:pt>
                <c:pt idx="620">
                  <c:v>4.4400000000000004</c:v>
                </c:pt>
                <c:pt idx="621">
                  <c:v>4.41</c:v>
                </c:pt>
                <c:pt idx="622">
                  <c:v>4.43</c:v>
                </c:pt>
                <c:pt idx="623">
                  <c:v>4.47</c:v>
                </c:pt>
                <c:pt idx="624">
                  <c:v>4.46</c:v>
                </c:pt>
                <c:pt idx="625">
                  <c:v>#N/A</c:v>
                </c:pt>
                <c:pt idx="626">
                  <c:v>4.54</c:v>
                </c:pt>
                <c:pt idx="627">
                  <c:v>4.6100000000000003</c:v>
                </c:pt>
                <c:pt idx="628">
                  <c:v>4.55</c:v>
                </c:pt>
                <c:pt idx="629">
                  <c:v>4.51</c:v>
                </c:pt>
                <c:pt idx="630">
                  <c:v>4.41</c:v>
                </c:pt>
                <c:pt idx="631">
                  <c:v>4.33</c:v>
                </c:pt>
                <c:pt idx="632">
                  <c:v>4.29</c:v>
                </c:pt>
                <c:pt idx="633">
                  <c:v>4.28</c:v>
                </c:pt>
                <c:pt idx="634">
                  <c:v>4.43</c:v>
                </c:pt>
                <c:pt idx="635">
                  <c:v>4.47</c:v>
                </c:pt>
                <c:pt idx="636">
                  <c:v>4.3899999999999997</c:v>
                </c:pt>
                <c:pt idx="637">
                  <c:v>4.3099999999999996</c:v>
                </c:pt>
                <c:pt idx="638">
                  <c:v>4.24</c:v>
                </c:pt>
                <c:pt idx="639">
                  <c:v>4.2</c:v>
                </c:pt>
                <c:pt idx="640">
                  <c:v>4.28</c:v>
                </c:pt>
                <c:pt idx="641">
                  <c:v>4.22</c:v>
                </c:pt>
                <c:pt idx="642">
                  <c:v>#N/A</c:v>
                </c:pt>
                <c:pt idx="643">
                  <c:v>4.25</c:v>
                </c:pt>
                <c:pt idx="644">
                  <c:v>4.25</c:v>
                </c:pt>
                <c:pt idx="645">
                  <c:v>4.25</c:v>
                </c:pt>
                <c:pt idx="646">
                  <c:v>4.2300000000000004</c:v>
                </c:pt>
                <c:pt idx="647">
                  <c:v>4.32</c:v>
                </c:pt>
                <c:pt idx="648">
                  <c:v>4.29</c:v>
                </c:pt>
                <c:pt idx="649">
                  <c:v>4.3600000000000003</c:v>
                </c:pt>
                <c:pt idx="650">
                  <c:v>4.4800000000000004</c:v>
                </c:pt>
                <c:pt idx="651">
                  <c:v>4.43</c:v>
                </c:pt>
                <c:pt idx="652">
                  <c:v>4.3600000000000003</c:v>
                </c:pt>
                <c:pt idx="653">
                  <c:v>#N/A</c:v>
                </c:pt>
                <c:pt idx="654">
                  <c:v>4.28</c:v>
                </c:pt>
                <c:pt idx="655">
                  <c:v>4.28</c:v>
                </c:pt>
                <c:pt idx="656">
                  <c:v>4.3</c:v>
                </c:pt>
                <c:pt idx="657">
                  <c:v>4.28</c:v>
                </c:pt>
                <c:pt idx="658">
                  <c:v>4.2</c:v>
                </c:pt>
                <c:pt idx="659">
                  <c:v>4.18</c:v>
                </c:pt>
                <c:pt idx="660">
                  <c:v>4.2300000000000004</c:v>
                </c:pt>
                <c:pt idx="661">
                  <c:v>4.17</c:v>
                </c:pt>
                <c:pt idx="662">
                  <c:v>4.16</c:v>
                </c:pt>
                <c:pt idx="663">
                  <c:v>4.2</c:v>
                </c:pt>
                <c:pt idx="664">
                  <c:v>4.25</c:v>
                </c:pt>
                <c:pt idx="665">
                  <c:v>4.26</c:v>
                </c:pt>
                <c:pt idx="666">
                  <c:v>4.25</c:v>
                </c:pt>
                <c:pt idx="667">
                  <c:v>4.28</c:v>
                </c:pt>
                <c:pt idx="668">
                  <c:v>4.2699999999999996</c:v>
                </c:pt>
                <c:pt idx="669">
                  <c:v>4.2</c:v>
                </c:pt>
                <c:pt idx="670">
                  <c:v>4.17</c:v>
                </c:pt>
                <c:pt idx="671">
                  <c:v>4.1500000000000004</c:v>
                </c:pt>
                <c:pt idx="672">
                  <c:v>4.09</c:v>
                </c:pt>
                <c:pt idx="673">
                  <c:v>3.99</c:v>
                </c:pt>
                <c:pt idx="674">
                  <c:v>3.8</c:v>
                </c:pt>
                <c:pt idx="675">
                  <c:v>3.78</c:v>
                </c:pt>
                <c:pt idx="676">
                  <c:v>3.9</c:v>
                </c:pt>
                <c:pt idx="677">
                  <c:v>3.96</c:v>
                </c:pt>
                <c:pt idx="678">
                  <c:v>3.99</c:v>
                </c:pt>
                <c:pt idx="679">
                  <c:v>3.94</c:v>
                </c:pt>
                <c:pt idx="680">
                  <c:v>3.9</c:v>
                </c:pt>
                <c:pt idx="681">
                  <c:v>3.85</c:v>
                </c:pt>
                <c:pt idx="682">
                  <c:v>3.83</c:v>
                </c:pt>
                <c:pt idx="683">
                  <c:v>3.92</c:v>
                </c:pt>
                <c:pt idx="684">
                  <c:v>3.89</c:v>
                </c:pt>
                <c:pt idx="685">
                  <c:v>3.86</c:v>
                </c:pt>
                <c:pt idx="686">
                  <c:v>3.82</c:v>
                </c:pt>
                <c:pt idx="687">
                  <c:v>3.79</c:v>
                </c:pt>
                <c:pt idx="688">
                  <c:v>3.86</c:v>
                </c:pt>
                <c:pt idx="689">
                  <c:v>3.81</c:v>
                </c:pt>
                <c:pt idx="690">
                  <c:v>3.82</c:v>
                </c:pt>
                <c:pt idx="691">
                  <c:v>3.83</c:v>
                </c:pt>
                <c:pt idx="692">
                  <c:v>3.84</c:v>
                </c:pt>
                <c:pt idx="693">
                  <c:v>3.87</c:v>
                </c:pt>
                <c:pt idx="694">
                  <c:v>3.91</c:v>
                </c:pt>
                <c:pt idx="695">
                  <c:v>#N/A</c:v>
                </c:pt>
                <c:pt idx="696">
                  <c:v>3.84</c:v>
                </c:pt>
                <c:pt idx="697">
                  <c:v>3.77</c:v>
                </c:pt>
                <c:pt idx="698">
                  <c:v>3.73</c:v>
                </c:pt>
                <c:pt idx="699">
                  <c:v>3.72</c:v>
                </c:pt>
                <c:pt idx="700">
                  <c:v>3.7</c:v>
                </c:pt>
                <c:pt idx="701">
                  <c:v>3.65</c:v>
                </c:pt>
                <c:pt idx="702">
                  <c:v>3.65</c:v>
                </c:pt>
                <c:pt idx="703">
                  <c:v>3.68</c:v>
                </c:pt>
                <c:pt idx="704">
                  <c:v>3.66</c:v>
                </c:pt>
                <c:pt idx="705">
                  <c:v>3.63</c:v>
                </c:pt>
                <c:pt idx="706">
                  <c:v>3.65</c:v>
                </c:pt>
                <c:pt idx="707">
                  <c:v>3.7</c:v>
                </c:pt>
                <c:pt idx="708">
                  <c:v>3.73</c:v>
                </c:pt>
                <c:pt idx="709">
                  <c:v>3.73</c:v>
                </c:pt>
                <c:pt idx="710">
                  <c:v>3.75</c:v>
                </c:pt>
                <c:pt idx="711">
                  <c:v>3.74</c:v>
                </c:pt>
                <c:pt idx="712">
                  <c:v>3.79</c:v>
                </c:pt>
                <c:pt idx="713">
                  <c:v>3.79</c:v>
                </c:pt>
                <c:pt idx="714">
                  <c:v>3.75</c:v>
                </c:pt>
                <c:pt idx="715">
                  <c:v>3.81</c:v>
                </c:pt>
                <c:pt idx="716">
                  <c:v>3.74</c:v>
                </c:pt>
                <c:pt idx="717">
                  <c:v>3.79</c:v>
                </c:pt>
                <c:pt idx="718">
                  <c:v>3.85</c:v>
                </c:pt>
                <c:pt idx="719">
                  <c:v>3.98</c:v>
                </c:pt>
                <c:pt idx="720">
                  <c:v>4.03</c:v>
                </c:pt>
                <c:pt idx="721">
                  <c:v>4.04</c:v>
                </c:pt>
                <c:pt idx="722">
                  <c:v>4.0599999999999996</c:v>
                </c:pt>
                <c:pt idx="723">
                  <c:v>4.09</c:v>
                </c:pt>
                <c:pt idx="724">
                  <c:v>4.08</c:v>
                </c:pt>
                <c:pt idx="725">
                  <c:v>#N/A</c:v>
                </c:pt>
                <c:pt idx="726">
                  <c:v>4.03</c:v>
                </c:pt>
                <c:pt idx="727">
                  <c:v>4.0199999999999996</c:v>
                </c:pt>
                <c:pt idx="728">
                  <c:v>4.09</c:v>
                </c:pt>
                <c:pt idx="729">
                  <c:v>4.08</c:v>
                </c:pt>
                <c:pt idx="730">
                  <c:v>4.1900000000000004</c:v>
                </c:pt>
                <c:pt idx="731">
                  <c:v>4.2</c:v>
                </c:pt>
                <c:pt idx="732">
                  <c:v>4.24</c:v>
                </c:pt>
                <c:pt idx="733">
                  <c:v>4.21</c:v>
                </c:pt>
                <c:pt idx="734">
                  <c:v>4.25</c:v>
                </c:pt>
                <c:pt idx="735">
                  <c:v>4.28</c:v>
                </c:pt>
                <c:pt idx="736">
                  <c:v>4.28</c:v>
                </c:pt>
                <c:pt idx="737">
                  <c:v>4.29</c:v>
                </c:pt>
                <c:pt idx="738">
                  <c:v>4.28</c:v>
                </c:pt>
              </c:numCache>
            </c:numRef>
          </c:val>
          <c:smooth val="0"/>
          <c:extLst>
            <c:ext xmlns:c16="http://schemas.microsoft.com/office/drawing/2014/chart" uri="{C3380CC4-5D6E-409C-BE32-E72D297353CC}">
              <c16:uniqueId val="{00000002-FF26-4627-AF0F-7931273BAC72}"/>
            </c:ext>
          </c:extLst>
        </c:ser>
        <c:dLbls>
          <c:showLegendKey val="0"/>
          <c:showVal val="0"/>
          <c:showCatName val="0"/>
          <c:showSerName val="0"/>
          <c:showPercent val="0"/>
          <c:showBubbleSize val="0"/>
        </c:dLbls>
        <c:smooth val="0"/>
        <c:axId val="263607040"/>
        <c:axId val="263608576"/>
      </c:lineChart>
      <c:dateAx>
        <c:axId val="263607040"/>
        <c:scaling>
          <c:orientation val="minMax"/>
          <c:min val="44743"/>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days"/>
        <c:majorUnit val="6"/>
        <c:majorTimeUnit val="months"/>
      </c:dateAx>
      <c:valAx>
        <c:axId val="263608576"/>
        <c:scaling>
          <c:orientation val="minMax"/>
          <c:min val="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4071262753452819"/>
          <c:y val="0.11229895986708695"/>
          <c:w val="0.4187865581187345"/>
          <c:h val="5.605802122584981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6931199859550398E-2"/>
          <c:y val="0.14714391023940784"/>
          <c:w val="0.89818969474749333"/>
          <c:h val="0.712639860869834"/>
        </c:manualLayout>
      </c:layout>
      <c:lineChart>
        <c:grouping val="standard"/>
        <c:varyColors val="0"/>
        <c:ser>
          <c:idx val="1"/>
          <c:order val="0"/>
          <c:tx>
            <c:strRef>
              <c:f>HAVERD!$H$1</c:f>
              <c:strCache>
                <c:ptCount val="1"/>
                <c:pt idx="0">
                  <c:v>Gilt-German bund spread</c:v>
                </c:pt>
              </c:strCache>
            </c:strRef>
          </c:tx>
          <c:spPr>
            <a:ln w="38100">
              <a:solidFill>
                <a:srgbClr val="BD1B21"/>
              </a:solidFill>
            </a:ln>
          </c:spPr>
          <c:marker>
            <c:symbol val="none"/>
          </c:marker>
          <c:cat>
            <c:numRef>
              <c:f>HAVERD!$G$531:$G$1290</c:f>
              <c:numCache>
                <c:formatCode>m/d/yyyy</c:formatCode>
                <c:ptCount val="76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numCache>
            </c:numRef>
          </c:cat>
          <c:val>
            <c:numRef>
              <c:f>HAVERD!$H$531:$H$1290</c:f>
              <c:numCache>
                <c:formatCode>0.00</c:formatCode>
                <c:ptCount val="760"/>
                <c:pt idx="0">
                  <c:v>1.0899999999999999</c:v>
                </c:pt>
                <c:pt idx="1">
                  <c:v>1.21</c:v>
                </c:pt>
                <c:pt idx="2">
                  <c:v>1.21</c:v>
                </c:pt>
                <c:pt idx="3">
                  <c:v>1.21</c:v>
                </c:pt>
                <c:pt idx="4">
                  <c:v>1.22</c:v>
                </c:pt>
                <c:pt idx="5">
                  <c:v>1.22</c:v>
                </c:pt>
                <c:pt idx="6">
                  <c:v>1.19</c:v>
                </c:pt>
                <c:pt idx="7">
                  <c:v>1.19</c:v>
                </c:pt>
                <c:pt idx="8">
                  <c:v>1.2000000000000002</c:v>
                </c:pt>
                <c:pt idx="9">
                  <c:v>1.2</c:v>
                </c:pt>
                <c:pt idx="10">
                  <c:v>1.21</c:v>
                </c:pt>
                <c:pt idx="11">
                  <c:v>1.22</c:v>
                </c:pt>
                <c:pt idx="12">
                  <c:v>1.27</c:v>
                </c:pt>
                <c:pt idx="13">
                  <c:v>1.24</c:v>
                </c:pt>
                <c:pt idx="14">
                  <c:v>1.23</c:v>
                </c:pt>
                <c:pt idx="15">
                  <c:v>1.24</c:v>
                </c:pt>
                <c:pt idx="16">
                  <c:v>1.25</c:v>
                </c:pt>
                <c:pt idx="17">
                  <c:v>1.27</c:v>
                </c:pt>
                <c:pt idx="18">
                  <c:v>1.29</c:v>
                </c:pt>
                <c:pt idx="19">
                  <c:v>1.29</c:v>
                </c:pt>
                <c:pt idx="20">
                  <c:v>1.3</c:v>
                </c:pt>
                <c:pt idx="21">
                  <c:v>1.27</c:v>
                </c:pt>
                <c:pt idx="22">
                  <c:v>1.22</c:v>
                </c:pt>
                <c:pt idx="23">
                  <c:v>1.2200000000000002</c:v>
                </c:pt>
                <c:pt idx="24">
                  <c:v>1.2</c:v>
                </c:pt>
                <c:pt idx="25">
                  <c:v>1.18</c:v>
                </c:pt>
                <c:pt idx="26">
                  <c:v>1.22</c:v>
                </c:pt>
                <c:pt idx="27">
                  <c:v>1.21</c:v>
                </c:pt>
                <c:pt idx="28">
                  <c:v>1.22</c:v>
                </c:pt>
                <c:pt idx="29">
                  <c:v>1.26</c:v>
                </c:pt>
                <c:pt idx="30">
                  <c:v>1.3</c:v>
                </c:pt>
                <c:pt idx="31">
                  <c:v>1.28</c:v>
                </c:pt>
                <c:pt idx="32">
                  <c:v>1.24</c:v>
                </c:pt>
                <c:pt idx="33">
                  <c:v>1.23</c:v>
                </c:pt>
                <c:pt idx="34">
                  <c:v>1.2</c:v>
                </c:pt>
                <c:pt idx="35">
                  <c:v>1.2</c:v>
                </c:pt>
                <c:pt idx="36">
                  <c:v>1.24</c:v>
                </c:pt>
                <c:pt idx="37">
                  <c:v>1.26</c:v>
                </c:pt>
                <c:pt idx="38">
                  <c:v>1.3</c:v>
                </c:pt>
                <c:pt idx="39">
                  <c:v>1.24</c:v>
                </c:pt>
                <c:pt idx="40">
                  <c:v>1.2899999999999998</c:v>
                </c:pt>
                <c:pt idx="41">
                  <c:v>1.2000000000000002</c:v>
                </c:pt>
                <c:pt idx="42">
                  <c:v>1.25</c:v>
                </c:pt>
                <c:pt idx="43">
                  <c:v>1.27</c:v>
                </c:pt>
                <c:pt idx="44">
                  <c:v>1.3</c:v>
                </c:pt>
                <c:pt idx="45">
                  <c:v>1.33</c:v>
                </c:pt>
                <c:pt idx="46">
                  <c:v>1.3199999999999998</c:v>
                </c:pt>
                <c:pt idx="47">
                  <c:v>1.29</c:v>
                </c:pt>
                <c:pt idx="48">
                  <c:v>1.25</c:v>
                </c:pt>
                <c:pt idx="49">
                  <c:v>1.25</c:v>
                </c:pt>
                <c:pt idx="50">
                  <c:v>1.2400000000000002</c:v>
                </c:pt>
                <c:pt idx="51">
                  <c:v>1.26</c:v>
                </c:pt>
                <c:pt idx="52">
                  <c:v>1.2399999999999998</c:v>
                </c:pt>
                <c:pt idx="53">
                  <c:v>1.1800000000000002</c:v>
                </c:pt>
                <c:pt idx="54">
                  <c:v>1.1499999999999999</c:v>
                </c:pt>
                <c:pt idx="55">
                  <c:v>1.1599999999999999</c:v>
                </c:pt>
                <c:pt idx="56">
                  <c:v>1.21</c:v>
                </c:pt>
                <c:pt idx="57">
                  <c:v>1.1600000000000001</c:v>
                </c:pt>
                <c:pt idx="58">
                  <c:v>1.1199999999999999</c:v>
                </c:pt>
                <c:pt idx="59">
                  <c:v>1.1000000000000001</c:v>
                </c:pt>
                <c:pt idx="60">
                  <c:v>1.0300000000000002</c:v>
                </c:pt>
                <c:pt idx="61">
                  <c:v>0.99999999999999989</c:v>
                </c:pt>
                <c:pt idx="62">
                  <c:v>1.02</c:v>
                </c:pt>
                <c:pt idx="63">
                  <c:v>1.05</c:v>
                </c:pt>
                <c:pt idx="64">
                  <c:v>1.04</c:v>
                </c:pt>
                <c:pt idx="65">
                  <c:v>1.03</c:v>
                </c:pt>
                <c:pt idx="66">
                  <c:v>1.04</c:v>
                </c:pt>
                <c:pt idx="67">
                  <c:v>1.0499999999999998</c:v>
                </c:pt>
                <c:pt idx="68">
                  <c:v>1.0499999999999998</c:v>
                </c:pt>
                <c:pt idx="69">
                  <c:v>1.04</c:v>
                </c:pt>
                <c:pt idx="70">
                  <c:v>1.0300000000000002</c:v>
                </c:pt>
                <c:pt idx="71">
                  <c:v>1</c:v>
                </c:pt>
                <c:pt idx="72">
                  <c:v>1.03</c:v>
                </c:pt>
                <c:pt idx="73">
                  <c:v>1.04</c:v>
                </c:pt>
                <c:pt idx="74">
                  <c:v>1.06</c:v>
                </c:pt>
                <c:pt idx="75">
                  <c:v>1.04</c:v>
                </c:pt>
                <c:pt idx="76">
                  <c:v>1.06</c:v>
                </c:pt>
                <c:pt idx="77">
                  <c:v>1.0699999999999998</c:v>
                </c:pt>
                <c:pt idx="78">
                  <c:v>1.0899999999999999</c:v>
                </c:pt>
                <c:pt idx="79">
                  <c:v>1</c:v>
                </c:pt>
                <c:pt idx="80">
                  <c:v>1</c:v>
                </c:pt>
                <c:pt idx="81">
                  <c:v>1.01</c:v>
                </c:pt>
                <c:pt idx="82">
                  <c:v>0.9900000000000001</c:v>
                </c:pt>
                <c:pt idx="83">
                  <c:v>0.98000000000000009</c:v>
                </c:pt>
                <c:pt idx="84">
                  <c:v>0.97</c:v>
                </c:pt>
                <c:pt idx="85">
                  <c:v>0.94</c:v>
                </c:pt>
                <c:pt idx="86">
                  <c:v>0.98</c:v>
                </c:pt>
                <c:pt idx="87">
                  <c:v>1</c:v>
                </c:pt>
                <c:pt idx="88">
                  <c:v>0.92999999999999994</c:v>
                </c:pt>
                <c:pt idx="89">
                  <c:v>0.86999999999999988</c:v>
                </c:pt>
                <c:pt idx="90">
                  <c:v>0.87999999999999989</c:v>
                </c:pt>
                <c:pt idx="91">
                  <c:v>0.84000000000000008</c:v>
                </c:pt>
                <c:pt idx="92">
                  <c:v>0.84000000000000008</c:v>
                </c:pt>
                <c:pt idx="93">
                  <c:v>0.82</c:v>
                </c:pt>
                <c:pt idx="94">
                  <c:v>0.8</c:v>
                </c:pt>
                <c:pt idx="95">
                  <c:v>0.8</c:v>
                </c:pt>
                <c:pt idx="96">
                  <c:v>0.84999999999999987</c:v>
                </c:pt>
                <c:pt idx="97">
                  <c:v>0.85000000000000009</c:v>
                </c:pt>
                <c:pt idx="98">
                  <c:v>0.90000000000000013</c:v>
                </c:pt>
                <c:pt idx="99">
                  <c:v>0.93000000000000016</c:v>
                </c:pt>
                <c:pt idx="100">
                  <c:v>0.96</c:v>
                </c:pt>
                <c:pt idx="101">
                  <c:v>0.92999999999999994</c:v>
                </c:pt>
                <c:pt idx="102">
                  <c:v>0.97</c:v>
                </c:pt>
                <c:pt idx="103">
                  <c:v>0.98</c:v>
                </c:pt>
                <c:pt idx="104">
                  <c:v>0.94</c:v>
                </c:pt>
                <c:pt idx="105">
                  <c:v>0.92999999999999994</c:v>
                </c:pt>
                <c:pt idx="106">
                  <c:v>0.98</c:v>
                </c:pt>
                <c:pt idx="107">
                  <c:v>0.9800000000000002</c:v>
                </c:pt>
                <c:pt idx="108">
                  <c:v>0.91999999999999993</c:v>
                </c:pt>
                <c:pt idx="109">
                  <c:v>0.87999999999999989</c:v>
                </c:pt>
                <c:pt idx="110">
                  <c:v>0.92999999999999972</c:v>
                </c:pt>
                <c:pt idx="111">
                  <c:v>0.92000000000000015</c:v>
                </c:pt>
                <c:pt idx="112">
                  <c:v>0.8899999999999999</c:v>
                </c:pt>
                <c:pt idx="113">
                  <c:v>0.89999999999999991</c:v>
                </c:pt>
                <c:pt idx="114">
                  <c:v>0.93000000000000016</c:v>
                </c:pt>
                <c:pt idx="115">
                  <c:v>0.89000000000000012</c:v>
                </c:pt>
                <c:pt idx="116">
                  <c:v>0.81999999999999984</c:v>
                </c:pt>
                <c:pt idx="117">
                  <c:v>0.85000000000000031</c:v>
                </c:pt>
                <c:pt idx="118">
                  <c:v>0.81</c:v>
                </c:pt>
                <c:pt idx="119">
                  <c:v>0.82000000000000028</c:v>
                </c:pt>
                <c:pt idx="120">
                  <c:v>0.85999999999999988</c:v>
                </c:pt>
                <c:pt idx="121">
                  <c:v>0.87999999999999989</c:v>
                </c:pt>
                <c:pt idx="122">
                  <c:v>0.87000000000000011</c:v>
                </c:pt>
                <c:pt idx="123">
                  <c:v>0.85999999999999988</c:v>
                </c:pt>
                <c:pt idx="124">
                  <c:v>0.85999999999999988</c:v>
                </c:pt>
                <c:pt idx="125">
                  <c:v>0.85999999999999988</c:v>
                </c:pt>
                <c:pt idx="126">
                  <c:v>0.8400000000000003</c:v>
                </c:pt>
                <c:pt idx="127">
                  <c:v>0.87000000000000011</c:v>
                </c:pt>
                <c:pt idx="128">
                  <c:v>0.8600000000000001</c:v>
                </c:pt>
                <c:pt idx="129">
                  <c:v>0.87000000000000011</c:v>
                </c:pt>
                <c:pt idx="130">
                  <c:v>0.85999999999999988</c:v>
                </c:pt>
                <c:pt idx="131">
                  <c:v>0.8600000000000001</c:v>
                </c:pt>
                <c:pt idx="132">
                  <c:v>0.93000000000000016</c:v>
                </c:pt>
                <c:pt idx="133">
                  <c:v>0.82999999999999985</c:v>
                </c:pt>
                <c:pt idx="134">
                  <c:v>0.8899999999999999</c:v>
                </c:pt>
                <c:pt idx="135">
                  <c:v>0.94</c:v>
                </c:pt>
                <c:pt idx="136">
                  <c:v>0.92999999999999994</c:v>
                </c:pt>
                <c:pt idx="137">
                  <c:v>0.90999999999999992</c:v>
                </c:pt>
                <c:pt idx="138">
                  <c:v>0.92999999999999994</c:v>
                </c:pt>
                <c:pt idx="139">
                  <c:v>0.96</c:v>
                </c:pt>
                <c:pt idx="140">
                  <c:v>0.93000000000000016</c:v>
                </c:pt>
                <c:pt idx="141">
                  <c:v>0.90000000000000013</c:v>
                </c:pt>
                <c:pt idx="142">
                  <c:v>0.89000000000000012</c:v>
                </c:pt>
                <c:pt idx="143">
                  <c:v>0.82000000000000006</c:v>
                </c:pt>
                <c:pt idx="144">
                  <c:v>0.8899999999999999</c:v>
                </c:pt>
                <c:pt idx="145">
                  <c:v>0.91999999999999993</c:v>
                </c:pt>
                <c:pt idx="146">
                  <c:v>0.98</c:v>
                </c:pt>
                <c:pt idx="147">
                  <c:v>1.01</c:v>
                </c:pt>
                <c:pt idx="148">
                  <c:v>1.06</c:v>
                </c:pt>
                <c:pt idx="149">
                  <c:v>1.0300000000000002</c:v>
                </c:pt>
                <c:pt idx="150">
                  <c:v>1.04</c:v>
                </c:pt>
                <c:pt idx="151">
                  <c:v>1.05</c:v>
                </c:pt>
                <c:pt idx="152">
                  <c:v>1.04</c:v>
                </c:pt>
                <c:pt idx="153">
                  <c:v>1.0899999999999999</c:v>
                </c:pt>
                <c:pt idx="154">
                  <c:v>1.1000000000000001</c:v>
                </c:pt>
                <c:pt idx="155">
                  <c:v>1.06</c:v>
                </c:pt>
                <c:pt idx="156">
                  <c:v>1.06</c:v>
                </c:pt>
                <c:pt idx="157">
                  <c:v>1.06</c:v>
                </c:pt>
                <c:pt idx="158">
                  <c:v>1.08</c:v>
                </c:pt>
                <c:pt idx="159">
                  <c:v>1.1200000000000001</c:v>
                </c:pt>
                <c:pt idx="160">
                  <c:v>1.1199999999999997</c:v>
                </c:pt>
                <c:pt idx="161">
                  <c:v>1.1399999999999999</c:v>
                </c:pt>
                <c:pt idx="162">
                  <c:v>1.1999999999999997</c:v>
                </c:pt>
                <c:pt idx="163">
                  <c:v>1.22</c:v>
                </c:pt>
                <c:pt idx="164">
                  <c:v>1.1900000000000002</c:v>
                </c:pt>
                <c:pt idx="165">
                  <c:v>1.22</c:v>
                </c:pt>
                <c:pt idx="166">
                  <c:v>1.25</c:v>
                </c:pt>
                <c:pt idx="167">
                  <c:v>1.3199999999999998</c:v>
                </c:pt>
                <c:pt idx="168">
                  <c:v>1.2999999999999998</c:v>
                </c:pt>
                <c:pt idx="169">
                  <c:v>1.2200000000000002</c:v>
                </c:pt>
                <c:pt idx="170">
                  <c:v>1.1199999999999999</c:v>
                </c:pt>
                <c:pt idx="171">
                  <c:v>1.2000000000000002</c:v>
                </c:pt>
                <c:pt idx="172">
                  <c:v>1.24</c:v>
                </c:pt>
                <c:pt idx="173">
                  <c:v>1.32</c:v>
                </c:pt>
                <c:pt idx="174">
                  <c:v>1.39</c:v>
                </c:pt>
                <c:pt idx="175">
                  <c:v>1.38</c:v>
                </c:pt>
                <c:pt idx="176">
                  <c:v>1.4699999999999998</c:v>
                </c:pt>
                <c:pt idx="177">
                  <c:v>1.4399999999999997</c:v>
                </c:pt>
                <c:pt idx="178">
                  <c:v>1.4300000000000002</c:v>
                </c:pt>
                <c:pt idx="179">
                  <c:v>1.4000000000000001</c:v>
                </c:pt>
                <c:pt idx="180">
                  <c:v>1.42</c:v>
                </c:pt>
                <c:pt idx="181">
                  <c:v>1.45</c:v>
                </c:pt>
                <c:pt idx="182">
                  <c:v>1.4300000000000002</c:v>
                </c:pt>
                <c:pt idx="183">
                  <c:v>1.4000000000000001</c:v>
                </c:pt>
                <c:pt idx="184">
                  <c:v>1.3900000000000001</c:v>
                </c:pt>
                <c:pt idx="185">
                  <c:v>1.36</c:v>
                </c:pt>
                <c:pt idx="186">
                  <c:v>1.36</c:v>
                </c:pt>
                <c:pt idx="187">
                  <c:v>1.4300000000000002</c:v>
                </c:pt>
                <c:pt idx="188">
                  <c:v>1.53</c:v>
                </c:pt>
                <c:pt idx="189">
                  <c:v>1.7800000000000002</c:v>
                </c:pt>
                <c:pt idx="190">
                  <c:v>2.14</c:v>
                </c:pt>
                <c:pt idx="191">
                  <c:v>2.2500000000000004</c:v>
                </c:pt>
                <c:pt idx="192">
                  <c:v>1.8899999999999997</c:v>
                </c:pt>
                <c:pt idx="193">
                  <c:v>2</c:v>
                </c:pt>
                <c:pt idx="194">
                  <c:v>1.96</c:v>
                </c:pt>
                <c:pt idx="195">
                  <c:v>2.04</c:v>
                </c:pt>
                <c:pt idx="196">
                  <c:v>1.98</c:v>
                </c:pt>
                <c:pt idx="197">
                  <c:v>2.0100000000000002</c:v>
                </c:pt>
                <c:pt idx="198">
                  <c:v>2.0900000000000003</c:v>
                </c:pt>
                <c:pt idx="199">
                  <c:v>2.0699999999999998</c:v>
                </c:pt>
                <c:pt idx="200">
                  <c:v>2.11</c:v>
                </c:pt>
                <c:pt idx="201">
                  <c:v>2.1300000000000003</c:v>
                </c:pt>
                <c:pt idx="202">
                  <c:v>2.11</c:v>
                </c:pt>
                <c:pt idx="203">
                  <c:v>1.9</c:v>
                </c:pt>
                <c:pt idx="204">
                  <c:v>2.0300000000000002</c:v>
                </c:pt>
                <c:pt idx="205">
                  <c:v>1.6800000000000002</c:v>
                </c:pt>
                <c:pt idx="206">
                  <c:v>1.6500000000000004</c:v>
                </c:pt>
                <c:pt idx="207">
                  <c:v>1.5100000000000002</c:v>
                </c:pt>
                <c:pt idx="208">
                  <c:v>1.5099999999999998</c:v>
                </c:pt>
                <c:pt idx="209">
                  <c:v>1.6399999999999997</c:v>
                </c:pt>
                <c:pt idx="210">
                  <c:v>1.3900000000000001</c:v>
                </c:pt>
                <c:pt idx="211">
                  <c:v>1.4499999999999997</c:v>
                </c:pt>
                <c:pt idx="212">
                  <c:v>1.46</c:v>
                </c:pt>
                <c:pt idx="213">
                  <c:v>1.4500000000000002</c:v>
                </c:pt>
                <c:pt idx="214">
                  <c:v>1.4</c:v>
                </c:pt>
                <c:pt idx="215">
                  <c:v>1.37</c:v>
                </c:pt>
                <c:pt idx="216">
                  <c:v>1.3199999999999998</c:v>
                </c:pt>
                <c:pt idx="217">
                  <c:v>1.2600000000000002</c:v>
                </c:pt>
                <c:pt idx="218">
                  <c:v>1.25</c:v>
                </c:pt>
                <c:pt idx="219">
                  <c:v>1.25</c:v>
                </c:pt>
                <c:pt idx="220">
                  <c:v>1.3000000000000003</c:v>
                </c:pt>
                <c:pt idx="221">
                  <c:v>1.27</c:v>
                </c:pt>
                <c:pt idx="222">
                  <c:v>1.2800000000000002</c:v>
                </c:pt>
                <c:pt idx="223">
                  <c:v>1.2800000000000002</c:v>
                </c:pt>
                <c:pt idx="224">
                  <c:v>1.19</c:v>
                </c:pt>
                <c:pt idx="225">
                  <c:v>1.2000000000000002</c:v>
                </c:pt>
                <c:pt idx="226">
                  <c:v>1.2200000000000002</c:v>
                </c:pt>
                <c:pt idx="227">
                  <c:v>1.18</c:v>
                </c:pt>
                <c:pt idx="228">
                  <c:v>1.17</c:v>
                </c:pt>
                <c:pt idx="229">
                  <c:v>1.2200000000000002</c:v>
                </c:pt>
                <c:pt idx="230">
                  <c:v>1.19</c:v>
                </c:pt>
                <c:pt idx="231">
                  <c:v>1.1499999999999999</c:v>
                </c:pt>
                <c:pt idx="232">
                  <c:v>1.0899999999999999</c:v>
                </c:pt>
                <c:pt idx="233">
                  <c:v>1.19</c:v>
                </c:pt>
                <c:pt idx="234">
                  <c:v>1.1399999999999999</c:v>
                </c:pt>
                <c:pt idx="235">
                  <c:v>1.1499999999999999</c:v>
                </c:pt>
                <c:pt idx="236">
                  <c:v>1.1900000000000002</c:v>
                </c:pt>
                <c:pt idx="237">
                  <c:v>1.2200000000000002</c:v>
                </c:pt>
                <c:pt idx="238">
                  <c:v>1.28</c:v>
                </c:pt>
                <c:pt idx="239">
                  <c:v>1.2899999999999998</c:v>
                </c:pt>
                <c:pt idx="240">
                  <c:v>1.2200000000000002</c:v>
                </c:pt>
                <c:pt idx="241">
                  <c:v>1.28</c:v>
                </c:pt>
                <c:pt idx="242">
                  <c:v>1.2699999999999998</c:v>
                </c:pt>
                <c:pt idx="243">
                  <c:v>1.2699999999999998</c:v>
                </c:pt>
                <c:pt idx="244">
                  <c:v>1.2600000000000002</c:v>
                </c:pt>
                <c:pt idx="245">
                  <c:v>1.2600000000000002</c:v>
                </c:pt>
                <c:pt idx="246">
                  <c:v>1.39</c:v>
                </c:pt>
                <c:pt idx="247">
                  <c:v>1.37</c:v>
                </c:pt>
                <c:pt idx="248">
                  <c:v>1.1600000000000001</c:v>
                </c:pt>
                <c:pt idx="249">
                  <c:v>1.17</c:v>
                </c:pt>
                <c:pt idx="250">
                  <c:v>1.2999999999999998</c:v>
                </c:pt>
                <c:pt idx="251">
                  <c:v>1.3000000000000003</c:v>
                </c:pt>
                <c:pt idx="252">
                  <c:v>1.2599999999999998</c:v>
                </c:pt>
                <c:pt idx="253">
                  <c:v>1.25</c:v>
                </c:pt>
                <c:pt idx="254">
                  <c:v>1.2199999999999998</c:v>
                </c:pt>
                <c:pt idx="255">
                  <c:v>1.2400000000000002</c:v>
                </c:pt>
                <c:pt idx="256">
                  <c:v>1.1200000000000001</c:v>
                </c:pt>
                <c:pt idx="257">
                  <c:v>1.1400000000000001</c:v>
                </c:pt>
                <c:pt idx="258">
                  <c:v>1.2000000000000002</c:v>
                </c:pt>
                <c:pt idx="259">
                  <c:v>1.1000000000000001</c:v>
                </c:pt>
                <c:pt idx="260">
                  <c:v>1.23</c:v>
                </c:pt>
                <c:pt idx="261">
                  <c:v>1.2599999999999998</c:v>
                </c:pt>
                <c:pt idx="262">
                  <c:v>1.2200000000000002</c:v>
                </c:pt>
                <c:pt idx="263">
                  <c:v>1.2599999999999998</c:v>
                </c:pt>
                <c:pt idx="264">
                  <c:v>1.27</c:v>
                </c:pt>
                <c:pt idx="265">
                  <c:v>1.2899999999999996</c:v>
                </c:pt>
                <c:pt idx="266">
                  <c:v>1.2800000000000002</c:v>
                </c:pt>
                <c:pt idx="267">
                  <c:v>1.25</c:v>
                </c:pt>
                <c:pt idx="268">
                  <c:v>1.21</c:v>
                </c:pt>
                <c:pt idx="269">
                  <c:v>1.2000000000000002</c:v>
                </c:pt>
                <c:pt idx="270">
                  <c:v>1.2200000000000002</c:v>
                </c:pt>
                <c:pt idx="271">
                  <c:v>1.2400000000000002</c:v>
                </c:pt>
                <c:pt idx="272">
                  <c:v>1.31</c:v>
                </c:pt>
                <c:pt idx="273">
                  <c:v>1.25</c:v>
                </c:pt>
                <c:pt idx="274">
                  <c:v>1.2000000000000002</c:v>
                </c:pt>
                <c:pt idx="275">
                  <c:v>1.1499999999999999</c:v>
                </c:pt>
                <c:pt idx="276">
                  <c:v>1.1199999999999997</c:v>
                </c:pt>
                <c:pt idx="277">
                  <c:v>1.0900000000000003</c:v>
                </c:pt>
                <c:pt idx="278">
                  <c:v>1.0999999999999996</c:v>
                </c:pt>
                <c:pt idx="279">
                  <c:v>1.1000000000000001</c:v>
                </c:pt>
                <c:pt idx="280">
                  <c:v>1.04</c:v>
                </c:pt>
                <c:pt idx="281">
                  <c:v>1.0499999999999998</c:v>
                </c:pt>
                <c:pt idx="282">
                  <c:v>1.0499999999999998</c:v>
                </c:pt>
                <c:pt idx="283">
                  <c:v>0.91000000000000014</c:v>
                </c:pt>
                <c:pt idx="284">
                  <c:v>0.83999999999999986</c:v>
                </c:pt>
                <c:pt idx="285">
                  <c:v>0.96999999999999975</c:v>
                </c:pt>
                <c:pt idx="286">
                  <c:v>0.93000000000000016</c:v>
                </c:pt>
                <c:pt idx="287">
                  <c:v>0.95000000000000018</c:v>
                </c:pt>
                <c:pt idx="288">
                  <c:v>0.94</c:v>
                </c:pt>
                <c:pt idx="289">
                  <c:v>1.02</c:v>
                </c:pt>
                <c:pt idx="290">
                  <c:v>1.04</c:v>
                </c:pt>
                <c:pt idx="291">
                  <c:v>1.0999999999999996</c:v>
                </c:pt>
                <c:pt idx="292">
                  <c:v>1.0099999999999998</c:v>
                </c:pt>
                <c:pt idx="293">
                  <c:v>1.0099999999999998</c:v>
                </c:pt>
                <c:pt idx="294">
                  <c:v>1.0799999999999996</c:v>
                </c:pt>
                <c:pt idx="295">
                  <c:v>1.0099999999999998</c:v>
                </c:pt>
                <c:pt idx="296">
                  <c:v>1.08</c:v>
                </c:pt>
                <c:pt idx="297">
                  <c:v>1.08</c:v>
                </c:pt>
                <c:pt idx="298">
                  <c:v>1.1099999999999999</c:v>
                </c:pt>
                <c:pt idx="299">
                  <c:v>1.2200000000000002</c:v>
                </c:pt>
                <c:pt idx="300">
                  <c:v>1.2199999999999998</c:v>
                </c:pt>
                <c:pt idx="301">
                  <c:v>1.1999999999999997</c:v>
                </c:pt>
                <c:pt idx="302">
                  <c:v>1.1000000000000001</c:v>
                </c:pt>
                <c:pt idx="303">
                  <c:v>1.1500000000000004</c:v>
                </c:pt>
                <c:pt idx="304">
                  <c:v>1.1099999999999999</c:v>
                </c:pt>
                <c:pt idx="305">
                  <c:v>1.1399999999999997</c:v>
                </c:pt>
                <c:pt idx="306">
                  <c:v>1.1499999999999999</c:v>
                </c:pt>
                <c:pt idx="307">
                  <c:v>1.1400000000000001</c:v>
                </c:pt>
                <c:pt idx="308">
                  <c:v>1.2200000000000002</c:v>
                </c:pt>
                <c:pt idx="309">
                  <c:v>1.1600000000000001</c:v>
                </c:pt>
                <c:pt idx="310">
                  <c:v>1.1299999999999999</c:v>
                </c:pt>
                <c:pt idx="311">
                  <c:v>1.08</c:v>
                </c:pt>
                <c:pt idx="312">
                  <c:v>1.1499999999999999</c:v>
                </c:pt>
                <c:pt idx="313">
                  <c:v>1.1300000000000003</c:v>
                </c:pt>
                <c:pt idx="314">
                  <c:v>1.1799999999999997</c:v>
                </c:pt>
                <c:pt idx="315">
                  <c:v>1.19</c:v>
                </c:pt>
                <c:pt idx="316">
                  <c:v>1.06</c:v>
                </c:pt>
                <c:pt idx="317">
                  <c:v>1.1600000000000001</c:v>
                </c:pt>
                <c:pt idx="318">
                  <c:v>1.21</c:v>
                </c:pt>
                <c:pt idx="319">
                  <c:v>1.1299999999999999</c:v>
                </c:pt>
                <c:pt idx="320">
                  <c:v>1.1099999999999999</c:v>
                </c:pt>
                <c:pt idx="321">
                  <c:v>1.17</c:v>
                </c:pt>
                <c:pt idx="322">
                  <c:v>1.1299999999999999</c:v>
                </c:pt>
                <c:pt idx="323">
                  <c:v>1.1499999999999999</c:v>
                </c:pt>
                <c:pt idx="324">
                  <c:v>1.1900000000000004</c:v>
                </c:pt>
                <c:pt idx="325">
                  <c:v>1.1700000000000004</c:v>
                </c:pt>
                <c:pt idx="326">
                  <c:v>1.17</c:v>
                </c:pt>
                <c:pt idx="327">
                  <c:v>1.2199999999999998</c:v>
                </c:pt>
                <c:pt idx="328">
                  <c:v>1.2200000000000002</c:v>
                </c:pt>
                <c:pt idx="329">
                  <c:v>#N/A</c:v>
                </c:pt>
                <c:pt idx="330">
                  <c:v>#N/A</c:v>
                </c:pt>
                <c:pt idx="331">
                  <c:v>1.23</c:v>
                </c:pt>
                <c:pt idx="332">
                  <c:v>1.21</c:v>
                </c:pt>
                <c:pt idx="333">
                  <c:v>1.17</c:v>
                </c:pt>
                <c:pt idx="334">
                  <c:v>1.21</c:v>
                </c:pt>
                <c:pt idx="335">
                  <c:v>1.2200000000000002</c:v>
                </c:pt>
                <c:pt idx="336">
                  <c:v>1.2599999999999998</c:v>
                </c:pt>
                <c:pt idx="337">
                  <c:v>1.35</c:v>
                </c:pt>
                <c:pt idx="338">
                  <c:v>1.2999999999999998</c:v>
                </c:pt>
                <c:pt idx="339">
                  <c:v>1.27</c:v>
                </c:pt>
                <c:pt idx="340">
                  <c:v>1.27</c:v>
                </c:pt>
                <c:pt idx="341">
                  <c:v>1.3399999999999999</c:v>
                </c:pt>
                <c:pt idx="342">
                  <c:v>1.3400000000000003</c:v>
                </c:pt>
                <c:pt idx="343">
                  <c:v>1.3299999999999996</c:v>
                </c:pt>
                <c:pt idx="344">
                  <c:v>1.3900000000000001</c:v>
                </c:pt>
                <c:pt idx="345">
                  <c:v>#N/A</c:v>
                </c:pt>
                <c:pt idx="346">
                  <c:v>1.4000000000000004</c:v>
                </c:pt>
                <c:pt idx="347">
                  <c:v>1.4300000000000002</c:v>
                </c:pt>
                <c:pt idx="348">
                  <c:v>1.44</c:v>
                </c:pt>
                <c:pt idx="349">
                  <c:v>1.4900000000000002</c:v>
                </c:pt>
                <c:pt idx="350">
                  <c:v>#N/A</c:v>
                </c:pt>
                <c:pt idx="351">
                  <c:v>1.5</c:v>
                </c:pt>
                <c:pt idx="352">
                  <c:v>1.5</c:v>
                </c:pt>
                <c:pt idx="353">
                  <c:v>1.4699999999999998</c:v>
                </c:pt>
                <c:pt idx="354">
                  <c:v>1.4899999999999998</c:v>
                </c:pt>
                <c:pt idx="355">
                  <c:v>1.52</c:v>
                </c:pt>
                <c:pt idx="356">
                  <c:v>1.4499999999999997</c:v>
                </c:pt>
                <c:pt idx="357">
                  <c:v>1.4899999999999998</c:v>
                </c:pt>
                <c:pt idx="358">
                  <c:v>1.5</c:v>
                </c:pt>
                <c:pt idx="359">
                  <c:v>1.5599999999999996</c:v>
                </c:pt>
                <c:pt idx="360">
                  <c:v>1.5999999999999996</c:v>
                </c:pt>
                <c:pt idx="361">
                  <c:v>1.7000000000000002</c:v>
                </c:pt>
                <c:pt idx="362">
                  <c:v>1.7499999999999996</c:v>
                </c:pt>
                <c:pt idx="363">
                  <c:v>1.8399999999999999</c:v>
                </c:pt>
                <c:pt idx="364">
                  <c:v>1.81</c:v>
                </c:pt>
                <c:pt idx="365">
                  <c:v>#N/A</c:v>
                </c:pt>
                <c:pt idx="366">
                  <c:v>1.9100000000000001</c:v>
                </c:pt>
                <c:pt idx="367">
                  <c:v>1.9099999999999997</c:v>
                </c:pt>
                <c:pt idx="368">
                  <c:v>1.88</c:v>
                </c:pt>
                <c:pt idx="369">
                  <c:v>1.8300000000000005</c:v>
                </c:pt>
                <c:pt idx="370">
                  <c:v>1.8299999999999996</c:v>
                </c:pt>
                <c:pt idx="371">
                  <c:v>1.8300000000000005</c:v>
                </c:pt>
                <c:pt idx="372">
                  <c:v>1.7999999999999998</c:v>
                </c:pt>
                <c:pt idx="373">
                  <c:v>1.8399999999999999</c:v>
                </c:pt>
                <c:pt idx="374">
                  <c:v>1.8600000000000003</c:v>
                </c:pt>
                <c:pt idx="375">
                  <c:v>1.98</c:v>
                </c:pt>
                <c:pt idx="376">
                  <c:v>1.9699999999999998</c:v>
                </c:pt>
                <c:pt idx="377">
                  <c:v>1.9</c:v>
                </c:pt>
                <c:pt idx="378">
                  <c:v>1.87</c:v>
                </c:pt>
                <c:pt idx="379">
                  <c:v>1.9400000000000004</c:v>
                </c:pt>
                <c:pt idx="380">
                  <c:v>1.9700000000000002</c:v>
                </c:pt>
                <c:pt idx="381">
                  <c:v>1.92</c:v>
                </c:pt>
                <c:pt idx="382">
                  <c:v>1.9900000000000002</c:v>
                </c:pt>
                <c:pt idx="383">
                  <c:v>1.87</c:v>
                </c:pt>
                <c:pt idx="384">
                  <c:v>1.96</c:v>
                </c:pt>
                <c:pt idx="385">
                  <c:v>1.98</c:v>
                </c:pt>
                <c:pt idx="386">
                  <c:v>2.0100000000000002</c:v>
                </c:pt>
                <c:pt idx="387">
                  <c:v>1.9999999999999996</c:v>
                </c:pt>
                <c:pt idx="388">
                  <c:v>1.9699999999999998</c:v>
                </c:pt>
                <c:pt idx="389">
                  <c:v>1.9999999999999996</c:v>
                </c:pt>
                <c:pt idx="390">
                  <c:v>2.0100000000000002</c:v>
                </c:pt>
                <c:pt idx="391">
                  <c:v>1.98</c:v>
                </c:pt>
                <c:pt idx="392">
                  <c:v>2</c:v>
                </c:pt>
                <c:pt idx="393">
                  <c:v>2.0300000000000002</c:v>
                </c:pt>
                <c:pt idx="394">
                  <c:v>1.9999999999999996</c:v>
                </c:pt>
                <c:pt idx="395">
                  <c:v>2.0099999999999998</c:v>
                </c:pt>
                <c:pt idx="396">
                  <c:v>2.0000000000000004</c:v>
                </c:pt>
                <c:pt idx="397">
                  <c:v>1.96</c:v>
                </c:pt>
                <c:pt idx="398">
                  <c:v>1.96</c:v>
                </c:pt>
                <c:pt idx="399">
                  <c:v>1.9600000000000004</c:v>
                </c:pt>
                <c:pt idx="400">
                  <c:v>1.9799999999999995</c:v>
                </c:pt>
                <c:pt idx="401">
                  <c:v>1.9799999999999995</c:v>
                </c:pt>
                <c:pt idx="402">
                  <c:v>1.7999999999999998</c:v>
                </c:pt>
                <c:pt idx="403">
                  <c:v>1.8200000000000003</c:v>
                </c:pt>
                <c:pt idx="404">
                  <c:v>1.8299999999999996</c:v>
                </c:pt>
                <c:pt idx="405">
                  <c:v>1.8399999999999999</c:v>
                </c:pt>
                <c:pt idx="406">
                  <c:v>1.8599999999999994</c:v>
                </c:pt>
                <c:pt idx="407">
                  <c:v>1.85</c:v>
                </c:pt>
                <c:pt idx="408">
                  <c:v>1.8199999999999994</c:v>
                </c:pt>
                <c:pt idx="409">
                  <c:v>1.8599999999999999</c:v>
                </c:pt>
                <c:pt idx="410">
                  <c:v>1.8299999999999996</c:v>
                </c:pt>
                <c:pt idx="411">
                  <c:v>1.8900000000000001</c:v>
                </c:pt>
                <c:pt idx="412">
                  <c:v>1.9000000000000004</c:v>
                </c:pt>
                <c:pt idx="413">
                  <c:v>1.88</c:v>
                </c:pt>
                <c:pt idx="414">
                  <c:v>1.87</c:v>
                </c:pt>
                <c:pt idx="415">
                  <c:v>1.8900000000000001</c:v>
                </c:pt>
                <c:pt idx="416">
                  <c:v>1.9499999999999997</c:v>
                </c:pt>
                <c:pt idx="417">
                  <c:v>1.8900000000000001</c:v>
                </c:pt>
                <c:pt idx="418">
                  <c:v>1.83</c:v>
                </c:pt>
                <c:pt idx="419">
                  <c:v>1.9000000000000004</c:v>
                </c:pt>
                <c:pt idx="420">
                  <c:v>1.9199999999999995</c:v>
                </c:pt>
                <c:pt idx="421">
                  <c:v>1.9099999999999997</c:v>
                </c:pt>
                <c:pt idx="422">
                  <c:v>1.9699999999999998</c:v>
                </c:pt>
                <c:pt idx="423">
                  <c:v>2.06</c:v>
                </c:pt>
                <c:pt idx="424">
                  <c:v>2.0499999999999998</c:v>
                </c:pt>
                <c:pt idx="425">
                  <c:v>2.0400000000000005</c:v>
                </c:pt>
                <c:pt idx="426">
                  <c:v>2.0000000000000004</c:v>
                </c:pt>
                <c:pt idx="427">
                  <c:v>1.96</c:v>
                </c:pt>
                <c:pt idx="428">
                  <c:v>1.9100000000000006</c:v>
                </c:pt>
                <c:pt idx="429">
                  <c:v>1.8800000000000003</c:v>
                </c:pt>
                <c:pt idx="430">
                  <c:v>1.8900000000000006</c:v>
                </c:pt>
                <c:pt idx="431">
                  <c:v>1.9</c:v>
                </c:pt>
                <c:pt idx="432">
                  <c:v>1.8699999999999997</c:v>
                </c:pt>
                <c:pt idx="433">
                  <c:v>1.9000000000000004</c:v>
                </c:pt>
                <c:pt idx="434">
                  <c:v>1.8600000000000003</c:v>
                </c:pt>
                <c:pt idx="435">
                  <c:v>1.8899999999999997</c:v>
                </c:pt>
                <c:pt idx="436">
                  <c:v>1.8999999999999995</c:v>
                </c:pt>
                <c:pt idx="437">
                  <c:v>1.87</c:v>
                </c:pt>
                <c:pt idx="438">
                  <c:v>1.85</c:v>
                </c:pt>
                <c:pt idx="439">
                  <c:v>1.81</c:v>
                </c:pt>
                <c:pt idx="440">
                  <c:v>1.8299999999999996</c:v>
                </c:pt>
                <c:pt idx="441">
                  <c:v>1.7799999999999998</c:v>
                </c:pt>
                <c:pt idx="442">
                  <c:v>1.6999999999999997</c:v>
                </c:pt>
                <c:pt idx="443">
                  <c:v>1.6999999999999997</c:v>
                </c:pt>
                <c:pt idx="444">
                  <c:v>1.69</c:v>
                </c:pt>
                <c:pt idx="445">
                  <c:v>1.6799999999999997</c:v>
                </c:pt>
                <c:pt idx="446">
                  <c:v>1.6100000000000003</c:v>
                </c:pt>
                <c:pt idx="447">
                  <c:v>1.4899999999999998</c:v>
                </c:pt>
                <c:pt idx="448">
                  <c:v>1.5699999999999998</c:v>
                </c:pt>
                <c:pt idx="449">
                  <c:v>1.5099999999999998</c:v>
                </c:pt>
                <c:pt idx="450">
                  <c:v>1.52</c:v>
                </c:pt>
                <c:pt idx="451">
                  <c:v>1.52</c:v>
                </c:pt>
                <c:pt idx="452">
                  <c:v>1.52</c:v>
                </c:pt>
                <c:pt idx="453">
                  <c:v>1.56</c:v>
                </c:pt>
                <c:pt idx="454">
                  <c:v>1.6099999999999999</c:v>
                </c:pt>
                <c:pt idx="455">
                  <c:v>1.6399999999999997</c:v>
                </c:pt>
                <c:pt idx="456">
                  <c:v>1.6199999999999997</c:v>
                </c:pt>
                <c:pt idx="457">
                  <c:v>1.65</c:v>
                </c:pt>
                <c:pt idx="458">
                  <c:v>1.6600000000000001</c:v>
                </c:pt>
                <c:pt idx="459">
                  <c:v>1.6799999999999997</c:v>
                </c:pt>
                <c:pt idx="460">
                  <c:v>1.7100000000000004</c:v>
                </c:pt>
                <c:pt idx="461">
                  <c:v>1.63</c:v>
                </c:pt>
                <c:pt idx="462">
                  <c:v>1.6099999999999999</c:v>
                </c:pt>
                <c:pt idx="463">
                  <c:v>1.63</c:v>
                </c:pt>
                <c:pt idx="464">
                  <c:v>1.65</c:v>
                </c:pt>
                <c:pt idx="465">
                  <c:v>1.7000000000000002</c:v>
                </c:pt>
                <c:pt idx="466">
                  <c:v>1.6399999999999997</c:v>
                </c:pt>
                <c:pt idx="467">
                  <c:v>1.75</c:v>
                </c:pt>
                <c:pt idx="468">
                  <c:v>1.7600000000000002</c:v>
                </c:pt>
                <c:pt idx="469">
                  <c:v>1.7500000000000004</c:v>
                </c:pt>
                <c:pt idx="470">
                  <c:v>1.71</c:v>
                </c:pt>
                <c:pt idx="471">
                  <c:v>1.7200000000000002</c:v>
                </c:pt>
                <c:pt idx="472">
                  <c:v>1.73</c:v>
                </c:pt>
                <c:pt idx="473">
                  <c:v>1.73</c:v>
                </c:pt>
                <c:pt idx="474">
                  <c:v>1.7499999999999996</c:v>
                </c:pt>
                <c:pt idx="475">
                  <c:v>1.7399999999999998</c:v>
                </c:pt>
                <c:pt idx="476">
                  <c:v>1.6999999999999997</c:v>
                </c:pt>
                <c:pt idx="477">
                  <c:v>1.7400000000000002</c:v>
                </c:pt>
                <c:pt idx="478">
                  <c:v>1.6600000000000001</c:v>
                </c:pt>
                <c:pt idx="479">
                  <c:v>1.63</c:v>
                </c:pt>
                <c:pt idx="480">
                  <c:v>1.63</c:v>
                </c:pt>
                <c:pt idx="481">
                  <c:v>1.62</c:v>
                </c:pt>
                <c:pt idx="482">
                  <c:v>1.6300000000000003</c:v>
                </c:pt>
                <c:pt idx="483">
                  <c:v>1.62</c:v>
                </c:pt>
                <c:pt idx="484">
                  <c:v>1.6099999999999999</c:v>
                </c:pt>
                <c:pt idx="485">
                  <c:v>1.6100000000000003</c:v>
                </c:pt>
                <c:pt idx="486">
                  <c:v>1.5700000000000003</c:v>
                </c:pt>
                <c:pt idx="487">
                  <c:v>1.6000000000000005</c:v>
                </c:pt>
                <c:pt idx="488">
                  <c:v>1.5499999999999998</c:v>
                </c:pt>
                <c:pt idx="489">
                  <c:v>1.5099999999999998</c:v>
                </c:pt>
                <c:pt idx="490">
                  <c:v>1.52</c:v>
                </c:pt>
                <c:pt idx="491">
                  <c:v>1.5599999999999996</c:v>
                </c:pt>
                <c:pt idx="492">
                  <c:v>1.6</c:v>
                </c:pt>
                <c:pt idx="493">
                  <c:v>1.63</c:v>
                </c:pt>
                <c:pt idx="494">
                  <c:v>1.6400000000000001</c:v>
                </c:pt>
                <c:pt idx="495">
                  <c:v>1.67</c:v>
                </c:pt>
                <c:pt idx="496">
                  <c:v>1.6899999999999995</c:v>
                </c:pt>
                <c:pt idx="497">
                  <c:v>1.67</c:v>
                </c:pt>
                <c:pt idx="498">
                  <c:v>1.7499999999999996</c:v>
                </c:pt>
                <c:pt idx="499">
                  <c:v>1.7899999999999996</c:v>
                </c:pt>
                <c:pt idx="500">
                  <c:v>1.8500000000000005</c:v>
                </c:pt>
                <c:pt idx="501">
                  <c:v>1.7800000000000002</c:v>
                </c:pt>
                <c:pt idx="502">
                  <c:v>1.75</c:v>
                </c:pt>
                <c:pt idx="503">
                  <c:v>1.7800000000000002</c:v>
                </c:pt>
                <c:pt idx="504">
                  <c:v>1.7599999999999998</c:v>
                </c:pt>
                <c:pt idx="505">
                  <c:v>1.8200000000000003</c:v>
                </c:pt>
                <c:pt idx="506">
                  <c:v>1.7600000000000002</c:v>
                </c:pt>
                <c:pt idx="507">
                  <c:v>1.67</c:v>
                </c:pt>
                <c:pt idx="508">
                  <c:v>1.67</c:v>
                </c:pt>
                <c:pt idx="509">
                  <c:v>1.6700000000000004</c:v>
                </c:pt>
                <c:pt idx="510">
                  <c:v>1.6400000000000001</c:v>
                </c:pt>
                <c:pt idx="511">
                  <c:v>1.6600000000000001</c:v>
                </c:pt>
                <c:pt idx="512">
                  <c:v>1.56</c:v>
                </c:pt>
                <c:pt idx="513">
                  <c:v>1.56</c:v>
                </c:pt>
                <c:pt idx="514">
                  <c:v>1.5299999999999998</c:v>
                </c:pt>
                <c:pt idx="515">
                  <c:v>1.52</c:v>
                </c:pt>
                <c:pt idx="516">
                  <c:v>#N/A</c:v>
                </c:pt>
                <c:pt idx="517">
                  <c:v>1.5600000000000003</c:v>
                </c:pt>
                <c:pt idx="518">
                  <c:v>1.56</c:v>
                </c:pt>
                <c:pt idx="519">
                  <c:v>1.5100000000000002</c:v>
                </c:pt>
                <c:pt idx="520">
                  <c:v>#N/A</c:v>
                </c:pt>
                <c:pt idx="521">
                  <c:v>1.58</c:v>
                </c:pt>
                <c:pt idx="522">
                  <c:v>1.6099999999999999</c:v>
                </c:pt>
                <c:pt idx="523">
                  <c:v>1.6100000000000003</c:v>
                </c:pt>
                <c:pt idx="524">
                  <c:v>1.63</c:v>
                </c:pt>
                <c:pt idx="525">
                  <c:v>1.63</c:v>
                </c:pt>
                <c:pt idx="526">
                  <c:v>1.6</c:v>
                </c:pt>
                <c:pt idx="527">
                  <c:v>1.5899999999999999</c:v>
                </c:pt>
                <c:pt idx="528">
                  <c:v>1.6600000000000001</c:v>
                </c:pt>
                <c:pt idx="529">
                  <c:v>1.6399999999999997</c:v>
                </c:pt>
                <c:pt idx="530">
                  <c:v>1.5999999999999996</c:v>
                </c:pt>
                <c:pt idx="531">
                  <c:v>1.58</c:v>
                </c:pt>
                <c:pt idx="532">
                  <c:v>1.7000000000000002</c:v>
                </c:pt>
                <c:pt idx="533">
                  <c:v>1.62</c:v>
                </c:pt>
                <c:pt idx="534">
                  <c:v>1.62</c:v>
                </c:pt>
                <c:pt idx="535">
                  <c:v>1.6500000000000004</c:v>
                </c:pt>
                <c:pt idx="536">
                  <c:v>1.65</c:v>
                </c:pt>
                <c:pt idx="537">
                  <c:v>1.65</c:v>
                </c:pt>
                <c:pt idx="538">
                  <c:v>1.7000000000000002</c:v>
                </c:pt>
                <c:pt idx="539">
                  <c:v>1.6700000000000004</c:v>
                </c:pt>
                <c:pt idx="540">
                  <c:v>1.65</c:v>
                </c:pt>
                <c:pt idx="541">
                  <c:v>1.63</c:v>
                </c:pt>
                <c:pt idx="542">
                  <c:v>1.62</c:v>
                </c:pt>
                <c:pt idx="543">
                  <c:v>1.5999999999999996</c:v>
                </c:pt>
                <c:pt idx="544">
                  <c:v>1.69</c:v>
                </c:pt>
                <c:pt idx="545">
                  <c:v>1.6800000000000002</c:v>
                </c:pt>
                <c:pt idx="546">
                  <c:v>1.6600000000000001</c:v>
                </c:pt>
                <c:pt idx="547">
                  <c:v>1.6800000000000002</c:v>
                </c:pt>
                <c:pt idx="548">
                  <c:v>1.6999999999999997</c:v>
                </c:pt>
                <c:pt idx="549">
                  <c:v>1.6799999999999997</c:v>
                </c:pt>
                <c:pt idx="550">
                  <c:v>1.6999999999999997</c:v>
                </c:pt>
                <c:pt idx="551">
                  <c:v>1.7600000000000002</c:v>
                </c:pt>
                <c:pt idx="552">
                  <c:v>1.7100000000000004</c:v>
                </c:pt>
                <c:pt idx="553">
                  <c:v>1.6999999999999997</c:v>
                </c:pt>
                <c:pt idx="554">
                  <c:v>1.7100000000000004</c:v>
                </c:pt>
                <c:pt idx="555">
                  <c:v>1.7000000000000002</c:v>
                </c:pt>
                <c:pt idx="556">
                  <c:v>1.67</c:v>
                </c:pt>
                <c:pt idx="557">
                  <c:v>1.6499999999999995</c:v>
                </c:pt>
                <c:pt idx="558">
                  <c:v>1.6700000000000004</c:v>
                </c:pt>
                <c:pt idx="559">
                  <c:v>1.7400000000000002</c:v>
                </c:pt>
                <c:pt idx="560">
                  <c:v>1.7200000000000002</c:v>
                </c:pt>
                <c:pt idx="561">
                  <c:v>1.7200000000000002</c:v>
                </c:pt>
                <c:pt idx="562">
                  <c:v>1.7199999999999998</c:v>
                </c:pt>
                <c:pt idx="563">
                  <c:v>1.7000000000000002</c:v>
                </c:pt>
                <c:pt idx="564">
                  <c:v>1.6899999999999995</c:v>
                </c:pt>
                <c:pt idx="565">
                  <c:v>1.73</c:v>
                </c:pt>
                <c:pt idx="566">
                  <c:v>1.69</c:v>
                </c:pt>
                <c:pt idx="567">
                  <c:v>1.67</c:v>
                </c:pt>
                <c:pt idx="568">
                  <c:v>1.71</c:v>
                </c:pt>
                <c:pt idx="569">
                  <c:v>1.7000000000000002</c:v>
                </c:pt>
                <c:pt idx="570">
                  <c:v>1.6700000000000004</c:v>
                </c:pt>
                <c:pt idx="571">
                  <c:v>1.6099999999999999</c:v>
                </c:pt>
                <c:pt idx="572">
                  <c:v>1.6499999999999995</c:v>
                </c:pt>
                <c:pt idx="573">
                  <c:v>1.6599999999999997</c:v>
                </c:pt>
                <c:pt idx="574">
                  <c:v>1.65</c:v>
                </c:pt>
                <c:pt idx="575">
                  <c:v>1.63</c:v>
                </c:pt>
                <c:pt idx="576">
                  <c:v>1.5999999999999996</c:v>
                </c:pt>
                <c:pt idx="577">
                  <c:v>1.5799999999999996</c:v>
                </c:pt>
                <c:pt idx="578">
                  <c:v>1.5699999999999998</c:v>
                </c:pt>
                <c:pt idx="579">
                  <c:v>1.6100000000000003</c:v>
                </c:pt>
                <c:pt idx="580">
                  <c:v>1.6099999999999999</c:v>
                </c:pt>
                <c:pt idx="581">
                  <c:v>1.62</c:v>
                </c:pt>
                <c:pt idx="582">
                  <c:v>1.6400000000000001</c:v>
                </c:pt>
                <c:pt idx="583">
                  <c:v>1.6400000000000001</c:v>
                </c:pt>
                <c:pt idx="584">
                  <c:v>1.6600000000000001</c:v>
                </c:pt>
                <c:pt idx="585">
                  <c:v>#N/A</c:v>
                </c:pt>
                <c:pt idx="586">
                  <c:v>1.6800000000000002</c:v>
                </c:pt>
                <c:pt idx="587">
                  <c:v>1.6600000000000001</c:v>
                </c:pt>
                <c:pt idx="588">
                  <c:v>1.6599999999999997</c:v>
                </c:pt>
                <c:pt idx="589">
                  <c:v>1.6499999999999995</c:v>
                </c:pt>
                <c:pt idx="590">
                  <c:v>1.6599999999999997</c:v>
                </c:pt>
                <c:pt idx="591">
                  <c:v>1.6399999999999997</c:v>
                </c:pt>
                <c:pt idx="592">
                  <c:v>1.7000000000000002</c:v>
                </c:pt>
                <c:pt idx="593">
                  <c:v>1.7300000000000004</c:v>
                </c:pt>
                <c:pt idx="594">
                  <c:v>1.77</c:v>
                </c:pt>
                <c:pt idx="595">
                  <c:v>1.7799999999999998</c:v>
                </c:pt>
                <c:pt idx="596">
                  <c:v>1.8099999999999996</c:v>
                </c:pt>
                <c:pt idx="597">
                  <c:v>1.7799999999999998</c:v>
                </c:pt>
                <c:pt idx="598">
                  <c:v>1.7799999999999994</c:v>
                </c:pt>
                <c:pt idx="599">
                  <c:v>1.7300000000000004</c:v>
                </c:pt>
                <c:pt idx="600">
                  <c:v>1.71</c:v>
                </c:pt>
                <c:pt idx="601">
                  <c:v>1.7200000000000006</c:v>
                </c:pt>
                <c:pt idx="602">
                  <c:v>1.7400000000000002</c:v>
                </c:pt>
                <c:pt idx="603">
                  <c:v>1.7300000000000004</c:v>
                </c:pt>
                <c:pt idx="604">
                  <c:v>1.75</c:v>
                </c:pt>
                <c:pt idx="605">
                  <c:v>1.7500000000000004</c:v>
                </c:pt>
                <c:pt idx="606">
                  <c:v>1.7700000000000005</c:v>
                </c:pt>
                <c:pt idx="607">
                  <c:v>1.7800000000000002</c:v>
                </c:pt>
                <c:pt idx="608">
                  <c:v>1.7400000000000002</c:v>
                </c:pt>
                <c:pt idx="609">
                  <c:v>1.7299999999999995</c:v>
                </c:pt>
                <c:pt idx="610">
                  <c:v>#N/A</c:v>
                </c:pt>
                <c:pt idx="611">
                  <c:v>1.6999999999999997</c:v>
                </c:pt>
                <c:pt idx="612">
                  <c:v>1.6599999999999997</c:v>
                </c:pt>
                <c:pt idx="613">
                  <c:v>1.6499999999999995</c:v>
                </c:pt>
                <c:pt idx="614">
                  <c:v>1.65</c:v>
                </c:pt>
                <c:pt idx="615">
                  <c:v>1.6600000000000001</c:v>
                </c:pt>
                <c:pt idx="616">
                  <c:v>1.62</c:v>
                </c:pt>
                <c:pt idx="617">
                  <c:v>1.6399999999999997</c:v>
                </c:pt>
                <c:pt idx="618">
                  <c:v>1.6100000000000003</c:v>
                </c:pt>
                <c:pt idx="619">
                  <c:v>1.6</c:v>
                </c:pt>
                <c:pt idx="620">
                  <c:v>1.6400000000000001</c:v>
                </c:pt>
                <c:pt idx="621">
                  <c:v>1.62</c:v>
                </c:pt>
                <c:pt idx="622">
                  <c:v>1.6900000000000004</c:v>
                </c:pt>
                <c:pt idx="623">
                  <c:v>1.67</c:v>
                </c:pt>
                <c:pt idx="624">
                  <c:v>1.6799999999999997</c:v>
                </c:pt>
                <c:pt idx="625">
                  <c:v>1.71</c:v>
                </c:pt>
                <c:pt idx="626">
                  <c:v>1.6699999999999995</c:v>
                </c:pt>
                <c:pt idx="627">
                  <c:v>1.7200000000000002</c:v>
                </c:pt>
                <c:pt idx="628">
                  <c:v>1.6799999999999997</c:v>
                </c:pt>
                <c:pt idx="629">
                  <c:v>1.6600000000000001</c:v>
                </c:pt>
                <c:pt idx="630">
                  <c:v>1.63</c:v>
                </c:pt>
                <c:pt idx="631">
                  <c:v>1.63</c:v>
                </c:pt>
                <c:pt idx="632">
                  <c:v>1.6800000000000006</c:v>
                </c:pt>
                <c:pt idx="633">
                  <c:v>1.63</c:v>
                </c:pt>
                <c:pt idx="634">
                  <c:v>1.63</c:v>
                </c:pt>
                <c:pt idx="635">
                  <c:v>1.6600000000000001</c:v>
                </c:pt>
                <c:pt idx="636">
                  <c:v>1.6399999999999997</c:v>
                </c:pt>
                <c:pt idx="637">
                  <c:v>1.5700000000000003</c:v>
                </c:pt>
                <c:pt idx="638">
                  <c:v>1.6599999999999997</c:v>
                </c:pt>
                <c:pt idx="639">
                  <c:v>1.6799999999999997</c:v>
                </c:pt>
                <c:pt idx="640">
                  <c:v>1.7000000000000002</c:v>
                </c:pt>
                <c:pt idx="641">
                  <c:v>1.65</c:v>
                </c:pt>
                <c:pt idx="642">
                  <c:v>1.6600000000000001</c:v>
                </c:pt>
                <c:pt idx="643">
                  <c:v>1.63</c:v>
                </c:pt>
                <c:pt idx="644">
                  <c:v>1.6700000000000004</c:v>
                </c:pt>
                <c:pt idx="645">
                  <c:v>1.6600000000000001</c:v>
                </c:pt>
                <c:pt idx="646">
                  <c:v>1.6700000000000004</c:v>
                </c:pt>
                <c:pt idx="647">
                  <c:v>1.67</c:v>
                </c:pt>
                <c:pt idx="648">
                  <c:v>1.6799999999999997</c:v>
                </c:pt>
                <c:pt idx="649">
                  <c:v>1.67</c:v>
                </c:pt>
                <c:pt idx="650">
                  <c:v>1.6700000000000004</c:v>
                </c:pt>
                <c:pt idx="651">
                  <c:v>1.6400000000000001</c:v>
                </c:pt>
                <c:pt idx="652">
                  <c:v>1.6</c:v>
                </c:pt>
                <c:pt idx="653">
                  <c:v>1.6100000000000003</c:v>
                </c:pt>
                <c:pt idx="654">
                  <c:v>1.6099999999999999</c:v>
                </c:pt>
                <c:pt idx="655">
                  <c:v>1.6000000000000005</c:v>
                </c:pt>
                <c:pt idx="656">
                  <c:v>1.6100000000000003</c:v>
                </c:pt>
                <c:pt idx="657">
                  <c:v>1.5900000000000003</c:v>
                </c:pt>
                <c:pt idx="658">
                  <c:v>1.5899999999999999</c:v>
                </c:pt>
                <c:pt idx="659">
                  <c:v>1.63</c:v>
                </c:pt>
                <c:pt idx="660">
                  <c:v>1.6300000000000003</c:v>
                </c:pt>
                <c:pt idx="661">
                  <c:v>1.63</c:v>
                </c:pt>
                <c:pt idx="662">
                  <c:v>1.6500000000000004</c:v>
                </c:pt>
                <c:pt idx="663">
                  <c:v>1.6300000000000003</c:v>
                </c:pt>
                <c:pt idx="664">
                  <c:v>1.6599999999999997</c:v>
                </c:pt>
                <c:pt idx="665">
                  <c:v>1.6799999999999997</c:v>
                </c:pt>
                <c:pt idx="666">
                  <c:v>1.6799999999999997</c:v>
                </c:pt>
                <c:pt idx="667">
                  <c:v>1.7000000000000002</c:v>
                </c:pt>
                <c:pt idx="668">
                  <c:v>1.6999999999999997</c:v>
                </c:pt>
                <c:pt idx="669">
                  <c:v>1.6999999999999997</c:v>
                </c:pt>
                <c:pt idx="670">
                  <c:v>1.69</c:v>
                </c:pt>
                <c:pt idx="671">
                  <c:v>1.6900000000000004</c:v>
                </c:pt>
                <c:pt idx="672">
                  <c:v>1.67</c:v>
                </c:pt>
                <c:pt idx="673">
                  <c:v>1.6400000000000001</c:v>
                </c:pt>
                <c:pt idx="674">
                  <c:v>1.6600000000000001</c:v>
                </c:pt>
                <c:pt idx="675">
                  <c:v>1.6999999999999997</c:v>
                </c:pt>
                <c:pt idx="676">
                  <c:v>1.71</c:v>
                </c:pt>
                <c:pt idx="677">
                  <c:v>1.6800000000000002</c:v>
                </c:pt>
                <c:pt idx="678">
                  <c:v>1.7200000000000002</c:v>
                </c:pt>
                <c:pt idx="679">
                  <c:v>1.7200000000000002</c:v>
                </c:pt>
                <c:pt idx="680">
                  <c:v>1.6999999999999997</c:v>
                </c:pt>
                <c:pt idx="681">
                  <c:v>1.71</c:v>
                </c:pt>
                <c:pt idx="682">
                  <c:v>1.6400000000000001</c:v>
                </c:pt>
                <c:pt idx="683">
                  <c:v>1.6600000000000001</c:v>
                </c:pt>
                <c:pt idx="684">
                  <c:v>1.67</c:v>
                </c:pt>
                <c:pt idx="685">
                  <c:v>1.67</c:v>
                </c:pt>
                <c:pt idx="686">
                  <c:v>1.7000000000000002</c:v>
                </c:pt>
                <c:pt idx="687">
                  <c:v>1.69</c:v>
                </c:pt>
                <c:pt idx="688">
                  <c:v>1.7000000000000002</c:v>
                </c:pt>
                <c:pt idx="689">
                  <c:v>1.69</c:v>
                </c:pt>
                <c:pt idx="690">
                  <c:v>1.69</c:v>
                </c:pt>
                <c:pt idx="691">
                  <c:v>1.7100000000000004</c:v>
                </c:pt>
                <c:pt idx="692">
                  <c:v>1.7399999999999998</c:v>
                </c:pt>
                <c:pt idx="693">
                  <c:v>1.7499999999999996</c:v>
                </c:pt>
                <c:pt idx="694">
                  <c:v>1.7300000000000004</c:v>
                </c:pt>
                <c:pt idx="695">
                  <c:v>1.7199999999999998</c:v>
                </c:pt>
                <c:pt idx="696">
                  <c:v>1.7200000000000002</c:v>
                </c:pt>
                <c:pt idx="697">
                  <c:v>1.7200000000000002</c:v>
                </c:pt>
                <c:pt idx="698">
                  <c:v>1.71</c:v>
                </c:pt>
                <c:pt idx="699">
                  <c:v>1.7199999999999998</c:v>
                </c:pt>
                <c:pt idx="700">
                  <c:v>1.69</c:v>
                </c:pt>
                <c:pt idx="701">
                  <c:v>1.69</c:v>
                </c:pt>
                <c:pt idx="702">
                  <c:v>1.6600000000000001</c:v>
                </c:pt>
                <c:pt idx="703">
                  <c:v>1.63</c:v>
                </c:pt>
                <c:pt idx="704">
                  <c:v>1.6199999999999997</c:v>
                </c:pt>
                <c:pt idx="705">
                  <c:v>1.6399999999999997</c:v>
                </c:pt>
                <c:pt idx="706">
                  <c:v>1.62</c:v>
                </c:pt>
                <c:pt idx="707">
                  <c:v>1.6399999999999997</c:v>
                </c:pt>
                <c:pt idx="708">
                  <c:v>1.7000000000000002</c:v>
                </c:pt>
                <c:pt idx="709">
                  <c:v>1.71</c:v>
                </c:pt>
                <c:pt idx="710">
                  <c:v>1.77</c:v>
                </c:pt>
                <c:pt idx="711">
                  <c:v>1.79</c:v>
                </c:pt>
                <c:pt idx="712">
                  <c:v>1.81</c:v>
                </c:pt>
                <c:pt idx="713">
                  <c:v>1.8499999999999996</c:v>
                </c:pt>
                <c:pt idx="714">
                  <c:v>1.8400000000000003</c:v>
                </c:pt>
                <c:pt idx="715">
                  <c:v>1.8599999999999999</c:v>
                </c:pt>
                <c:pt idx="716">
                  <c:v>1.8900000000000001</c:v>
                </c:pt>
                <c:pt idx="717">
                  <c:v>1.94</c:v>
                </c:pt>
                <c:pt idx="718">
                  <c:v>1.8699999999999997</c:v>
                </c:pt>
                <c:pt idx="719">
                  <c:v>1.9199999999999995</c:v>
                </c:pt>
                <c:pt idx="720">
                  <c:v>1.9500000000000002</c:v>
                </c:pt>
                <c:pt idx="721">
                  <c:v>1.9399999999999995</c:v>
                </c:pt>
                <c:pt idx="722">
                  <c:v>#N/A</c:v>
                </c:pt>
                <c:pt idx="723">
                  <c:v>1.9699999999999998</c:v>
                </c:pt>
                <c:pt idx="724">
                  <c:v>1.9400000000000004</c:v>
                </c:pt>
                <c:pt idx="725">
                  <c:v>1.9700000000000002</c:v>
                </c:pt>
                <c:pt idx="726">
                  <c:v>1.9499999999999997</c:v>
                </c:pt>
                <c:pt idx="727">
                  <c:v>1.8800000000000003</c:v>
                </c:pt>
                <c:pt idx="728">
                  <c:v>1.8899999999999997</c:v>
                </c:pt>
                <c:pt idx="729">
                  <c:v>1.8599999999999999</c:v>
                </c:pt>
                <c:pt idx="730">
                  <c:v>1.8499999999999996</c:v>
                </c:pt>
                <c:pt idx="731">
                  <c:v>1.85</c:v>
                </c:pt>
                <c:pt idx="732">
                  <c:v>1.8900000000000001</c:v>
                </c:pt>
                <c:pt idx="733">
                  <c:v>1.9600000000000004</c:v>
                </c:pt>
                <c:pt idx="734">
                  <c:v>1.9400000000000004</c:v>
                </c:pt>
                <c:pt idx="735">
                  <c:v>1.9700000000000002</c:v>
                </c:pt>
                <c:pt idx="736">
                  <c:v>1.96</c:v>
                </c:pt>
                <c:pt idx="737">
                  <c:v>1.9700000000000002</c:v>
                </c:pt>
                <c:pt idx="738">
                  <c:v>2.0399999999999996</c:v>
                </c:pt>
              </c:numCache>
            </c:numRef>
          </c:val>
          <c:smooth val="0"/>
          <c:extLst>
            <c:ext xmlns:c16="http://schemas.microsoft.com/office/drawing/2014/chart" uri="{C3380CC4-5D6E-409C-BE32-E72D297353CC}">
              <c16:uniqueId val="{00000000-E514-408A-9C78-D8EDD8B1478C}"/>
            </c:ext>
          </c:extLst>
        </c:ser>
        <c:ser>
          <c:idx val="2"/>
          <c:order val="1"/>
          <c:tx>
            <c:strRef>
              <c:f>HAVERD!$I$1</c:f>
              <c:strCache>
                <c:ptCount val="1"/>
                <c:pt idx="0">
                  <c:v>Gilt-US Treasury note spread</c:v>
                </c:pt>
              </c:strCache>
            </c:strRef>
          </c:tx>
          <c:spPr>
            <a:ln w="38100">
              <a:solidFill>
                <a:srgbClr val="002060"/>
              </a:solidFill>
            </a:ln>
          </c:spPr>
          <c:marker>
            <c:symbol val="none"/>
          </c:marker>
          <c:cat>
            <c:numRef>
              <c:f>HAVERD!$G$531:$G$1290</c:f>
              <c:numCache>
                <c:formatCode>m/d/yyyy</c:formatCode>
                <c:ptCount val="76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numCache>
            </c:numRef>
          </c:cat>
          <c:val>
            <c:numRef>
              <c:f>HAVERD!$I$531:$I$1290</c:f>
              <c:numCache>
                <c:formatCode>0.00</c:formatCode>
                <c:ptCount val="760"/>
                <c:pt idx="0">
                  <c:v>-0.65999999999999992</c:v>
                </c:pt>
                <c:pt idx="1">
                  <c:v>-0.57999999999999985</c:v>
                </c:pt>
                <c:pt idx="2">
                  <c:v>-0.61999999999999988</c:v>
                </c:pt>
                <c:pt idx="3">
                  <c:v>-0.59000000000000008</c:v>
                </c:pt>
                <c:pt idx="4">
                  <c:v>-0.58000000000000007</c:v>
                </c:pt>
                <c:pt idx="5">
                  <c:v>-0.59000000000000008</c:v>
                </c:pt>
                <c:pt idx="6">
                  <c:v>-0.58000000000000007</c:v>
                </c:pt>
                <c:pt idx="7">
                  <c:v>-0.6100000000000001</c:v>
                </c:pt>
                <c:pt idx="8">
                  <c:v>-0.58999999999999986</c:v>
                </c:pt>
                <c:pt idx="9">
                  <c:v>-0.62000000000000011</c:v>
                </c:pt>
                <c:pt idx="10">
                  <c:v>#N/A</c:v>
                </c:pt>
                <c:pt idx="11">
                  <c:v>-0.65000000000000013</c:v>
                </c:pt>
                <c:pt idx="12">
                  <c:v>-0.57000000000000006</c:v>
                </c:pt>
                <c:pt idx="13">
                  <c:v>-0.6100000000000001</c:v>
                </c:pt>
                <c:pt idx="14">
                  <c:v>-0.58000000000000007</c:v>
                </c:pt>
                <c:pt idx="15">
                  <c:v>-0.62000000000000011</c:v>
                </c:pt>
                <c:pt idx="16">
                  <c:v>-0.6100000000000001</c:v>
                </c:pt>
                <c:pt idx="17">
                  <c:v>-0.65000000000000013</c:v>
                </c:pt>
                <c:pt idx="18">
                  <c:v>-0.59000000000000008</c:v>
                </c:pt>
                <c:pt idx="19">
                  <c:v>-0.54</c:v>
                </c:pt>
                <c:pt idx="20">
                  <c:v>-0.48</c:v>
                </c:pt>
                <c:pt idx="21">
                  <c:v>-0.51</c:v>
                </c:pt>
                <c:pt idx="22">
                  <c:v>-0.52</c:v>
                </c:pt>
                <c:pt idx="23">
                  <c:v>-0.44999999999999996</c:v>
                </c:pt>
                <c:pt idx="24">
                  <c:v>-0.52</c:v>
                </c:pt>
                <c:pt idx="25">
                  <c:v>-0.51</c:v>
                </c:pt>
                <c:pt idx="26">
                  <c:v>-0.47</c:v>
                </c:pt>
                <c:pt idx="27">
                  <c:v>-0.51</c:v>
                </c:pt>
                <c:pt idx="28">
                  <c:v>-0.49999999999999978</c:v>
                </c:pt>
                <c:pt idx="29">
                  <c:v>-0.36999999999999988</c:v>
                </c:pt>
                <c:pt idx="30">
                  <c:v>-0.39999999999999991</c:v>
                </c:pt>
                <c:pt idx="31">
                  <c:v>-0.45999999999999974</c:v>
                </c:pt>
                <c:pt idx="32">
                  <c:v>-0.50999999999999979</c:v>
                </c:pt>
                <c:pt idx="33">
                  <c:v>-0.51</c:v>
                </c:pt>
                <c:pt idx="34">
                  <c:v>-0.54</c:v>
                </c:pt>
                <c:pt idx="35">
                  <c:v>#N/A</c:v>
                </c:pt>
                <c:pt idx="36">
                  <c:v>-0.47</c:v>
                </c:pt>
                <c:pt idx="37">
                  <c:v>-0.51</c:v>
                </c:pt>
                <c:pt idx="38">
                  <c:v>-0.51</c:v>
                </c:pt>
                <c:pt idx="39">
                  <c:v>-0.51</c:v>
                </c:pt>
                <c:pt idx="40">
                  <c:v>-0.43000000000000016</c:v>
                </c:pt>
                <c:pt idx="41">
                  <c:v>-0.60999999999999988</c:v>
                </c:pt>
                <c:pt idx="42">
                  <c:v>-0.59000000000000008</c:v>
                </c:pt>
                <c:pt idx="43">
                  <c:v>-0.55000000000000004</c:v>
                </c:pt>
                <c:pt idx="44">
                  <c:v>-0.51</c:v>
                </c:pt>
                <c:pt idx="45">
                  <c:v>-0.48</c:v>
                </c:pt>
                <c:pt idx="46">
                  <c:v>-0.41000000000000014</c:v>
                </c:pt>
                <c:pt idx="47">
                  <c:v>-0.42999999999999994</c:v>
                </c:pt>
                <c:pt idx="48">
                  <c:v>-0.44999999999999996</c:v>
                </c:pt>
                <c:pt idx="49">
                  <c:v>-0.51</c:v>
                </c:pt>
                <c:pt idx="50">
                  <c:v>-0.54</c:v>
                </c:pt>
                <c:pt idx="51">
                  <c:v>-0.55999999999999983</c:v>
                </c:pt>
                <c:pt idx="52">
                  <c:v>-0.56000000000000005</c:v>
                </c:pt>
                <c:pt idx="53">
                  <c:v>-0.63000000000000012</c:v>
                </c:pt>
                <c:pt idx="54">
                  <c:v>-0.63000000000000012</c:v>
                </c:pt>
                <c:pt idx="55">
                  <c:v>-0.69</c:v>
                </c:pt>
                <c:pt idx="56">
                  <c:v>-0.66999999999999993</c:v>
                </c:pt>
                <c:pt idx="57">
                  <c:v>-0.70999999999999974</c:v>
                </c:pt>
                <c:pt idx="58">
                  <c:v>-0.69</c:v>
                </c:pt>
                <c:pt idx="59">
                  <c:v>-0.79</c:v>
                </c:pt>
                <c:pt idx="60">
                  <c:v>-0.83999999999999986</c:v>
                </c:pt>
                <c:pt idx="61">
                  <c:v>-0.77000000000000024</c:v>
                </c:pt>
                <c:pt idx="62">
                  <c:v>-0.67000000000000015</c:v>
                </c:pt>
                <c:pt idx="63">
                  <c:v>-0.71999999999999975</c:v>
                </c:pt>
                <c:pt idx="64">
                  <c:v>-0.79</c:v>
                </c:pt>
                <c:pt idx="65">
                  <c:v>-0.86999999999999988</c:v>
                </c:pt>
                <c:pt idx="66">
                  <c:v>-0.89000000000000012</c:v>
                </c:pt>
                <c:pt idx="67">
                  <c:v>-0.90999999999999992</c:v>
                </c:pt>
                <c:pt idx="68">
                  <c:v>-0.94000000000000017</c:v>
                </c:pt>
                <c:pt idx="69">
                  <c:v>-0.96000000000000019</c:v>
                </c:pt>
                <c:pt idx="70">
                  <c:v>-0.94</c:v>
                </c:pt>
                <c:pt idx="71">
                  <c:v>-0.92000000000000015</c:v>
                </c:pt>
                <c:pt idx="72">
                  <c:v>-0.89000000000000012</c:v>
                </c:pt>
                <c:pt idx="73">
                  <c:v>-0.94000000000000017</c:v>
                </c:pt>
                <c:pt idx="74">
                  <c:v>#N/A</c:v>
                </c:pt>
                <c:pt idx="75">
                  <c:v>-0.9700000000000002</c:v>
                </c:pt>
                <c:pt idx="76">
                  <c:v>-0.94000000000000017</c:v>
                </c:pt>
                <c:pt idx="77">
                  <c:v>-0.92000000000000015</c:v>
                </c:pt>
                <c:pt idx="78">
                  <c:v>-0.87000000000000011</c:v>
                </c:pt>
                <c:pt idx="79">
                  <c:v>-0.92999999999999994</c:v>
                </c:pt>
                <c:pt idx="80">
                  <c:v>-0.96</c:v>
                </c:pt>
                <c:pt idx="81">
                  <c:v>-0.95</c:v>
                </c:pt>
                <c:pt idx="82">
                  <c:v>-1.0099999999999998</c:v>
                </c:pt>
                <c:pt idx="83">
                  <c:v>-0.98</c:v>
                </c:pt>
                <c:pt idx="84">
                  <c:v>-0.9800000000000002</c:v>
                </c:pt>
                <c:pt idx="85">
                  <c:v>-1.0900000000000003</c:v>
                </c:pt>
                <c:pt idx="86">
                  <c:v>-1.0200000000000002</c:v>
                </c:pt>
                <c:pt idx="87">
                  <c:v>-0.96000000000000019</c:v>
                </c:pt>
                <c:pt idx="88">
                  <c:v>-1.0799999999999998</c:v>
                </c:pt>
                <c:pt idx="89">
                  <c:v>-1.1100000000000003</c:v>
                </c:pt>
                <c:pt idx="90">
                  <c:v>-1.0899999999999999</c:v>
                </c:pt>
                <c:pt idx="91">
                  <c:v>-1.1400000000000001</c:v>
                </c:pt>
                <c:pt idx="92">
                  <c:v>-1.1100000000000001</c:v>
                </c:pt>
                <c:pt idx="93">
                  <c:v>-1.1599999999999999</c:v>
                </c:pt>
                <c:pt idx="94">
                  <c:v>-1.1800000000000002</c:v>
                </c:pt>
                <c:pt idx="95">
                  <c:v>-1.1399999999999999</c:v>
                </c:pt>
                <c:pt idx="96">
                  <c:v>-1.08</c:v>
                </c:pt>
                <c:pt idx="97">
                  <c:v>-1.02</c:v>
                </c:pt>
                <c:pt idx="98">
                  <c:v>-0.96999999999999975</c:v>
                </c:pt>
                <c:pt idx="99">
                  <c:v>-0.9099999999999997</c:v>
                </c:pt>
                <c:pt idx="100">
                  <c:v>-0.8899999999999999</c:v>
                </c:pt>
                <c:pt idx="101">
                  <c:v>-0.86999999999999988</c:v>
                </c:pt>
                <c:pt idx="102">
                  <c:v>-0.83000000000000007</c:v>
                </c:pt>
                <c:pt idx="103">
                  <c:v>-0.78</c:v>
                </c:pt>
                <c:pt idx="104">
                  <c:v>-0.82000000000000028</c:v>
                </c:pt>
                <c:pt idx="105">
                  <c:v>#N/A</c:v>
                </c:pt>
                <c:pt idx="106">
                  <c:v>-0.75</c:v>
                </c:pt>
                <c:pt idx="107">
                  <c:v>-0.7799999999999998</c:v>
                </c:pt>
                <c:pt idx="108">
                  <c:v>-0.77</c:v>
                </c:pt>
                <c:pt idx="109">
                  <c:v>-0.81</c:v>
                </c:pt>
                <c:pt idx="110">
                  <c:v>-0.78000000000000025</c:v>
                </c:pt>
                <c:pt idx="111">
                  <c:v>-0.75999999999999979</c:v>
                </c:pt>
                <c:pt idx="112">
                  <c:v>-0.7799999999999998</c:v>
                </c:pt>
                <c:pt idx="113">
                  <c:v>-0.70000000000000018</c:v>
                </c:pt>
                <c:pt idx="114">
                  <c:v>-0.71999999999999975</c:v>
                </c:pt>
                <c:pt idx="115">
                  <c:v>-0.91000000000000014</c:v>
                </c:pt>
                <c:pt idx="116">
                  <c:v>-0.90000000000000036</c:v>
                </c:pt>
                <c:pt idx="117">
                  <c:v>-0.83999999999999986</c:v>
                </c:pt>
                <c:pt idx="118">
                  <c:v>-0.75999999999999979</c:v>
                </c:pt>
                <c:pt idx="119">
                  <c:v>-0.75999999999999979</c:v>
                </c:pt>
                <c:pt idx="120">
                  <c:v>#N/A</c:v>
                </c:pt>
                <c:pt idx="121">
                  <c:v>-0.66000000000000014</c:v>
                </c:pt>
                <c:pt idx="122">
                  <c:v>-0.66999999999999993</c:v>
                </c:pt>
                <c:pt idx="123">
                  <c:v>-0.79</c:v>
                </c:pt>
                <c:pt idx="124">
                  <c:v>-0.83000000000000007</c:v>
                </c:pt>
                <c:pt idx="125">
                  <c:v>-0.80000000000000027</c:v>
                </c:pt>
                <c:pt idx="126">
                  <c:v>-0.73</c:v>
                </c:pt>
                <c:pt idx="127">
                  <c:v>-0.71</c:v>
                </c:pt>
                <c:pt idx="128">
                  <c:v>-0.75999999999999979</c:v>
                </c:pt>
                <c:pt idx="129">
                  <c:v>-0.7799999999999998</c:v>
                </c:pt>
                <c:pt idx="130">
                  <c:v>#N/A</c:v>
                </c:pt>
                <c:pt idx="131">
                  <c:v>-0.75999999999999979</c:v>
                </c:pt>
                <c:pt idx="132">
                  <c:v>-0.83000000000000007</c:v>
                </c:pt>
                <c:pt idx="133">
                  <c:v>-0.87999999999999989</c:v>
                </c:pt>
                <c:pt idx="134">
                  <c:v>-0.85999999999999988</c:v>
                </c:pt>
                <c:pt idx="135">
                  <c:v>-0.80000000000000027</c:v>
                </c:pt>
                <c:pt idx="136">
                  <c:v>-0.89000000000000012</c:v>
                </c:pt>
                <c:pt idx="137">
                  <c:v>-0.86000000000000032</c:v>
                </c:pt>
                <c:pt idx="138">
                  <c:v>-0.87000000000000011</c:v>
                </c:pt>
                <c:pt idx="139">
                  <c:v>-0.8400000000000003</c:v>
                </c:pt>
                <c:pt idx="140">
                  <c:v>-0.81999999999999984</c:v>
                </c:pt>
                <c:pt idx="141">
                  <c:v>-0.82999999999999963</c:v>
                </c:pt>
                <c:pt idx="142">
                  <c:v>-0.89999999999999991</c:v>
                </c:pt>
                <c:pt idx="143">
                  <c:v>-0.87000000000000011</c:v>
                </c:pt>
                <c:pt idx="144">
                  <c:v>-0.84000000000000008</c:v>
                </c:pt>
                <c:pt idx="145">
                  <c:v>-0.87000000000000011</c:v>
                </c:pt>
                <c:pt idx="146">
                  <c:v>-0.89000000000000012</c:v>
                </c:pt>
                <c:pt idx="147">
                  <c:v>-0.81999999999999984</c:v>
                </c:pt>
                <c:pt idx="148">
                  <c:v>-0.81</c:v>
                </c:pt>
                <c:pt idx="149">
                  <c:v>-0.80999999999999983</c:v>
                </c:pt>
                <c:pt idx="150">
                  <c:v>-0.79</c:v>
                </c:pt>
                <c:pt idx="151">
                  <c:v>-0.8899999999999999</c:v>
                </c:pt>
                <c:pt idx="152">
                  <c:v>-0.82000000000000006</c:v>
                </c:pt>
                <c:pt idx="153">
                  <c:v>-0.78000000000000025</c:v>
                </c:pt>
                <c:pt idx="154">
                  <c:v>-0.79</c:v>
                </c:pt>
                <c:pt idx="155">
                  <c:v>-0.82000000000000006</c:v>
                </c:pt>
                <c:pt idx="156">
                  <c:v>-0.81999999999999984</c:v>
                </c:pt>
                <c:pt idx="157">
                  <c:v>-0.81999999999999984</c:v>
                </c:pt>
                <c:pt idx="158">
                  <c:v>-0.81</c:v>
                </c:pt>
                <c:pt idx="159">
                  <c:v>-0.73999999999999977</c:v>
                </c:pt>
                <c:pt idx="160">
                  <c:v>-0.76000000000000023</c:v>
                </c:pt>
                <c:pt idx="161">
                  <c:v>-0.71</c:v>
                </c:pt>
                <c:pt idx="162">
                  <c:v>-0.61000000000000032</c:v>
                </c:pt>
                <c:pt idx="163">
                  <c:v>-0.54999999999999982</c:v>
                </c:pt>
                <c:pt idx="164">
                  <c:v>-0.56999999999999984</c:v>
                </c:pt>
                <c:pt idx="165">
                  <c:v>-0.50999999999999979</c:v>
                </c:pt>
                <c:pt idx="166">
                  <c:v>-0.46999999999999975</c:v>
                </c:pt>
                <c:pt idx="167">
                  <c:v>-0.41999999999999993</c:v>
                </c:pt>
                <c:pt idx="168">
                  <c:v>-0.41999999999999993</c:v>
                </c:pt>
                <c:pt idx="169">
                  <c:v>-0.41999999999999993</c:v>
                </c:pt>
                <c:pt idx="170">
                  <c:v>-0.49000000000000021</c:v>
                </c:pt>
                <c:pt idx="171">
                  <c:v>-0.4099999999999997</c:v>
                </c:pt>
                <c:pt idx="172">
                  <c:v>-0.35999999999999988</c:v>
                </c:pt>
                <c:pt idx="173">
                  <c:v>-0.36999999999999966</c:v>
                </c:pt>
                <c:pt idx="174">
                  <c:v>-0.30000000000000027</c:v>
                </c:pt>
                <c:pt idx="175">
                  <c:v>#N/A</c:v>
                </c:pt>
                <c:pt idx="176">
                  <c:v>-0.24000000000000021</c:v>
                </c:pt>
                <c:pt idx="177">
                  <c:v>-0.26000000000000023</c:v>
                </c:pt>
                <c:pt idx="178">
                  <c:v>-0.12999999999999989</c:v>
                </c:pt>
                <c:pt idx="179">
                  <c:v>-0.22999999999999998</c:v>
                </c:pt>
                <c:pt idx="180">
                  <c:v>-0.30000000000000027</c:v>
                </c:pt>
                <c:pt idx="181">
                  <c:v>-0.25</c:v>
                </c:pt>
                <c:pt idx="182">
                  <c:v>-0.27</c:v>
                </c:pt>
                <c:pt idx="183">
                  <c:v>-0.29000000000000004</c:v>
                </c:pt>
                <c:pt idx="184">
                  <c:v>-0.31000000000000005</c:v>
                </c:pt>
                <c:pt idx="185">
                  <c:v>-0.33000000000000007</c:v>
                </c:pt>
                <c:pt idx="186">
                  <c:v>-0.2799999999999998</c:v>
                </c:pt>
                <c:pt idx="187">
                  <c:v>-0.19999999999999973</c:v>
                </c:pt>
                <c:pt idx="188">
                  <c:v>-0.20000000000000018</c:v>
                </c:pt>
                <c:pt idx="189">
                  <c:v>0.12000000000000011</c:v>
                </c:pt>
                <c:pt idx="190">
                  <c:v>0.36000000000000032</c:v>
                </c:pt>
                <c:pt idx="191">
                  <c:v>0.51000000000000023</c:v>
                </c:pt>
                <c:pt idx="192">
                  <c:v>0.28999999999999959</c:v>
                </c:pt>
                <c:pt idx="193">
                  <c:v>0.45000000000000018</c:v>
                </c:pt>
                <c:pt idx="194">
                  <c:v>0.25</c:v>
                </c:pt>
                <c:pt idx="195">
                  <c:v>0.29000000000000004</c:v>
                </c:pt>
                <c:pt idx="196">
                  <c:v>0.23999999999999977</c:v>
                </c:pt>
                <c:pt idx="197">
                  <c:v>0.27000000000000046</c:v>
                </c:pt>
                <c:pt idx="198">
                  <c:v>0.36000000000000032</c:v>
                </c:pt>
                <c:pt idx="199">
                  <c:v>0.36999999999999966</c:v>
                </c:pt>
                <c:pt idx="200">
                  <c:v>#N/A</c:v>
                </c:pt>
                <c:pt idx="201">
                  <c:v>0.51000000000000023</c:v>
                </c:pt>
                <c:pt idx="202">
                  <c:v>0.51999999999999957</c:v>
                </c:pt>
                <c:pt idx="203">
                  <c:v>0.20999999999999952</c:v>
                </c:pt>
                <c:pt idx="204">
                  <c:v>0.37000000000000011</c:v>
                </c:pt>
                <c:pt idx="205">
                  <c:v>-4.9999999999999378E-2</c:v>
                </c:pt>
                <c:pt idx="206">
                  <c:v>-7.9999999999999627E-2</c:v>
                </c:pt>
                <c:pt idx="207">
                  <c:v>-0.24999999999999956</c:v>
                </c:pt>
                <c:pt idx="208">
                  <c:v>-0.30000000000000027</c:v>
                </c:pt>
                <c:pt idx="209">
                  <c:v>-0.15000000000000036</c:v>
                </c:pt>
                <c:pt idx="210">
                  <c:v>-0.54</c:v>
                </c:pt>
                <c:pt idx="211">
                  <c:v>-0.46999999999999975</c:v>
                </c:pt>
                <c:pt idx="212">
                  <c:v>-0.45999999999999996</c:v>
                </c:pt>
                <c:pt idx="213">
                  <c:v>-0.54999999999999982</c:v>
                </c:pt>
                <c:pt idx="214">
                  <c:v>-0.51999999999999957</c:v>
                </c:pt>
                <c:pt idx="215">
                  <c:v>-0.57999999999999963</c:v>
                </c:pt>
                <c:pt idx="216">
                  <c:v>-0.61000000000000032</c:v>
                </c:pt>
                <c:pt idx="217">
                  <c:v>-0.70999999999999952</c:v>
                </c:pt>
                <c:pt idx="218">
                  <c:v>-0.63999999999999968</c:v>
                </c:pt>
                <c:pt idx="219">
                  <c:v>-0.62999999999999989</c:v>
                </c:pt>
                <c:pt idx="220">
                  <c:v>-0.57999999999999963</c:v>
                </c:pt>
                <c:pt idx="221">
                  <c:v>-0.58999999999999986</c:v>
                </c:pt>
                <c:pt idx="222">
                  <c:v>-0.66999999999999993</c:v>
                </c:pt>
                <c:pt idx="223">
                  <c:v>-0.5299999999999998</c:v>
                </c:pt>
                <c:pt idx="224">
                  <c:v>#N/A</c:v>
                </c:pt>
                <c:pt idx="225">
                  <c:v>-0.5299999999999998</c:v>
                </c:pt>
                <c:pt idx="226">
                  <c:v>-0.50999999999999979</c:v>
                </c:pt>
                <c:pt idx="227">
                  <c:v>-0.52</c:v>
                </c:pt>
                <c:pt idx="228">
                  <c:v>-0.58000000000000007</c:v>
                </c:pt>
                <c:pt idx="229">
                  <c:v>-0.57999999999999963</c:v>
                </c:pt>
                <c:pt idx="230">
                  <c:v>-0.62000000000000011</c:v>
                </c:pt>
                <c:pt idx="231">
                  <c:v>-0.62999999999999989</c:v>
                </c:pt>
                <c:pt idx="232">
                  <c:v>-0.70000000000000018</c:v>
                </c:pt>
                <c:pt idx="233">
                  <c:v>#N/A</c:v>
                </c:pt>
                <c:pt idx="234">
                  <c:v>-0.57000000000000028</c:v>
                </c:pt>
                <c:pt idx="235">
                  <c:v>-0.56000000000000005</c:v>
                </c:pt>
                <c:pt idx="236">
                  <c:v>-0.62999999999999989</c:v>
                </c:pt>
                <c:pt idx="237">
                  <c:v>-0.52</c:v>
                </c:pt>
                <c:pt idx="238">
                  <c:v>-0.42999999999999972</c:v>
                </c:pt>
                <c:pt idx="239">
                  <c:v>-0.35999999999999988</c:v>
                </c:pt>
                <c:pt idx="240">
                  <c:v>-0.5</c:v>
                </c:pt>
                <c:pt idx="241">
                  <c:v>-0.42999999999999972</c:v>
                </c:pt>
                <c:pt idx="242">
                  <c:v>-0.37000000000000011</c:v>
                </c:pt>
                <c:pt idx="243">
                  <c:v>-0.39000000000000012</c:v>
                </c:pt>
                <c:pt idx="244">
                  <c:v>-0.38999999999999968</c:v>
                </c:pt>
                <c:pt idx="245">
                  <c:v>-0.4099999999999997</c:v>
                </c:pt>
                <c:pt idx="246">
                  <c:v>-0.20999999999999996</c:v>
                </c:pt>
                <c:pt idx="247">
                  <c:v>-0.18000000000000016</c:v>
                </c:pt>
                <c:pt idx="248">
                  <c:v>-0.18999999999999995</c:v>
                </c:pt>
                <c:pt idx="249">
                  <c:v>-0.14999999999999991</c:v>
                </c:pt>
                <c:pt idx="250">
                  <c:v>-6.999999999999984E-2</c:v>
                </c:pt>
                <c:pt idx="251">
                  <c:v>-8.9999999999999858E-2</c:v>
                </c:pt>
                <c:pt idx="252">
                  <c:v>-0.11000000000000032</c:v>
                </c:pt>
                <c:pt idx="253">
                  <c:v>-6.999999999999984E-2</c:v>
                </c:pt>
                <c:pt idx="254">
                  <c:v>-0.12000000000000011</c:v>
                </c:pt>
                <c:pt idx="255">
                  <c:v>#N/A</c:v>
                </c:pt>
                <c:pt idx="256">
                  <c:v>-0.19999999999999973</c:v>
                </c:pt>
                <c:pt idx="257">
                  <c:v>-0.22999999999999998</c:v>
                </c:pt>
                <c:pt idx="258">
                  <c:v>-0.16999999999999993</c:v>
                </c:pt>
                <c:pt idx="259">
                  <c:v>-0.20999999999999996</c:v>
                </c:pt>
                <c:pt idx="260">
                  <c:v>#N/A</c:v>
                </c:pt>
                <c:pt idx="261">
                  <c:v>-0.14000000000000012</c:v>
                </c:pt>
                <c:pt idx="262">
                  <c:v>-0.18999999999999995</c:v>
                </c:pt>
                <c:pt idx="263">
                  <c:v>-0.16000000000000014</c:v>
                </c:pt>
                <c:pt idx="264">
                  <c:v>-7.9999999999999627E-2</c:v>
                </c:pt>
                <c:pt idx="265">
                  <c:v>0</c:v>
                </c:pt>
                <c:pt idx="266">
                  <c:v>-4.9999999999999822E-2</c:v>
                </c:pt>
                <c:pt idx="267">
                  <c:v>-0.12999999999999989</c:v>
                </c:pt>
                <c:pt idx="268">
                  <c:v>-0.11000000000000032</c:v>
                </c:pt>
                <c:pt idx="269">
                  <c:v>-0.12000000000000011</c:v>
                </c:pt>
                <c:pt idx="270">
                  <c:v>#N/A</c:v>
                </c:pt>
                <c:pt idx="271">
                  <c:v>-0.19999999999999973</c:v>
                </c:pt>
                <c:pt idx="272">
                  <c:v>-6.0000000000000053E-2</c:v>
                </c:pt>
                <c:pt idx="273">
                  <c:v>-7.0000000000000284E-2</c:v>
                </c:pt>
                <c:pt idx="274">
                  <c:v>-0.10999999999999988</c:v>
                </c:pt>
                <c:pt idx="275">
                  <c:v>-0.16000000000000014</c:v>
                </c:pt>
                <c:pt idx="276">
                  <c:v>-0.18000000000000016</c:v>
                </c:pt>
                <c:pt idx="277">
                  <c:v>-0.21999999999999975</c:v>
                </c:pt>
                <c:pt idx="278">
                  <c:v>-0.19000000000000039</c:v>
                </c:pt>
                <c:pt idx="279">
                  <c:v>-0.18999999999999995</c:v>
                </c:pt>
                <c:pt idx="280">
                  <c:v>-0.19999999999999973</c:v>
                </c:pt>
                <c:pt idx="281">
                  <c:v>-0.18000000000000016</c:v>
                </c:pt>
                <c:pt idx="282">
                  <c:v>-9.0000000000000302E-2</c:v>
                </c:pt>
                <c:pt idx="283">
                  <c:v>-0.4099999999999997</c:v>
                </c:pt>
                <c:pt idx="284">
                  <c:v>-0.48</c:v>
                </c:pt>
                <c:pt idx="285">
                  <c:v>-0.37000000000000011</c:v>
                </c:pt>
                <c:pt idx="286">
                  <c:v>-0.37999999999999989</c:v>
                </c:pt>
                <c:pt idx="287">
                  <c:v>-0.33999999999999986</c:v>
                </c:pt>
                <c:pt idx="288">
                  <c:v>-0.37999999999999989</c:v>
                </c:pt>
                <c:pt idx="289">
                  <c:v>-0.35000000000000009</c:v>
                </c:pt>
                <c:pt idx="290">
                  <c:v>-0.32000000000000028</c:v>
                </c:pt>
                <c:pt idx="291">
                  <c:v>-0.24000000000000021</c:v>
                </c:pt>
                <c:pt idx="292">
                  <c:v>-0.33000000000000007</c:v>
                </c:pt>
                <c:pt idx="293">
                  <c:v>-0.35999999999999988</c:v>
                </c:pt>
                <c:pt idx="294">
                  <c:v>-0.31000000000000005</c:v>
                </c:pt>
                <c:pt idx="295">
                  <c:v>#N/A</c:v>
                </c:pt>
                <c:pt idx="296">
                  <c:v>-0.32000000000000028</c:v>
                </c:pt>
                <c:pt idx="297">
                  <c:v>-0.32000000000000028</c:v>
                </c:pt>
                <c:pt idx="298">
                  <c:v>-0.29999999999999982</c:v>
                </c:pt>
                <c:pt idx="299">
                  <c:v>-0.20000000000000018</c:v>
                </c:pt>
                <c:pt idx="300">
                  <c:v>-0.12000000000000011</c:v>
                </c:pt>
                <c:pt idx="301">
                  <c:v>-8.0000000000000071E-2</c:v>
                </c:pt>
                <c:pt idx="302">
                  <c:v>-0.17999999999999972</c:v>
                </c:pt>
                <c:pt idx="303">
                  <c:v>-0.16999999999999993</c:v>
                </c:pt>
                <c:pt idx="304">
                  <c:v>-0.17000000000000037</c:v>
                </c:pt>
                <c:pt idx="305">
                  <c:v>-0.10000000000000009</c:v>
                </c:pt>
                <c:pt idx="306">
                  <c:v>-0.12000000000000011</c:v>
                </c:pt>
                <c:pt idx="307">
                  <c:v>-0.18999999999999995</c:v>
                </c:pt>
                <c:pt idx="308">
                  <c:v>-0.10000000000000009</c:v>
                </c:pt>
                <c:pt idx="309">
                  <c:v>-8.0000000000000071E-2</c:v>
                </c:pt>
                <c:pt idx="310">
                  <c:v>-0.16999999999999993</c:v>
                </c:pt>
                <c:pt idx="311">
                  <c:v>-0.14000000000000012</c:v>
                </c:pt>
                <c:pt idx="312">
                  <c:v>-0.17999999999999972</c:v>
                </c:pt>
                <c:pt idx="313">
                  <c:v>-0.14999999999999991</c:v>
                </c:pt>
                <c:pt idx="314">
                  <c:v>-0.11000000000000032</c:v>
                </c:pt>
                <c:pt idx="315">
                  <c:v>-0.16000000000000014</c:v>
                </c:pt>
                <c:pt idx="316">
                  <c:v>-0.22999999999999998</c:v>
                </c:pt>
                <c:pt idx="317">
                  <c:v>-4.0000000000000036E-2</c:v>
                </c:pt>
                <c:pt idx="318">
                  <c:v>-2.0000000000000018E-2</c:v>
                </c:pt>
                <c:pt idx="319">
                  <c:v>-0.10000000000000009</c:v>
                </c:pt>
                <c:pt idx="320">
                  <c:v>-0.14999999999999991</c:v>
                </c:pt>
                <c:pt idx="321">
                  <c:v>-8.9999999999999858E-2</c:v>
                </c:pt>
                <c:pt idx="322">
                  <c:v>-0.10999999999999988</c:v>
                </c:pt>
                <c:pt idx="323">
                  <c:v>-4.9999999999999822E-2</c:v>
                </c:pt>
                <c:pt idx="324">
                  <c:v>-9.9999999999997868E-3</c:v>
                </c:pt>
                <c:pt idx="325">
                  <c:v>0</c:v>
                </c:pt>
                <c:pt idx="326">
                  <c:v>6.999999999999984E-2</c:v>
                </c:pt>
                <c:pt idx="327">
                  <c:v>0.12000000000000011</c:v>
                </c:pt>
                <c:pt idx="328">
                  <c:v>0.11000000000000032</c:v>
                </c:pt>
                <c:pt idx="329">
                  <c:v>#N/A</c:v>
                </c:pt>
                <c:pt idx="330">
                  <c:v>#N/A</c:v>
                </c:pt>
                <c:pt idx="331">
                  <c:v>0.10999999999999988</c:v>
                </c:pt>
                <c:pt idx="332">
                  <c:v>0.1599999999999997</c:v>
                </c:pt>
                <c:pt idx="333">
                  <c:v>0.10999999999999988</c:v>
                </c:pt>
                <c:pt idx="334">
                  <c:v>0.12999999999999989</c:v>
                </c:pt>
                <c:pt idx="335">
                  <c:v>0.10000000000000009</c:v>
                </c:pt>
                <c:pt idx="336">
                  <c:v>0.16999999999999993</c:v>
                </c:pt>
                <c:pt idx="337">
                  <c:v>0.25</c:v>
                </c:pt>
                <c:pt idx="338">
                  <c:v>0.20999999999999996</c:v>
                </c:pt>
                <c:pt idx="339">
                  <c:v>0.18000000000000016</c:v>
                </c:pt>
                <c:pt idx="340">
                  <c:v>0.25999999999999979</c:v>
                </c:pt>
                <c:pt idx="341">
                  <c:v>0.29000000000000004</c:v>
                </c:pt>
                <c:pt idx="342">
                  <c:v>0.31000000000000005</c:v>
                </c:pt>
                <c:pt idx="343">
                  <c:v>0.27</c:v>
                </c:pt>
                <c:pt idx="344">
                  <c:v>0.28000000000000025</c:v>
                </c:pt>
                <c:pt idx="345">
                  <c:v>#N/A</c:v>
                </c:pt>
                <c:pt idx="346">
                  <c:v>0.2200000000000002</c:v>
                </c:pt>
                <c:pt idx="347">
                  <c:v>0.31000000000000005</c:v>
                </c:pt>
                <c:pt idx="348">
                  <c:v>0.29000000000000004</c:v>
                </c:pt>
                <c:pt idx="349">
                  <c:v>0.33000000000000007</c:v>
                </c:pt>
                <c:pt idx="350">
                  <c:v>#N/A</c:v>
                </c:pt>
                <c:pt idx="351">
                  <c:v>0.33000000000000007</c:v>
                </c:pt>
                <c:pt idx="352">
                  <c:v>0.36999999999999966</c:v>
                </c:pt>
                <c:pt idx="353">
                  <c:v>0.31999999999999984</c:v>
                </c:pt>
                <c:pt idx="354">
                  <c:v>0.31999999999999984</c:v>
                </c:pt>
                <c:pt idx="355">
                  <c:v>0.31999999999999984</c:v>
                </c:pt>
                <c:pt idx="356">
                  <c:v>0.25999999999999979</c:v>
                </c:pt>
                <c:pt idx="357">
                  <c:v>0.27</c:v>
                </c:pt>
                <c:pt idx="358">
                  <c:v>0.32000000000000028</c:v>
                </c:pt>
                <c:pt idx="359">
                  <c:v>0.30999999999999961</c:v>
                </c:pt>
                <c:pt idx="360">
                  <c:v>0.32999999999999963</c:v>
                </c:pt>
                <c:pt idx="361">
                  <c:v>0.45999999999999996</c:v>
                </c:pt>
                <c:pt idx="362">
                  <c:v>0.48999999999999977</c:v>
                </c:pt>
                <c:pt idx="363">
                  <c:v>0.54999999999999982</c:v>
                </c:pt>
                <c:pt idx="364">
                  <c:v>0.53000000000000025</c:v>
                </c:pt>
                <c:pt idx="365">
                  <c:v>#N/A</c:v>
                </c:pt>
                <c:pt idx="366">
                  <c:v>0.55000000000000027</c:v>
                </c:pt>
                <c:pt idx="367">
                  <c:v>0.53999999999999959</c:v>
                </c:pt>
                <c:pt idx="368">
                  <c:v>0.52</c:v>
                </c:pt>
                <c:pt idx="369">
                  <c:v>0.46000000000000041</c:v>
                </c:pt>
                <c:pt idx="370">
                  <c:v>0.5299999999999998</c:v>
                </c:pt>
                <c:pt idx="371">
                  <c:v>0.49000000000000021</c:v>
                </c:pt>
                <c:pt idx="372">
                  <c:v>0.46999999999999975</c:v>
                </c:pt>
                <c:pt idx="373">
                  <c:v>0.52</c:v>
                </c:pt>
                <c:pt idx="374">
                  <c:v>0.49000000000000021</c:v>
                </c:pt>
                <c:pt idx="375">
                  <c:v>0.60999999999999988</c:v>
                </c:pt>
                <c:pt idx="376">
                  <c:v>0.58999999999999986</c:v>
                </c:pt>
                <c:pt idx="377">
                  <c:v>0.54</c:v>
                </c:pt>
                <c:pt idx="378">
                  <c:v>0.64999999999999991</c:v>
                </c:pt>
                <c:pt idx="379">
                  <c:v>0.63000000000000034</c:v>
                </c:pt>
                <c:pt idx="380">
                  <c:v>#N/A</c:v>
                </c:pt>
                <c:pt idx="381">
                  <c:v>0.58999999999999986</c:v>
                </c:pt>
                <c:pt idx="382">
                  <c:v>0.68000000000000016</c:v>
                </c:pt>
                <c:pt idx="383">
                  <c:v>0.5600000000000005</c:v>
                </c:pt>
                <c:pt idx="384">
                  <c:v>0.58999999999999986</c:v>
                </c:pt>
                <c:pt idx="385">
                  <c:v>0.56999999999999984</c:v>
                </c:pt>
                <c:pt idx="386">
                  <c:v>0.60000000000000009</c:v>
                </c:pt>
                <c:pt idx="387">
                  <c:v>0.59999999999999964</c:v>
                </c:pt>
                <c:pt idx="388">
                  <c:v>0.53999999999999959</c:v>
                </c:pt>
                <c:pt idx="389">
                  <c:v>0.57999999999999963</c:v>
                </c:pt>
                <c:pt idx="390">
                  <c:v>0.5900000000000003</c:v>
                </c:pt>
                <c:pt idx="391">
                  <c:v>#N/A</c:v>
                </c:pt>
                <c:pt idx="392">
                  <c:v>0.55999999999999961</c:v>
                </c:pt>
                <c:pt idx="393">
                  <c:v>0.60000000000000053</c:v>
                </c:pt>
                <c:pt idx="394">
                  <c:v>0.58000000000000007</c:v>
                </c:pt>
                <c:pt idx="395">
                  <c:v>0.62999999999999989</c:v>
                </c:pt>
                <c:pt idx="396">
                  <c:v>0.66000000000000014</c:v>
                </c:pt>
                <c:pt idx="397">
                  <c:v>0.64999999999999991</c:v>
                </c:pt>
                <c:pt idx="398">
                  <c:v>0.65000000000000036</c:v>
                </c:pt>
                <c:pt idx="399">
                  <c:v>0.61000000000000032</c:v>
                </c:pt>
                <c:pt idx="400">
                  <c:v>0.61999999999999966</c:v>
                </c:pt>
                <c:pt idx="401">
                  <c:v>0.54999999999999982</c:v>
                </c:pt>
                <c:pt idx="402">
                  <c:v>0.42999999999999972</c:v>
                </c:pt>
                <c:pt idx="403">
                  <c:v>0.43000000000000016</c:v>
                </c:pt>
                <c:pt idx="404">
                  <c:v>0.42999999999999972</c:v>
                </c:pt>
                <c:pt idx="405">
                  <c:v>0.39999999999999991</c:v>
                </c:pt>
                <c:pt idx="406">
                  <c:v>0.35999999999999943</c:v>
                </c:pt>
                <c:pt idx="407">
                  <c:v>0.43000000000000016</c:v>
                </c:pt>
                <c:pt idx="408">
                  <c:v>0.29999999999999982</c:v>
                </c:pt>
                <c:pt idx="409">
                  <c:v>0.37000000000000011</c:v>
                </c:pt>
                <c:pt idx="410">
                  <c:v>0.32999999999999963</c:v>
                </c:pt>
                <c:pt idx="411">
                  <c:v>0.36000000000000032</c:v>
                </c:pt>
                <c:pt idx="412">
                  <c:v>0.32000000000000028</c:v>
                </c:pt>
                <c:pt idx="413">
                  <c:v>0.25999999999999979</c:v>
                </c:pt>
                <c:pt idx="414">
                  <c:v>0.33000000000000007</c:v>
                </c:pt>
                <c:pt idx="415">
                  <c:v>0.36000000000000032</c:v>
                </c:pt>
                <c:pt idx="416">
                  <c:v>0.37000000000000011</c:v>
                </c:pt>
                <c:pt idx="417">
                  <c:v>0.37000000000000011</c:v>
                </c:pt>
                <c:pt idx="418">
                  <c:v>0.28000000000000025</c:v>
                </c:pt>
                <c:pt idx="419">
                  <c:v>0.37000000000000011</c:v>
                </c:pt>
                <c:pt idx="420">
                  <c:v>0.36999999999999922</c:v>
                </c:pt>
                <c:pt idx="421">
                  <c:v>0.38999999999999968</c:v>
                </c:pt>
                <c:pt idx="422">
                  <c:v>0.35999999999999943</c:v>
                </c:pt>
                <c:pt idx="423">
                  <c:v>0.45000000000000018</c:v>
                </c:pt>
                <c:pt idx="424">
                  <c:v>0.41000000000000014</c:v>
                </c:pt>
                <c:pt idx="425">
                  <c:v>0.39000000000000057</c:v>
                </c:pt>
                <c:pt idx="426">
                  <c:v>0.3100000000000005</c:v>
                </c:pt>
                <c:pt idx="427">
                  <c:v>0.26999999999999957</c:v>
                </c:pt>
                <c:pt idx="428">
                  <c:v>0.20999999999999996</c:v>
                </c:pt>
                <c:pt idx="429">
                  <c:v>0.19000000000000039</c:v>
                </c:pt>
                <c:pt idx="430">
                  <c:v>0.24000000000000021</c:v>
                </c:pt>
                <c:pt idx="431">
                  <c:v>0.29999999999999982</c:v>
                </c:pt>
                <c:pt idx="432">
                  <c:v>0.30999999999999961</c:v>
                </c:pt>
                <c:pt idx="433">
                  <c:v>0.27000000000000046</c:v>
                </c:pt>
                <c:pt idx="434">
                  <c:v>0.22000000000000064</c:v>
                </c:pt>
                <c:pt idx="435">
                  <c:v>#N/A</c:v>
                </c:pt>
                <c:pt idx="436">
                  <c:v>0.25</c:v>
                </c:pt>
                <c:pt idx="437">
                  <c:v>0.23000000000000043</c:v>
                </c:pt>
                <c:pt idx="438">
                  <c:v>0.19000000000000039</c:v>
                </c:pt>
                <c:pt idx="439">
                  <c:v>0.16000000000000014</c:v>
                </c:pt>
                <c:pt idx="440">
                  <c:v>0.17999999999999972</c:v>
                </c:pt>
                <c:pt idx="441">
                  <c:v>0.15000000000000036</c:v>
                </c:pt>
                <c:pt idx="442">
                  <c:v>8.9999999999999858E-2</c:v>
                </c:pt>
                <c:pt idx="443">
                  <c:v>9.9999999999997868E-3</c:v>
                </c:pt>
                <c:pt idx="444">
                  <c:v>4.0000000000000036E-2</c:v>
                </c:pt>
                <c:pt idx="445">
                  <c:v>5.9999999999999609E-2</c:v>
                </c:pt>
                <c:pt idx="446">
                  <c:v>-9.9999999999997868E-3</c:v>
                </c:pt>
                <c:pt idx="447">
                  <c:v>-0.13999999999999968</c:v>
                </c:pt>
                <c:pt idx="448">
                  <c:v>-0.19000000000000039</c:v>
                </c:pt>
                <c:pt idx="449">
                  <c:v>-0.19000000000000039</c:v>
                </c:pt>
                <c:pt idx="450">
                  <c:v>-0.21999999999999975</c:v>
                </c:pt>
                <c:pt idx="451">
                  <c:v>-0.22999999999999954</c:v>
                </c:pt>
                <c:pt idx="452">
                  <c:v>-0.23000000000000043</c:v>
                </c:pt>
                <c:pt idx="453">
                  <c:v>-9.9999999999999645E-2</c:v>
                </c:pt>
                <c:pt idx="454">
                  <c:v>-0.12999999999999989</c:v>
                </c:pt>
                <c:pt idx="455">
                  <c:v>-0.13000000000000078</c:v>
                </c:pt>
                <c:pt idx="456">
                  <c:v>-0.20999999999999996</c:v>
                </c:pt>
                <c:pt idx="457">
                  <c:v>-0.15000000000000036</c:v>
                </c:pt>
                <c:pt idx="458">
                  <c:v>-0.1899999999999995</c:v>
                </c:pt>
                <c:pt idx="459">
                  <c:v>-0.19000000000000039</c:v>
                </c:pt>
                <c:pt idx="460">
                  <c:v>#N/A</c:v>
                </c:pt>
                <c:pt idx="461">
                  <c:v>-0.24000000000000021</c:v>
                </c:pt>
                <c:pt idx="462">
                  <c:v>-0.25</c:v>
                </c:pt>
                <c:pt idx="463">
                  <c:v>-0.27000000000000046</c:v>
                </c:pt>
                <c:pt idx="464">
                  <c:v>-0.25</c:v>
                </c:pt>
                <c:pt idx="465">
                  <c:v>-0.21999999999999975</c:v>
                </c:pt>
                <c:pt idx="466">
                  <c:v>-0.3100000000000005</c:v>
                </c:pt>
                <c:pt idx="467">
                  <c:v>-0.25</c:v>
                </c:pt>
                <c:pt idx="468">
                  <c:v>-0.28000000000000025</c:v>
                </c:pt>
                <c:pt idx="469">
                  <c:v>-0.27999999999999936</c:v>
                </c:pt>
                <c:pt idx="470">
                  <c:v>-0.28000000000000025</c:v>
                </c:pt>
                <c:pt idx="471">
                  <c:v>-0.29000000000000004</c:v>
                </c:pt>
                <c:pt idx="472">
                  <c:v>-0.32000000000000028</c:v>
                </c:pt>
                <c:pt idx="473">
                  <c:v>-0.28000000000000025</c:v>
                </c:pt>
                <c:pt idx="474">
                  <c:v>-0.28000000000000025</c:v>
                </c:pt>
                <c:pt idx="475">
                  <c:v>-0.32000000000000028</c:v>
                </c:pt>
                <c:pt idx="476">
                  <c:v>-0.36000000000000032</c:v>
                </c:pt>
                <c:pt idx="477">
                  <c:v>-0.27999999999999936</c:v>
                </c:pt>
                <c:pt idx="478">
                  <c:v>-0.29999999999999982</c:v>
                </c:pt>
                <c:pt idx="479">
                  <c:v>-0.28000000000000025</c:v>
                </c:pt>
                <c:pt idx="480">
                  <c:v>-0.29000000000000004</c:v>
                </c:pt>
                <c:pt idx="481">
                  <c:v>-0.29999999999999982</c:v>
                </c:pt>
                <c:pt idx="482">
                  <c:v>-0.25</c:v>
                </c:pt>
                <c:pt idx="483">
                  <c:v>-0.33999999999999986</c:v>
                </c:pt>
                <c:pt idx="484">
                  <c:v>-0.28000000000000025</c:v>
                </c:pt>
                <c:pt idx="485">
                  <c:v>-0.30999999999999961</c:v>
                </c:pt>
                <c:pt idx="486">
                  <c:v>-0.28000000000000025</c:v>
                </c:pt>
                <c:pt idx="487">
                  <c:v>-0.29999999999999982</c:v>
                </c:pt>
                <c:pt idx="488">
                  <c:v>-0.32000000000000028</c:v>
                </c:pt>
                <c:pt idx="489">
                  <c:v>-0.34000000000000075</c:v>
                </c:pt>
                <c:pt idx="490">
                  <c:v>-0.29000000000000004</c:v>
                </c:pt>
                <c:pt idx="491">
                  <c:v>-0.27000000000000046</c:v>
                </c:pt>
                <c:pt idx="492">
                  <c:v>-0.25</c:v>
                </c:pt>
                <c:pt idx="493">
                  <c:v>#N/A</c:v>
                </c:pt>
                <c:pt idx="494">
                  <c:v>-0.1899999999999995</c:v>
                </c:pt>
                <c:pt idx="495">
                  <c:v>-0.17999999999999972</c:v>
                </c:pt>
                <c:pt idx="496">
                  <c:v>-0.16000000000000014</c:v>
                </c:pt>
                <c:pt idx="497">
                  <c:v>-0.17999999999999972</c:v>
                </c:pt>
                <c:pt idx="498">
                  <c:v>-0.15000000000000036</c:v>
                </c:pt>
                <c:pt idx="499">
                  <c:v>-8.0000000000000071E-2</c:v>
                </c:pt>
                <c:pt idx="500">
                  <c:v>-8.9999999999999858E-2</c:v>
                </c:pt>
                <c:pt idx="501">
                  <c:v>-0.14999999999999947</c:v>
                </c:pt>
                <c:pt idx="502">
                  <c:v>-0.16999999999999993</c:v>
                </c:pt>
                <c:pt idx="503">
                  <c:v>-0.16999999999999948</c:v>
                </c:pt>
                <c:pt idx="504">
                  <c:v>-0.21000000000000085</c:v>
                </c:pt>
                <c:pt idx="505">
                  <c:v>-0.15000000000000036</c:v>
                </c:pt>
                <c:pt idx="506">
                  <c:v>-0.20999999999999996</c:v>
                </c:pt>
                <c:pt idx="507">
                  <c:v>-0.20999999999999996</c:v>
                </c:pt>
                <c:pt idx="508">
                  <c:v>-0.12999999999999989</c:v>
                </c:pt>
                <c:pt idx="509">
                  <c:v>-0.20999999999999996</c:v>
                </c:pt>
                <c:pt idx="510">
                  <c:v>-0.24000000000000021</c:v>
                </c:pt>
                <c:pt idx="511">
                  <c:v>-0.25</c:v>
                </c:pt>
                <c:pt idx="512">
                  <c:v>-0.33999999999999986</c:v>
                </c:pt>
                <c:pt idx="513">
                  <c:v>-0.35000000000000009</c:v>
                </c:pt>
                <c:pt idx="514">
                  <c:v>-0.39000000000000012</c:v>
                </c:pt>
                <c:pt idx="515">
                  <c:v>#N/A</c:v>
                </c:pt>
                <c:pt idx="516">
                  <c:v>#N/A</c:v>
                </c:pt>
                <c:pt idx="517">
                  <c:v>-0.33999999999999986</c:v>
                </c:pt>
                <c:pt idx="518">
                  <c:v>-0.33999999999999986</c:v>
                </c:pt>
                <c:pt idx="519">
                  <c:v>-0.33999999999999986</c:v>
                </c:pt>
                <c:pt idx="520">
                  <c:v>#N/A</c:v>
                </c:pt>
                <c:pt idx="521">
                  <c:v>-0.30000000000000027</c:v>
                </c:pt>
                <c:pt idx="522">
                  <c:v>-0.30000000000000027</c:v>
                </c:pt>
                <c:pt idx="523">
                  <c:v>-0.25</c:v>
                </c:pt>
                <c:pt idx="524">
                  <c:v>-0.23999999999999977</c:v>
                </c:pt>
                <c:pt idx="525">
                  <c:v>-0.23999999999999977</c:v>
                </c:pt>
                <c:pt idx="526">
                  <c:v>-0.22999999999999954</c:v>
                </c:pt>
                <c:pt idx="527">
                  <c:v>-0.2200000000000002</c:v>
                </c:pt>
                <c:pt idx="528">
                  <c:v>-0.12999999999999989</c:v>
                </c:pt>
                <c:pt idx="529">
                  <c:v>-0.16000000000000014</c:v>
                </c:pt>
                <c:pt idx="530">
                  <c:v>#N/A</c:v>
                </c:pt>
                <c:pt idx="531">
                  <c:v>-0.24000000000000021</c:v>
                </c:pt>
                <c:pt idx="532">
                  <c:v>-0.11999999999999966</c:v>
                </c:pt>
                <c:pt idx="533">
                  <c:v>-0.19999999999999973</c:v>
                </c:pt>
                <c:pt idx="534">
                  <c:v>-0.23000000000000043</c:v>
                </c:pt>
                <c:pt idx="535">
                  <c:v>-0.20000000000000018</c:v>
                </c:pt>
                <c:pt idx="536">
                  <c:v>-0.13999999999999968</c:v>
                </c:pt>
                <c:pt idx="537">
                  <c:v>-0.17999999999999972</c:v>
                </c:pt>
                <c:pt idx="538">
                  <c:v>-0.14999999999999947</c:v>
                </c:pt>
                <c:pt idx="539">
                  <c:v>-0.18000000000000016</c:v>
                </c:pt>
                <c:pt idx="540">
                  <c:v>-0.20000000000000018</c:v>
                </c:pt>
                <c:pt idx="541">
                  <c:v>-0.1599999999999997</c:v>
                </c:pt>
                <c:pt idx="542">
                  <c:v>-0.20000000000000018</c:v>
                </c:pt>
                <c:pt idx="543">
                  <c:v>-0.11000000000000032</c:v>
                </c:pt>
                <c:pt idx="544">
                  <c:v>-0.11000000000000032</c:v>
                </c:pt>
                <c:pt idx="545">
                  <c:v>-0.16999999999999993</c:v>
                </c:pt>
                <c:pt idx="546">
                  <c:v>-0.14999999999999991</c:v>
                </c:pt>
                <c:pt idx="547">
                  <c:v>-8.9999999999999858E-2</c:v>
                </c:pt>
                <c:pt idx="548">
                  <c:v>-9.0000000000000746E-2</c:v>
                </c:pt>
                <c:pt idx="549">
                  <c:v>-0.11000000000000032</c:v>
                </c:pt>
                <c:pt idx="550">
                  <c:v>-0.11000000000000032</c:v>
                </c:pt>
                <c:pt idx="551">
                  <c:v>-0.14999999999999947</c:v>
                </c:pt>
                <c:pt idx="552">
                  <c:v>-0.23999999999999932</c:v>
                </c:pt>
                <c:pt idx="553">
                  <c:v>-0.19000000000000039</c:v>
                </c:pt>
                <c:pt idx="554">
                  <c:v>-0.1899999999999995</c:v>
                </c:pt>
                <c:pt idx="555">
                  <c:v>#N/A</c:v>
                </c:pt>
                <c:pt idx="556">
                  <c:v>-0.21999999999999975</c:v>
                </c:pt>
                <c:pt idx="557">
                  <c:v>-0.22000000000000064</c:v>
                </c:pt>
                <c:pt idx="558">
                  <c:v>-0.21999999999999975</c:v>
                </c:pt>
                <c:pt idx="559">
                  <c:v>-0.14999999999999947</c:v>
                </c:pt>
                <c:pt idx="560">
                  <c:v>-0.12999999999999989</c:v>
                </c:pt>
                <c:pt idx="561">
                  <c:v>-0.11999999999999922</c:v>
                </c:pt>
                <c:pt idx="562">
                  <c:v>-8.9999999999999858E-2</c:v>
                </c:pt>
                <c:pt idx="563">
                  <c:v>-0.12999999999999989</c:v>
                </c:pt>
                <c:pt idx="564">
                  <c:v>-9.0000000000000746E-2</c:v>
                </c:pt>
                <c:pt idx="565">
                  <c:v>-8.9999999999999858E-2</c:v>
                </c:pt>
                <c:pt idx="566">
                  <c:v>-0.12000000000000011</c:v>
                </c:pt>
                <c:pt idx="567">
                  <c:v>-0.11000000000000032</c:v>
                </c:pt>
                <c:pt idx="568">
                  <c:v>-8.0000000000000071E-2</c:v>
                </c:pt>
                <c:pt idx="569">
                  <c:v>-0.11999999999999966</c:v>
                </c:pt>
                <c:pt idx="570">
                  <c:v>-0.12999999999999945</c:v>
                </c:pt>
                <c:pt idx="571">
                  <c:v>-0.2200000000000002</c:v>
                </c:pt>
                <c:pt idx="572">
                  <c:v>-0.17000000000000082</c:v>
                </c:pt>
                <c:pt idx="573">
                  <c:v>-0.19000000000000039</c:v>
                </c:pt>
                <c:pt idx="574">
                  <c:v>-0.21999999999999975</c:v>
                </c:pt>
                <c:pt idx="575">
                  <c:v>-0.25</c:v>
                </c:pt>
                <c:pt idx="576">
                  <c:v>-0.25</c:v>
                </c:pt>
                <c:pt idx="577">
                  <c:v>-0.25999999999999979</c:v>
                </c:pt>
                <c:pt idx="578">
                  <c:v>-0.28999999999999959</c:v>
                </c:pt>
                <c:pt idx="579">
                  <c:v>-0.28999999999999959</c:v>
                </c:pt>
                <c:pt idx="580">
                  <c:v>-0.27</c:v>
                </c:pt>
                <c:pt idx="581">
                  <c:v>-0.27</c:v>
                </c:pt>
                <c:pt idx="582">
                  <c:v>-0.27</c:v>
                </c:pt>
                <c:pt idx="583">
                  <c:v>-0.25</c:v>
                </c:pt>
                <c:pt idx="584">
                  <c:v>#N/A</c:v>
                </c:pt>
                <c:pt idx="585">
                  <c:v>#N/A</c:v>
                </c:pt>
                <c:pt idx="586">
                  <c:v>-0.28000000000000025</c:v>
                </c:pt>
                <c:pt idx="587">
                  <c:v>-0.32000000000000028</c:v>
                </c:pt>
                <c:pt idx="588">
                  <c:v>-0.29000000000000004</c:v>
                </c:pt>
                <c:pt idx="589">
                  <c:v>-0.33000000000000007</c:v>
                </c:pt>
                <c:pt idx="590">
                  <c:v>-0.33000000000000007</c:v>
                </c:pt>
                <c:pt idx="591">
                  <c:v>-0.35000000000000053</c:v>
                </c:pt>
                <c:pt idx="592">
                  <c:v>-0.39999999999999947</c:v>
                </c:pt>
                <c:pt idx="593">
                  <c:v>-0.36999999999999922</c:v>
                </c:pt>
                <c:pt idx="594">
                  <c:v>-0.37000000000000011</c:v>
                </c:pt>
                <c:pt idx="595">
                  <c:v>-0.41000000000000014</c:v>
                </c:pt>
                <c:pt idx="596">
                  <c:v>-0.37000000000000011</c:v>
                </c:pt>
                <c:pt idx="597">
                  <c:v>-0.33999999999999986</c:v>
                </c:pt>
                <c:pt idx="598">
                  <c:v>-0.37000000000000011</c:v>
                </c:pt>
                <c:pt idx="599">
                  <c:v>-0.38999999999999968</c:v>
                </c:pt>
                <c:pt idx="600">
                  <c:v>-0.41999999999999993</c:v>
                </c:pt>
                <c:pt idx="601">
                  <c:v>-0.37999999999999989</c:v>
                </c:pt>
                <c:pt idx="602">
                  <c:v>-0.32000000000000028</c:v>
                </c:pt>
                <c:pt idx="603">
                  <c:v>-0.33999999999999986</c:v>
                </c:pt>
                <c:pt idx="604">
                  <c:v>-0.33999999999999986</c:v>
                </c:pt>
                <c:pt idx="605">
                  <c:v>-0.34999999999999964</c:v>
                </c:pt>
                <c:pt idx="606">
                  <c:v>-0.33000000000000007</c:v>
                </c:pt>
                <c:pt idx="607">
                  <c:v>-0.26999999999999957</c:v>
                </c:pt>
                <c:pt idx="608">
                  <c:v>-0.29999999999999982</c:v>
                </c:pt>
                <c:pt idx="609">
                  <c:v>-0.28000000000000025</c:v>
                </c:pt>
                <c:pt idx="610">
                  <c:v>#N/A</c:v>
                </c:pt>
                <c:pt idx="611">
                  <c:v>-0.33999999999999986</c:v>
                </c:pt>
                <c:pt idx="612">
                  <c:v>-0.35000000000000053</c:v>
                </c:pt>
                <c:pt idx="613">
                  <c:v>-0.3100000000000005</c:v>
                </c:pt>
                <c:pt idx="614">
                  <c:v>-0.33000000000000007</c:v>
                </c:pt>
                <c:pt idx="615">
                  <c:v>-0.3100000000000005</c:v>
                </c:pt>
                <c:pt idx="616">
                  <c:v>-0.29000000000000004</c:v>
                </c:pt>
                <c:pt idx="617">
                  <c:v>-0.30000000000000071</c:v>
                </c:pt>
                <c:pt idx="618">
                  <c:v>-0.30999999999999961</c:v>
                </c:pt>
                <c:pt idx="619">
                  <c:v>-0.29999999999999982</c:v>
                </c:pt>
                <c:pt idx="620">
                  <c:v>-0.27000000000000046</c:v>
                </c:pt>
                <c:pt idx="621">
                  <c:v>-0.28000000000000025</c:v>
                </c:pt>
                <c:pt idx="622">
                  <c:v>-0.19999999999999929</c:v>
                </c:pt>
                <c:pt idx="623">
                  <c:v>-0.20999999999999996</c:v>
                </c:pt>
                <c:pt idx="624">
                  <c:v>-0.20000000000000018</c:v>
                </c:pt>
                <c:pt idx="625">
                  <c:v>#N/A</c:v>
                </c:pt>
                <c:pt idx="626">
                  <c:v>-0.27000000000000046</c:v>
                </c:pt>
                <c:pt idx="627">
                  <c:v>-0.20000000000000018</c:v>
                </c:pt>
                <c:pt idx="628">
                  <c:v>-0.20999999999999996</c:v>
                </c:pt>
                <c:pt idx="629">
                  <c:v>-0.17999999999999972</c:v>
                </c:pt>
                <c:pt idx="630">
                  <c:v>-0.19000000000000039</c:v>
                </c:pt>
                <c:pt idx="631">
                  <c:v>-0.16000000000000014</c:v>
                </c:pt>
                <c:pt idx="632">
                  <c:v>-9.9999999999999645E-2</c:v>
                </c:pt>
                <c:pt idx="633">
                  <c:v>-0.11000000000000032</c:v>
                </c:pt>
                <c:pt idx="634">
                  <c:v>-0.17999999999999972</c:v>
                </c:pt>
                <c:pt idx="635">
                  <c:v>-0.13999999999999968</c:v>
                </c:pt>
                <c:pt idx="636">
                  <c:v>-0.12999999999999989</c:v>
                </c:pt>
                <c:pt idx="637">
                  <c:v>-0.19999999999999929</c:v>
                </c:pt>
                <c:pt idx="638">
                  <c:v>-0.11000000000000032</c:v>
                </c:pt>
                <c:pt idx="639">
                  <c:v>-0.15000000000000036</c:v>
                </c:pt>
                <c:pt idx="640">
                  <c:v>-0.16999999999999993</c:v>
                </c:pt>
                <c:pt idx="641">
                  <c:v>-0.17999999999999972</c:v>
                </c:pt>
                <c:pt idx="642">
                  <c:v>#N/A</c:v>
                </c:pt>
                <c:pt idx="643">
                  <c:v>-0.20000000000000018</c:v>
                </c:pt>
                <c:pt idx="644">
                  <c:v>-0.17999999999999972</c:v>
                </c:pt>
                <c:pt idx="645">
                  <c:v>-0.17999999999999972</c:v>
                </c:pt>
                <c:pt idx="646">
                  <c:v>-0.16000000000000014</c:v>
                </c:pt>
                <c:pt idx="647">
                  <c:v>-0.19000000000000039</c:v>
                </c:pt>
                <c:pt idx="648">
                  <c:v>-0.16000000000000014</c:v>
                </c:pt>
                <c:pt idx="649">
                  <c:v>-0.19000000000000039</c:v>
                </c:pt>
                <c:pt idx="650">
                  <c:v>-0.20000000000000018</c:v>
                </c:pt>
                <c:pt idx="651">
                  <c:v>-0.1899999999999995</c:v>
                </c:pt>
                <c:pt idx="652">
                  <c:v>-0.20000000000000018</c:v>
                </c:pt>
                <c:pt idx="653">
                  <c:v>#N/A</c:v>
                </c:pt>
                <c:pt idx="654">
                  <c:v>-0.14000000000000057</c:v>
                </c:pt>
                <c:pt idx="655">
                  <c:v>-0.16999999999999993</c:v>
                </c:pt>
                <c:pt idx="656">
                  <c:v>-0.13999999999999968</c:v>
                </c:pt>
                <c:pt idx="657">
                  <c:v>-0.16000000000000014</c:v>
                </c:pt>
                <c:pt idx="658">
                  <c:v>-0.12000000000000011</c:v>
                </c:pt>
                <c:pt idx="659">
                  <c:v>-5.9999999999999609E-2</c:v>
                </c:pt>
                <c:pt idx="660">
                  <c:v>-0.12000000000000011</c:v>
                </c:pt>
                <c:pt idx="661">
                  <c:v>-0.12000000000000011</c:v>
                </c:pt>
                <c:pt idx="662">
                  <c:v>-8.9999999999999858E-2</c:v>
                </c:pt>
                <c:pt idx="663">
                  <c:v>-0.12999999999999989</c:v>
                </c:pt>
                <c:pt idx="664">
                  <c:v>-0.12000000000000011</c:v>
                </c:pt>
                <c:pt idx="665">
                  <c:v>-8.9999999999999858E-2</c:v>
                </c:pt>
                <c:pt idx="666">
                  <c:v>-0.12000000000000011</c:v>
                </c:pt>
                <c:pt idx="667">
                  <c:v>-0.12000000000000011</c:v>
                </c:pt>
                <c:pt idx="668">
                  <c:v>-0.12999999999999989</c:v>
                </c:pt>
                <c:pt idx="669">
                  <c:v>-0.10000000000000053</c:v>
                </c:pt>
                <c:pt idx="670">
                  <c:v>-0.12000000000000011</c:v>
                </c:pt>
                <c:pt idx="671">
                  <c:v>-0.12000000000000011</c:v>
                </c:pt>
                <c:pt idx="672">
                  <c:v>-0.12999999999999989</c:v>
                </c:pt>
                <c:pt idx="673">
                  <c:v>-0.10000000000000009</c:v>
                </c:pt>
                <c:pt idx="674">
                  <c:v>3.0000000000000249E-2</c:v>
                </c:pt>
                <c:pt idx="675">
                  <c:v>0.10000000000000009</c:v>
                </c:pt>
                <c:pt idx="676">
                  <c:v>3.0000000000000249E-2</c:v>
                </c:pt>
                <c:pt idx="677">
                  <c:v>-9.9999999999997868E-3</c:v>
                </c:pt>
                <c:pt idx="678">
                  <c:v>0</c:v>
                </c:pt>
                <c:pt idx="679">
                  <c:v>1.0000000000000231E-2</c:v>
                </c:pt>
                <c:pt idx="680">
                  <c:v>2.0000000000000018E-2</c:v>
                </c:pt>
                <c:pt idx="681">
                  <c:v>4.0000000000000036E-2</c:v>
                </c:pt>
                <c:pt idx="682">
                  <c:v>0</c:v>
                </c:pt>
                <c:pt idx="683">
                  <c:v>0</c:v>
                </c:pt>
                <c:pt idx="684">
                  <c:v>2.9999999999999805E-2</c:v>
                </c:pt>
                <c:pt idx="685">
                  <c:v>6.0000000000000053E-2</c:v>
                </c:pt>
                <c:pt idx="686">
                  <c:v>9.0000000000000302E-2</c:v>
                </c:pt>
                <c:pt idx="687">
                  <c:v>0.10000000000000009</c:v>
                </c:pt>
                <c:pt idx="688">
                  <c:v>0.10000000000000009</c:v>
                </c:pt>
                <c:pt idx="689">
                  <c:v>0.10999999999999988</c:v>
                </c:pt>
                <c:pt idx="690">
                  <c:v>0.12000000000000011</c:v>
                </c:pt>
                <c:pt idx="691">
                  <c:v>0.16000000000000014</c:v>
                </c:pt>
                <c:pt idx="692">
                  <c:v>0.16999999999999993</c:v>
                </c:pt>
                <c:pt idx="693">
                  <c:v>0.14999999999999947</c:v>
                </c:pt>
                <c:pt idx="694">
                  <c:v>0.12000000000000011</c:v>
                </c:pt>
                <c:pt idx="695">
                  <c:v>#N/A</c:v>
                </c:pt>
                <c:pt idx="696">
                  <c:v>0.15000000000000036</c:v>
                </c:pt>
                <c:pt idx="697">
                  <c:v>0.16000000000000014</c:v>
                </c:pt>
                <c:pt idx="698">
                  <c:v>0.18000000000000016</c:v>
                </c:pt>
                <c:pt idx="699">
                  <c:v>0.19999999999999973</c:v>
                </c:pt>
                <c:pt idx="700">
                  <c:v>0.1599999999999997</c:v>
                </c:pt>
                <c:pt idx="701">
                  <c:v>0.18000000000000016</c:v>
                </c:pt>
                <c:pt idx="702">
                  <c:v>0.12000000000000011</c:v>
                </c:pt>
                <c:pt idx="703">
                  <c:v>0.10999999999999988</c:v>
                </c:pt>
                <c:pt idx="704">
                  <c:v>9.9999999999999645E-2</c:v>
                </c:pt>
                <c:pt idx="705">
                  <c:v>0.12999999999999989</c:v>
                </c:pt>
                <c:pt idx="706">
                  <c:v>0.12000000000000011</c:v>
                </c:pt>
                <c:pt idx="707">
                  <c:v>0.13999999999999968</c:v>
                </c:pt>
                <c:pt idx="708">
                  <c:v>0.16000000000000014</c:v>
                </c:pt>
                <c:pt idx="709">
                  <c:v>0.16999999999999993</c:v>
                </c:pt>
                <c:pt idx="710">
                  <c:v>0.16999999999999993</c:v>
                </c:pt>
                <c:pt idx="711">
                  <c:v>0.18999999999999995</c:v>
                </c:pt>
                <c:pt idx="712">
                  <c:v>0.20000000000000018</c:v>
                </c:pt>
                <c:pt idx="713">
                  <c:v>0.22999999999999954</c:v>
                </c:pt>
                <c:pt idx="714">
                  <c:v>0.2200000000000002</c:v>
                </c:pt>
                <c:pt idx="715">
                  <c:v>0.18999999999999995</c:v>
                </c:pt>
                <c:pt idx="716">
                  <c:v>0.19999999999999973</c:v>
                </c:pt>
                <c:pt idx="717">
                  <c:v>0.25</c:v>
                </c:pt>
                <c:pt idx="718">
                  <c:v>0.16999999999999948</c:v>
                </c:pt>
                <c:pt idx="719">
                  <c:v>0.1599999999999997</c:v>
                </c:pt>
                <c:pt idx="720">
                  <c:v>0.16999999999999993</c:v>
                </c:pt>
                <c:pt idx="721">
                  <c:v>0.13999999999999968</c:v>
                </c:pt>
                <c:pt idx="722">
                  <c:v>#N/A</c:v>
                </c:pt>
                <c:pt idx="723">
                  <c:v>0.12999999999999989</c:v>
                </c:pt>
                <c:pt idx="724">
                  <c:v>0.12000000000000011</c:v>
                </c:pt>
                <c:pt idx="725">
                  <c:v>#N/A</c:v>
                </c:pt>
                <c:pt idx="726">
                  <c:v>0.13999999999999968</c:v>
                </c:pt>
                <c:pt idx="727">
                  <c:v>5.0000000000000711E-2</c:v>
                </c:pt>
                <c:pt idx="728">
                  <c:v>0</c:v>
                </c:pt>
                <c:pt idx="729">
                  <c:v>-3.0000000000000249E-2</c:v>
                </c:pt>
                <c:pt idx="730">
                  <c:v>-5.0000000000000711E-2</c:v>
                </c:pt>
                <c:pt idx="731">
                  <c:v>-4.0000000000000036E-2</c:v>
                </c:pt>
                <c:pt idx="732">
                  <c:v>-3.0000000000000249E-2</c:v>
                </c:pt>
                <c:pt idx="733">
                  <c:v>2.0000000000000462E-2</c:v>
                </c:pt>
                <c:pt idx="734">
                  <c:v>-9.9999999999997868E-3</c:v>
                </c:pt>
                <c:pt idx="735">
                  <c:v>-3.0000000000000249E-2</c:v>
                </c:pt>
                <c:pt idx="736">
                  <c:v>9.9999999999997868E-3</c:v>
                </c:pt>
                <c:pt idx="737">
                  <c:v>8.0000000000000071E-2</c:v>
                </c:pt>
                <c:pt idx="738">
                  <c:v>0.14999999999999947</c:v>
                </c:pt>
              </c:numCache>
            </c:numRef>
          </c:val>
          <c:smooth val="0"/>
          <c:extLst>
            <c:ext xmlns:c16="http://schemas.microsoft.com/office/drawing/2014/chart" uri="{C3380CC4-5D6E-409C-BE32-E72D297353CC}">
              <c16:uniqueId val="{00000001-E514-408A-9C78-D8EDD8B1478C}"/>
            </c:ext>
          </c:extLst>
        </c:ser>
        <c:ser>
          <c:idx val="3"/>
          <c:order val="2"/>
          <c:tx>
            <c:strRef>
              <c:f>HAVERD!$J$1</c:f>
              <c:strCache>
                <c:ptCount val="1"/>
                <c:pt idx="0">
                  <c:v>ZERO LINE</c:v>
                </c:pt>
              </c:strCache>
            </c:strRef>
          </c:tx>
          <c:spPr>
            <a:ln w="12700">
              <a:solidFill>
                <a:srgbClr val="495057"/>
              </a:solidFill>
            </a:ln>
          </c:spPr>
          <c:marker>
            <c:symbol val="none"/>
          </c:marker>
          <c:cat>
            <c:numRef>
              <c:f>HAVERD!$G$531:$G$1290</c:f>
              <c:numCache>
                <c:formatCode>m/d/yyyy</c:formatCode>
                <c:ptCount val="760"/>
                <c:pt idx="0">
                  <c:v>44564</c:v>
                </c:pt>
                <c:pt idx="1">
                  <c:v>44565</c:v>
                </c:pt>
                <c:pt idx="2">
                  <c:v>44566</c:v>
                </c:pt>
                <c:pt idx="3">
                  <c:v>44567</c:v>
                </c:pt>
                <c:pt idx="4">
                  <c:v>44568</c:v>
                </c:pt>
                <c:pt idx="5">
                  <c:v>44571</c:v>
                </c:pt>
                <c:pt idx="6">
                  <c:v>44572</c:v>
                </c:pt>
                <c:pt idx="7">
                  <c:v>44573</c:v>
                </c:pt>
                <c:pt idx="8">
                  <c:v>44574</c:v>
                </c:pt>
                <c:pt idx="9">
                  <c:v>44575</c:v>
                </c:pt>
                <c:pt idx="10">
                  <c:v>44578</c:v>
                </c:pt>
                <c:pt idx="11">
                  <c:v>44579</c:v>
                </c:pt>
                <c:pt idx="12">
                  <c:v>44580</c:v>
                </c:pt>
                <c:pt idx="13">
                  <c:v>44581</c:v>
                </c:pt>
                <c:pt idx="14">
                  <c:v>44582</c:v>
                </c:pt>
                <c:pt idx="15">
                  <c:v>44585</c:v>
                </c:pt>
                <c:pt idx="16">
                  <c:v>44586</c:v>
                </c:pt>
                <c:pt idx="17">
                  <c:v>44587</c:v>
                </c:pt>
                <c:pt idx="18">
                  <c:v>44588</c:v>
                </c:pt>
                <c:pt idx="19">
                  <c:v>44589</c:v>
                </c:pt>
                <c:pt idx="20">
                  <c:v>44592</c:v>
                </c:pt>
                <c:pt idx="21">
                  <c:v>44593</c:v>
                </c:pt>
                <c:pt idx="22">
                  <c:v>44594</c:v>
                </c:pt>
                <c:pt idx="23">
                  <c:v>44595</c:v>
                </c:pt>
                <c:pt idx="24">
                  <c:v>44596</c:v>
                </c:pt>
                <c:pt idx="25">
                  <c:v>44599</c:v>
                </c:pt>
                <c:pt idx="26">
                  <c:v>44600</c:v>
                </c:pt>
                <c:pt idx="27">
                  <c:v>44601</c:v>
                </c:pt>
                <c:pt idx="28">
                  <c:v>44602</c:v>
                </c:pt>
                <c:pt idx="29">
                  <c:v>44603</c:v>
                </c:pt>
                <c:pt idx="30">
                  <c:v>44606</c:v>
                </c:pt>
                <c:pt idx="31">
                  <c:v>44607</c:v>
                </c:pt>
                <c:pt idx="32">
                  <c:v>44608</c:v>
                </c:pt>
                <c:pt idx="33">
                  <c:v>44609</c:v>
                </c:pt>
                <c:pt idx="34">
                  <c:v>44610</c:v>
                </c:pt>
                <c:pt idx="35">
                  <c:v>44613</c:v>
                </c:pt>
                <c:pt idx="36">
                  <c:v>44614</c:v>
                </c:pt>
                <c:pt idx="37">
                  <c:v>44615</c:v>
                </c:pt>
                <c:pt idx="38">
                  <c:v>44616</c:v>
                </c:pt>
                <c:pt idx="39">
                  <c:v>44617</c:v>
                </c:pt>
                <c:pt idx="40">
                  <c:v>44620</c:v>
                </c:pt>
                <c:pt idx="41">
                  <c:v>44621</c:v>
                </c:pt>
                <c:pt idx="42">
                  <c:v>44622</c:v>
                </c:pt>
                <c:pt idx="43">
                  <c:v>44623</c:v>
                </c:pt>
                <c:pt idx="44">
                  <c:v>44624</c:v>
                </c:pt>
                <c:pt idx="45">
                  <c:v>44627</c:v>
                </c:pt>
                <c:pt idx="46">
                  <c:v>44628</c:v>
                </c:pt>
                <c:pt idx="47">
                  <c:v>44629</c:v>
                </c:pt>
                <c:pt idx="48">
                  <c:v>44630</c:v>
                </c:pt>
                <c:pt idx="49">
                  <c:v>44631</c:v>
                </c:pt>
                <c:pt idx="50">
                  <c:v>44634</c:v>
                </c:pt>
                <c:pt idx="51">
                  <c:v>44635</c:v>
                </c:pt>
                <c:pt idx="52">
                  <c:v>44636</c:v>
                </c:pt>
                <c:pt idx="53">
                  <c:v>44637</c:v>
                </c:pt>
                <c:pt idx="54">
                  <c:v>44638</c:v>
                </c:pt>
                <c:pt idx="55">
                  <c:v>44641</c:v>
                </c:pt>
                <c:pt idx="56">
                  <c:v>44642</c:v>
                </c:pt>
                <c:pt idx="57">
                  <c:v>44643</c:v>
                </c:pt>
                <c:pt idx="58">
                  <c:v>44644</c:v>
                </c:pt>
                <c:pt idx="59">
                  <c:v>44645</c:v>
                </c:pt>
                <c:pt idx="60">
                  <c:v>44648</c:v>
                </c:pt>
                <c:pt idx="61">
                  <c:v>44649</c:v>
                </c:pt>
                <c:pt idx="62">
                  <c:v>44650</c:v>
                </c:pt>
                <c:pt idx="63">
                  <c:v>44651</c:v>
                </c:pt>
                <c:pt idx="64">
                  <c:v>44652</c:v>
                </c:pt>
                <c:pt idx="65">
                  <c:v>44655</c:v>
                </c:pt>
                <c:pt idx="66">
                  <c:v>44656</c:v>
                </c:pt>
                <c:pt idx="67">
                  <c:v>44657</c:v>
                </c:pt>
                <c:pt idx="68">
                  <c:v>44658</c:v>
                </c:pt>
                <c:pt idx="69">
                  <c:v>44659</c:v>
                </c:pt>
                <c:pt idx="70">
                  <c:v>44662</c:v>
                </c:pt>
                <c:pt idx="71">
                  <c:v>44663</c:v>
                </c:pt>
                <c:pt idx="72">
                  <c:v>44664</c:v>
                </c:pt>
                <c:pt idx="73">
                  <c:v>44665</c:v>
                </c:pt>
                <c:pt idx="74">
                  <c:v>44666</c:v>
                </c:pt>
                <c:pt idx="75">
                  <c:v>44669</c:v>
                </c:pt>
                <c:pt idx="76">
                  <c:v>44670</c:v>
                </c:pt>
                <c:pt idx="77">
                  <c:v>44671</c:v>
                </c:pt>
                <c:pt idx="78">
                  <c:v>44672</c:v>
                </c:pt>
                <c:pt idx="79">
                  <c:v>44673</c:v>
                </c:pt>
                <c:pt idx="80">
                  <c:v>44676</c:v>
                </c:pt>
                <c:pt idx="81">
                  <c:v>44677</c:v>
                </c:pt>
                <c:pt idx="82">
                  <c:v>44678</c:v>
                </c:pt>
                <c:pt idx="83">
                  <c:v>44679</c:v>
                </c:pt>
                <c:pt idx="84">
                  <c:v>44680</c:v>
                </c:pt>
                <c:pt idx="85">
                  <c:v>44683</c:v>
                </c:pt>
                <c:pt idx="86">
                  <c:v>44684</c:v>
                </c:pt>
                <c:pt idx="87">
                  <c:v>44685</c:v>
                </c:pt>
                <c:pt idx="88">
                  <c:v>44686</c:v>
                </c:pt>
                <c:pt idx="89">
                  <c:v>44687</c:v>
                </c:pt>
                <c:pt idx="90">
                  <c:v>44690</c:v>
                </c:pt>
                <c:pt idx="91">
                  <c:v>44691</c:v>
                </c:pt>
                <c:pt idx="92">
                  <c:v>44692</c:v>
                </c:pt>
                <c:pt idx="93">
                  <c:v>44693</c:v>
                </c:pt>
                <c:pt idx="94">
                  <c:v>44694</c:v>
                </c:pt>
                <c:pt idx="95">
                  <c:v>44697</c:v>
                </c:pt>
                <c:pt idx="96">
                  <c:v>44698</c:v>
                </c:pt>
                <c:pt idx="97">
                  <c:v>44699</c:v>
                </c:pt>
                <c:pt idx="98">
                  <c:v>44700</c:v>
                </c:pt>
                <c:pt idx="99">
                  <c:v>44701</c:v>
                </c:pt>
                <c:pt idx="100">
                  <c:v>44704</c:v>
                </c:pt>
                <c:pt idx="101">
                  <c:v>44705</c:v>
                </c:pt>
                <c:pt idx="102">
                  <c:v>44706</c:v>
                </c:pt>
                <c:pt idx="103">
                  <c:v>44707</c:v>
                </c:pt>
                <c:pt idx="104">
                  <c:v>44708</c:v>
                </c:pt>
                <c:pt idx="105">
                  <c:v>44711</c:v>
                </c:pt>
                <c:pt idx="106">
                  <c:v>44712</c:v>
                </c:pt>
                <c:pt idx="107">
                  <c:v>44713</c:v>
                </c:pt>
                <c:pt idx="108">
                  <c:v>44714</c:v>
                </c:pt>
                <c:pt idx="109">
                  <c:v>44715</c:v>
                </c:pt>
                <c:pt idx="110">
                  <c:v>44718</c:v>
                </c:pt>
                <c:pt idx="111">
                  <c:v>44719</c:v>
                </c:pt>
                <c:pt idx="112">
                  <c:v>44720</c:v>
                </c:pt>
                <c:pt idx="113">
                  <c:v>44721</c:v>
                </c:pt>
                <c:pt idx="114">
                  <c:v>44722</c:v>
                </c:pt>
                <c:pt idx="115">
                  <c:v>44725</c:v>
                </c:pt>
                <c:pt idx="116">
                  <c:v>44726</c:v>
                </c:pt>
                <c:pt idx="117">
                  <c:v>44727</c:v>
                </c:pt>
                <c:pt idx="118">
                  <c:v>44728</c:v>
                </c:pt>
                <c:pt idx="119">
                  <c:v>44729</c:v>
                </c:pt>
                <c:pt idx="120">
                  <c:v>44732</c:v>
                </c:pt>
                <c:pt idx="121">
                  <c:v>44733</c:v>
                </c:pt>
                <c:pt idx="122">
                  <c:v>44734</c:v>
                </c:pt>
                <c:pt idx="123">
                  <c:v>44735</c:v>
                </c:pt>
                <c:pt idx="124">
                  <c:v>44736</c:v>
                </c:pt>
                <c:pt idx="125">
                  <c:v>44739</c:v>
                </c:pt>
                <c:pt idx="126">
                  <c:v>44740</c:v>
                </c:pt>
                <c:pt idx="127">
                  <c:v>44741</c:v>
                </c:pt>
                <c:pt idx="128">
                  <c:v>44742</c:v>
                </c:pt>
                <c:pt idx="129">
                  <c:v>44743</c:v>
                </c:pt>
                <c:pt idx="130">
                  <c:v>44746</c:v>
                </c:pt>
                <c:pt idx="131">
                  <c:v>44747</c:v>
                </c:pt>
                <c:pt idx="132">
                  <c:v>44748</c:v>
                </c:pt>
                <c:pt idx="133">
                  <c:v>44749</c:v>
                </c:pt>
                <c:pt idx="134">
                  <c:v>44750</c:v>
                </c:pt>
                <c:pt idx="135">
                  <c:v>44753</c:v>
                </c:pt>
                <c:pt idx="136">
                  <c:v>44754</c:v>
                </c:pt>
                <c:pt idx="137">
                  <c:v>44755</c:v>
                </c:pt>
                <c:pt idx="138">
                  <c:v>44756</c:v>
                </c:pt>
                <c:pt idx="139">
                  <c:v>44757</c:v>
                </c:pt>
                <c:pt idx="140">
                  <c:v>44760</c:v>
                </c:pt>
                <c:pt idx="141">
                  <c:v>44761</c:v>
                </c:pt>
                <c:pt idx="142">
                  <c:v>44762</c:v>
                </c:pt>
                <c:pt idx="143">
                  <c:v>44763</c:v>
                </c:pt>
                <c:pt idx="144">
                  <c:v>44764</c:v>
                </c:pt>
                <c:pt idx="145">
                  <c:v>44767</c:v>
                </c:pt>
                <c:pt idx="146">
                  <c:v>44768</c:v>
                </c:pt>
                <c:pt idx="147">
                  <c:v>44769</c:v>
                </c:pt>
                <c:pt idx="148">
                  <c:v>44770</c:v>
                </c:pt>
                <c:pt idx="149">
                  <c:v>44771</c:v>
                </c:pt>
                <c:pt idx="150">
                  <c:v>44774</c:v>
                </c:pt>
                <c:pt idx="151">
                  <c:v>44775</c:v>
                </c:pt>
                <c:pt idx="152">
                  <c:v>44776</c:v>
                </c:pt>
                <c:pt idx="153">
                  <c:v>44777</c:v>
                </c:pt>
                <c:pt idx="154">
                  <c:v>44778</c:v>
                </c:pt>
                <c:pt idx="155">
                  <c:v>44781</c:v>
                </c:pt>
                <c:pt idx="156">
                  <c:v>44782</c:v>
                </c:pt>
                <c:pt idx="157">
                  <c:v>44783</c:v>
                </c:pt>
                <c:pt idx="158">
                  <c:v>44784</c:v>
                </c:pt>
                <c:pt idx="159">
                  <c:v>44785</c:v>
                </c:pt>
                <c:pt idx="160">
                  <c:v>44788</c:v>
                </c:pt>
                <c:pt idx="161">
                  <c:v>44789</c:v>
                </c:pt>
                <c:pt idx="162">
                  <c:v>44790</c:v>
                </c:pt>
                <c:pt idx="163">
                  <c:v>44791</c:v>
                </c:pt>
                <c:pt idx="164">
                  <c:v>44792</c:v>
                </c:pt>
                <c:pt idx="165">
                  <c:v>44795</c:v>
                </c:pt>
                <c:pt idx="166">
                  <c:v>44796</c:v>
                </c:pt>
                <c:pt idx="167">
                  <c:v>44797</c:v>
                </c:pt>
                <c:pt idx="168">
                  <c:v>44798</c:v>
                </c:pt>
                <c:pt idx="169">
                  <c:v>44799</c:v>
                </c:pt>
                <c:pt idx="170">
                  <c:v>44802</c:v>
                </c:pt>
                <c:pt idx="171">
                  <c:v>44803</c:v>
                </c:pt>
                <c:pt idx="172">
                  <c:v>44804</c:v>
                </c:pt>
                <c:pt idx="173">
                  <c:v>44805</c:v>
                </c:pt>
                <c:pt idx="174">
                  <c:v>44806</c:v>
                </c:pt>
                <c:pt idx="175">
                  <c:v>44809</c:v>
                </c:pt>
                <c:pt idx="176">
                  <c:v>44810</c:v>
                </c:pt>
                <c:pt idx="177">
                  <c:v>44811</c:v>
                </c:pt>
                <c:pt idx="178">
                  <c:v>44812</c:v>
                </c:pt>
                <c:pt idx="179">
                  <c:v>44813</c:v>
                </c:pt>
                <c:pt idx="180">
                  <c:v>44816</c:v>
                </c:pt>
                <c:pt idx="181">
                  <c:v>44817</c:v>
                </c:pt>
                <c:pt idx="182">
                  <c:v>44818</c:v>
                </c:pt>
                <c:pt idx="183">
                  <c:v>44819</c:v>
                </c:pt>
                <c:pt idx="184">
                  <c:v>44820</c:v>
                </c:pt>
                <c:pt idx="185">
                  <c:v>44823</c:v>
                </c:pt>
                <c:pt idx="186">
                  <c:v>44824</c:v>
                </c:pt>
                <c:pt idx="187">
                  <c:v>44825</c:v>
                </c:pt>
                <c:pt idx="188">
                  <c:v>44826</c:v>
                </c:pt>
                <c:pt idx="189">
                  <c:v>44827</c:v>
                </c:pt>
                <c:pt idx="190">
                  <c:v>44830</c:v>
                </c:pt>
                <c:pt idx="191">
                  <c:v>44831</c:v>
                </c:pt>
                <c:pt idx="192">
                  <c:v>44832</c:v>
                </c:pt>
                <c:pt idx="193">
                  <c:v>44833</c:v>
                </c:pt>
                <c:pt idx="194">
                  <c:v>44834</c:v>
                </c:pt>
                <c:pt idx="195">
                  <c:v>44837</c:v>
                </c:pt>
                <c:pt idx="196">
                  <c:v>44838</c:v>
                </c:pt>
                <c:pt idx="197">
                  <c:v>44839</c:v>
                </c:pt>
                <c:pt idx="198">
                  <c:v>44840</c:v>
                </c:pt>
                <c:pt idx="199">
                  <c:v>44841</c:v>
                </c:pt>
                <c:pt idx="200">
                  <c:v>44844</c:v>
                </c:pt>
                <c:pt idx="201">
                  <c:v>44845</c:v>
                </c:pt>
                <c:pt idx="202">
                  <c:v>44846</c:v>
                </c:pt>
                <c:pt idx="203">
                  <c:v>44847</c:v>
                </c:pt>
                <c:pt idx="204">
                  <c:v>44848</c:v>
                </c:pt>
                <c:pt idx="205">
                  <c:v>44851</c:v>
                </c:pt>
                <c:pt idx="206">
                  <c:v>44852</c:v>
                </c:pt>
                <c:pt idx="207">
                  <c:v>44853</c:v>
                </c:pt>
                <c:pt idx="208">
                  <c:v>44854</c:v>
                </c:pt>
                <c:pt idx="209">
                  <c:v>44855</c:v>
                </c:pt>
                <c:pt idx="210">
                  <c:v>44858</c:v>
                </c:pt>
                <c:pt idx="211">
                  <c:v>44859</c:v>
                </c:pt>
                <c:pt idx="212">
                  <c:v>44860</c:v>
                </c:pt>
                <c:pt idx="213">
                  <c:v>44861</c:v>
                </c:pt>
                <c:pt idx="214">
                  <c:v>44862</c:v>
                </c:pt>
                <c:pt idx="215">
                  <c:v>44865</c:v>
                </c:pt>
                <c:pt idx="216">
                  <c:v>44866</c:v>
                </c:pt>
                <c:pt idx="217">
                  <c:v>44867</c:v>
                </c:pt>
                <c:pt idx="218">
                  <c:v>44868</c:v>
                </c:pt>
                <c:pt idx="219">
                  <c:v>44869</c:v>
                </c:pt>
                <c:pt idx="220">
                  <c:v>44872</c:v>
                </c:pt>
                <c:pt idx="221">
                  <c:v>44873</c:v>
                </c:pt>
                <c:pt idx="222">
                  <c:v>44874</c:v>
                </c:pt>
                <c:pt idx="223">
                  <c:v>44875</c:v>
                </c:pt>
                <c:pt idx="224">
                  <c:v>44876</c:v>
                </c:pt>
                <c:pt idx="225">
                  <c:v>44879</c:v>
                </c:pt>
                <c:pt idx="226">
                  <c:v>44880</c:v>
                </c:pt>
                <c:pt idx="227">
                  <c:v>44881</c:v>
                </c:pt>
                <c:pt idx="228">
                  <c:v>44882</c:v>
                </c:pt>
                <c:pt idx="229">
                  <c:v>44883</c:v>
                </c:pt>
                <c:pt idx="230">
                  <c:v>44886</c:v>
                </c:pt>
                <c:pt idx="231">
                  <c:v>44887</c:v>
                </c:pt>
                <c:pt idx="232">
                  <c:v>44888</c:v>
                </c:pt>
                <c:pt idx="233">
                  <c:v>44889</c:v>
                </c:pt>
                <c:pt idx="234">
                  <c:v>44890</c:v>
                </c:pt>
                <c:pt idx="235">
                  <c:v>44893</c:v>
                </c:pt>
                <c:pt idx="236">
                  <c:v>44894</c:v>
                </c:pt>
                <c:pt idx="237">
                  <c:v>44895</c:v>
                </c:pt>
                <c:pt idx="238">
                  <c:v>44896</c:v>
                </c:pt>
                <c:pt idx="239">
                  <c:v>44897</c:v>
                </c:pt>
                <c:pt idx="240">
                  <c:v>44900</c:v>
                </c:pt>
                <c:pt idx="241">
                  <c:v>44901</c:v>
                </c:pt>
                <c:pt idx="242">
                  <c:v>44902</c:v>
                </c:pt>
                <c:pt idx="243">
                  <c:v>44903</c:v>
                </c:pt>
                <c:pt idx="244">
                  <c:v>44904</c:v>
                </c:pt>
                <c:pt idx="245">
                  <c:v>44907</c:v>
                </c:pt>
                <c:pt idx="246">
                  <c:v>44908</c:v>
                </c:pt>
                <c:pt idx="247">
                  <c:v>44909</c:v>
                </c:pt>
                <c:pt idx="248">
                  <c:v>44910</c:v>
                </c:pt>
                <c:pt idx="249">
                  <c:v>44911</c:v>
                </c:pt>
                <c:pt idx="250">
                  <c:v>44914</c:v>
                </c:pt>
                <c:pt idx="251">
                  <c:v>44915</c:v>
                </c:pt>
                <c:pt idx="252">
                  <c:v>44916</c:v>
                </c:pt>
                <c:pt idx="253">
                  <c:v>44917</c:v>
                </c:pt>
                <c:pt idx="254">
                  <c:v>44918</c:v>
                </c:pt>
                <c:pt idx="255">
                  <c:v>44921</c:v>
                </c:pt>
                <c:pt idx="256">
                  <c:v>44922</c:v>
                </c:pt>
                <c:pt idx="257">
                  <c:v>44923</c:v>
                </c:pt>
                <c:pt idx="258">
                  <c:v>44924</c:v>
                </c:pt>
                <c:pt idx="259">
                  <c:v>44925</c:v>
                </c:pt>
                <c:pt idx="260">
                  <c:v>44928</c:v>
                </c:pt>
                <c:pt idx="261">
                  <c:v>44929</c:v>
                </c:pt>
                <c:pt idx="262">
                  <c:v>44930</c:v>
                </c:pt>
                <c:pt idx="263">
                  <c:v>44931</c:v>
                </c:pt>
                <c:pt idx="264">
                  <c:v>44932</c:v>
                </c:pt>
                <c:pt idx="265">
                  <c:v>44935</c:v>
                </c:pt>
                <c:pt idx="266">
                  <c:v>44936</c:v>
                </c:pt>
                <c:pt idx="267">
                  <c:v>44937</c:v>
                </c:pt>
                <c:pt idx="268">
                  <c:v>44938</c:v>
                </c:pt>
                <c:pt idx="269">
                  <c:v>44939</c:v>
                </c:pt>
                <c:pt idx="270">
                  <c:v>44942</c:v>
                </c:pt>
                <c:pt idx="271">
                  <c:v>44943</c:v>
                </c:pt>
                <c:pt idx="272">
                  <c:v>44944</c:v>
                </c:pt>
                <c:pt idx="273">
                  <c:v>44945</c:v>
                </c:pt>
                <c:pt idx="274">
                  <c:v>44946</c:v>
                </c:pt>
                <c:pt idx="275">
                  <c:v>44949</c:v>
                </c:pt>
                <c:pt idx="276">
                  <c:v>44950</c:v>
                </c:pt>
                <c:pt idx="277">
                  <c:v>44951</c:v>
                </c:pt>
                <c:pt idx="278">
                  <c:v>44952</c:v>
                </c:pt>
                <c:pt idx="279">
                  <c:v>44953</c:v>
                </c:pt>
                <c:pt idx="280">
                  <c:v>44956</c:v>
                </c:pt>
                <c:pt idx="281">
                  <c:v>44957</c:v>
                </c:pt>
                <c:pt idx="282">
                  <c:v>44958</c:v>
                </c:pt>
                <c:pt idx="283">
                  <c:v>44959</c:v>
                </c:pt>
                <c:pt idx="284">
                  <c:v>44960</c:v>
                </c:pt>
                <c:pt idx="285">
                  <c:v>44963</c:v>
                </c:pt>
                <c:pt idx="286">
                  <c:v>44964</c:v>
                </c:pt>
                <c:pt idx="287">
                  <c:v>44965</c:v>
                </c:pt>
                <c:pt idx="288">
                  <c:v>44966</c:v>
                </c:pt>
                <c:pt idx="289">
                  <c:v>44967</c:v>
                </c:pt>
                <c:pt idx="290">
                  <c:v>44970</c:v>
                </c:pt>
                <c:pt idx="291">
                  <c:v>44971</c:v>
                </c:pt>
                <c:pt idx="292">
                  <c:v>44972</c:v>
                </c:pt>
                <c:pt idx="293">
                  <c:v>44973</c:v>
                </c:pt>
                <c:pt idx="294">
                  <c:v>44974</c:v>
                </c:pt>
                <c:pt idx="295">
                  <c:v>44977</c:v>
                </c:pt>
                <c:pt idx="296">
                  <c:v>44978</c:v>
                </c:pt>
                <c:pt idx="297">
                  <c:v>44979</c:v>
                </c:pt>
                <c:pt idx="298">
                  <c:v>44980</c:v>
                </c:pt>
                <c:pt idx="299">
                  <c:v>44981</c:v>
                </c:pt>
                <c:pt idx="300">
                  <c:v>44984</c:v>
                </c:pt>
                <c:pt idx="301">
                  <c:v>44985</c:v>
                </c:pt>
                <c:pt idx="302">
                  <c:v>44986</c:v>
                </c:pt>
                <c:pt idx="303">
                  <c:v>44987</c:v>
                </c:pt>
                <c:pt idx="304">
                  <c:v>44988</c:v>
                </c:pt>
                <c:pt idx="305">
                  <c:v>44991</c:v>
                </c:pt>
                <c:pt idx="306">
                  <c:v>44992</c:v>
                </c:pt>
                <c:pt idx="307">
                  <c:v>44993</c:v>
                </c:pt>
                <c:pt idx="308">
                  <c:v>44994</c:v>
                </c:pt>
                <c:pt idx="309">
                  <c:v>44995</c:v>
                </c:pt>
                <c:pt idx="310">
                  <c:v>44998</c:v>
                </c:pt>
                <c:pt idx="311">
                  <c:v>44999</c:v>
                </c:pt>
                <c:pt idx="312">
                  <c:v>45000</c:v>
                </c:pt>
                <c:pt idx="313">
                  <c:v>45001</c:v>
                </c:pt>
                <c:pt idx="314">
                  <c:v>45002</c:v>
                </c:pt>
                <c:pt idx="315">
                  <c:v>45005</c:v>
                </c:pt>
                <c:pt idx="316">
                  <c:v>45006</c:v>
                </c:pt>
                <c:pt idx="317">
                  <c:v>45007</c:v>
                </c:pt>
                <c:pt idx="318">
                  <c:v>45008</c:v>
                </c:pt>
                <c:pt idx="319">
                  <c:v>45009</c:v>
                </c:pt>
                <c:pt idx="320">
                  <c:v>45012</c:v>
                </c:pt>
                <c:pt idx="321">
                  <c:v>45013</c:v>
                </c:pt>
                <c:pt idx="322">
                  <c:v>45014</c:v>
                </c:pt>
                <c:pt idx="323">
                  <c:v>45015</c:v>
                </c:pt>
                <c:pt idx="324">
                  <c:v>45016</c:v>
                </c:pt>
                <c:pt idx="325">
                  <c:v>45019</c:v>
                </c:pt>
                <c:pt idx="326">
                  <c:v>45020</c:v>
                </c:pt>
                <c:pt idx="327">
                  <c:v>45021</c:v>
                </c:pt>
                <c:pt idx="328">
                  <c:v>45022</c:v>
                </c:pt>
                <c:pt idx="329">
                  <c:v>45023</c:v>
                </c:pt>
                <c:pt idx="330">
                  <c:v>45026</c:v>
                </c:pt>
                <c:pt idx="331">
                  <c:v>45027</c:v>
                </c:pt>
                <c:pt idx="332">
                  <c:v>45028</c:v>
                </c:pt>
                <c:pt idx="333">
                  <c:v>45029</c:v>
                </c:pt>
                <c:pt idx="334">
                  <c:v>45030</c:v>
                </c:pt>
                <c:pt idx="335">
                  <c:v>45033</c:v>
                </c:pt>
                <c:pt idx="336">
                  <c:v>45034</c:v>
                </c:pt>
                <c:pt idx="337">
                  <c:v>45035</c:v>
                </c:pt>
                <c:pt idx="338">
                  <c:v>45036</c:v>
                </c:pt>
                <c:pt idx="339">
                  <c:v>45037</c:v>
                </c:pt>
                <c:pt idx="340">
                  <c:v>45040</c:v>
                </c:pt>
                <c:pt idx="341">
                  <c:v>45041</c:v>
                </c:pt>
                <c:pt idx="342">
                  <c:v>45042</c:v>
                </c:pt>
                <c:pt idx="343">
                  <c:v>45043</c:v>
                </c:pt>
                <c:pt idx="344">
                  <c:v>45044</c:v>
                </c:pt>
                <c:pt idx="345">
                  <c:v>45047</c:v>
                </c:pt>
                <c:pt idx="346">
                  <c:v>45048</c:v>
                </c:pt>
                <c:pt idx="347">
                  <c:v>45049</c:v>
                </c:pt>
                <c:pt idx="348">
                  <c:v>45050</c:v>
                </c:pt>
                <c:pt idx="349">
                  <c:v>45051</c:v>
                </c:pt>
                <c:pt idx="350">
                  <c:v>45054</c:v>
                </c:pt>
                <c:pt idx="351">
                  <c:v>45055</c:v>
                </c:pt>
                <c:pt idx="352">
                  <c:v>45056</c:v>
                </c:pt>
                <c:pt idx="353">
                  <c:v>45057</c:v>
                </c:pt>
                <c:pt idx="354">
                  <c:v>45058</c:v>
                </c:pt>
                <c:pt idx="355">
                  <c:v>45061</c:v>
                </c:pt>
                <c:pt idx="356">
                  <c:v>45062</c:v>
                </c:pt>
                <c:pt idx="357">
                  <c:v>45063</c:v>
                </c:pt>
                <c:pt idx="358">
                  <c:v>45064</c:v>
                </c:pt>
                <c:pt idx="359">
                  <c:v>45065</c:v>
                </c:pt>
                <c:pt idx="360">
                  <c:v>45068</c:v>
                </c:pt>
                <c:pt idx="361">
                  <c:v>45069</c:v>
                </c:pt>
                <c:pt idx="362">
                  <c:v>45070</c:v>
                </c:pt>
                <c:pt idx="363">
                  <c:v>45071</c:v>
                </c:pt>
                <c:pt idx="364">
                  <c:v>45072</c:v>
                </c:pt>
                <c:pt idx="365">
                  <c:v>45075</c:v>
                </c:pt>
                <c:pt idx="366">
                  <c:v>45076</c:v>
                </c:pt>
                <c:pt idx="367">
                  <c:v>45077</c:v>
                </c:pt>
                <c:pt idx="368">
                  <c:v>45078</c:v>
                </c:pt>
                <c:pt idx="369">
                  <c:v>45079</c:v>
                </c:pt>
                <c:pt idx="370">
                  <c:v>45082</c:v>
                </c:pt>
                <c:pt idx="371">
                  <c:v>45083</c:v>
                </c:pt>
                <c:pt idx="372">
                  <c:v>45084</c:v>
                </c:pt>
                <c:pt idx="373">
                  <c:v>45085</c:v>
                </c:pt>
                <c:pt idx="374">
                  <c:v>45086</c:v>
                </c:pt>
                <c:pt idx="375">
                  <c:v>45089</c:v>
                </c:pt>
                <c:pt idx="376">
                  <c:v>45090</c:v>
                </c:pt>
                <c:pt idx="377">
                  <c:v>45091</c:v>
                </c:pt>
                <c:pt idx="378">
                  <c:v>45092</c:v>
                </c:pt>
                <c:pt idx="379">
                  <c:v>45093</c:v>
                </c:pt>
                <c:pt idx="380">
                  <c:v>45096</c:v>
                </c:pt>
                <c:pt idx="381">
                  <c:v>45097</c:v>
                </c:pt>
                <c:pt idx="382">
                  <c:v>45098</c:v>
                </c:pt>
                <c:pt idx="383">
                  <c:v>45099</c:v>
                </c:pt>
                <c:pt idx="384">
                  <c:v>45100</c:v>
                </c:pt>
                <c:pt idx="385">
                  <c:v>45103</c:v>
                </c:pt>
                <c:pt idx="386">
                  <c:v>45104</c:v>
                </c:pt>
                <c:pt idx="387">
                  <c:v>45105</c:v>
                </c:pt>
                <c:pt idx="388">
                  <c:v>45106</c:v>
                </c:pt>
                <c:pt idx="389">
                  <c:v>45107</c:v>
                </c:pt>
                <c:pt idx="390">
                  <c:v>45110</c:v>
                </c:pt>
                <c:pt idx="391">
                  <c:v>45111</c:v>
                </c:pt>
                <c:pt idx="392">
                  <c:v>45112</c:v>
                </c:pt>
                <c:pt idx="393">
                  <c:v>45113</c:v>
                </c:pt>
                <c:pt idx="394">
                  <c:v>45114</c:v>
                </c:pt>
                <c:pt idx="395">
                  <c:v>45117</c:v>
                </c:pt>
                <c:pt idx="396">
                  <c:v>45118</c:v>
                </c:pt>
                <c:pt idx="397">
                  <c:v>45119</c:v>
                </c:pt>
                <c:pt idx="398">
                  <c:v>45120</c:v>
                </c:pt>
                <c:pt idx="399">
                  <c:v>45121</c:v>
                </c:pt>
                <c:pt idx="400">
                  <c:v>45124</c:v>
                </c:pt>
                <c:pt idx="401">
                  <c:v>45125</c:v>
                </c:pt>
                <c:pt idx="402">
                  <c:v>45126</c:v>
                </c:pt>
                <c:pt idx="403">
                  <c:v>45127</c:v>
                </c:pt>
                <c:pt idx="404">
                  <c:v>45128</c:v>
                </c:pt>
                <c:pt idx="405">
                  <c:v>45131</c:v>
                </c:pt>
                <c:pt idx="406">
                  <c:v>45132</c:v>
                </c:pt>
                <c:pt idx="407">
                  <c:v>45133</c:v>
                </c:pt>
                <c:pt idx="408">
                  <c:v>45134</c:v>
                </c:pt>
                <c:pt idx="409">
                  <c:v>45135</c:v>
                </c:pt>
                <c:pt idx="410">
                  <c:v>45138</c:v>
                </c:pt>
                <c:pt idx="411">
                  <c:v>45139</c:v>
                </c:pt>
                <c:pt idx="412">
                  <c:v>45140</c:v>
                </c:pt>
                <c:pt idx="413">
                  <c:v>45141</c:v>
                </c:pt>
                <c:pt idx="414">
                  <c:v>45142</c:v>
                </c:pt>
                <c:pt idx="415">
                  <c:v>45145</c:v>
                </c:pt>
                <c:pt idx="416">
                  <c:v>45146</c:v>
                </c:pt>
                <c:pt idx="417">
                  <c:v>45147</c:v>
                </c:pt>
                <c:pt idx="418">
                  <c:v>45148</c:v>
                </c:pt>
                <c:pt idx="419">
                  <c:v>45149</c:v>
                </c:pt>
                <c:pt idx="420">
                  <c:v>45152</c:v>
                </c:pt>
                <c:pt idx="421">
                  <c:v>45153</c:v>
                </c:pt>
                <c:pt idx="422">
                  <c:v>45154</c:v>
                </c:pt>
                <c:pt idx="423">
                  <c:v>45155</c:v>
                </c:pt>
                <c:pt idx="424">
                  <c:v>45156</c:v>
                </c:pt>
                <c:pt idx="425">
                  <c:v>45159</c:v>
                </c:pt>
                <c:pt idx="426">
                  <c:v>45160</c:v>
                </c:pt>
                <c:pt idx="427">
                  <c:v>45161</c:v>
                </c:pt>
                <c:pt idx="428">
                  <c:v>45162</c:v>
                </c:pt>
                <c:pt idx="429">
                  <c:v>45163</c:v>
                </c:pt>
                <c:pt idx="430">
                  <c:v>45166</c:v>
                </c:pt>
                <c:pt idx="431">
                  <c:v>45167</c:v>
                </c:pt>
                <c:pt idx="432">
                  <c:v>45168</c:v>
                </c:pt>
                <c:pt idx="433">
                  <c:v>45169</c:v>
                </c:pt>
                <c:pt idx="434">
                  <c:v>45170</c:v>
                </c:pt>
                <c:pt idx="435">
                  <c:v>45173</c:v>
                </c:pt>
                <c:pt idx="436">
                  <c:v>45174</c:v>
                </c:pt>
                <c:pt idx="437">
                  <c:v>45175</c:v>
                </c:pt>
                <c:pt idx="438">
                  <c:v>45176</c:v>
                </c:pt>
                <c:pt idx="439">
                  <c:v>45177</c:v>
                </c:pt>
                <c:pt idx="440">
                  <c:v>45180</c:v>
                </c:pt>
                <c:pt idx="441">
                  <c:v>45181</c:v>
                </c:pt>
                <c:pt idx="442">
                  <c:v>45182</c:v>
                </c:pt>
                <c:pt idx="443">
                  <c:v>45183</c:v>
                </c:pt>
                <c:pt idx="444">
                  <c:v>45184</c:v>
                </c:pt>
                <c:pt idx="445">
                  <c:v>45187</c:v>
                </c:pt>
                <c:pt idx="446">
                  <c:v>45188</c:v>
                </c:pt>
                <c:pt idx="447">
                  <c:v>45189</c:v>
                </c:pt>
                <c:pt idx="448">
                  <c:v>45190</c:v>
                </c:pt>
                <c:pt idx="449">
                  <c:v>45191</c:v>
                </c:pt>
                <c:pt idx="450">
                  <c:v>45194</c:v>
                </c:pt>
                <c:pt idx="451">
                  <c:v>45195</c:v>
                </c:pt>
                <c:pt idx="452">
                  <c:v>45196</c:v>
                </c:pt>
                <c:pt idx="453">
                  <c:v>45197</c:v>
                </c:pt>
                <c:pt idx="454">
                  <c:v>45198</c:v>
                </c:pt>
                <c:pt idx="455">
                  <c:v>45201</c:v>
                </c:pt>
                <c:pt idx="456">
                  <c:v>45202</c:v>
                </c:pt>
                <c:pt idx="457">
                  <c:v>45203</c:v>
                </c:pt>
                <c:pt idx="458">
                  <c:v>45204</c:v>
                </c:pt>
                <c:pt idx="459">
                  <c:v>45205</c:v>
                </c:pt>
                <c:pt idx="460">
                  <c:v>45208</c:v>
                </c:pt>
                <c:pt idx="461">
                  <c:v>45209</c:v>
                </c:pt>
                <c:pt idx="462">
                  <c:v>45210</c:v>
                </c:pt>
                <c:pt idx="463">
                  <c:v>45211</c:v>
                </c:pt>
                <c:pt idx="464">
                  <c:v>45212</c:v>
                </c:pt>
                <c:pt idx="465">
                  <c:v>45215</c:v>
                </c:pt>
                <c:pt idx="466">
                  <c:v>45216</c:v>
                </c:pt>
                <c:pt idx="467">
                  <c:v>45217</c:v>
                </c:pt>
                <c:pt idx="468">
                  <c:v>45218</c:v>
                </c:pt>
                <c:pt idx="469">
                  <c:v>45219</c:v>
                </c:pt>
                <c:pt idx="470">
                  <c:v>45222</c:v>
                </c:pt>
                <c:pt idx="471">
                  <c:v>45223</c:v>
                </c:pt>
                <c:pt idx="472">
                  <c:v>45224</c:v>
                </c:pt>
                <c:pt idx="473">
                  <c:v>45225</c:v>
                </c:pt>
                <c:pt idx="474">
                  <c:v>45226</c:v>
                </c:pt>
                <c:pt idx="475">
                  <c:v>45229</c:v>
                </c:pt>
                <c:pt idx="476">
                  <c:v>45230</c:v>
                </c:pt>
                <c:pt idx="477">
                  <c:v>45231</c:v>
                </c:pt>
                <c:pt idx="478">
                  <c:v>45232</c:v>
                </c:pt>
                <c:pt idx="479">
                  <c:v>45233</c:v>
                </c:pt>
                <c:pt idx="480">
                  <c:v>45236</c:v>
                </c:pt>
                <c:pt idx="481">
                  <c:v>45237</c:v>
                </c:pt>
                <c:pt idx="482">
                  <c:v>45238</c:v>
                </c:pt>
                <c:pt idx="483">
                  <c:v>45239</c:v>
                </c:pt>
                <c:pt idx="484">
                  <c:v>45240</c:v>
                </c:pt>
                <c:pt idx="485">
                  <c:v>45243</c:v>
                </c:pt>
                <c:pt idx="486">
                  <c:v>45244</c:v>
                </c:pt>
                <c:pt idx="487">
                  <c:v>45245</c:v>
                </c:pt>
                <c:pt idx="488">
                  <c:v>45246</c:v>
                </c:pt>
                <c:pt idx="489">
                  <c:v>45247</c:v>
                </c:pt>
                <c:pt idx="490">
                  <c:v>45250</c:v>
                </c:pt>
                <c:pt idx="491">
                  <c:v>45251</c:v>
                </c:pt>
                <c:pt idx="492">
                  <c:v>45252</c:v>
                </c:pt>
                <c:pt idx="493">
                  <c:v>45253</c:v>
                </c:pt>
                <c:pt idx="494">
                  <c:v>45254</c:v>
                </c:pt>
                <c:pt idx="495">
                  <c:v>45257</c:v>
                </c:pt>
                <c:pt idx="496">
                  <c:v>45258</c:v>
                </c:pt>
                <c:pt idx="497">
                  <c:v>45259</c:v>
                </c:pt>
                <c:pt idx="498">
                  <c:v>45260</c:v>
                </c:pt>
                <c:pt idx="499">
                  <c:v>45261</c:v>
                </c:pt>
                <c:pt idx="500">
                  <c:v>45264</c:v>
                </c:pt>
                <c:pt idx="501">
                  <c:v>45265</c:v>
                </c:pt>
                <c:pt idx="502">
                  <c:v>45266</c:v>
                </c:pt>
                <c:pt idx="503">
                  <c:v>45267</c:v>
                </c:pt>
                <c:pt idx="504">
                  <c:v>45268</c:v>
                </c:pt>
                <c:pt idx="505">
                  <c:v>45271</c:v>
                </c:pt>
                <c:pt idx="506">
                  <c:v>45272</c:v>
                </c:pt>
                <c:pt idx="507">
                  <c:v>45273</c:v>
                </c:pt>
                <c:pt idx="508">
                  <c:v>45274</c:v>
                </c:pt>
                <c:pt idx="509">
                  <c:v>45275</c:v>
                </c:pt>
                <c:pt idx="510">
                  <c:v>45278</c:v>
                </c:pt>
                <c:pt idx="511">
                  <c:v>45279</c:v>
                </c:pt>
                <c:pt idx="512">
                  <c:v>45280</c:v>
                </c:pt>
                <c:pt idx="513">
                  <c:v>45281</c:v>
                </c:pt>
                <c:pt idx="514">
                  <c:v>45282</c:v>
                </c:pt>
                <c:pt idx="515">
                  <c:v>45285</c:v>
                </c:pt>
                <c:pt idx="516">
                  <c:v>45286</c:v>
                </c:pt>
                <c:pt idx="517">
                  <c:v>45287</c:v>
                </c:pt>
                <c:pt idx="518">
                  <c:v>45288</c:v>
                </c:pt>
                <c:pt idx="519">
                  <c:v>45289</c:v>
                </c:pt>
                <c:pt idx="520">
                  <c:v>45292</c:v>
                </c:pt>
                <c:pt idx="521">
                  <c:v>45293</c:v>
                </c:pt>
                <c:pt idx="522">
                  <c:v>45294</c:v>
                </c:pt>
                <c:pt idx="523">
                  <c:v>45295</c:v>
                </c:pt>
                <c:pt idx="524">
                  <c:v>45296</c:v>
                </c:pt>
                <c:pt idx="525">
                  <c:v>45299</c:v>
                </c:pt>
                <c:pt idx="526">
                  <c:v>45300</c:v>
                </c:pt>
                <c:pt idx="527">
                  <c:v>45301</c:v>
                </c:pt>
                <c:pt idx="528">
                  <c:v>45302</c:v>
                </c:pt>
                <c:pt idx="529">
                  <c:v>45303</c:v>
                </c:pt>
                <c:pt idx="530">
                  <c:v>45306</c:v>
                </c:pt>
                <c:pt idx="531">
                  <c:v>45307</c:v>
                </c:pt>
                <c:pt idx="532">
                  <c:v>45308</c:v>
                </c:pt>
                <c:pt idx="533">
                  <c:v>45309</c:v>
                </c:pt>
                <c:pt idx="534">
                  <c:v>45310</c:v>
                </c:pt>
                <c:pt idx="535">
                  <c:v>45313</c:v>
                </c:pt>
                <c:pt idx="536">
                  <c:v>45314</c:v>
                </c:pt>
                <c:pt idx="537">
                  <c:v>45315</c:v>
                </c:pt>
                <c:pt idx="538">
                  <c:v>45316</c:v>
                </c:pt>
                <c:pt idx="539">
                  <c:v>45317</c:v>
                </c:pt>
                <c:pt idx="540">
                  <c:v>45320</c:v>
                </c:pt>
                <c:pt idx="541">
                  <c:v>45321</c:v>
                </c:pt>
                <c:pt idx="542">
                  <c:v>45322</c:v>
                </c:pt>
                <c:pt idx="543">
                  <c:v>45323</c:v>
                </c:pt>
                <c:pt idx="544">
                  <c:v>45324</c:v>
                </c:pt>
                <c:pt idx="545">
                  <c:v>45327</c:v>
                </c:pt>
                <c:pt idx="546">
                  <c:v>45328</c:v>
                </c:pt>
                <c:pt idx="547">
                  <c:v>45329</c:v>
                </c:pt>
                <c:pt idx="548">
                  <c:v>45330</c:v>
                </c:pt>
                <c:pt idx="549">
                  <c:v>45331</c:v>
                </c:pt>
                <c:pt idx="550">
                  <c:v>45334</c:v>
                </c:pt>
                <c:pt idx="551">
                  <c:v>45335</c:v>
                </c:pt>
                <c:pt idx="552">
                  <c:v>45336</c:v>
                </c:pt>
                <c:pt idx="553">
                  <c:v>45337</c:v>
                </c:pt>
                <c:pt idx="554">
                  <c:v>45338</c:v>
                </c:pt>
                <c:pt idx="555">
                  <c:v>45341</c:v>
                </c:pt>
                <c:pt idx="556">
                  <c:v>45342</c:v>
                </c:pt>
                <c:pt idx="557">
                  <c:v>45343</c:v>
                </c:pt>
                <c:pt idx="558">
                  <c:v>45344</c:v>
                </c:pt>
                <c:pt idx="559">
                  <c:v>45345</c:v>
                </c:pt>
                <c:pt idx="560">
                  <c:v>45348</c:v>
                </c:pt>
                <c:pt idx="561">
                  <c:v>45349</c:v>
                </c:pt>
                <c:pt idx="562">
                  <c:v>45350</c:v>
                </c:pt>
                <c:pt idx="563">
                  <c:v>45351</c:v>
                </c:pt>
                <c:pt idx="564">
                  <c:v>45352</c:v>
                </c:pt>
                <c:pt idx="565">
                  <c:v>45355</c:v>
                </c:pt>
                <c:pt idx="566">
                  <c:v>45356</c:v>
                </c:pt>
                <c:pt idx="567">
                  <c:v>45357</c:v>
                </c:pt>
                <c:pt idx="568">
                  <c:v>45358</c:v>
                </c:pt>
                <c:pt idx="569">
                  <c:v>45359</c:v>
                </c:pt>
                <c:pt idx="570">
                  <c:v>45362</c:v>
                </c:pt>
                <c:pt idx="571">
                  <c:v>45363</c:v>
                </c:pt>
                <c:pt idx="572">
                  <c:v>45364</c:v>
                </c:pt>
                <c:pt idx="573">
                  <c:v>45365</c:v>
                </c:pt>
                <c:pt idx="574">
                  <c:v>45366</c:v>
                </c:pt>
                <c:pt idx="575">
                  <c:v>45369</c:v>
                </c:pt>
                <c:pt idx="576">
                  <c:v>45370</c:v>
                </c:pt>
                <c:pt idx="577">
                  <c:v>45371</c:v>
                </c:pt>
                <c:pt idx="578">
                  <c:v>45372</c:v>
                </c:pt>
                <c:pt idx="579">
                  <c:v>45373</c:v>
                </c:pt>
                <c:pt idx="580">
                  <c:v>45376</c:v>
                </c:pt>
                <c:pt idx="581">
                  <c:v>45377</c:v>
                </c:pt>
                <c:pt idx="582">
                  <c:v>45378</c:v>
                </c:pt>
                <c:pt idx="583">
                  <c:v>45379</c:v>
                </c:pt>
                <c:pt idx="584">
                  <c:v>45380</c:v>
                </c:pt>
                <c:pt idx="585">
                  <c:v>45383</c:v>
                </c:pt>
                <c:pt idx="586">
                  <c:v>45384</c:v>
                </c:pt>
                <c:pt idx="587">
                  <c:v>45385</c:v>
                </c:pt>
                <c:pt idx="588">
                  <c:v>45386</c:v>
                </c:pt>
                <c:pt idx="589">
                  <c:v>45387</c:v>
                </c:pt>
                <c:pt idx="590">
                  <c:v>45390</c:v>
                </c:pt>
                <c:pt idx="591">
                  <c:v>45391</c:v>
                </c:pt>
                <c:pt idx="592">
                  <c:v>45392</c:v>
                </c:pt>
                <c:pt idx="593">
                  <c:v>45393</c:v>
                </c:pt>
                <c:pt idx="594">
                  <c:v>45394</c:v>
                </c:pt>
                <c:pt idx="595">
                  <c:v>45397</c:v>
                </c:pt>
                <c:pt idx="596">
                  <c:v>45398</c:v>
                </c:pt>
                <c:pt idx="597">
                  <c:v>45399</c:v>
                </c:pt>
                <c:pt idx="598">
                  <c:v>45400</c:v>
                </c:pt>
                <c:pt idx="599">
                  <c:v>45401</c:v>
                </c:pt>
                <c:pt idx="600">
                  <c:v>45404</c:v>
                </c:pt>
                <c:pt idx="601">
                  <c:v>45405</c:v>
                </c:pt>
                <c:pt idx="602">
                  <c:v>45406</c:v>
                </c:pt>
                <c:pt idx="603">
                  <c:v>45407</c:v>
                </c:pt>
                <c:pt idx="604">
                  <c:v>45408</c:v>
                </c:pt>
                <c:pt idx="605">
                  <c:v>45411</c:v>
                </c:pt>
                <c:pt idx="606">
                  <c:v>45412</c:v>
                </c:pt>
                <c:pt idx="607">
                  <c:v>45413</c:v>
                </c:pt>
                <c:pt idx="608">
                  <c:v>45414</c:v>
                </c:pt>
                <c:pt idx="609">
                  <c:v>45415</c:v>
                </c:pt>
                <c:pt idx="610">
                  <c:v>45418</c:v>
                </c:pt>
                <c:pt idx="611">
                  <c:v>45419</c:v>
                </c:pt>
                <c:pt idx="612">
                  <c:v>45420</c:v>
                </c:pt>
                <c:pt idx="613">
                  <c:v>45421</c:v>
                </c:pt>
                <c:pt idx="614">
                  <c:v>45422</c:v>
                </c:pt>
                <c:pt idx="615">
                  <c:v>45425</c:v>
                </c:pt>
                <c:pt idx="616">
                  <c:v>45426</c:v>
                </c:pt>
                <c:pt idx="617">
                  <c:v>45427</c:v>
                </c:pt>
                <c:pt idx="618">
                  <c:v>45428</c:v>
                </c:pt>
                <c:pt idx="619">
                  <c:v>45429</c:v>
                </c:pt>
                <c:pt idx="620">
                  <c:v>45432</c:v>
                </c:pt>
                <c:pt idx="621">
                  <c:v>45433</c:v>
                </c:pt>
                <c:pt idx="622">
                  <c:v>45434</c:v>
                </c:pt>
                <c:pt idx="623">
                  <c:v>45435</c:v>
                </c:pt>
                <c:pt idx="624">
                  <c:v>45436</c:v>
                </c:pt>
                <c:pt idx="625">
                  <c:v>45439</c:v>
                </c:pt>
                <c:pt idx="626">
                  <c:v>45440</c:v>
                </c:pt>
                <c:pt idx="627">
                  <c:v>45441</c:v>
                </c:pt>
                <c:pt idx="628">
                  <c:v>45442</c:v>
                </c:pt>
                <c:pt idx="629">
                  <c:v>45443</c:v>
                </c:pt>
                <c:pt idx="630">
                  <c:v>45446</c:v>
                </c:pt>
                <c:pt idx="631">
                  <c:v>45447</c:v>
                </c:pt>
                <c:pt idx="632">
                  <c:v>45448</c:v>
                </c:pt>
                <c:pt idx="633">
                  <c:v>45449</c:v>
                </c:pt>
                <c:pt idx="634">
                  <c:v>45450</c:v>
                </c:pt>
                <c:pt idx="635">
                  <c:v>45453</c:v>
                </c:pt>
                <c:pt idx="636">
                  <c:v>45454</c:v>
                </c:pt>
                <c:pt idx="637">
                  <c:v>45455</c:v>
                </c:pt>
                <c:pt idx="638">
                  <c:v>45456</c:v>
                </c:pt>
                <c:pt idx="639">
                  <c:v>45457</c:v>
                </c:pt>
                <c:pt idx="640">
                  <c:v>45460</c:v>
                </c:pt>
                <c:pt idx="641">
                  <c:v>45461</c:v>
                </c:pt>
                <c:pt idx="642">
                  <c:v>45462</c:v>
                </c:pt>
                <c:pt idx="643">
                  <c:v>45463</c:v>
                </c:pt>
                <c:pt idx="644">
                  <c:v>45464</c:v>
                </c:pt>
                <c:pt idx="645">
                  <c:v>45467</c:v>
                </c:pt>
                <c:pt idx="646">
                  <c:v>45468</c:v>
                </c:pt>
                <c:pt idx="647">
                  <c:v>45469</c:v>
                </c:pt>
                <c:pt idx="648">
                  <c:v>45470</c:v>
                </c:pt>
                <c:pt idx="649">
                  <c:v>45471</c:v>
                </c:pt>
                <c:pt idx="650">
                  <c:v>45474</c:v>
                </c:pt>
                <c:pt idx="651">
                  <c:v>45475</c:v>
                </c:pt>
                <c:pt idx="652">
                  <c:v>45476</c:v>
                </c:pt>
                <c:pt idx="653">
                  <c:v>45477</c:v>
                </c:pt>
                <c:pt idx="654">
                  <c:v>45478</c:v>
                </c:pt>
                <c:pt idx="655">
                  <c:v>45481</c:v>
                </c:pt>
                <c:pt idx="656">
                  <c:v>45482</c:v>
                </c:pt>
                <c:pt idx="657">
                  <c:v>45483</c:v>
                </c:pt>
                <c:pt idx="658">
                  <c:v>45484</c:v>
                </c:pt>
                <c:pt idx="659">
                  <c:v>45485</c:v>
                </c:pt>
                <c:pt idx="660">
                  <c:v>45488</c:v>
                </c:pt>
                <c:pt idx="661">
                  <c:v>45489</c:v>
                </c:pt>
                <c:pt idx="662">
                  <c:v>45490</c:v>
                </c:pt>
                <c:pt idx="663">
                  <c:v>45491</c:v>
                </c:pt>
                <c:pt idx="664">
                  <c:v>45492</c:v>
                </c:pt>
                <c:pt idx="665">
                  <c:v>45495</c:v>
                </c:pt>
                <c:pt idx="666">
                  <c:v>45496</c:v>
                </c:pt>
                <c:pt idx="667">
                  <c:v>45497</c:v>
                </c:pt>
                <c:pt idx="668">
                  <c:v>45498</c:v>
                </c:pt>
                <c:pt idx="669">
                  <c:v>45499</c:v>
                </c:pt>
                <c:pt idx="670">
                  <c:v>45502</c:v>
                </c:pt>
                <c:pt idx="671">
                  <c:v>45503</c:v>
                </c:pt>
                <c:pt idx="672">
                  <c:v>45504</c:v>
                </c:pt>
                <c:pt idx="673">
                  <c:v>45505</c:v>
                </c:pt>
                <c:pt idx="674">
                  <c:v>45506</c:v>
                </c:pt>
                <c:pt idx="675">
                  <c:v>45509</c:v>
                </c:pt>
                <c:pt idx="676">
                  <c:v>45510</c:v>
                </c:pt>
                <c:pt idx="677">
                  <c:v>45511</c:v>
                </c:pt>
                <c:pt idx="678">
                  <c:v>45512</c:v>
                </c:pt>
                <c:pt idx="679">
                  <c:v>45513</c:v>
                </c:pt>
                <c:pt idx="680">
                  <c:v>45516</c:v>
                </c:pt>
                <c:pt idx="681">
                  <c:v>45517</c:v>
                </c:pt>
                <c:pt idx="682">
                  <c:v>45518</c:v>
                </c:pt>
                <c:pt idx="683">
                  <c:v>45519</c:v>
                </c:pt>
                <c:pt idx="684">
                  <c:v>45520</c:v>
                </c:pt>
                <c:pt idx="685">
                  <c:v>45523</c:v>
                </c:pt>
                <c:pt idx="686">
                  <c:v>45524</c:v>
                </c:pt>
                <c:pt idx="687">
                  <c:v>45525</c:v>
                </c:pt>
                <c:pt idx="688">
                  <c:v>45526</c:v>
                </c:pt>
                <c:pt idx="689">
                  <c:v>45527</c:v>
                </c:pt>
                <c:pt idx="690">
                  <c:v>45530</c:v>
                </c:pt>
                <c:pt idx="691">
                  <c:v>45531</c:v>
                </c:pt>
                <c:pt idx="692">
                  <c:v>45532</c:v>
                </c:pt>
                <c:pt idx="693">
                  <c:v>45533</c:v>
                </c:pt>
                <c:pt idx="694">
                  <c:v>45534</c:v>
                </c:pt>
                <c:pt idx="695">
                  <c:v>45537</c:v>
                </c:pt>
                <c:pt idx="696">
                  <c:v>45538</c:v>
                </c:pt>
                <c:pt idx="697">
                  <c:v>45539</c:v>
                </c:pt>
                <c:pt idx="698">
                  <c:v>45540</c:v>
                </c:pt>
                <c:pt idx="699">
                  <c:v>45541</c:v>
                </c:pt>
                <c:pt idx="700">
                  <c:v>45544</c:v>
                </c:pt>
                <c:pt idx="701">
                  <c:v>45545</c:v>
                </c:pt>
                <c:pt idx="702">
                  <c:v>45546</c:v>
                </c:pt>
                <c:pt idx="703">
                  <c:v>45547</c:v>
                </c:pt>
                <c:pt idx="704">
                  <c:v>45548</c:v>
                </c:pt>
                <c:pt idx="705">
                  <c:v>45551</c:v>
                </c:pt>
                <c:pt idx="706">
                  <c:v>45552</c:v>
                </c:pt>
                <c:pt idx="707">
                  <c:v>45553</c:v>
                </c:pt>
                <c:pt idx="708">
                  <c:v>45554</c:v>
                </c:pt>
                <c:pt idx="709">
                  <c:v>45555</c:v>
                </c:pt>
                <c:pt idx="710">
                  <c:v>45558</c:v>
                </c:pt>
                <c:pt idx="711">
                  <c:v>45559</c:v>
                </c:pt>
                <c:pt idx="712">
                  <c:v>45560</c:v>
                </c:pt>
                <c:pt idx="713">
                  <c:v>45561</c:v>
                </c:pt>
                <c:pt idx="714">
                  <c:v>45562</c:v>
                </c:pt>
                <c:pt idx="715">
                  <c:v>45565</c:v>
                </c:pt>
                <c:pt idx="716">
                  <c:v>45566</c:v>
                </c:pt>
                <c:pt idx="717">
                  <c:v>45567</c:v>
                </c:pt>
                <c:pt idx="718">
                  <c:v>45568</c:v>
                </c:pt>
                <c:pt idx="719">
                  <c:v>45569</c:v>
                </c:pt>
                <c:pt idx="720">
                  <c:v>45572</c:v>
                </c:pt>
                <c:pt idx="721">
                  <c:v>45573</c:v>
                </c:pt>
                <c:pt idx="722">
                  <c:v>45574</c:v>
                </c:pt>
                <c:pt idx="723">
                  <c:v>45575</c:v>
                </c:pt>
                <c:pt idx="724">
                  <c:v>45576</c:v>
                </c:pt>
                <c:pt idx="725">
                  <c:v>45579</c:v>
                </c:pt>
                <c:pt idx="726">
                  <c:v>45580</c:v>
                </c:pt>
                <c:pt idx="727">
                  <c:v>45581</c:v>
                </c:pt>
                <c:pt idx="728">
                  <c:v>45582</c:v>
                </c:pt>
                <c:pt idx="729">
                  <c:v>45583</c:v>
                </c:pt>
                <c:pt idx="730">
                  <c:v>45586</c:v>
                </c:pt>
                <c:pt idx="731">
                  <c:v>45587</c:v>
                </c:pt>
                <c:pt idx="732">
                  <c:v>45588</c:v>
                </c:pt>
                <c:pt idx="733">
                  <c:v>45589</c:v>
                </c:pt>
                <c:pt idx="734">
                  <c:v>45590</c:v>
                </c:pt>
                <c:pt idx="735">
                  <c:v>45593</c:v>
                </c:pt>
                <c:pt idx="736">
                  <c:v>45594</c:v>
                </c:pt>
                <c:pt idx="737">
                  <c:v>45595</c:v>
                </c:pt>
                <c:pt idx="738">
                  <c:v>45596</c:v>
                </c:pt>
                <c:pt idx="739">
                  <c:v>45597</c:v>
                </c:pt>
                <c:pt idx="740">
                  <c:v>45600</c:v>
                </c:pt>
                <c:pt idx="741">
                  <c:v>45601</c:v>
                </c:pt>
                <c:pt idx="742">
                  <c:v>45602</c:v>
                </c:pt>
                <c:pt idx="743">
                  <c:v>45603</c:v>
                </c:pt>
                <c:pt idx="744">
                  <c:v>45604</c:v>
                </c:pt>
                <c:pt idx="745">
                  <c:v>45607</c:v>
                </c:pt>
                <c:pt idx="746">
                  <c:v>45608</c:v>
                </c:pt>
                <c:pt idx="747">
                  <c:v>45609</c:v>
                </c:pt>
                <c:pt idx="748">
                  <c:v>45610</c:v>
                </c:pt>
                <c:pt idx="749">
                  <c:v>45611</c:v>
                </c:pt>
                <c:pt idx="750">
                  <c:v>45614</c:v>
                </c:pt>
                <c:pt idx="751">
                  <c:v>45615</c:v>
                </c:pt>
                <c:pt idx="752">
                  <c:v>45616</c:v>
                </c:pt>
                <c:pt idx="753">
                  <c:v>45617</c:v>
                </c:pt>
                <c:pt idx="754">
                  <c:v>45618</c:v>
                </c:pt>
                <c:pt idx="755">
                  <c:v>45621</c:v>
                </c:pt>
                <c:pt idx="756">
                  <c:v>45622</c:v>
                </c:pt>
                <c:pt idx="757">
                  <c:v>45623</c:v>
                </c:pt>
                <c:pt idx="758">
                  <c:v>45624</c:v>
                </c:pt>
                <c:pt idx="759">
                  <c:v>45625</c:v>
                </c:pt>
              </c:numCache>
            </c:numRef>
          </c:cat>
          <c:val>
            <c:numRef>
              <c:f>HAVERD!$J$531:$J$1290</c:f>
              <c:numCache>
                <c:formatCode>General</c:formatCode>
                <c:ptCount val="7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numCache>
            </c:numRef>
          </c:val>
          <c:smooth val="0"/>
          <c:extLst>
            <c:ext xmlns:c16="http://schemas.microsoft.com/office/drawing/2014/chart" uri="{C3380CC4-5D6E-409C-BE32-E72D297353CC}">
              <c16:uniqueId val="{00000002-E514-408A-9C78-D8EDD8B1478C}"/>
            </c:ext>
          </c:extLst>
        </c:ser>
        <c:dLbls>
          <c:showLegendKey val="0"/>
          <c:showVal val="0"/>
          <c:showCatName val="0"/>
          <c:showSerName val="0"/>
          <c:showPercent val="0"/>
          <c:showBubbleSize val="0"/>
        </c:dLbls>
        <c:smooth val="0"/>
        <c:axId val="263607040"/>
        <c:axId val="263608576"/>
      </c:lineChart>
      <c:dateAx>
        <c:axId val="263607040"/>
        <c:scaling>
          <c:orientation val="minMax"/>
          <c:min val="44743"/>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days"/>
        <c:majorUnit val="6"/>
        <c:majorTimeUnit val="months"/>
      </c:date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3294112623026852"/>
          <c:y val="0.11229895986708695"/>
          <c:w val="0.78637543934985121"/>
          <c:h val="5.605802122584981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8.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9.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0.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1.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2.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3.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4.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15.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24.bin"/></Relationships>
</file>

<file path=xl/chartsheets/_rels/sheet17.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25.bin"/></Relationships>
</file>

<file path=xl/chartsheets/_rels/sheet18.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26.bin"/></Relationships>
</file>

<file path=xl/chartsheets/_rels/sheet19.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27.bin"/></Relationships>
</file>

<file path=xl/chartsheets/_rels/sheet20.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28.bin"/></Relationships>
</file>

<file path=xl/chartsheets/_rels/sheet21.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2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077CBD-5A75-4485-A64A-B599AEAC145E}">
  <sheetPr codeName="Chart8"/>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91C2C39-7863-429D-9C97-D2ABC957F939}">
  <sheetPr codeName="Chart7"/>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016154E-703C-481D-AFB4-D7D109EB7EC6}">
  <sheetPr codeName="Chart9"/>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4FAC7FD-EC49-4EEC-AE50-F31DC0B80E11}">
  <sheetPr codeName="Chart10"/>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DA872D7-FC8A-41BD-BE7E-C65C9DA4D8EC}">
  <sheetPr codeName="Chart11"/>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66F1DE5-16BF-4386-B10D-BC9D0BEC58D7}">
  <sheetPr codeName="Chart1"/>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F145B14-54DF-4ADE-8DAE-91921CFED939}">
  <sheetPr codeName="Chart2"/>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7D47CE0-4ADB-4257-96CB-BD56E7D55234}">
  <sheetPr codeName="Chart6"/>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31E5ABB-B22F-4A19-8DA5-C0A82978EA6E}">
  <sheetPr codeName="Chart5"/>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E557F45-5673-4290-99C8-4EDFF8A4EC18}">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4A9397B-3AE0-41A9-94D5-A6D7483EAD29}">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C6A203D-7A8F-4DA3-A17A-EC7EB415FB6A}">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D80D743-C019-4637-8D2D-8E8598F087CE}">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AD3B5D4-E334-4ED2-A4ED-8FAFA64C68DA}">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058BDF0-70CA-4B47-A3AA-AEA0C4CC615E}">
  <sheetPr/>
  <sheetViews>
    <sheetView tabSelected="1"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7263BE6-6CAF-49E5-ADD6-7039C2C79397}">
  <sheetPr codeName="Chart31"/>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FA607A0-C768-4FF8-8490-15DBF132313E}">
  <sheetPr codeName="Chart3"/>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7046514-2112-4090-8ACF-34BE462A423E}">
  <sheetPr codeName="Chart4"/>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3FB6ADB-009F-4F43-ADCD-28DC3C188E72}">
  <sheetPr codeName="Chart12"/>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F962974-E91D-4B35-BDF0-DE64741CF5F0}">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D0B0212-BA83-4005-97B4-658B413DC822}">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2.png"/></Relationships>
</file>

<file path=xl/drawings/_rels/drawing34.xml.rels><?xml version="1.0" encoding="UTF-8" standalone="yes"?>
<Relationships xmlns="http://schemas.openxmlformats.org/package/2006/relationships"><Relationship Id="rId1" Type="http://schemas.openxmlformats.org/officeDocument/2006/relationships/image" Target="../media/image3.png"/></Relationships>
</file>

<file path=xl/drawings/_rels/drawing35.xml.rels><?xml version="1.0" encoding="UTF-8" standalone="yes"?>
<Relationships xmlns="http://schemas.openxmlformats.org/package/2006/relationships"><Relationship Id="rId1" Type="http://schemas.openxmlformats.org/officeDocument/2006/relationships/image" Target="../media/image4.png"/></Relationships>
</file>

<file path=xl/drawings/_rels/drawing36.xml.rels><?xml version="1.0" encoding="UTF-8" standalone="yes"?>
<Relationships xmlns="http://schemas.openxmlformats.org/package/2006/relationships"><Relationship Id="rId1" Type="http://schemas.openxmlformats.org/officeDocument/2006/relationships/image" Target="../media/image5.png"/></Relationships>
</file>

<file path=xl/drawings/_rels/drawing3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ACB84CD7-75CB-F374-42BC-56AB6A0C94F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7419EB21-D5C5-D771-3021-CBDCAA7AAA8A}"/>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March Budget</a:t>
          </a:r>
          <a:r>
            <a:rPr lang="en-GB" sz="2400" b="0" baseline="0">
              <a:solidFill>
                <a:srgbClr val="495057"/>
              </a:solidFill>
              <a:latin typeface="Segoe UI" panose="020B0502040204020203" pitchFamily="34" charset="0"/>
              <a:cs typeface="Segoe UI" panose="020B0502040204020203" pitchFamily="34" charset="0"/>
            </a:rPr>
            <a:t> plans for departmental current spending </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5B60759C-371F-E7E9-A7CC-0104437420B0}"/>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Office for Budget Responsibility</a:t>
          </a:r>
        </a:p>
      </cdr:txBody>
    </cdr:sp>
  </cdr:relSizeAnchor>
  <cdr:relSizeAnchor xmlns:cdr="http://schemas.openxmlformats.org/drawingml/2006/chartDrawing">
    <cdr:from>
      <cdr:x>0.73518</cdr:x>
      <cdr:y>0.14389</cdr:y>
    </cdr:from>
    <cdr:to>
      <cdr:x>0.73518</cdr:x>
      <cdr:y>0.8607</cdr:y>
    </cdr:to>
    <cdr:cxnSp macro="">
      <cdr:nvCxnSpPr>
        <cdr:cNvPr id="4" name="Straight Connector 3">
          <a:extLst xmlns:a="http://schemas.openxmlformats.org/drawingml/2006/main">
            <a:ext uri="{FF2B5EF4-FFF2-40B4-BE49-F238E27FC236}">
              <a16:creationId xmlns:a16="http://schemas.microsoft.com/office/drawing/2014/main" id="{14E6F33E-EE93-A343-CB10-9C2EFD426558}"/>
            </a:ext>
          </a:extLst>
        </cdr:cNvPr>
        <cdr:cNvCxnSpPr/>
      </cdr:nvCxnSpPr>
      <cdr:spPr>
        <a:xfrm xmlns:a="http://schemas.openxmlformats.org/drawingml/2006/main">
          <a:off x="6197600" y="968375"/>
          <a:ext cx="0" cy="4824000"/>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0.79243</cdr:x>
      <cdr:y>0.23542</cdr:y>
    </cdr:from>
    <cdr:to>
      <cdr:x>0.94308</cdr:x>
      <cdr:y>0.31468</cdr:y>
    </cdr:to>
    <cdr:sp macro="" textlink="">
      <cdr:nvSpPr>
        <cdr:cNvPr id="5" name="TextBox 4">
          <a:extLst xmlns:a="http://schemas.openxmlformats.org/drawingml/2006/main">
            <a:ext uri="{FF2B5EF4-FFF2-40B4-BE49-F238E27FC236}">
              <a16:creationId xmlns:a16="http://schemas.microsoft.com/office/drawing/2014/main" id="{643BDE55-17EA-4ADB-2853-4148BD27C052}"/>
            </a:ext>
          </a:extLst>
        </cdr:cNvPr>
        <cdr:cNvSpPr txBox="1"/>
      </cdr:nvSpPr>
      <cdr:spPr>
        <a:xfrm xmlns:a="http://schemas.openxmlformats.org/drawingml/2006/main">
          <a:off x="6680200" y="1584325"/>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0.07549</cdr:y>
    </cdr:from>
    <cdr:to>
      <cdr:x>0.76832</cdr:x>
      <cdr:y>0.12644</cdr:y>
    </cdr:to>
    <cdr:sp macro="" textlink="">
      <cdr:nvSpPr>
        <cdr:cNvPr id="6" name="TextBox 5">
          <a:extLst xmlns:a="http://schemas.openxmlformats.org/drawingml/2006/main">
            <a:ext uri="{FF2B5EF4-FFF2-40B4-BE49-F238E27FC236}">
              <a16:creationId xmlns:a16="http://schemas.microsoft.com/office/drawing/2014/main" id="{E170B8D6-C355-F6E5-0515-251EEA670091}"/>
            </a:ext>
          </a:extLst>
        </cdr:cNvPr>
        <cdr:cNvSpPr txBox="1"/>
      </cdr:nvSpPr>
      <cdr:spPr>
        <a:xfrm xmlns:a="http://schemas.openxmlformats.org/drawingml/2006/main">
          <a:off x="0" y="508000"/>
          <a:ext cx="6477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Real PSCE in RDEL per capita, 2023-2024=100</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1123E19B-959C-68A2-F0F6-8A3E5C7E110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E5E97D2C-BBFC-F508-7DAD-52E450E7A84A}"/>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YouGov survey, 21-22 October 2024</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EF804120-20C5-A574-30FF-91A04B3FAE8D}"/>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YouGov</a:t>
          </a:r>
        </a:p>
      </cdr:txBody>
    </cdr:sp>
  </cdr:relSizeAnchor>
  <cdr:relSizeAnchor xmlns:cdr="http://schemas.openxmlformats.org/drawingml/2006/chartDrawing">
    <cdr:from>
      <cdr:x>0</cdr:x>
      <cdr:y>0.07549</cdr:y>
    </cdr:from>
    <cdr:to>
      <cdr:x>1</cdr:x>
      <cdr:y>0.12644</cdr:y>
    </cdr:to>
    <cdr:sp macro="" textlink="">
      <cdr:nvSpPr>
        <cdr:cNvPr id="4" name="TextBox 3">
          <a:extLst xmlns:a="http://schemas.openxmlformats.org/drawingml/2006/main">
            <a:ext uri="{FF2B5EF4-FFF2-40B4-BE49-F238E27FC236}">
              <a16:creationId xmlns:a16="http://schemas.microsoft.com/office/drawing/2014/main" id="{CA267551-3903-1CB4-2A75-9C65C686A26F}"/>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If you had to choose</a:t>
          </a:r>
          <a:r>
            <a:rPr lang="en-GB" sz="1800" b="0" baseline="0">
              <a:solidFill>
                <a:srgbClr val="495057"/>
              </a:solidFill>
              <a:latin typeface="Segoe UI" panose="020B0502040204020203" pitchFamily="34" charset="0"/>
              <a:cs typeface="Segoe UI" panose="020B0502040204020203" pitchFamily="34" charset="0"/>
            </a:rPr>
            <a:t> between the following, which would you pick?</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0.88789</cdr:y>
    </cdr:from>
    <cdr:to>
      <cdr:x>1</cdr:x>
      <cdr:y>0.93884</cdr:y>
    </cdr:to>
    <cdr:sp macro="" textlink="">
      <cdr:nvSpPr>
        <cdr:cNvPr id="5" name="TextBox 1">
          <a:extLst xmlns:a="http://schemas.openxmlformats.org/drawingml/2006/main">
            <a:ext uri="{FF2B5EF4-FFF2-40B4-BE49-F238E27FC236}">
              <a16:creationId xmlns:a16="http://schemas.microsoft.com/office/drawing/2014/main" id="{65911F90-6B3C-F68F-D72C-CC18C6DDCF20}"/>
            </a:ext>
          </a:extLst>
        </cdr:cNvPr>
        <cdr:cNvSpPr txBox="1"/>
      </cdr:nvSpPr>
      <cdr:spPr>
        <a:xfrm xmlns:a="http://schemas.openxmlformats.org/drawingml/2006/main">
          <a:off x="0" y="5975350"/>
          <a:ext cx="8430070" cy="342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a:t>
          </a:r>
          <a:r>
            <a:rPr lang="en-GB" sz="1800" b="0" baseline="0">
              <a:solidFill>
                <a:srgbClr val="495057"/>
              </a:solidFill>
              <a:latin typeface="Segoe UI" panose="020B0502040204020203" pitchFamily="34" charset="0"/>
              <a:cs typeface="Segoe UI" panose="020B0502040204020203" pitchFamily="34" charset="0"/>
            </a:rPr>
            <a:t> excludes those who answered "Don't Know"</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D416D79A-CB5B-B4A0-1140-9481ACC2C20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0.00546</cdr:x>
      <cdr:y>0.00836</cdr:y>
    </cdr:from>
    <cdr:to>
      <cdr:x>0.96116</cdr:x>
      <cdr:y>0.09191</cdr:y>
    </cdr:to>
    <cdr:sp macro="" textlink="">
      <cdr:nvSpPr>
        <cdr:cNvPr id="2" name="TextBox 1">
          <a:extLst xmlns:a="http://schemas.openxmlformats.org/drawingml/2006/main">
            <a:ext uri="{FF2B5EF4-FFF2-40B4-BE49-F238E27FC236}">
              <a16:creationId xmlns:a16="http://schemas.microsoft.com/office/drawing/2014/main" id="{034D77D2-33DF-4E99-9A57-F27C7E82782B}"/>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OECD:</a:t>
          </a:r>
          <a:r>
            <a:rPr lang="en-GB" sz="2400" b="0" baseline="0">
              <a:solidFill>
                <a:srgbClr val="495057"/>
              </a:solidFill>
              <a:latin typeface="Segoe UI" panose="020B0502040204020203" pitchFamily="34" charset="0"/>
              <a:cs typeface="Segoe UI" panose="020B0502040204020203" pitchFamily="34" charset="0"/>
            </a:rPr>
            <a:t> Government investment, 2003-2022</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0.89859</cdr:y>
    </cdr:from>
    <cdr:to>
      <cdr:x>1</cdr:x>
      <cdr:y>0.94956</cdr:y>
    </cdr:to>
    <cdr:sp macro="" textlink="">
      <cdr:nvSpPr>
        <cdr:cNvPr id="5" name="TextBox 4">
          <a:extLst xmlns:a="http://schemas.openxmlformats.org/drawingml/2006/main">
            <a:ext uri="{FF2B5EF4-FFF2-40B4-BE49-F238E27FC236}">
              <a16:creationId xmlns:a16="http://schemas.microsoft.com/office/drawing/2014/main" id="{4507BC0A-A947-4886-8A83-C17A58E39CF4}"/>
            </a:ext>
          </a:extLst>
        </cdr:cNvPr>
        <cdr:cNvSpPr txBox="1"/>
      </cdr:nvSpPr>
      <cdr:spPr>
        <a:xfrm xmlns:a="http://schemas.openxmlformats.org/drawingml/2006/main">
          <a:off x="0" y="6047354"/>
          <a:ext cx="8430070" cy="34301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 of GDP</a:t>
          </a:r>
        </a:p>
      </cdr:txBody>
    </cdr:sp>
  </cdr:relSizeAnchor>
  <cdr:relSizeAnchor xmlns:cdr="http://schemas.openxmlformats.org/drawingml/2006/chartDrawing">
    <cdr:from>
      <cdr:x>0</cdr:x>
      <cdr:y>0.93924</cdr:y>
    </cdr:from>
    <cdr:to>
      <cdr:x>1</cdr:x>
      <cdr:y>1</cdr:y>
    </cdr:to>
    <cdr:sp macro="" textlink="">
      <cdr:nvSpPr>
        <cdr:cNvPr id="7" name="Rectangle 6">
          <a:extLst xmlns:a="http://schemas.openxmlformats.org/drawingml/2006/main">
            <a:ext uri="{FF2B5EF4-FFF2-40B4-BE49-F238E27FC236}">
              <a16:creationId xmlns:a16="http://schemas.microsoft.com/office/drawing/2014/main" id="{3B4D2828-3E75-97CC-BDF1-5F73453C490F}"/>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OECD</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ECF6C336-6F42-1D94-6E2B-2E22F40263B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7419EB21-D5C5-D771-3021-CBDCAA7AAA8A}"/>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March Budget plans for departmental capital spending </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5B60759C-371F-E7E9-A7CC-0104437420B0}"/>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Office for Budget Responsibility</a:t>
          </a:r>
        </a:p>
      </cdr:txBody>
    </cdr:sp>
  </cdr:relSizeAnchor>
  <cdr:relSizeAnchor xmlns:cdr="http://schemas.openxmlformats.org/drawingml/2006/chartDrawing">
    <cdr:from>
      <cdr:x>0.73518</cdr:x>
      <cdr:y>0.14389</cdr:y>
    </cdr:from>
    <cdr:to>
      <cdr:x>0.73518</cdr:x>
      <cdr:y>0.8607</cdr:y>
    </cdr:to>
    <cdr:cxnSp macro="">
      <cdr:nvCxnSpPr>
        <cdr:cNvPr id="4" name="Straight Connector 3">
          <a:extLst xmlns:a="http://schemas.openxmlformats.org/drawingml/2006/main">
            <a:ext uri="{FF2B5EF4-FFF2-40B4-BE49-F238E27FC236}">
              <a16:creationId xmlns:a16="http://schemas.microsoft.com/office/drawing/2014/main" id="{14E6F33E-EE93-A343-CB10-9C2EFD426558}"/>
            </a:ext>
          </a:extLst>
        </cdr:cNvPr>
        <cdr:cNvCxnSpPr/>
      </cdr:nvCxnSpPr>
      <cdr:spPr>
        <a:xfrm xmlns:a="http://schemas.openxmlformats.org/drawingml/2006/main">
          <a:off x="6197600" y="968375"/>
          <a:ext cx="0" cy="4824000"/>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0.8026</cdr:x>
      <cdr:y>0.68408</cdr:y>
    </cdr:from>
    <cdr:to>
      <cdr:x>0.95325</cdr:x>
      <cdr:y>0.76334</cdr:y>
    </cdr:to>
    <cdr:sp macro="" textlink="">
      <cdr:nvSpPr>
        <cdr:cNvPr id="5" name="TextBox 4">
          <a:extLst xmlns:a="http://schemas.openxmlformats.org/drawingml/2006/main">
            <a:ext uri="{FF2B5EF4-FFF2-40B4-BE49-F238E27FC236}">
              <a16:creationId xmlns:a16="http://schemas.microsoft.com/office/drawing/2014/main" id="{643BDE55-17EA-4ADB-2853-4148BD27C052}"/>
            </a:ext>
          </a:extLst>
        </cdr:cNvPr>
        <cdr:cNvSpPr txBox="1"/>
      </cdr:nvSpPr>
      <cdr:spPr>
        <a:xfrm xmlns:a="http://schemas.openxmlformats.org/drawingml/2006/main">
          <a:off x="6765965" y="4603758"/>
          <a:ext cx="1269990" cy="53340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0.07549</cdr:y>
    </cdr:from>
    <cdr:to>
      <cdr:x>0.74685</cdr:x>
      <cdr:y>0.12644</cdr:y>
    </cdr:to>
    <cdr:sp macro="" textlink="">
      <cdr:nvSpPr>
        <cdr:cNvPr id="6" name="TextBox 5">
          <a:extLst xmlns:a="http://schemas.openxmlformats.org/drawingml/2006/main">
            <a:ext uri="{FF2B5EF4-FFF2-40B4-BE49-F238E27FC236}">
              <a16:creationId xmlns:a16="http://schemas.microsoft.com/office/drawing/2014/main" id="{E170B8D6-C355-F6E5-0515-251EEA670091}"/>
            </a:ext>
          </a:extLst>
        </cdr:cNvPr>
        <cdr:cNvSpPr txBox="1"/>
      </cdr:nvSpPr>
      <cdr:spPr>
        <a:xfrm xmlns:a="http://schemas.openxmlformats.org/drawingml/2006/main">
          <a:off x="0" y="508034"/>
          <a:ext cx="6296025" cy="3428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Real PSGI in CDEL per capita, 2023-2024=100</a:t>
          </a: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565306BE-74A1-974C-F9C9-F6B4CF38B01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0C7D87D7-251E-84E7-327E-90F00AD2E10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Advanced economies: Debt dynamics</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E82DEF7F-65C5-FDCD-2006-2AC31529D058}"/>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a:t>
          </a:r>
        </a:p>
      </cdr:txBody>
    </cdr:sp>
  </cdr:relSizeAnchor>
  <cdr:relSizeAnchor xmlns:cdr="http://schemas.openxmlformats.org/drawingml/2006/chartDrawing">
    <cdr:from>
      <cdr:x>0.00452</cdr:x>
      <cdr:y>0.07265</cdr:y>
    </cdr:from>
    <cdr:to>
      <cdr:x>0.78301</cdr:x>
      <cdr:y>0.12361</cdr:y>
    </cdr:to>
    <cdr:sp macro="" textlink="">
      <cdr:nvSpPr>
        <cdr:cNvPr id="4" name="TextBox 3">
          <a:extLst xmlns:a="http://schemas.openxmlformats.org/drawingml/2006/main">
            <a:ext uri="{FF2B5EF4-FFF2-40B4-BE49-F238E27FC236}">
              <a16:creationId xmlns:a16="http://schemas.microsoft.com/office/drawing/2014/main" id="{C5064BC1-A9BD-EC3A-83D6-91257783F366}"/>
            </a:ext>
          </a:extLst>
        </cdr:cNvPr>
        <cdr:cNvSpPr txBox="1"/>
      </cdr:nvSpPr>
      <cdr:spPr>
        <a:xfrm xmlns:a="http://schemas.openxmlformats.org/drawingml/2006/main">
          <a:off x="38100" y="488950"/>
          <a:ext cx="656272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Expected annual average nominal GDP growth (g), 2025-2029</a:t>
          </a:r>
        </a:p>
      </cdr:txBody>
    </cdr:sp>
  </cdr:relSizeAnchor>
  <cdr:relSizeAnchor xmlns:cdr="http://schemas.openxmlformats.org/drawingml/2006/chartDrawing">
    <cdr:from>
      <cdr:x>0.087</cdr:x>
      <cdr:y>0.88931</cdr:y>
    </cdr:from>
    <cdr:to>
      <cdr:x>1</cdr:x>
      <cdr:y>0.94026</cdr:y>
    </cdr:to>
    <cdr:sp macro="" textlink="">
      <cdr:nvSpPr>
        <cdr:cNvPr id="5" name="TextBox 1">
          <a:extLst xmlns:a="http://schemas.openxmlformats.org/drawingml/2006/main">
            <a:ext uri="{FF2B5EF4-FFF2-40B4-BE49-F238E27FC236}">
              <a16:creationId xmlns:a16="http://schemas.microsoft.com/office/drawing/2014/main" id="{E8CE146A-4EEF-772E-18B6-F505EB00130E}"/>
            </a:ext>
          </a:extLst>
        </cdr:cNvPr>
        <cdr:cNvSpPr txBox="1"/>
      </cdr:nvSpPr>
      <cdr:spPr>
        <a:xfrm xmlns:a="http://schemas.openxmlformats.org/drawingml/2006/main">
          <a:off x="733425" y="5984875"/>
          <a:ext cx="7696645" cy="342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Expected effective interest rates on government debt (r), 2025-2029</a:t>
          </a:r>
        </a:p>
      </cdr:txBody>
    </cdr:sp>
  </cdr:relSizeAnchor>
  <cdr:relSizeAnchor xmlns:cdr="http://schemas.openxmlformats.org/drawingml/2006/chartDrawing">
    <cdr:from>
      <cdr:x>0.08022</cdr:x>
      <cdr:y>0.1472</cdr:y>
    </cdr:from>
    <cdr:to>
      <cdr:x>0.97396</cdr:x>
      <cdr:y>0.82515</cdr:y>
    </cdr:to>
    <cdr:sp macro="" textlink="">
      <cdr:nvSpPr>
        <cdr:cNvPr id="6" name="Right Triangle 5">
          <a:extLst xmlns:a="http://schemas.openxmlformats.org/drawingml/2006/main">
            <a:ext uri="{FF2B5EF4-FFF2-40B4-BE49-F238E27FC236}">
              <a16:creationId xmlns:a16="http://schemas.microsoft.com/office/drawing/2014/main" id="{3C9CE4F0-0A48-4D9B-CFF0-D5AEA39E21FD}"/>
            </a:ext>
          </a:extLst>
        </cdr:cNvPr>
        <cdr:cNvSpPr/>
      </cdr:nvSpPr>
      <cdr:spPr>
        <a:xfrm xmlns:a="http://schemas.openxmlformats.org/drawingml/2006/main" flipH="1">
          <a:off x="676274" y="990600"/>
          <a:ext cx="7534275" cy="4562475"/>
        </a:xfrm>
        <a:prstGeom xmlns:a="http://schemas.openxmlformats.org/drawingml/2006/main" prst="rtTriangle">
          <a:avLst/>
        </a:prstGeom>
        <a:solidFill xmlns:a="http://schemas.openxmlformats.org/drawingml/2006/main">
          <a:schemeClr val="accent4">
            <a:alpha val="3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0.09378</cdr:x>
      <cdr:y>0.12313</cdr:y>
    </cdr:from>
    <cdr:to>
      <cdr:x>0.1853</cdr:x>
      <cdr:y>0.18683</cdr:y>
    </cdr:to>
    <cdr:sp macro="" textlink="">
      <cdr:nvSpPr>
        <cdr:cNvPr id="7" name="TextBox 6">
          <a:extLst xmlns:a="http://schemas.openxmlformats.org/drawingml/2006/main">
            <a:ext uri="{FF2B5EF4-FFF2-40B4-BE49-F238E27FC236}">
              <a16:creationId xmlns:a16="http://schemas.microsoft.com/office/drawing/2014/main" id="{66235FB8-EDBC-F261-04E5-83A6979326E9}"/>
            </a:ext>
          </a:extLst>
        </cdr:cNvPr>
        <cdr:cNvSpPr txBox="1"/>
      </cdr:nvSpPr>
      <cdr:spPr>
        <a:xfrm xmlns:a="http://schemas.openxmlformats.org/drawingml/2006/main">
          <a:off x="790575" y="828675"/>
          <a:ext cx="771525" cy="428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800">
              <a:solidFill>
                <a:srgbClr val="495057"/>
              </a:solidFill>
              <a:latin typeface="Segoe UI" panose="020B0502040204020203" pitchFamily="34" charset="0"/>
              <a:cs typeface="Segoe UI" panose="020B0502040204020203" pitchFamily="34" charset="0"/>
            </a:rPr>
            <a:t>r &lt; g</a:t>
          </a:r>
        </a:p>
      </cdr:txBody>
    </cdr:sp>
  </cdr:relSizeAnchor>
  <cdr:relSizeAnchor xmlns:cdr="http://schemas.openxmlformats.org/drawingml/2006/chartDrawing">
    <cdr:from>
      <cdr:x>0.87265</cdr:x>
      <cdr:y>0.74919</cdr:y>
    </cdr:from>
    <cdr:to>
      <cdr:x>0.96417</cdr:x>
      <cdr:y>0.81288</cdr:y>
    </cdr:to>
    <cdr:sp macro="" textlink="">
      <cdr:nvSpPr>
        <cdr:cNvPr id="8" name="TextBox 1">
          <a:extLst xmlns:a="http://schemas.openxmlformats.org/drawingml/2006/main">
            <a:ext uri="{FF2B5EF4-FFF2-40B4-BE49-F238E27FC236}">
              <a16:creationId xmlns:a16="http://schemas.microsoft.com/office/drawing/2014/main" id="{E58D00FE-EDCB-4CFB-8C37-CAABE9B73B8C}"/>
            </a:ext>
          </a:extLst>
        </cdr:cNvPr>
        <cdr:cNvSpPr txBox="1"/>
      </cdr:nvSpPr>
      <cdr:spPr>
        <a:xfrm xmlns:a="http://schemas.openxmlformats.org/drawingml/2006/main">
          <a:off x="7356475" y="5041900"/>
          <a:ext cx="771525" cy="4286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a:solidFill>
                <a:srgbClr val="495057"/>
              </a:solidFill>
              <a:latin typeface="Segoe UI" panose="020B0502040204020203" pitchFamily="34" charset="0"/>
              <a:cs typeface="Segoe UI" panose="020B0502040204020203" pitchFamily="34" charset="0"/>
            </a:rPr>
            <a:t>r &gt; g</a:t>
          </a:r>
        </a:p>
      </cdr:txBody>
    </cdr:sp>
  </cdr:relSizeAnchor>
  <cdr:relSizeAnchor xmlns:cdr="http://schemas.openxmlformats.org/drawingml/2006/chartDrawing">
    <cdr:from>
      <cdr:x>0.11675</cdr:x>
      <cdr:y>0.70484</cdr:y>
    </cdr:from>
    <cdr:to>
      <cdr:x>0.7751</cdr:x>
      <cdr:y>0.81146</cdr:y>
    </cdr:to>
    <cdr:sp macro="" textlink="">
      <cdr:nvSpPr>
        <cdr:cNvPr id="9" name="TextBox 1">
          <a:extLst xmlns:a="http://schemas.openxmlformats.org/drawingml/2006/main">
            <a:ext uri="{FF2B5EF4-FFF2-40B4-BE49-F238E27FC236}">
              <a16:creationId xmlns:a16="http://schemas.microsoft.com/office/drawing/2014/main" id="{E58D00FE-EDCB-4CFB-8C37-CAABE9B73B8C}"/>
            </a:ext>
          </a:extLst>
        </cdr:cNvPr>
        <cdr:cNvSpPr txBox="1"/>
      </cdr:nvSpPr>
      <cdr:spPr>
        <a:xfrm xmlns:a="http://schemas.openxmlformats.org/drawingml/2006/main">
          <a:off x="984250" y="4743449"/>
          <a:ext cx="5549900" cy="7175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a:solidFill>
                <a:srgbClr val="495057"/>
              </a:solidFill>
              <a:latin typeface="Segoe UI" panose="020B0502040204020203" pitchFamily="34" charset="0"/>
              <a:cs typeface="Segoe UI" panose="020B0502040204020203" pitchFamily="34" charset="0"/>
            </a:rPr>
            <a:t>The greater </a:t>
          </a:r>
          <a:r>
            <a:rPr lang="en-GB" sz="1800" i="1">
              <a:solidFill>
                <a:srgbClr val="495057"/>
              </a:solidFill>
              <a:latin typeface="Segoe UI" panose="020B0502040204020203" pitchFamily="34" charset="0"/>
              <a:cs typeface="Segoe UI" panose="020B0502040204020203" pitchFamily="34" charset="0"/>
            </a:rPr>
            <a:t>g</a:t>
          </a:r>
          <a:r>
            <a:rPr lang="en-GB" sz="1800">
              <a:solidFill>
                <a:srgbClr val="495057"/>
              </a:solidFill>
              <a:latin typeface="Segoe UI" panose="020B0502040204020203" pitchFamily="34" charset="0"/>
              <a:cs typeface="Segoe UI" panose="020B0502040204020203" pitchFamily="34" charset="0"/>
            </a:rPr>
            <a:t> compared to </a:t>
          </a:r>
          <a:r>
            <a:rPr lang="en-GB" sz="1800" i="1">
              <a:solidFill>
                <a:srgbClr val="495057"/>
              </a:solidFill>
              <a:latin typeface="Segoe UI" panose="020B0502040204020203" pitchFamily="34" charset="0"/>
              <a:cs typeface="Segoe UI" panose="020B0502040204020203" pitchFamily="34" charset="0"/>
            </a:rPr>
            <a:t>r</a:t>
          </a:r>
          <a:r>
            <a:rPr lang="en-GB" sz="1800">
              <a:solidFill>
                <a:srgbClr val="495057"/>
              </a:solidFill>
              <a:latin typeface="Segoe UI" panose="020B0502040204020203" pitchFamily="34" charset="0"/>
              <a:cs typeface="Segoe UI" panose="020B0502040204020203" pitchFamily="34" charset="0"/>
            </a:rPr>
            <a:t> the sharper the fall in the debt to GDP ratio over time, other things equal </a:t>
          </a: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FE68C6AA-DB2E-34C3-17AE-EFB96ECDB12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3CDC6F96-0270-C3DB-60A6-273275205E6E}"/>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P</a:t>
          </a:r>
          <a:r>
            <a:rPr lang="en-GB" sz="2400" b="0" baseline="0">
              <a:solidFill>
                <a:srgbClr val="495057"/>
              </a:solidFill>
              <a:latin typeface="Segoe UI" panose="020B0502040204020203" pitchFamily="34" charset="0"/>
              <a:cs typeface="Segoe UI" panose="020B0502040204020203" pitchFamily="34" charset="0"/>
            </a:rPr>
            <a:t>ublic sector current receipts, 2024-2025 (£bn)</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50A66FB6-C50C-22AF-7725-30F710A457DA}"/>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Office for Budget Responsibility</a:t>
          </a:r>
        </a:p>
      </cdr:txBody>
    </cdr:sp>
  </cdr:relSizeAnchor>
  <cdr:relSizeAnchor xmlns:cdr="http://schemas.openxmlformats.org/drawingml/2006/chartDrawing">
    <cdr:from>
      <cdr:x>0.72881</cdr:x>
      <cdr:y>0.85836</cdr:y>
    </cdr:from>
    <cdr:to>
      <cdr:x>1</cdr:x>
      <cdr:y>1</cdr:y>
    </cdr:to>
    <cdr:sp macro="" textlink="">
      <cdr:nvSpPr>
        <cdr:cNvPr id="4" name="TextBox 3">
          <a:extLst xmlns:a="http://schemas.openxmlformats.org/drawingml/2006/main">
            <a:ext uri="{FF2B5EF4-FFF2-40B4-BE49-F238E27FC236}">
              <a16:creationId xmlns:a16="http://schemas.microsoft.com/office/drawing/2014/main" id="{CAFEE353-4BB6-1240-3029-D422DA16426F}"/>
            </a:ext>
          </a:extLst>
        </cdr:cNvPr>
        <cdr:cNvSpPr txBox="1"/>
      </cdr:nvSpPr>
      <cdr:spPr>
        <a:xfrm xmlns:a="http://schemas.openxmlformats.org/drawingml/2006/main">
          <a:off x="6143625" y="5772150"/>
          <a:ext cx="2286000" cy="952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600">
              <a:solidFill>
                <a:srgbClr val="495057"/>
              </a:solidFill>
              <a:latin typeface="Segoe UI" panose="020B0502040204020203" pitchFamily="34" charset="0"/>
              <a:cs typeface="Segoe UI" panose="020B0502040204020203" pitchFamily="34" charset="0"/>
            </a:rPr>
            <a:t>Labour manifesto ruled out changing</a:t>
          </a:r>
          <a:r>
            <a:rPr lang="en-GB" sz="1600" baseline="0">
              <a:solidFill>
                <a:srgbClr val="495057"/>
              </a:solidFill>
              <a:latin typeface="Segoe UI" panose="020B0502040204020203" pitchFamily="34" charset="0"/>
              <a:cs typeface="Segoe UI" panose="020B0502040204020203" pitchFamily="34" charset="0"/>
            </a:rPr>
            <a:t> tax rates for categories in grey</a:t>
          </a:r>
          <a:endParaRPr lang="en-GB" sz="1600">
            <a:solidFill>
              <a:srgbClr val="495057"/>
            </a:solidFill>
            <a:latin typeface="Segoe UI" panose="020B0502040204020203" pitchFamily="34" charset="0"/>
            <a:cs typeface="Segoe UI" panose="020B0502040204020203" pitchFamily="34" charset="0"/>
          </a:endParaRP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DB2DDBCA-BDFF-DDCC-9377-D82BB165589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920116E7-AF7E-20CA-5C69-0F20335C4203}"/>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Budget policy decisions</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49728E57-89F9-1DBB-D940-70D799366FD6}"/>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HM Treasury</a:t>
          </a:r>
        </a:p>
      </cdr:txBody>
    </cdr:sp>
  </cdr:relSizeAnchor>
  <cdr:relSizeAnchor xmlns:cdr="http://schemas.openxmlformats.org/drawingml/2006/chartDrawing">
    <cdr:from>
      <cdr:x>0.08734</cdr:x>
      <cdr:y>0.13479</cdr:y>
    </cdr:from>
    <cdr:to>
      <cdr:x>0.23799</cdr:x>
      <cdr:y>0.25212</cdr:y>
    </cdr:to>
    <cdr:sp macro="" textlink="">
      <cdr:nvSpPr>
        <cdr:cNvPr id="5" name="TextBox 4">
          <a:extLst xmlns:a="http://schemas.openxmlformats.org/drawingml/2006/main">
            <a:ext uri="{FF2B5EF4-FFF2-40B4-BE49-F238E27FC236}">
              <a16:creationId xmlns:a16="http://schemas.microsoft.com/office/drawing/2014/main" id="{6129747B-A4E3-F7EE-D3B3-E9B977600DE8}"/>
            </a:ext>
          </a:extLst>
        </cdr:cNvPr>
        <cdr:cNvSpPr txBox="1"/>
      </cdr:nvSpPr>
      <cdr:spPr>
        <a:xfrm xmlns:a="http://schemas.openxmlformats.org/drawingml/2006/main">
          <a:off x="736225" y="906432"/>
          <a:ext cx="1269933" cy="78901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Tighter policy</a:t>
          </a:r>
        </a:p>
      </cdr:txBody>
    </cdr:sp>
  </cdr:relSizeAnchor>
  <cdr:relSizeAnchor xmlns:cdr="http://schemas.openxmlformats.org/drawingml/2006/chartDrawing">
    <cdr:from>
      <cdr:x>0</cdr:x>
      <cdr:y>0.07548</cdr:y>
    </cdr:from>
    <cdr:to>
      <cdr:x>0.08541</cdr:x>
      <cdr:y>0.12644</cdr:y>
    </cdr:to>
    <cdr:sp macro="" textlink="">
      <cdr:nvSpPr>
        <cdr:cNvPr id="6" name="TextBox 5">
          <a:extLst xmlns:a="http://schemas.openxmlformats.org/drawingml/2006/main">
            <a:ext uri="{FF2B5EF4-FFF2-40B4-BE49-F238E27FC236}">
              <a16:creationId xmlns:a16="http://schemas.microsoft.com/office/drawing/2014/main" id="{7F13F012-E7B0-0D77-6A71-EC4CA0D7A359}"/>
            </a:ext>
          </a:extLst>
        </cdr:cNvPr>
        <cdr:cNvSpPr txBox="1"/>
      </cdr:nvSpPr>
      <cdr:spPr>
        <a:xfrm xmlns:a="http://schemas.openxmlformats.org/drawingml/2006/main">
          <a:off x="0" y="507610"/>
          <a:ext cx="720000" cy="34263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£bn</a:t>
          </a:r>
        </a:p>
      </cdr:txBody>
    </cdr:sp>
  </cdr:relSizeAnchor>
  <cdr:relSizeAnchor xmlns:cdr="http://schemas.openxmlformats.org/drawingml/2006/chartDrawing">
    <cdr:from>
      <cdr:x>0.07947</cdr:x>
      <cdr:y>0.76676</cdr:y>
    </cdr:from>
    <cdr:to>
      <cdr:x>0.23012</cdr:x>
      <cdr:y>0.88409</cdr:y>
    </cdr:to>
    <cdr:sp macro="" textlink="">
      <cdr:nvSpPr>
        <cdr:cNvPr id="7" name="TextBox 1">
          <a:extLst xmlns:a="http://schemas.openxmlformats.org/drawingml/2006/main">
            <a:ext uri="{FF2B5EF4-FFF2-40B4-BE49-F238E27FC236}">
              <a16:creationId xmlns:a16="http://schemas.microsoft.com/office/drawing/2014/main" id="{1DB56756-7877-CFC9-5940-D6464B818F7C}"/>
            </a:ext>
          </a:extLst>
        </cdr:cNvPr>
        <cdr:cNvSpPr txBox="1"/>
      </cdr:nvSpPr>
      <cdr:spPr>
        <a:xfrm xmlns:a="http://schemas.openxmlformats.org/drawingml/2006/main">
          <a:off x="669925" y="5156200"/>
          <a:ext cx="1269933" cy="789017"/>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Looser policy</a:t>
          </a:r>
        </a:p>
      </cdr:txBody>
    </cdr:sp>
  </cdr:relSizeAnchor>
  <cdr:relSizeAnchor xmlns:cdr="http://schemas.openxmlformats.org/drawingml/2006/chartDrawing">
    <cdr:from>
      <cdr:x>0.10282</cdr:x>
      <cdr:y>0.14873</cdr:y>
    </cdr:from>
    <cdr:to>
      <cdr:x>0.10282</cdr:x>
      <cdr:y>0.22903</cdr:y>
    </cdr:to>
    <cdr:cxnSp macro="">
      <cdr:nvCxnSpPr>
        <cdr:cNvPr id="9" name="Straight Arrow Connector 8">
          <a:extLst xmlns:a="http://schemas.openxmlformats.org/drawingml/2006/main">
            <a:ext uri="{FF2B5EF4-FFF2-40B4-BE49-F238E27FC236}">
              <a16:creationId xmlns:a16="http://schemas.microsoft.com/office/drawing/2014/main" id="{45338E0A-9823-2441-377A-6F80C9A3DF3D}"/>
            </a:ext>
          </a:extLst>
        </cdr:cNvPr>
        <cdr:cNvCxnSpPr/>
      </cdr:nvCxnSpPr>
      <cdr:spPr>
        <a:xfrm xmlns:a="http://schemas.openxmlformats.org/drawingml/2006/main" flipV="1">
          <a:off x="866775" y="1000124"/>
          <a:ext cx="0" cy="540000"/>
        </a:xfrm>
        <a:prstGeom xmlns:a="http://schemas.openxmlformats.org/drawingml/2006/main" prst="straightConnector1">
          <a:avLst/>
        </a:prstGeom>
        <a:ln xmlns:a="http://schemas.openxmlformats.org/drawingml/2006/main" w="9525">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0.10056</cdr:x>
      <cdr:y>0.78049</cdr:y>
    </cdr:from>
    <cdr:to>
      <cdr:x>0.10056</cdr:x>
      <cdr:y>0.86079</cdr:y>
    </cdr:to>
    <cdr:cxnSp macro="">
      <cdr:nvCxnSpPr>
        <cdr:cNvPr id="10" name="Straight Arrow Connector 9">
          <a:extLst xmlns:a="http://schemas.openxmlformats.org/drawingml/2006/main">
            <a:ext uri="{FF2B5EF4-FFF2-40B4-BE49-F238E27FC236}">
              <a16:creationId xmlns:a16="http://schemas.microsoft.com/office/drawing/2014/main" id="{EB07700E-94AC-624E-EC58-9784AD3A60A0}"/>
            </a:ext>
          </a:extLst>
        </cdr:cNvPr>
        <cdr:cNvCxnSpPr/>
      </cdr:nvCxnSpPr>
      <cdr:spPr>
        <a:xfrm xmlns:a="http://schemas.openxmlformats.org/drawingml/2006/main" flipH="1">
          <a:off x="847725" y="5248524"/>
          <a:ext cx="0" cy="540000"/>
        </a:xfrm>
        <a:prstGeom xmlns:a="http://schemas.openxmlformats.org/drawingml/2006/main" prst="straightConnector1">
          <a:avLst/>
        </a:prstGeom>
        <a:ln xmlns:a="http://schemas.openxmlformats.org/drawingml/2006/main" w="9525">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BD43D70A-DC40-1FC7-DD9A-2DEB0EBCD5F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04A45F6E-8A60-39A0-97AB-513703D46150}"/>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OBR's estimates of fiscal impulse</a:t>
          </a:r>
        </a:p>
      </cdr:txBody>
    </cdr:sp>
  </cdr:relSizeAnchor>
  <cdr:relSizeAnchor xmlns:cdr="http://schemas.openxmlformats.org/drawingml/2006/chartDrawing">
    <cdr:from>
      <cdr:x>0</cdr:x>
      <cdr:y>0.93924</cdr:y>
    </cdr:from>
    <cdr:to>
      <cdr:x>1</cdr:x>
      <cdr:y>1</cdr:y>
    </cdr:to>
    <cdr:sp macro="" textlink="">
      <cdr:nvSpPr>
        <cdr:cNvPr id="4" name="Rectangle 3">
          <a:extLst xmlns:a="http://schemas.openxmlformats.org/drawingml/2006/main">
            <a:ext uri="{FF2B5EF4-FFF2-40B4-BE49-F238E27FC236}">
              <a16:creationId xmlns:a16="http://schemas.microsoft.com/office/drawing/2014/main" id="{B2AF77BC-6271-8CDF-2A0D-438731E65C09}"/>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Office for Budget Responsibility</a:t>
          </a:r>
        </a:p>
      </cdr:txBody>
    </cdr:sp>
  </cdr:relSizeAnchor>
  <cdr:relSizeAnchor xmlns:cdr="http://schemas.openxmlformats.org/drawingml/2006/chartDrawing">
    <cdr:from>
      <cdr:x>0.69902</cdr:x>
      <cdr:y>0.14955</cdr:y>
    </cdr:from>
    <cdr:to>
      <cdr:x>0.69902</cdr:x>
      <cdr:y>0.86636</cdr:y>
    </cdr:to>
    <cdr:cxnSp macro="">
      <cdr:nvCxnSpPr>
        <cdr:cNvPr id="5" name="Straight Connector 4">
          <a:extLst xmlns:a="http://schemas.openxmlformats.org/drawingml/2006/main">
            <a:ext uri="{FF2B5EF4-FFF2-40B4-BE49-F238E27FC236}">
              <a16:creationId xmlns:a16="http://schemas.microsoft.com/office/drawing/2014/main" id="{F2134DE9-A653-D624-DB04-4336E659C769}"/>
            </a:ext>
          </a:extLst>
        </cdr:cNvPr>
        <cdr:cNvCxnSpPr/>
      </cdr:nvCxnSpPr>
      <cdr:spPr>
        <a:xfrm xmlns:a="http://schemas.openxmlformats.org/drawingml/2006/main">
          <a:off x="5892437" y="1007118"/>
          <a:ext cx="0" cy="4827124"/>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0.80146</cdr:x>
      <cdr:y>0.31609</cdr:y>
    </cdr:from>
    <cdr:to>
      <cdr:x>0.95211</cdr:x>
      <cdr:y>0.39535</cdr:y>
    </cdr:to>
    <cdr:sp macro="" textlink="">
      <cdr:nvSpPr>
        <cdr:cNvPr id="6" name="TextBox 5">
          <a:extLst xmlns:a="http://schemas.openxmlformats.org/drawingml/2006/main">
            <a:ext uri="{FF2B5EF4-FFF2-40B4-BE49-F238E27FC236}">
              <a16:creationId xmlns:a16="http://schemas.microsoft.com/office/drawing/2014/main" id="{757BC639-E26E-441F-8225-48999708377C}"/>
            </a:ext>
          </a:extLst>
        </cdr:cNvPr>
        <cdr:cNvSpPr txBox="1"/>
      </cdr:nvSpPr>
      <cdr:spPr>
        <a:xfrm xmlns:a="http://schemas.openxmlformats.org/drawingml/2006/main">
          <a:off x="6756024" y="2128598"/>
          <a:ext cx="1269923" cy="53375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0.07549</cdr:y>
    </cdr:from>
    <cdr:to>
      <cdr:x>0.25623</cdr:x>
      <cdr:y>0.12644</cdr:y>
    </cdr:to>
    <cdr:sp macro="" textlink="">
      <cdr:nvSpPr>
        <cdr:cNvPr id="7" name="TextBox 6">
          <a:extLst xmlns:a="http://schemas.openxmlformats.org/drawingml/2006/main">
            <a:ext uri="{FF2B5EF4-FFF2-40B4-BE49-F238E27FC236}">
              <a16:creationId xmlns:a16="http://schemas.microsoft.com/office/drawing/2014/main" id="{3C0C22F6-329E-9DEB-BB05-67DB53551A40}"/>
            </a:ext>
          </a:extLst>
        </cdr:cNvPr>
        <cdr:cNvSpPr txBox="1"/>
      </cdr:nvSpPr>
      <cdr:spPr>
        <a:xfrm xmlns:a="http://schemas.openxmlformats.org/drawingml/2006/main">
          <a:off x="0" y="508000"/>
          <a:ext cx="216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potential GDP</a:t>
          </a:r>
        </a:p>
      </cdr:txBody>
    </cdr:sp>
  </cdr:relSizeAnchor>
  <cdr:relSizeAnchor xmlns:cdr="http://schemas.openxmlformats.org/drawingml/2006/chartDrawing">
    <cdr:from>
      <cdr:x>0.84031</cdr:x>
      <cdr:y>0.72183</cdr:y>
    </cdr:from>
    <cdr:to>
      <cdr:x>0.99096</cdr:x>
      <cdr:y>0.80109</cdr:y>
    </cdr:to>
    <cdr:sp macro="" textlink="">
      <cdr:nvSpPr>
        <cdr:cNvPr id="8" name="TextBox 1">
          <a:extLst xmlns:a="http://schemas.openxmlformats.org/drawingml/2006/main">
            <a:ext uri="{FF2B5EF4-FFF2-40B4-BE49-F238E27FC236}">
              <a16:creationId xmlns:a16="http://schemas.microsoft.com/office/drawing/2014/main" id="{ADC246AA-6BBF-4CBB-FF88-817C72BFB740}"/>
            </a:ext>
          </a:extLst>
        </cdr:cNvPr>
        <cdr:cNvSpPr txBox="1"/>
      </cdr:nvSpPr>
      <cdr:spPr>
        <a:xfrm xmlns:a="http://schemas.openxmlformats.org/drawingml/2006/main">
          <a:off x="7083502" y="4860925"/>
          <a:ext cx="1269923" cy="53375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Tighter policy</a:t>
          </a:r>
        </a:p>
      </cdr:txBody>
    </cdr:sp>
  </cdr:relSizeAnchor>
  <cdr:relSizeAnchor xmlns:cdr="http://schemas.openxmlformats.org/drawingml/2006/chartDrawing">
    <cdr:from>
      <cdr:x>0.83427</cdr:x>
      <cdr:y>0.1405</cdr:y>
    </cdr:from>
    <cdr:to>
      <cdr:x>0.98492</cdr:x>
      <cdr:y>0.21976</cdr:y>
    </cdr:to>
    <cdr:sp macro="" textlink="">
      <cdr:nvSpPr>
        <cdr:cNvPr id="9" name="TextBox 1">
          <a:extLst xmlns:a="http://schemas.openxmlformats.org/drawingml/2006/main">
            <a:ext uri="{FF2B5EF4-FFF2-40B4-BE49-F238E27FC236}">
              <a16:creationId xmlns:a16="http://schemas.microsoft.com/office/drawing/2014/main" id="{7B2D8F9E-8CEA-B561-BFA6-B5259B2F716C}"/>
            </a:ext>
          </a:extLst>
        </cdr:cNvPr>
        <cdr:cNvSpPr txBox="1"/>
      </cdr:nvSpPr>
      <cdr:spPr>
        <a:xfrm xmlns:a="http://schemas.openxmlformats.org/drawingml/2006/main">
          <a:off x="7032625" y="946150"/>
          <a:ext cx="1269923" cy="53375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Looser policy</a:t>
          </a:r>
        </a:p>
      </cdr:txBody>
    </cdr:sp>
  </cdr:relSizeAnchor>
  <cdr:relSizeAnchor xmlns:cdr="http://schemas.openxmlformats.org/drawingml/2006/chartDrawing">
    <cdr:from>
      <cdr:x>0.97175</cdr:x>
      <cdr:y>0.15134</cdr:y>
    </cdr:from>
    <cdr:to>
      <cdr:x>0.97175</cdr:x>
      <cdr:y>0.23153</cdr:y>
    </cdr:to>
    <cdr:cxnSp macro="">
      <cdr:nvCxnSpPr>
        <cdr:cNvPr id="11" name="Straight Arrow Connector 10">
          <a:extLst xmlns:a="http://schemas.openxmlformats.org/drawingml/2006/main">
            <a:ext uri="{FF2B5EF4-FFF2-40B4-BE49-F238E27FC236}">
              <a16:creationId xmlns:a16="http://schemas.microsoft.com/office/drawing/2014/main" id="{F6DFD70A-6413-F7B8-7D74-0A8BC8150707}"/>
            </a:ext>
          </a:extLst>
        </cdr:cNvPr>
        <cdr:cNvCxnSpPr/>
      </cdr:nvCxnSpPr>
      <cdr:spPr>
        <a:xfrm xmlns:a="http://schemas.openxmlformats.org/drawingml/2006/main" flipV="1">
          <a:off x="8191500" y="1019174"/>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0.97439</cdr:x>
      <cdr:y>0.73837</cdr:y>
    </cdr:from>
    <cdr:to>
      <cdr:x>0.97439</cdr:x>
      <cdr:y>0.81856</cdr:y>
    </cdr:to>
    <cdr:cxnSp macro="">
      <cdr:nvCxnSpPr>
        <cdr:cNvPr id="12" name="Straight Arrow Connector 11">
          <a:extLst xmlns:a="http://schemas.openxmlformats.org/drawingml/2006/main">
            <a:ext uri="{FF2B5EF4-FFF2-40B4-BE49-F238E27FC236}">
              <a16:creationId xmlns:a16="http://schemas.microsoft.com/office/drawing/2014/main" id="{AE878212-4C73-B5C6-A4A0-9E44749F441A}"/>
            </a:ext>
          </a:extLst>
        </cdr:cNvPr>
        <cdr:cNvCxnSpPr/>
      </cdr:nvCxnSpPr>
      <cdr:spPr>
        <a:xfrm xmlns:a="http://schemas.openxmlformats.org/drawingml/2006/main">
          <a:off x="8213725" y="4972299"/>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0.57778</cdr:x>
      <cdr:y>0.14475</cdr:y>
    </cdr:from>
    <cdr:to>
      <cdr:x>0.57778</cdr:x>
      <cdr:y>0.22494</cdr:y>
    </cdr:to>
    <cdr:cxnSp macro="">
      <cdr:nvCxnSpPr>
        <cdr:cNvPr id="16" name="Straight Arrow Connector 15">
          <a:extLst xmlns:a="http://schemas.openxmlformats.org/drawingml/2006/main">
            <a:ext uri="{FF2B5EF4-FFF2-40B4-BE49-F238E27FC236}">
              <a16:creationId xmlns:a16="http://schemas.microsoft.com/office/drawing/2014/main" id="{F6857150-1C3F-06CA-0C5E-EB80EA240477}"/>
            </a:ext>
          </a:extLst>
        </cdr:cNvPr>
        <cdr:cNvCxnSpPr/>
      </cdr:nvCxnSpPr>
      <cdr:spPr>
        <a:xfrm xmlns:a="http://schemas.openxmlformats.org/drawingml/2006/main" flipV="1">
          <a:off x="4870463" y="974742"/>
          <a:ext cx="0" cy="540014"/>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0.55782</cdr:x>
      <cdr:y>0.77561</cdr:y>
    </cdr:from>
    <cdr:to>
      <cdr:x>0.55782</cdr:x>
      <cdr:y>0.8558</cdr:y>
    </cdr:to>
    <cdr:cxnSp macro="">
      <cdr:nvCxnSpPr>
        <cdr:cNvPr id="17" name="Straight Arrow Connector 16">
          <a:extLst xmlns:a="http://schemas.openxmlformats.org/drawingml/2006/main">
            <a:ext uri="{FF2B5EF4-FFF2-40B4-BE49-F238E27FC236}">
              <a16:creationId xmlns:a16="http://schemas.microsoft.com/office/drawing/2014/main" id="{A92CEBF7-C745-0C21-E7BE-AAB7D851E954}"/>
            </a:ext>
          </a:extLst>
        </cdr:cNvPr>
        <cdr:cNvCxnSpPr/>
      </cdr:nvCxnSpPr>
      <cdr:spPr>
        <a:xfrm xmlns:a="http://schemas.openxmlformats.org/drawingml/2006/main">
          <a:off x="4702175" y="5223124"/>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C09715E9-69C2-6B8B-2EF9-834142D0336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9E1293DD-0BD9-C00E-A1CF-C179D1B1A614}"/>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Public sector net investment</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6EE0AE8A-28AE-9624-A37B-9A2498983ECC}"/>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Office for Budget Responsibility</a:t>
          </a:r>
        </a:p>
      </cdr:txBody>
    </cdr:sp>
  </cdr:relSizeAnchor>
  <cdr:relSizeAnchor xmlns:cdr="http://schemas.openxmlformats.org/drawingml/2006/chartDrawing">
    <cdr:from>
      <cdr:x>0.76229</cdr:x>
      <cdr:y>0.15097</cdr:y>
    </cdr:from>
    <cdr:to>
      <cdr:x>0.76229</cdr:x>
      <cdr:y>0.86243</cdr:y>
    </cdr:to>
    <cdr:cxnSp macro="">
      <cdr:nvCxnSpPr>
        <cdr:cNvPr id="4" name="Straight Connector 3">
          <a:extLst xmlns:a="http://schemas.openxmlformats.org/drawingml/2006/main">
            <a:ext uri="{FF2B5EF4-FFF2-40B4-BE49-F238E27FC236}">
              <a16:creationId xmlns:a16="http://schemas.microsoft.com/office/drawing/2014/main" id="{9030940F-7CAA-5092-9E45-3516424C11C4}"/>
            </a:ext>
          </a:extLst>
        </cdr:cNvPr>
        <cdr:cNvCxnSpPr/>
      </cdr:nvCxnSpPr>
      <cdr:spPr>
        <a:xfrm xmlns:a="http://schemas.openxmlformats.org/drawingml/2006/main">
          <a:off x="6426200" y="1016000"/>
          <a:ext cx="0" cy="4788000"/>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0.7992</cdr:x>
      <cdr:y>0.234</cdr:y>
    </cdr:from>
    <cdr:to>
      <cdr:x>0.94986</cdr:x>
      <cdr:y>0.31326</cdr:y>
    </cdr:to>
    <cdr:sp macro="" textlink="">
      <cdr:nvSpPr>
        <cdr:cNvPr id="5" name="TextBox 4">
          <a:extLst xmlns:a="http://schemas.openxmlformats.org/drawingml/2006/main">
            <a:ext uri="{FF2B5EF4-FFF2-40B4-BE49-F238E27FC236}">
              <a16:creationId xmlns:a16="http://schemas.microsoft.com/office/drawing/2014/main" id="{905B1640-EBF9-02F6-A3FD-46BC70107C2A}"/>
            </a:ext>
          </a:extLst>
        </cdr:cNvPr>
        <cdr:cNvSpPr txBox="1"/>
      </cdr:nvSpPr>
      <cdr:spPr>
        <a:xfrm xmlns:a="http://schemas.openxmlformats.org/drawingml/2006/main">
          <a:off x="6737350" y="157480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0.00226</cdr:x>
      <cdr:y>0.07124</cdr:y>
    </cdr:from>
    <cdr:to>
      <cdr:x>0.21578</cdr:x>
      <cdr:y>0.12219</cdr:y>
    </cdr:to>
    <cdr:sp macro="" textlink="">
      <cdr:nvSpPr>
        <cdr:cNvPr id="6" name="TextBox 5">
          <a:extLst xmlns:a="http://schemas.openxmlformats.org/drawingml/2006/main">
            <a:ext uri="{FF2B5EF4-FFF2-40B4-BE49-F238E27FC236}">
              <a16:creationId xmlns:a16="http://schemas.microsoft.com/office/drawing/2014/main" id="{36B955CB-158E-6834-1238-32F0BD5FB6C7}"/>
            </a:ext>
          </a:extLst>
        </cdr:cNvPr>
        <cdr:cNvSpPr txBox="1"/>
      </cdr:nvSpPr>
      <cdr:spPr>
        <a:xfrm xmlns:a="http://schemas.openxmlformats.org/drawingml/2006/main">
          <a:off x="19050" y="479425"/>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GDP </a:t>
          </a: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A8304738-9057-0BCC-AA60-A4B566BCF8F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20562CC5-2064-0085-9379-08206A986A76}"/>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Implied </a:t>
          </a:r>
          <a:r>
            <a:rPr lang="en-GB" sz="2400" b="0" baseline="0">
              <a:solidFill>
                <a:srgbClr val="495057"/>
              </a:solidFill>
              <a:latin typeface="Segoe UI" panose="020B0502040204020203" pitchFamily="34" charset="0"/>
              <a:cs typeface="Segoe UI" panose="020B0502040204020203" pitchFamily="34" charset="0"/>
            </a:rPr>
            <a:t>growth in departmental current spending</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4" name="Rectangle 3">
          <a:extLst xmlns:a="http://schemas.openxmlformats.org/drawingml/2006/main">
            <a:ext uri="{FF2B5EF4-FFF2-40B4-BE49-F238E27FC236}">
              <a16:creationId xmlns:a16="http://schemas.microsoft.com/office/drawing/2014/main" id="{572D5476-2815-8C67-B7E6-09C8C934CED2}"/>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HM Treasury, Office for Budget Responsibility</a:t>
          </a:r>
        </a:p>
      </cdr:txBody>
    </cdr:sp>
  </cdr:relSizeAnchor>
  <cdr:relSizeAnchor xmlns:cdr="http://schemas.openxmlformats.org/drawingml/2006/chartDrawing">
    <cdr:from>
      <cdr:x>0</cdr:x>
      <cdr:y>0.07549</cdr:y>
    </cdr:from>
    <cdr:to>
      <cdr:x>0.49489</cdr:x>
      <cdr:y>0.12644</cdr:y>
    </cdr:to>
    <cdr:sp macro="" textlink="">
      <cdr:nvSpPr>
        <cdr:cNvPr id="7" name="TextBox 6">
          <a:extLst xmlns:a="http://schemas.openxmlformats.org/drawingml/2006/main">
            <a:ext uri="{FF2B5EF4-FFF2-40B4-BE49-F238E27FC236}">
              <a16:creationId xmlns:a16="http://schemas.microsoft.com/office/drawing/2014/main" id="{148CE976-5C9E-6237-587D-40D9D979B9AC}"/>
            </a:ext>
          </a:extLst>
        </cdr:cNvPr>
        <cdr:cNvSpPr txBox="1"/>
      </cdr:nvSpPr>
      <cdr:spPr>
        <a:xfrm xmlns:a="http://schemas.openxmlformats.org/drawingml/2006/main">
          <a:off x="0" y="508000"/>
          <a:ext cx="417195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r>
            <a:rPr lang="en-GB" sz="1800" b="0" baseline="0">
              <a:solidFill>
                <a:srgbClr val="495057"/>
              </a:solidFill>
              <a:latin typeface="Segoe UI" panose="020B0502040204020203" pitchFamily="34" charset="0"/>
              <a:cs typeface="Segoe UI" panose="020B0502040204020203" pitchFamily="34" charset="0"/>
            </a:rPr>
            <a:t> a</a:t>
          </a:r>
          <a:r>
            <a:rPr lang="en-GB" sz="1800" b="0">
              <a:solidFill>
                <a:srgbClr val="495057"/>
              </a:solidFill>
              <a:latin typeface="Segoe UI" panose="020B0502040204020203" pitchFamily="34" charset="0"/>
              <a:cs typeface="Segoe UI" panose="020B0502040204020203" pitchFamily="34" charset="0"/>
            </a:rPr>
            <a:t>verage annual growth</a:t>
          </a: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8429625" cy="6724650"/>
    <xdr:graphicFrame macro="">
      <xdr:nvGraphicFramePr>
        <xdr:cNvPr id="2" name="Chart 1">
          <a:extLst>
            <a:ext uri="{FF2B5EF4-FFF2-40B4-BE49-F238E27FC236}">
              <a16:creationId xmlns:a16="http://schemas.microsoft.com/office/drawing/2014/main" id="{91F23BA4-E743-36AD-2CA7-F7636CFD740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12D8FEDC-91A3-4A05-BB55-9778F7DE58E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Budget impacts</a:t>
          </a:r>
          <a:r>
            <a:rPr lang="en-GB" sz="2400" b="0" baseline="0">
              <a:solidFill>
                <a:srgbClr val="495057"/>
              </a:solidFill>
              <a:latin typeface="Segoe UI" panose="020B0502040204020203" pitchFamily="34" charset="0"/>
              <a:cs typeface="Segoe UI" panose="020B0502040204020203" pitchFamily="34" charset="0"/>
            </a:rPr>
            <a:t> on real GDP and its components</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B1745AFB-44F4-8F4D-0527-33126C3705AC}"/>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Office for Budget Responsibility</a:t>
          </a:r>
        </a:p>
      </cdr:txBody>
    </cdr:sp>
  </cdr:relSizeAnchor>
  <cdr:relSizeAnchor xmlns:cdr="http://schemas.openxmlformats.org/drawingml/2006/chartDrawing">
    <cdr:from>
      <cdr:x>0.00226</cdr:x>
      <cdr:y>0.0684</cdr:y>
    </cdr:from>
    <cdr:to>
      <cdr:x>0.08767</cdr:x>
      <cdr:y>0.11936</cdr:y>
    </cdr:to>
    <cdr:sp macro="" textlink="">
      <cdr:nvSpPr>
        <cdr:cNvPr id="6" name="TextBox 5">
          <a:extLst xmlns:a="http://schemas.openxmlformats.org/drawingml/2006/main">
            <a:ext uri="{FF2B5EF4-FFF2-40B4-BE49-F238E27FC236}">
              <a16:creationId xmlns:a16="http://schemas.microsoft.com/office/drawing/2014/main" id="{0D4D940E-A2A4-3277-84EA-549AC349DD04}"/>
            </a:ext>
          </a:extLst>
        </cdr:cNvPr>
        <cdr:cNvSpPr txBox="1"/>
      </cdr:nvSpPr>
      <cdr:spPr>
        <a:xfrm xmlns:a="http://schemas.openxmlformats.org/drawingml/2006/main">
          <a:off x="19050" y="459985"/>
          <a:ext cx="720000" cy="34263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dr:relSizeAnchor xmlns:cdr="http://schemas.openxmlformats.org/drawingml/2006/chartDrawing">
    <cdr:from>
      <cdr:x>0.15254</cdr:x>
      <cdr:y>0.33994</cdr:y>
    </cdr:from>
    <cdr:to>
      <cdr:x>0.27345</cdr:x>
      <cdr:y>0.50283</cdr:y>
    </cdr:to>
    <cdr:sp macro="" textlink="">
      <cdr:nvSpPr>
        <cdr:cNvPr id="7" name="Oval 6">
          <a:extLst xmlns:a="http://schemas.openxmlformats.org/drawingml/2006/main">
            <a:ext uri="{FF2B5EF4-FFF2-40B4-BE49-F238E27FC236}">
              <a16:creationId xmlns:a16="http://schemas.microsoft.com/office/drawing/2014/main" id="{8B4CE0EB-9528-A840-D71C-31A4B2117A3E}"/>
            </a:ext>
          </a:extLst>
        </cdr:cNvPr>
        <cdr:cNvSpPr/>
      </cdr:nvSpPr>
      <cdr:spPr>
        <a:xfrm xmlns:a="http://schemas.openxmlformats.org/drawingml/2006/main">
          <a:off x="1285874" y="2286000"/>
          <a:ext cx="1019175" cy="1095375"/>
        </a:xfrm>
        <a:prstGeom xmlns:a="http://schemas.openxmlformats.org/drawingml/2006/main" prst="ellipse">
          <a:avLst/>
        </a:prstGeom>
        <a:noFill xmlns:a="http://schemas.openxmlformats.org/drawingml/2006/main"/>
        <a:ln xmlns:a="http://schemas.openxmlformats.org/drawingml/2006/main">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23.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F1E3C0A7-68F3-D85E-AB4D-C46DD97621C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92B77746-2C41-F316-046B-D409231B62B4}"/>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OBR forecasts</a:t>
          </a:r>
          <a:r>
            <a:rPr lang="en-GB" sz="2400" b="0" baseline="0">
              <a:solidFill>
                <a:srgbClr val="495057"/>
              </a:solidFill>
              <a:latin typeface="Segoe UI" panose="020B0502040204020203" pitchFamily="34" charset="0"/>
              <a:cs typeface="Segoe UI" panose="020B0502040204020203" pitchFamily="34" charset="0"/>
            </a:rPr>
            <a:t> for real government consumption</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FDB6CE50-89FE-3DC2-070C-72EC6A3528D6}"/>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Office for Budget Responsibility</a:t>
          </a:r>
        </a:p>
      </cdr:txBody>
    </cdr:sp>
  </cdr:relSizeAnchor>
  <cdr:relSizeAnchor xmlns:cdr="http://schemas.openxmlformats.org/drawingml/2006/chartDrawing">
    <cdr:from>
      <cdr:x>0</cdr:x>
      <cdr:y>0.06982</cdr:y>
    </cdr:from>
    <cdr:to>
      <cdr:x>0.21352</cdr:x>
      <cdr:y>0.12078</cdr:y>
    </cdr:to>
    <cdr:sp macro="" textlink="">
      <cdr:nvSpPr>
        <cdr:cNvPr id="6" name="TextBox 5">
          <a:extLst xmlns:a="http://schemas.openxmlformats.org/drawingml/2006/main">
            <a:ext uri="{FF2B5EF4-FFF2-40B4-BE49-F238E27FC236}">
              <a16:creationId xmlns:a16="http://schemas.microsoft.com/office/drawing/2014/main" id="{E60933D5-7C09-3C20-7020-DEE76285F2E0}"/>
            </a:ext>
          </a:extLst>
        </cdr:cNvPr>
        <cdr:cNvSpPr txBox="1"/>
      </cdr:nvSpPr>
      <cdr:spPr>
        <a:xfrm xmlns:a="http://schemas.openxmlformats.org/drawingml/2006/main">
          <a:off x="0" y="4699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2022</a:t>
          </a:r>
          <a:r>
            <a:rPr lang="en-GB" sz="1800" b="0" baseline="0">
              <a:solidFill>
                <a:srgbClr val="495057"/>
              </a:solidFill>
              <a:latin typeface="Segoe UI" panose="020B0502040204020203" pitchFamily="34" charset="0"/>
              <a:cs typeface="Segoe UI" panose="020B0502040204020203" pitchFamily="34" charset="0"/>
            </a:rPr>
            <a:t> = 100</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25.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D79116D0-CD4F-A860-E90A-F14400B8D1B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6.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581F426E-12C6-9217-9D60-0C4B4F2DBA4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OBR forecasts for headroom against fiscal targets</a:t>
          </a:r>
        </a:p>
      </cdr:txBody>
    </cdr:sp>
  </cdr:relSizeAnchor>
  <cdr:relSizeAnchor xmlns:cdr="http://schemas.openxmlformats.org/drawingml/2006/chartDrawing">
    <cdr:from>
      <cdr:x>0</cdr:x>
      <cdr:y>0.93924</cdr:y>
    </cdr:from>
    <cdr:to>
      <cdr:x>1</cdr:x>
      <cdr:y>1</cdr:y>
    </cdr:to>
    <cdr:sp macro="" textlink="">
      <cdr:nvSpPr>
        <cdr:cNvPr id="4" name="Rectangle 3">
          <a:extLst xmlns:a="http://schemas.openxmlformats.org/drawingml/2006/main">
            <a:ext uri="{FF2B5EF4-FFF2-40B4-BE49-F238E27FC236}">
              <a16:creationId xmlns:a16="http://schemas.microsoft.com/office/drawing/2014/main" id="{F6EC72AD-E68C-3230-4868-2C5E3FCB89B0}"/>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Office for Budget Responsibility</a:t>
          </a:r>
        </a:p>
      </cdr:txBody>
    </cdr:sp>
  </cdr:relSizeAnchor>
  <cdr:relSizeAnchor xmlns:cdr="http://schemas.openxmlformats.org/drawingml/2006/chartDrawing">
    <cdr:from>
      <cdr:x>0.82519</cdr:x>
      <cdr:y>0.55104</cdr:y>
    </cdr:from>
    <cdr:to>
      <cdr:x>0.97584</cdr:x>
      <cdr:y>0.6303</cdr:y>
    </cdr:to>
    <cdr:sp macro="" textlink="">
      <cdr:nvSpPr>
        <cdr:cNvPr id="6" name="TextBox 5">
          <a:extLst xmlns:a="http://schemas.openxmlformats.org/drawingml/2006/main">
            <a:ext uri="{FF2B5EF4-FFF2-40B4-BE49-F238E27FC236}">
              <a16:creationId xmlns:a16="http://schemas.microsoft.com/office/drawing/2014/main" id="{69EF92BD-7110-37BC-ACA8-B5283F6C39B7}"/>
            </a:ext>
          </a:extLst>
        </cdr:cNvPr>
        <cdr:cNvSpPr txBox="1"/>
      </cdr:nvSpPr>
      <cdr:spPr>
        <a:xfrm xmlns:a="http://schemas.openxmlformats.org/drawingml/2006/main">
          <a:off x="6956425" y="370840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Average</a:t>
          </a:r>
        </a:p>
      </cdr:txBody>
    </cdr:sp>
  </cdr:relSizeAnchor>
  <cdr:relSizeAnchor xmlns:cdr="http://schemas.openxmlformats.org/drawingml/2006/chartDrawing">
    <cdr:from>
      <cdr:x>0</cdr:x>
      <cdr:y>0.07124</cdr:y>
    </cdr:from>
    <cdr:to>
      <cdr:x>0.21352</cdr:x>
      <cdr:y>0.12219</cdr:y>
    </cdr:to>
    <cdr:sp macro="" textlink="">
      <cdr:nvSpPr>
        <cdr:cNvPr id="7" name="TextBox 6">
          <a:extLst xmlns:a="http://schemas.openxmlformats.org/drawingml/2006/main">
            <a:ext uri="{FF2B5EF4-FFF2-40B4-BE49-F238E27FC236}">
              <a16:creationId xmlns:a16="http://schemas.microsoft.com/office/drawing/2014/main" id="{77AC3643-FC71-3E07-F265-450109C44055}"/>
            </a:ext>
          </a:extLst>
        </cdr:cNvPr>
        <cdr:cNvSpPr txBox="1"/>
      </cdr:nvSpPr>
      <cdr:spPr>
        <a:xfrm xmlns:a="http://schemas.openxmlformats.org/drawingml/2006/main">
          <a:off x="0" y="479425"/>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£bn</a:t>
          </a:r>
        </a:p>
      </cdr:txBody>
    </cdr:sp>
  </cdr:relSizeAnchor>
</c:userShapes>
</file>

<file path=xl/drawings/drawing27.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4BE80DE0-2537-73CB-8202-D6653074CCF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72513050-A650-8B6D-D685-91737729A5C3}"/>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Risks to headroom</a:t>
          </a:r>
          <a:r>
            <a:rPr lang="en-GB" sz="2400" b="0" baseline="0">
              <a:solidFill>
                <a:srgbClr val="495057"/>
              </a:solidFill>
              <a:latin typeface="Segoe UI" panose="020B0502040204020203" pitchFamily="34" charset="0"/>
              <a:cs typeface="Segoe UI" panose="020B0502040204020203" pitchFamily="34" charset="0"/>
            </a:rPr>
            <a:t> against the borrowing rule</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4" name="Rectangle 3">
          <a:extLst xmlns:a="http://schemas.openxmlformats.org/drawingml/2006/main">
            <a:ext uri="{FF2B5EF4-FFF2-40B4-BE49-F238E27FC236}">
              <a16:creationId xmlns:a16="http://schemas.microsoft.com/office/drawing/2014/main" id="{105EE2B4-03F7-5609-41B4-80D40B84C8F2}"/>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Office for Budget Responsibility</a:t>
          </a:r>
        </a:p>
      </cdr:txBody>
    </cdr:sp>
  </cdr:relSizeAnchor>
  <cdr:relSizeAnchor xmlns:cdr="http://schemas.openxmlformats.org/drawingml/2006/chartDrawing">
    <cdr:from>
      <cdr:x>0.40939</cdr:x>
      <cdr:y>0.09672</cdr:y>
    </cdr:from>
    <cdr:to>
      <cdr:x>0.87905</cdr:x>
      <cdr:y>0.17597</cdr:y>
    </cdr:to>
    <cdr:sp macro="" textlink="">
      <cdr:nvSpPr>
        <cdr:cNvPr id="6" name="TextBox 5">
          <a:extLst xmlns:a="http://schemas.openxmlformats.org/drawingml/2006/main">
            <a:ext uri="{FF2B5EF4-FFF2-40B4-BE49-F238E27FC236}">
              <a16:creationId xmlns:a16="http://schemas.microsoft.com/office/drawing/2014/main" id="{85395F76-C138-FAE5-297B-50BBFB36373A}"/>
            </a:ext>
          </a:extLst>
        </cdr:cNvPr>
        <cdr:cNvSpPr txBox="1"/>
      </cdr:nvSpPr>
      <cdr:spPr>
        <a:xfrm xmlns:a="http://schemas.openxmlformats.org/drawingml/2006/main">
          <a:off x="3451224" y="650875"/>
          <a:ext cx="3959225"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Possible sources of</a:t>
          </a:r>
          <a:r>
            <a:rPr lang="en-GB" sz="1800" baseline="0">
              <a:solidFill>
                <a:srgbClr val="495057"/>
              </a:solidFill>
              <a:latin typeface="Segoe UI" panose="020B0502040204020203" pitchFamily="34" charset="0"/>
            </a:rPr>
            <a:t> slippage</a:t>
          </a:r>
          <a:endParaRPr lang="en-GB" sz="1800">
            <a:solidFill>
              <a:srgbClr val="495057"/>
            </a:solidFill>
            <a:latin typeface="Segoe UI" panose="020B0502040204020203" pitchFamily="34" charset="0"/>
          </a:endParaRPr>
        </a:p>
      </cdr:txBody>
    </cdr:sp>
  </cdr:relSizeAnchor>
  <cdr:relSizeAnchor xmlns:cdr="http://schemas.openxmlformats.org/drawingml/2006/chartDrawing">
    <cdr:from>
      <cdr:x>0</cdr:x>
      <cdr:y>0.07549</cdr:y>
    </cdr:from>
    <cdr:to>
      <cdr:x>0.21352</cdr:x>
      <cdr:y>0.12644</cdr:y>
    </cdr:to>
    <cdr:sp macro="" textlink="">
      <cdr:nvSpPr>
        <cdr:cNvPr id="7" name="TextBox 6">
          <a:extLst xmlns:a="http://schemas.openxmlformats.org/drawingml/2006/main">
            <a:ext uri="{FF2B5EF4-FFF2-40B4-BE49-F238E27FC236}">
              <a16:creationId xmlns:a16="http://schemas.microsoft.com/office/drawing/2014/main" id="{154FDACE-C52E-DD0C-64EB-066DE2D67CCC}"/>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£bn</a:t>
          </a:r>
        </a:p>
      </cdr:txBody>
    </cdr:sp>
  </cdr:relSizeAnchor>
</c:userShapes>
</file>

<file path=xl/drawings/drawing29.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63178DA7-7014-9C2B-F9BE-2E10C30D0FF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EDB2D4C5-1B99-8504-9871-446B1AC6336E}"/>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World: 10-year government bond yields &amp; spreads</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CD5DBFB4-827E-16E9-8999-C00B377DC001}"/>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0.00113</cdr:x>
      <cdr:y>0.07407</cdr:y>
    </cdr:from>
    <cdr:to>
      <cdr:x>0.08654</cdr:x>
      <cdr:y>0.12502</cdr:y>
    </cdr:to>
    <cdr:sp macro="" textlink="">
      <cdr:nvSpPr>
        <cdr:cNvPr id="6" name="TextBox 5">
          <a:extLst xmlns:a="http://schemas.openxmlformats.org/drawingml/2006/main">
            <a:ext uri="{FF2B5EF4-FFF2-40B4-BE49-F238E27FC236}">
              <a16:creationId xmlns:a16="http://schemas.microsoft.com/office/drawing/2014/main" id="{11C365E8-877F-F051-3040-5FC37246B892}"/>
            </a:ext>
          </a:extLst>
        </cdr:cNvPr>
        <cdr:cNvSpPr txBox="1"/>
      </cdr:nvSpPr>
      <cdr:spPr>
        <a:xfrm xmlns:a="http://schemas.openxmlformats.org/drawingml/2006/main">
          <a:off x="9529" y="498509"/>
          <a:ext cx="720012" cy="3428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dr:relSizeAnchor xmlns:cdr="http://schemas.openxmlformats.org/drawingml/2006/chartDrawing">
    <cdr:from>
      <cdr:x>0.4802</cdr:x>
      <cdr:y>0</cdr:y>
    </cdr:from>
    <cdr:to>
      <cdr:x>1</cdr:x>
      <cdr:y>1</cdr:y>
    </cdr:to>
    <cdr:graphicFrame macro="">
      <cdr:nvGraphicFramePr>
        <cdr:cNvPr id="7" name="Chart 1">
          <a:extLst xmlns:a="http://schemas.openxmlformats.org/drawingml/2006/main">
            <a:ext uri="{FF2B5EF4-FFF2-40B4-BE49-F238E27FC236}">
              <a16:creationId xmlns:a16="http://schemas.microsoft.com/office/drawing/2014/main" id="{4041EF93-273C-1419-DCD6-6FCA8AF631C8}"/>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0.07457</cdr:x>
      <cdr:y>0.08351</cdr:y>
    </cdr:from>
    <cdr:to>
      <cdr:x>0.46664</cdr:x>
      <cdr:y>0.14578</cdr:y>
    </cdr:to>
    <cdr:sp macro="" textlink="">
      <cdr:nvSpPr>
        <cdr:cNvPr id="8" name="TextBox 7">
          <a:extLst xmlns:a="http://schemas.openxmlformats.org/drawingml/2006/main">
            <a:ext uri="{FF2B5EF4-FFF2-40B4-BE49-F238E27FC236}">
              <a16:creationId xmlns:a16="http://schemas.microsoft.com/office/drawing/2014/main" id="{86378DB3-530B-B6CB-8372-C5BFE1869720}"/>
            </a:ext>
          </a:extLst>
        </cdr:cNvPr>
        <cdr:cNvSpPr txBox="1"/>
      </cdr:nvSpPr>
      <cdr:spPr>
        <a:xfrm xmlns:a="http://schemas.openxmlformats.org/drawingml/2006/main">
          <a:off x="628649" y="561975"/>
          <a:ext cx="3305175" cy="4191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solidFill>
                <a:srgbClr val="495057"/>
              </a:solidFill>
              <a:latin typeface="Segoe UI" panose="020B0502040204020203" pitchFamily="34" charset="0"/>
              <a:cs typeface="Segoe UI" panose="020B0502040204020203" pitchFamily="34" charset="0"/>
            </a:rPr>
            <a:t>Yields</a:t>
          </a:r>
        </a:p>
      </cdr:txBody>
    </cdr:sp>
  </cdr:relSizeAnchor>
  <cdr:relSizeAnchor xmlns:cdr="http://schemas.openxmlformats.org/drawingml/2006/chartDrawing">
    <cdr:from>
      <cdr:x>0.57323</cdr:x>
      <cdr:y>0.08398</cdr:y>
    </cdr:from>
    <cdr:to>
      <cdr:x>0.9653</cdr:x>
      <cdr:y>0.14625</cdr:y>
    </cdr:to>
    <cdr:sp macro="" textlink="">
      <cdr:nvSpPr>
        <cdr:cNvPr id="9" name="TextBox 1">
          <a:extLst xmlns:a="http://schemas.openxmlformats.org/drawingml/2006/main">
            <a:ext uri="{FF2B5EF4-FFF2-40B4-BE49-F238E27FC236}">
              <a16:creationId xmlns:a16="http://schemas.microsoft.com/office/drawing/2014/main" id="{94E2C285-73F8-D5EF-A865-E4B95F78787F}"/>
            </a:ext>
          </a:extLst>
        </cdr:cNvPr>
        <cdr:cNvSpPr txBox="1"/>
      </cdr:nvSpPr>
      <cdr:spPr>
        <a:xfrm xmlns:a="http://schemas.openxmlformats.org/drawingml/2006/main">
          <a:off x="4832350" y="565150"/>
          <a:ext cx="3305175" cy="4191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cs typeface="Segoe UI" panose="020B0502040204020203" pitchFamily="34" charset="0"/>
            </a:rPr>
            <a:t>Spreads</a:t>
          </a:r>
        </a:p>
      </cdr:txBody>
    </cdr:sp>
  </cdr:relSizeAnchor>
</c:userShapes>
</file>

<file path=xl/drawings/drawing31.xml><?xml version="1.0" encoding="utf-8"?>
<c:userShapes xmlns:c="http://schemas.openxmlformats.org/drawingml/2006/chart">
  <cdr:relSizeAnchor xmlns:cdr="http://schemas.openxmlformats.org/drawingml/2006/chartDrawing">
    <cdr:from>
      <cdr:x>0.00452</cdr:x>
      <cdr:y>0.07549</cdr:y>
    </cdr:from>
    <cdr:to>
      <cdr:x>0.20639</cdr:x>
      <cdr:y>0.12644</cdr:y>
    </cdr:to>
    <cdr:sp macro="" textlink="">
      <cdr:nvSpPr>
        <cdr:cNvPr id="6" name="TextBox 5">
          <a:extLst xmlns:a="http://schemas.openxmlformats.org/drawingml/2006/main">
            <a:ext uri="{FF2B5EF4-FFF2-40B4-BE49-F238E27FC236}">
              <a16:creationId xmlns:a16="http://schemas.microsoft.com/office/drawing/2014/main" id="{11C365E8-877F-F051-3040-5FC37246B892}"/>
            </a:ext>
          </a:extLst>
        </cdr:cNvPr>
        <cdr:cNvSpPr txBox="1"/>
      </cdr:nvSpPr>
      <cdr:spPr>
        <a:xfrm xmlns:a="http://schemas.openxmlformats.org/drawingml/2006/main">
          <a:off x="18878" y="508034"/>
          <a:ext cx="843135" cy="3428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%pts</a:t>
          </a:r>
        </a:p>
      </cdr:txBody>
    </cdr:sp>
  </cdr:relSizeAnchor>
</c:userShapes>
</file>

<file path=xl/drawings/drawing32.xml><?xml version="1.0" encoding="utf-8"?>
<xdr:wsDr xmlns:xdr="http://schemas.openxmlformats.org/drawingml/2006/spreadsheetDrawing" xmlns:a="http://schemas.openxmlformats.org/drawingml/2006/main">
  <xdr:twoCellAnchor editAs="oneCell">
    <xdr:from>
      <xdr:col>1</xdr:col>
      <xdr:colOff>12700</xdr:colOff>
      <xdr:row>2</xdr:row>
      <xdr:rowOff>146050</xdr:rowOff>
    </xdr:from>
    <xdr:to>
      <xdr:col>7</xdr:col>
      <xdr:colOff>607285</xdr:colOff>
      <xdr:row>21</xdr:row>
      <xdr:rowOff>156006</xdr:rowOff>
    </xdr:to>
    <xdr:pic>
      <xdr:nvPicPr>
        <xdr:cNvPr id="2" name="Picture 1">
          <a:extLst>
            <a:ext uri="{FF2B5EF4-FFF2-40B4-BE49-F238E27FC236}">
              <a16:creationId xmlns:a16="http://schemas.microsoft.com/office/drawing/2014/main" id="{FC3AFEFB-DE39-42B2-B730-7EB1A9F23A88}"/>
            </a:ext>
          </a:extLst>
        </xdr:cNvPr>
        <xdr:cNvPicPr>
          <a:picLocks noChangeAspect="1"/>
        </xdr:cNvPicPr>
      </xdr:nvPicPr>
      <xdr:blipFill>
        <a:blip xmlns:r="http://schemas.openxmlformats.org/officeDocument/2006/relationships" r:embed="rId1"/>
        <a:stretch>
          <a:fillRect/>
        </a:stretch>
      </xdr:blipFill>
      <xdr:spPr>
        <a:xfrm>
          <a:off x="688975" y="869950"/>
          <a:ext cx="5509485" cy="3086531"/>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57150</xdr:colOff>
      <xdr:row>2</xdr:row>
      <xdr:rowOff>152400</xdr:rowOff>
    </xdr:from>
    <xdr:to>
      <xdr:col>10</xdr:col>
      <xdr:colOff>265940</xdr:colOff>
      <xdr:row>22</xdr:row>
      <xdr:rowOff>123424</xdr:rowOff>
    </xdr:to>
    <xdr:pic>
      <xdr:nvPicPr>
        <xdr:cNvPr id="2" name="Picture 1">
          <a:extLst>
            <a:ext uri="{FF2B5EF4-FFF2-40B4-BE49-F238E27FC236}">
              <a16:creationId xmlns:a16="http://schemas.microsoft.com/office/drawing/2014/main" id="{0FEF0C42-C98A-47ED-8263-D3B09DC6A3F3}"/>
            </a:ext>
          </a:extLst>
        </xdr:cNvPr>
        <xdr:cNvPicPr>
          <a:picLocks noChangeAspect="1"/>
        </xdr:cNvPicPr>
      </xdr:nvPicPr>
      <xdr:blipFill>
        <a:blip xmlns:r="http://schemas.openxmlformats.org/officeDocument/2006/relationships" r:embed="rId1"/>
        <a:stretch>
          <a:fillRect/>
        </a:stretch>
      </xdr:blipFill>
      <xdr:spPr>
        <a:xfrm>
          <a:off x="666750" y="876300"/>
          <a:ext cx="6076190" cy="3209524"/>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881</xdr:colOff>
      <xdr:row>24</xdr:row>
      <xdr:rowOff>95738</xdr:rowOff>
    </xdr:to>
    <xdr:pic>
      <xdr:nvPicPr>
        <xdr:cNvPr id="2" name="Picture 1">
          <a:extLst>
            <a:ext uri="{FF2B5EF4-FFF2-40B4-BE49-F238E27FC236}">
              <a16:creationId xmlns:a16="http://schemas.microsoft.com/office/drawing/2014/main" id="{4659D5E6-3A97-4F0B-8D6E-A6FEFD6D32EA}"/>
            </a:ext>
          </a:extLst>
        </xdr:cNvPr>
        <xdr:cNvPicPr>
          <a:picLocks noChangeAspect="1"/>
        </xdr:cNvPicPr>
      </xdr:nvPicPr>
      <xdr:blipFill>
        <a:blip xmlns:r="http://schemas.openxmlformats.org/officeDocument/2006/relationships" r:embed="rId1"/>
        <a:stretch>
          <a:fillRect/>
        </a:stretch>
      </xdr:blipFill>
      <xdr:spPr>
        <a:xfrm>
          <a:off x="704850" y="885825"/>
          <a:ext cx="5639681" cy="3496163"/>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752475</xdr:colOff>
      <xdr:row>2</xdr:row>
      <xdr:rowOff>133350</xdr:rowOff>
    </xdr:from>
    <xdr:to>
      <xdr:col>6</xdr:col>
      <xdr:colOff>313558</xdr:colOff>
      <xdr:row>21</xdr:row>
      <xdr:rowOff>161537</xdr:rowOff>
    </xdr:to>
    <xdr:pic>
      <xdr:nvPicPr>
        <xdr:cNvPr id="2" name="Picture 1">
          <a:extLst>
            <a:ext uri="{FF2B5EF4-FFF2-40B4-BE49-F238E27FC236}">
              <a16:creationId xmlns:a16="http://schemas.microsoft.com/office/drawing/2014/main" id="{33F9CF15-ADE1-4B82-9447-26474A411FFB}"/>
            </a:ext>
          </a:extLst>
        </xdr:cNvPr>
        <xdr:cNvPicPr>
          <a:picLocks noChangeAspect="1"/>
        </xdr:cNvPicPr>
      </xdr:nvPicPr>
      <xdr:blipFill>
        <a:blip xmlns:r="http://schemas.openxmlformats.org/officeDocument/2006/relationships" r:embed="rId1"/>
        <a:stretch>
          <a:fillRect/>
        </a:stretch>
      </xdr:blipFill>
      <xdr:spPr>
        <a:xfrm>
          <a:off x="752475" y="857250"/>
          <a:ext cx="6104758" cy="3104762"/>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342900</xdr:colOff>
      <xdr:row>2</xdr:row>
      <xdr:rowOff>66675</xdr:rowOff>
    </xdr:from>
    <xdr:to>
      <xdr:col>5</xdr:col>
      <xdr:colOff>342900</xdr:colOff>
      <xdr:row>22</xdr:row>
      <xdr:rowOff>123825</xdr:rowOff>
    </xdr:to>
    <xdr:pic>
      <xdr:nvPicPr>
        <xdr:cNvPr id="2" name="Picture 1">
          <a:extLst>
            <a:ext uri="{FF2B5EF4-FFF2-40B4-BE49-F238E27FC236}">
              <a16:creationId xmlns:a16="http://schemas.microsoft.com/office/drawing/2014/main" id="{0B247469-7F47-4043-B1AA-57B4D5F7CC7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790575"/>
          <a:ext cx="5486400" cy="3295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B8AE9F3C-78D4-DDF1-2CCA-B4C1A71FA6C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8.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0C7D87D7-251E-84E7-327E-90F00AD2E10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Advanced economies: Debt dynamics</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E82DEF7F-65C5-FDCD-2006-2AC31529D058}"/>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a:t>
          </a:r>
        </a:p>
      </cdr:txBody>
    </cdr:sp>
  </cdr:relSizeAnchor>
  <cdr:relSizeAnchor xmlns:cdr="http://schemas.openxmlformats.org/drawingml/2006/chartDrawing">
    <cdr:from>
      <cdr:x>0.00452</cdr:x>
      <cdr:y>0.07265</cdr:y>
    </cdr:from>
    <cdr:to>
      <cdr:x>0.78301</cdr:x>
      <cdr:y>0.12361</cdr:y>
    </cdr:to>
    <cdr:sp macro="" textlink="">
      <cdr:nvSpPr>
        <cdr:cNvPr id="4" name="TextBox 3">
          <a:extLst xmlns:a="http://schemas.openxmlformats.org/drawingml/2006/main">
            <a:ext uri="{FF2B5EF4-FFF2-40B4-BE49-F238E27FC236}">
              <a16:creationId xmlns:a16="http://schemas.microsoft.com/office/drawing/2014/main" id="{C5064BC1-A9BD-EC3A-83D6-91257783F366}"/>
            </a:ext>
          </a:extLst>
        </cdr:cNvPr>
        <cdr:cNvSpPr txBox="1"/>
      </cdr:nvSpPr>
      <cdr:spPr>
        <a:xfrm xmlns:a="http://schemas.openxmlformats.org/drawingml/2006/main">
          <a:off x="38100" y="488950"/>
          <a:ext cx="656272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Expected annual average nominal GDP growth (g), 2024-2028</a:t>
          </a:r>
        </a:p>
      </cdr:txBody>
    </cdr:sp>
  </cdr:relSizeAnchor>
  <cdr:relSizeAnchor xmlns:cdr="http://schemas.openxmlformats.org/drawingml/2006/chartDrawing">
    <cdr:from>
      <cdr:x>0.087</cdr:x>
      <cdr:y>0.88931</cdr:y>
    </cdr:from>
    <cdr:to>
      <cdr:x>1</cdr:x>
      <cdr:y>0.94026</cdr:y>
    </cdr:to>
    <cdr:sp macro="" textlink="">
      <cdr:nvSpPr>
        <cdr:cNvPr id="5" name="TextBox 1">
          <a:extLst xmlns:a="http://schemas.openxmlformats.org/drawingml/2006/main">
            <a:ext uri="{FF2B5EF4-FFF2-40B4-BE49-F238E27FC236}">
              <a16:creationId xmlns:a16="http://schemas.microsoft.com/office/drawing/2014/main" id="{E8CE146A-4EEF-772E-18B6-F505EB00130E}"/>
            </a:ext>
          </a:extLst>
        </cdr:cNvPr>
        <cdr:cNvSpPr txBox="1"/>
      </cdr:nvSpPr>
      <cdr:spPr>
        <a:xfrm xmlns:a="http://schemas.openxmlformats.org/drawingml/2006/main">
          <a:off x="733425" y="5984875"/>
          <a:ext cx="7696645" cy="342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Expected effective interest rates on government debt (r), 2024-2028</a:t>
          </a:r>
        </a:p>
      </cdr:txBody>
    </cdr:sp>
  </cdr:relSizeAnchor>
  <cdr:relSizeAnchor xmlns:cdr="http://schemas.openxmlformats.org/drawingml/2006/chartDrawing">
    <cdr:from>
      <cdr:x>0.08022</cdr:x>
      <cdr:y>0.1472</cdr:y>
    </cdr:from>
    <cdr:to>
      <cdr:x>0.97396</cdr:x>
      <cdr:y>0.82515</cdr:y>
    </cdr:to>
    <cdr:sp macro="" textlink="">
      <cdr:nvSpPr>
        <cdr:cNvPr id="6" name="Right Triangle 5">
          <a:extLst xmlns:a="http://schemas.openxmlformats.org/drawingml/2006/main">
            <a:ext uri="{FF2B5EF4-FFF2-40B4-BE49-F238E27FC236}">
              <a16:creationId xmlns:a16="http://schemas.microsoft.com/office/drawing/2014/main" id="{3C9CE4F0-0A48-4D9B-CFF0-D5AEA39E21FD}"/>
            </a:ext>
          </a:extLst>
        </cdr:cNvPr>
        <cdr:cNvSpPr/>
      </cdr:nvSpPr>
      <cdr:spPr>
        <a:xfrm xmlns:a="http://schemas.openxmlformats.org/drawingml/2006/main" flipH="1">
          <a:off x="676274" y="990600"/>
          <a:ext cx="7534275" cy="4562475"/>
        </a:xfrm>
        <a:prstGeom xmlns:a="http://schemas.openxmlformats.org/drawingml/2006/main" prst="rtTriangle">
          <a:avLst/>
        </a:prstGeom>
        <a:solidFill xmlns:a="http://schemas.openxmlformats.org/drawingml/2006/main">
          <a:schemeClr val="accent4">
            <a:alpha val="3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0.09378</cdr:x>
      <cdr:y>0.12313</cdr:y>
    </cdr:from>
    <cdr:to>
      <cdr:x>0.1853</cdr:x>
      <cdr:y>0.18683</cdr:y>
    </cdr:to>
    <cdr:sp macro="" textlink="">
      <cdr:nvSpPr>
        <cdr:cNvPr id="7" name="TextBox 6">
          <a:extLst xmlns:a="http://schemas.openxmlformats.org/drawingml/2006/main">
            <a:ext uri="{FF2B5EF4-FFF2-40B4-BE49-F238E27FC236}">
              <a16:creationId xmlns:a16="http://schemas.microsoft.com/office/drawing/2014/main" id="{66235FB8-EDBC-F261-04E5-83A6979326E9}"/>
            </a:ext>
          </a:extLst>
        </cdr:cNvPr>
        <cdr:cNvSpPr txBox="1"/>
      </cdr:nvSpPr>
      <cdr:spPr>
        <a:xfrm xmlns:a="http://schemas.openxmlformats.org/drawingml/2006/main">
          <a:off x="790575" y="828675"/>
          <a:ext cx="771525" cy="428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800">
              <a:solidFill>
                <a:srgbClr val="495057"/>
              </a:solidFill>
              <a:latin typeface="Segoe UI" panose="020B0502040204020203" pitchFamily="34" charset="0"/>
              <a:cs typeface="Segoe UI" panose="020B0502040204020203" pitchFamily="34" charset="0"/>
            </a:rPr>
            <a:t>r &lt; g</a:t>
          </a:r>
        </a:p>
      </cdr:txBody>
    </cdr:sp>
  </cdr:relSizeAnchor>
  <cdr:relSizeAnchor xmlns:cdr="http://schemas.openxmlformats.org/drawingml/2006/chartDrawing">
    <cdr:from>
      <cdr:x>0.87265</cdr:x>
      <cdr:y>0.74919</cdr:y>
    </cdr:from>
    <cdr:to>
      <cdr:x>0.96417</cdr:x>
      <cdr:y>0.81288</cdr:y>
    </cdr:to>
    <cdr:sp macro="" textlink="">
      <cdr:nvSpPr>
        <cdr:cNvPr id="8" name="TextBox 1">
          <a:extLst xmlns:a="http://schemas.openxmlformats.org/drawingml/2006/main">
            <a:ext uri="{FF2B5EF4-FFF2-40B4-BE49-F238E27FC236}">
              <a16:creationId xmlns:a16="http://schemas.microsoft.com/office/drawing/2014/main" id="{E58D00FE-EDCB-4CFB-8C37-CAABE9B73B8C}"/>
            </a:ext>
          </a:extLst>
        </cdr:cNvPr>
        <cdr:cNvSpPr txBox="1"/>
      </cdr:nvSpPr>
      <cdr:spPr>
        <a:xfrm xmlns:a="http://schemas.openxmlformats.org/drawingml/2006/main">
          <a:off x="7356475" y="5041900"/>
          <a:ext cx="771525" cy="4286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a:solidFill>
                <a:srgbClr val="495057"/>
              </a:solidFill>
              <a:latin typeface="Segoe UI" panose="020B0502040204020203" pitchFamily="34" charset="0"/>
              <a:cs typeface="Segoe UI" panose="020B0502040204020203" pitchFamily="34" charset="0"/>
            </a:rPr>
            <a:t>r &gt; g</a:t>
          </a:r>
        </a:p>
      </cdr:txBody>
    </cdr:sp>
  </cdr:relSizeAnchor>
  <cdr:relSizeAnchor xmlns:cdr="http://schemas.openxmlformats.org/drawingml/2006/chartDrawing">
    <cdr:from>
      <cdr:x>0.11675</cdr:x>
      <cdr:y>0.70484</cdr:y>
    </cdr:from>
    <cdr:to>
      <cdr:x>0.7751</cdr:x>
      <cdr:y>0.81146</cdr:y>
    </cdr:to>
    <cdr:sp macro="" textlink="">
      <cdr:nvSpPr>
        <cdr:cNvPr id="9" name="TextBox 1">
          <a:extLst xmlns:a="http://schemas.openxmlformats.org/drawingml/2006/main">
            <a:ext uri="{FF2B5EF4-FFF2-40B4-BE49-F238E27FC236}">
              <a16:creationId xmlns:a16="http://schemas.microsoft.com/office/drawing/2014/main" id="{E58D00FE-EDCB-4CFB-8C37-CAABE9B73B8C}"/>
            </a:ext>
          </a:extLst>
        </cdr:cNvPr>
        <cdr:cNvSpPr txBox="1"/>
      </cdr:nvSpPr>
      <cdr:spPr>
        <a:xfrm xmlns:a="http://schemas.openxmlformats.org/drawingml/2006/main">
          <a:off x="984250" y="4743449"/>
          <a:ext cx="5549900" cy="7175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a:solidFill>
                <a:srgbClr val="495057"/>
              </a:solidFill>
              <a:latin typeface="Segoe UI" panose="020B0502040204020203" pitchFamily="34" charset="0"/>
              <a:cs typeface="Segoe UI" panose="020B0502040204020203" pitchFamily="34" charset="0"/>
            </a:rPr>
            <a:t>The greater </a:t>
          </a:r>
          <a:r>
            <a:rPr lang="en-GB" sz="1800" i="1">
              <a:solidFill>
                <a:srgbClr val="495057"/>
              </a:solidFill>
              <a:latin typeface="Segoe UI" panose="020B0502040204020203" pitchFamily="34" charset="0"/>
              <a:cs typeface="Segoe UI" panose="020B0502040204020203" pitchFamily="34" charset="0"/>
            </a:rPr>
            <a:t>g</a:t>
          </a:r>
          <a:r>
            <a:rPr lang="en-GB" sz="1800">
              <a:solidFill>
                <a:srgbClr val="495057"/>
              </a:solidFill>
              <a:latin typeface="Segoe UI" panose="020B0502040204020203" pitchFamily="34" charset="0"/>
              <a:cs typeface="Segoe UI" panose="020B0502040204020203" pitchFamily="34" charset="0"/>
            </a:rPr>
            <a:t> compared to </a:t>
          </a:r>
          <a:r>
            <a:rPr lang="en-GB" sz="1800" i="1">
              <a:solidFill>
                <a:srgbClr val="495057"/>
              </a:solidFill>
              <a:latin typeface="Segoe UI" panose="020B0502040204020203" pitchFamily="34" charset="0"/>
              <a:cs typeface="Segoe UI" panose="020B0502040204020203" pitchFamily="34" charset="0"/>
            </a:rPr>
            <a:t>r</a:t>
          </a:r>
          <a:r>
            <a:rPr lang="en-GB" sz="1800">
              <a:solidFill>
                <a:srgbClr val="495057"/>
              </a:solidFill>
              <a:latin typeface="Segoe UI" panose="020B0502040204020203" pitchFamily="34" charset="0"/>
              <a:cs typeface="Segoe UI" panose="020B0502040204020203" pitchFamily="34" charset="0"/>
            </a:rPr>
            <a:t> the sharper the fall in the debt to GDP ratio over time, other things equal </a:t>
          </a:r>
        </a:p>
      </cdr:txBody>
    </cdr:sp>
  </cdr:relSizeAnchor>
</c:userShapes>
</file>

<file path=xl/drawings/drawing39.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9D0B3C25-0C7C-BD6E-D23F-CD53B8A0CD0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0.xml><?xml version="1.0" encoding="utf-8"?>
<c:userShapes xmlns:c="http://schemas.openxmlformats.org/drawingml/2006/chart">
  <cdr:relSizeAnchor xmlns:cdr="http://schemas.openxmlformats.org/drawingml/2006/chartDrawing">
    <cdr:from>
      <cdr:x>0.5774</cdr:x>
      <cdr:y>0.46034</cdr:y>
    </cdr:from>
    <cdr:to>
      <cdr:x>0.97345</cdr:x>
      <cdr:y>0.83569</cdr:y>
    </cdr:to>
    <cdr:graphicFrame macro="">
      <cdr:nvGraphicFramePr>
        <cdr:cNvPr id="7" name="Chart 1">
          <a:extLst xmlns:a="http://schemas.openxmlformats.org/drawingml/2006/main">
            <a:ext uri="{FF2B5EF4-FFF2-40B4-BE49-F238E27FC236}">
              <a16:creationId xmlns:a16="http://schemas.microsoft.com/office/drawing/2014/main" id="{E058DEE5-5437-7C2B-C6DB-DD0E5E27B50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EB940212-BDF8-A97A-0091-D214B6264D4B}"/>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OBR forecasts for various balance sheet indicators</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38725579-A3B6-0283-5C75-E20409FFEDEF}"/>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Office for Budget Responsibility</a:t>
          </a:r>
        </a:p>
      </cdr:txBody>
    </cdr:sp>
  </cdr:relSizeAnchor>
  <cdr:relSizeAnchor xmlns:cdr="http://schemas.openxmlformats.org/drawingml/2006/chartDrawing">
    <cdr:from>
      <cdr:x>0.00226</cdr:x>
      <cdr:y>0.07265</cdr:y>
    </cdr:from>
    <cdr:to>
      <cdr:x>0.15141</cdr:x>
      <cdr:y>0.1236</cdr:y>
    </cdr:to>
    <cdr:sp macro="" textlink="">
      <cdr:nvSpPr>
        <cdr:cNvPr id="6" name="TextBox 5">
          <a:extLst xmlns:a="http://schemas.openxmlformats.org/drawingml/2006/main">
            <a:ext uri="{FF2B5EF4-FFF2-40B4-BE49-F238E27FC236}">
              <a16:creationId xmlns:a16="http://schemas.microsoft.com/office/drawing/2014/main" id="{BA448AA7-F633-0024-0763-9A2845914AD2}"/>
            </a:ext>
          </a:extLst>
        </cdr:cNvPr>
        <cdr:cNvSpPr txBox="1"/>
      </cdr:nvSpPr>
      <cdr:spPr>
        <a:xfrm xmlns:a="http://schemas.openxmlformats.org/drawingml/2006/main">
          <a:off x="19050" y="488560"/>
          <a:ext cx="1257300" cy="34263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GDP</a:t>
          </a:r>
        </a:p>
      </cdr:txBody>
    </cdr:sp>
  </cdr:relSizeAnchor>
</c:userShapes>
</file>

<file path=xl/drawings/drawing41.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0.00694</cdr:y>
    </cdr:from>
    <cdr:to>
      <cdr:x>1</cdr:x>
      <cdr:y>0.12644</cdr:y>
    </cdr:to>
    <cdr:sp macro="" textlink="">
      <cdr:nvSpPr>
        <cdr:cNvPr id="7" name="TextBox 6">
          <a:extLst xmlns:a="http://schemas.openxmlformats.org/drawingml/2006/main">
            <a:ext uri="{FF2B5EF4-FFF2-40B4-BE49-F238E27FC236}">
              <a16:creationId xmlns:a16="http://schemas.microsoft.com/office/drawing/2014/main" id="{0520D6B0-5136-C75B-BFAE-0887E01C188A}"/>
            </a:ext>
          </a:extLst>
        </cdr:cNvPr>
        <cdr:cNvSpPr txBox="1"/>
      </cdr:nvSpPr>
      <cdr:spPr>
        <a:xfrm xmlns:a="http://schemas.openxmlformats.org/drawingml/2006/main">
          <a:off x="0" y="19050"/>
          <a:ext cx="4572000" cy="3278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200" b="0">
              <a:solidFill>
                <a:srgbClr val="495057"/>
              </a:solidFill>
              <a:latin typeface="Segoe UI" panose="020B0502040204020203" pitchFamily="34" charset="0"/>
              <a:cs typeface="Segoe UI" panose="020B0502040204020203" pitchFamily="34" charset="0"/>
            </a:rPr>
            <a:t>Year-to-year change, % of GDP</a:t>
          </a:r>
        </a:p>
      </cdr:txBody>
    </cdr:sp>
  </cdr:relSizeAnchor>
</c:userShapes>
</file>

<file path=xl/drawings/drawing42.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86DBEFFB-4ADD-22DB-1C6F-B5398E5B977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3.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90398661-A530-2087-A6D1-41017B9C011C}"/>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OBR forecasts for headroom against possible debt rules</a:t>
          </a:r>
        </a:p>
      </cdr:txBody>
    </cdr:sp>
  </cdr:relSizeAnchor>
  <cdr:relSizeAnchor xmlns:cdr="http://schemas.openxmlformats.org/drawingml/2006/chartDrawing">
    <cdr:from>
      <cdr:x>0</cdr:x>
      <cdr:y>0.93924</cdr:y>
    </cdr:from>
    <cdr:to>
      <cdr:x>1</cdr:x>
      <cdr:y>1</cdr:y>
    </cdr:to>
    <cdr:sp macro="" textlink="">
      <cdr:nvSpPr>
        <cdr:cNvPr id="4" name="Rectangle 3">
          <a:extLst xmlns:a="http://schemas.openxmlformats.org/drawingml/2006/main">
            <a:ext uri="{FF2B5EF4-FFF2-40B4-BE49-F238E27FC236}">
              <a16:creationId xmlns:a16="http://schemas.microsoft.com/office/drawing/2014/main" id="{38511A44-E519-DEFD-66EF-2D5830C53BBA}"/>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Office for Budget Responsibility</a:t>
          </a:r>
        </a:p>
      </cdr:txBody>
    </cdr:sp>
  </cdr:relSizeAnchor>
  <cdr:relSizeAnchor xmlns:cdr="http://schemas.openxmlformats.org/drawingml/2006/chartDrawing">
    <cdr:from>
      <cdr:x>0.30394</cdr:x>
      <cdr:y>0.12361</cdr:y>
    </cdr:from>
    <cdr:to>
      <cdr:x>0.51297</cdr:x>
      <cdr:y>0.20287</cdr:y>
    </cdr:to>
    <cdr:sp macro="" textlink="">
      <cdr:nvSpPr>
        <cdr:cNvPr id="6" name="TextBox 5">
          <a:extLst xmlns:a="http://schemas.openxmlformats.org/drawingml/2006/main">
            <a:ext uri="{FF2B5EF4-FFF2-40B4-BE49-F238E27FC236}">
              <a16:creationId xmlns:a16="http://schemas.microsoft.com/office/drawing/2014/main" id="{B653476A-C0A1-6613-38D4-94D9768A9380}"/>
            </a:ext>
          </a:extLst>
        </cdr:cNvPr>
        <cdr:cNvSpPr txBox="1"/>
      </cdr:nvSpPr>
      <cdr:spPr>
        <a:xfrm xmlns:a="http://schemas.openxmlformats.org/drawingml/2006/main">
          <a:off x="2562225" y="831850"/>
          <a:ext cx="1762125"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Old rule</a:t>
          </a:r>
        </a:p>
      </cdr:txBody>
    </cdr:sp>
  </cdr:relSizeAnchor>
  <cdr:relSizeAnchor xmlns:cdr="http://schemas.openxmlformats.org/drawingml/2006/chartDrawing">
    <cdr:from>
      <cdr:x>0</cdr:x>
      <cdr:y>0.06982</cdr:y>
    </cdr:from>
    <cdr:to>
      <cdr:x>0.12811</cdr:x>
      <cdr:y>0.12078</cdr:y>
    </cdr:to>
    <cdr:sp macro="" textlink="">
      <cdr:nvSpPr>
        <cdr:cNvPr id="7" name="TextBox 6">
          <a:extLst xmlns:a="http://schemas.openxmlformats.org/drawingml/2006/main">
            <a:ext uri="{FF2B5EF4-FFF2-40B4-BE49-F238E27FC236}">
              <a16:creationId xmlns:a16="http://schemas.microsoft.com/office/drawing/2014/main" id="{29711B16-C894-F188-8BD6-5A02B1142954}"/>
            </a:ext>
          </a:extLst>
        </cdr:cNvPr>
        <cdr:cNvSpPr txBox="1"/>
      </cdr:nvSpPr>
      <cdr:spPr>
        <a:xfrm xmlns:a="http://schemas.openxmlformats.org/drawingml/2006/main">
          <a:off x="0" y="469900"/>
          <a:ext cx="108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£bn</a:t>
          </a:r>
        </a:p>
      </cdr:txBody>
    </cdr:sp>
  </cdr:relSizeAnchor>
  <cdr:relSizeAnchor xmlns:cdr="http://schemas.openxmlformats.org/drawingml/2006/chartDrawing">
    <cdr:from>
      <cdr:x>0.52768</cdr:x>
      <cdr:y>0.12361</cdr:y>
    </cdr:from>
    <cdr:to>
      <cdr:x>0.77171</cdr:x>
      <cdr:y>0.20287</cdr:y>
    </cdr:to>
    <cdr:sp macro="" textlink="">
      <cdr:nvSpPr>
        <cdr:cNvPr id="8" name="TextBox 1">
          <a:extLst xmlns:a="http://schemas.openxmlformats.org/drawingml/2006/main">
            <a:ext uri="{FF2B5EF4-FFF2-40B4-BE49-F238E27FC236}">
              <a16:creationId xmlns:a16="http://schemas.microsoft.com/office/drawing/2014/main" id="{BD8E429A-C1E3-1BD9-F091-7F99C6BF1A86}"/>
            </a:ext>
          </a:extLst>
        </cdr:cNvPr>
        <cdr:cNvSpPr txBox="1"/>
      </cdr:nvSpPr>
      <cdr:spPr>
        <a:xfrm xmlns:a="http://schemas.openxmlformats.org/drawingml/2006/main">
          <a:off x="4448175" y="832411"/>
          <a:ext cx="2057051" cy="533751"/>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New rule</a:t>
          </a:r>
        </a:p>
      </cdr:txBody>
    </cdr:sp>
  </cdr:relSizeAnchor>
</c:userShapes>
</file>

<file path=xl/drawings/drawing44.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05EE6F6B-C9EF-4D94-417C-5C7D2FEEAE7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5.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04A45F6E-8A60-39A0-97AB-513703D46150}"/>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OBR's estimates of fiscal impulse</a:t>
          </a:r>
        </a:p>
      </cdr:txBody>
    </cdr:sp>
  </cdr:relSizeAnchor>
  <cdr:relSizeAnchor xmlns:cdr="http://schemas.openxmlformats.org/drawingml/2006/chartDrawing">
    <cdr:from>
      <cdr:x>0</cdr:x>
      <cdr:y>0.93924</cdr:y>
    </cdr:from>
    <cdr:to>
      <cdr:x>1</cdr:x>
      <cdr:y>1</cdr:y>
    </cdr:to>
    <cdr:sp macro="" textlink="">
      <cdr:nvSpPr>
        <cdr:cNvPr id="4" name="Rectangle 3">
          <a:extLst xmlns:a="http://schemas.openxmlformats.org/drawingml/2006/main">
            <a:ext uri="{FF2B5EF4-FFF2-40B4-BE49-F238E27FC236}">
              <a16:creationId xmlns:a16="http://schemas.microsoft.com/office/drawing/2014/main" id="{B2AF77BC-6271-8CDF-2A0D-438731E65C09}"/>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Office for Budget Responsibility</a:t>
          </a:r>
        </a:p>
      </cdr:txBody>
    </cdr:sp>
  </cdr:relSizeAnchor>
  <cdr:relSizeAnchor xmlns:cdr="http://schemas.openxmlformats.org/drawingml/2006/chartDrawing">
    <cdr:from>
      <cdr:x>0.69902</cdr:x>
      <cdr:y>0.14955</cdr:y>
    </cdr:from>
    <cdr:to>
      <cdr:x>0.69902</cdr:x>
      <cdr:y>0.86636</cdr:y>
    </cdr:to>
    <cdr:cxnSp macro="">
      <cdr:nvCxnSpPr>
        <cdr:cNvPr id="5" name="Straight Connector 4">
          <a:extLst xmlns:a="http://schemas.openxmlformats.org/drawingml/2006/main">
            <a:ext uri="{FF2B5EF4-FFF2-40B4-BE49-F238E27FC236}">
              <a16:creationId xmlns:a16="http://schemas.microsoft.com/office/drawing/2014/main" id="{F2134DE9-A653-D624-DB04-4336E659C769}"/>
            </a:ext>
          </a:extLst>
        </cdr:cNvPr>
        <cdr:cNvCxnSpPr/>
      </cdr:nvCxnSpPr>
      <cdr:spPr>
        <a:xfrm xmlns:a="http://schemas.openxmlformats.org/drawingml/2006/main">
          <a:off x="5892437" y="1007118"/>
          <a:ext cx="0" cy="4827124"/>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0.80146</cdr:x>
      <cdr:y>0.31609</cdr:y>
    </cdr:from>
    <cdr:to>
      <cdr:x>0.95211</cdr:x>
      <cdr:y>0.39535</cdr:y>
    </cdr:to>
    <cdr:sp macro="" textlink="">
      <cdr:nvSpPr>
        <cdr:cNvPr id="6" name="TextBox 5">
          <a:extLst xmlns:a="http://schemas.openxmlformats.org/drawingml/2006/main">
            <a:ext uri="{FF2B5EF4-FFF2-40B4-BE49-F238E27FC236}">
              <a16:creationId xmlns:a16="http://schemas.microsoft.com/office/drawing/2014/main" id="{757BC639-E26E-441F-8225-48999708377C}"/>
            </a:ext>
          </a:extLst>
        </cdr:cNvPr>
        <cdr:cNvSpPr txBox="1"/>
      </cdr:nvSpPr>
      <cdr:spPr>
        <a:xfrm xmlns:a="http://schemas.openxmlformats.org/drawingml/2006/main">
          <a:off x="6756024" y="2128598"/>
          <a:ext cx="1269923" cy="53375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0.07549</cdr:y>
    </cdr:from>
    <cdr:to>
      <cdr:x>0.25623</cdr:x>
      <cdr:y>0.12644</cdr:y>
    </cdr:to>
    <cdr:sp macro="" textlink="">
      <cdr:nvSpPr>
        <cdr:cNvPr id="7" name="TextBox 6">
          <a:extLst xmlns:a="http://schemas.openxmlformats.org/drawingml/2006/main">
            <a:ext uri="{FF2B5EF4-FFF2-40B4-BE49-F238E27FC236}">
              <a16:creationId xmlns:a16="http://schemas.microsoft.com/office/drawing/2014/main" id="{3C0C22F6-329E-9DEB-BB05-67DB53551A40}"/>
            </a:ext>
          </a:extLst>
        </cdr:cNvPr>
        <cdr:cNvSpPr txBox="1"/>
      </cdr:nvSpPr>
      <cdr:spPr>
        <a:xfrm xmlns:a="http://schemas.openxmlformats.org/drawingml/2006/main">
          <a:off x="0" y="508000"/>
          <a:ext cx="216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potential GDP</a:t>
          </a:r>
        </a:p>
      </cdr:txBody>
    </cdr:sp>
  </cdr:relSizeAnchor>
  <cdr:relSizeAnchor xmlns:cdr="http://schemas.openxmlformats.org/drawingml/2006/chartDrawing">
    <cdr:from>
      <cdr:x>0.84031</cdr:x>
      <cdr:y>0.72183</cdr:y>
    </cdr:from>
    <cdr:to>
      <cdr:x>0.99096</cdr:x>
      <cdr:y>0.80109</cdr:y>
    </cdr:to>
    <cdr:sp macro="" textlink="">
      <cdr:nvSpPr>
        <cdr:cNvPr id="8" name="TextBox 1">
          <a:extLst xmlns:a="http://schemas.openxmlformats.org/drawingml/2006/main">
            <a:ext uri="{FF2B5EF4-FFF2-40B4-BE49-F238E27FC236}">
              <a16:creationId xmlns:a16="http://schemas.microsoft.com/office/drawing/2014/main" id="{ADC246AA-6BBF-4CBB-FF88-817C72BFB740}"/>
            </a:ext>
          </a:extLst>
        </cdr:cNvPr>
        <cdr:cNvSpPr txBox="1"/>
      </cdr:nvSpPr>
      <cdr:spPr>
        <a:xfrm xmlns:a="http://schemas.openxmlformats.org/drawingml/2006/main">
          <a:off x="7083502" y="4860925"/>
          <a:ext cx="1269923" cy="53375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Tighter policy</a:t>
          </a:r>
        </a:p>
      </cdr:txBody>
    </cdr:sp>
  </cdr:relSizeAnchor>
  <cdr:relSizeAnchor xmlns:cdr="http://schemas.openxmlformats.org/drawingml/2006/chartDrawing">
    <cdr:from>
      <cdr:x>0.83427</cdr:x>
      <cdr:y>0.1405</cdr:y>
    </cdr:from>
    <cdr:to>
      <cdr:x>0.98492</cdr:x>
      <cdr:y>0.21976</cdr:y>
    </cdr:to>
    <cdr:sp macro="" textlink="">
      <cdr:nvSpPr>
        <cdr:cNvPr id="9" name="TextBox 1">
          <a:extLst xmlns:a="http://schemas.openxmlformats.org/drawingml/2006/main">
            <a:ext uri="{FF2B5EF4-FFF2-40B4-BE49-F238E27FC236}">
              <a16:creationId xmlns:a16="http://schemas.microsoft.com/office/drawing/2014/main" id="{7B2D8F9E-8CEA-B561-BFA6-B5259B2F716C}"/>
            </a:ext>
          </a:extLst>
        </cdr:cNvPr>
        <cdr:cNvSpPr txBox="1"/>
      </cdr:nvSpPr>
      <cdr:spPr>
        <a:xfrm xmlns:a="http://schemas.openxmlformats.org/drawingml/2006/main">
          <a:off x="7032625" y="946150"/>
          <a:ext cx="1269923" cy="53375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Looser policy</a:t>
          </a:r>
        </a:p>
      </cdr:txBody>
    </cdr:sp>
  </cdr:relSizeAnchor>
  <cdr:relSizeAnchor xmlns:cdr="http://schemas.openxmlformats.org/drawingml/2006/chartDrawing">
    <cdr:from>
      <cdr:x>0.97175</cdr:x>
      <cdr:y>0.15134</cdr:y>
    </cdr:from>
    <cdr:to>
      <cdr:x>0.97175</cdr:x>
      <cdr:y>0.23153</cdr:y>
    </cdr:to>
    <cdr:cxnSp macro="">
      <cdr:nvCxnSpPr>
        <cdr:cNvPr id="11" name="Straight Arrow Connector 10">
          <a:extLst xmlns:a="http://schemas.openxmlformats.org/drawingml/2006/main">
            <a:ext uri="{FF2B5EF4-FFF2-40B4-BE49-F238E27FC236}">
              <a16:creationId xmlns:a16="http://schemas.microsoft.com/office/drawing/2014/main" id="{F6DFD70A-6413-F7B8-7D74-0A8BC8150707}"/>
            </a:ext>
          </a:extLst>
        </cdr:cNvPr>
        <cdr:cNvCxnSpPr/>
      </cdr:nvCxnSpPr>
      <cdr:spPr>
        <a:xfrm xmlns:a="http://schemas.openxmlformats.org/drawingml/2006/main" flipV="1">
          <a:off x="8191500" y="1019174"/>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0.97439</cdr:x>
      <cdr:y>0.73837</cdr:y>
    </cdr:from>
    <cdr:to>
      <cdr:x>0.97439</cdr:x>
      <cdr:y>0.81856</cdr:y>
    </cdr:to>
    <cdr:cxnSp macro="">
      <cdr:nvCxnSpPr>
        <cdr:cNvPr id="12" name="Straight Arrow Connector 11">
          <a:extLst xmlns:a="http://schemas.openxmlformats.org/drawingml/2006/main">
            <a:ext uri="{FF2B5EF4-FFF2-40B4-BE49-F238E27FC236}">
              <a16:creationId xmlns:a16="http://schemas.microsoft.com/office/drawing/2014/main" id="{AE878212-4C73-B5C6-A4A0-9E44749F441A}"/>
            </a:ext>
          </a:extLst>
        </cdr:cNvPr>
        <cdr:cNvCxnSpPr/>
      </cdr:nvCxnSpPr>
      <cdr:spPr>
        <a:xfrm xmlns:a="http://schemas.openxmlformats.org/drawingml/2006/main">
          <a:off x="8213725" y="4972299"/>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0.56309</cdr:x>
      <cdr:y>0.14616</cdr:y>
    </cdr:from>
    <cdr:to>
      <cdr:x>0.56309</cdr:x>
      <cdr:y>0.22635</cdr:y>
    </cdr:to>
    <cdr:cxnSp macro="">
      <cdr:nvCxnSpPr>
        <cdr:cNvPr id="16" name="Straight Arrow Connector 15">
          <a:extLst xmlns:a="http://schemas.openxmlformats.org/drawingml/2006/main">
            <a:ext uri="{FF2B5EF4-FFF2-40B4-BE49-F238E27FC236}">
              <a16:creationId xmlns:a16="http://schemas.microsoft.com/office/drawing/2014/main" id="{F6857150-1C3F-06CA-0C5E-EB80EA240477}"/>
            </a:ext>
          </a:extLst>
        </cdr:cNvPr>
        <cdr:cNvCxnSpPr/>
      </cdr:nvCxnSpPr>
      <cdr:spPr>
        <a:xfrm xmlns:a="http://schemas.openxmlformats.org/drawingml/2006/main" flipV="1">
          <a:off x="4746625" y="984249"/>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0.55782</cdr:x>
      <cdr:y>0.77561</cdr:y>
    </cdr:from>
    <cdr:to>
      <cdr:x>0.55782</cdr:x>
      <cdr:y>0.8558</cdr:y>
    </cdr:to>
    <cdr:cxnSp macro="">
      <cdr:nvCxnSpPr>
        <cdr:cNvPr id="17" name="Straight Arrow Connector 16">
          <a:extLst xmlns:a="http://schemas.openxmlformats.org/drawingml/2006/main">
            <a:ext uri="{FF2B5EF4-FFF2-40B4-BE49-F238E27FC236}">
              <a16:creationId xmlns:a16="http://schemas.microsoft.com/office/drawing/2014/main" id="{A92CEBF7-C745-0C21-E7BE-AAB7D851E954}"/>
            </a:ext>
          </a:extLst>
        </cdr:cNvPr>
        <cdr:cNvCxnSpPr/>
      </cdr:nvCxnSpPr>
      <cdr:spPr>
        <a:xfrm xmlns:a="http://schemas.openxmlformats.org/drawingml/2006/main">
          <a:off x="4702175" y="5223124"/>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0.64369</cdr:x>
      <cdr:y>0.77561</cdr:y>
    </cdr:from>
    <cdr:to>
      <cdr:x>0.64369</cdr:x>
      <cdr:y>0.8558</cdr:y>
    </cdr:to>
    <cdr:cxnSp macro="">
      <cdr:nvCxnSpPr>
        <cdr:cNvPr id="18" name="Straight Arrow Connector 17">
          <a:extLst xmlns:a="http://schemas.openxmlformats.org/drawingml/2006/main">
            <a:ext uri="{FF2B5EF4-FFF2-40B4-BE49-F238E27FC236}">
              <a16:creationId xmlns:a16="http://schemas.microsoft.com/office/drawing/2014/main" id="{A92CEBF7-C745-0C21-E7BE-AAB7D851E954}"/>
            </a:ext>
          </a:extLst>
        </cdr:cNvPr>
        <cdr:cNvCxnSpPr/>
      </cdr:nvCxnSpPr>
      <cdr:spPr>
        <a:xfrm xmlns:a="http://schemas.openxmlformats.org/drawingml/2006/main">
          <a:off x="5426075" y="5223124"/>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6.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61556AD1-258C-4742-33CF-BAD912894C9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7.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EDB2D4C5-1B99-8504-9871-446B1AC6336E}"/>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World:</a:t>
          </a:r>
          <a:r>
            <a:rPr lang="en-GB" sz="2400" b="0" baseline="0">
              <a:solidFill>
                <a:srgbClr val="495057"/>
              </a:solidFill>
              <a:latin typeface="Segoe UI" panose="020B0502040204020203" pitchFamily="34" charset="0"/>
              <a:cs typeface="Segoe UI" panose="020B0502040204020203" pitchFamily="34" charset="0"/>
            </a:rPr>
            <a:t> 10-year government bond yields</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CD5DBFB4-827E-16E9-8999-C00B377DC001}"/>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0.84214</cdr:x>
      <cdr:y>0.31326</cdr:y>
    </cdr:from>
    <cdr:to>
      <cdr:x>0.99279</cdr:x>
      <cdr:y>0.39252</cdr:y>
    </cdr:to>
    <cdr:sp macro="" textlink="">
      <cdr:nvSpPr>
        <cdr:cNvPr id="5" name="TextBox 4">
          <a:extLst xmlns:a="http://schemas.openxmlformats.org/drawingml/2006/main">
            <a:ext uri="{FF2B5EF4-FFF2-40B4-BE49-F238E27FC236}">
              <a16:creationId xmlns:a16="http://schemas.microsoft.com/office/drawing/2014/main" id="{49800763-6BC6-B1B4-B8D0-2C0C669BE179}"/>
            </a:ext>
          </a:extLst>
        </cdr:cNvPr>
        <cdr:cNvSpPr txBox="1"/>
      </cdr:nvSpPr>
      <cdr:spPr>
        <a:xfrm xmlns:a="http://schemas.openxmlformats.org/drawingml/2006/main">
          <a:off x="7099300" y="210820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0.00452</cdr:x>
      <cdr:y>0.07549</cdr:y>
    </cdr:from>
    <cdr:to>
      <cdr:x>0.08993</cdr:x>
      <cdr:y>0.12644</cdr:y>
    </cdr:to>
    <cdr:sp macro="" textlink="">
      <cdr:nvSpPr>
        <cdr:cNvPr id="6" name="TextBox 5">
          <a:extLst xmlns:a="http://schemas.openxmlformats.org/drawingml/2006/main">
            <a:ext uri="{FF2B5EF4-FFF2-40B4-BE49-F238E27FC236}">
              <a16:creationId xmlns:a16="http://schemas.microsoft.com/office/drawing/2014/main" id="{11C365E8-877F-F051-3040-5FC37246B892}"/>
            </a:ext>
          </a:extLst>
        </cdr:cNvPr>
        <cdr:cNvSpPr txBox="1"/>
      </cdr:nvSpPr>
      <cdr:spPr>
        <a:xfrm xmlns:a="http://schemas.openxmlformats.org/drawingml/2006/main">
          <a:off x="38100" y="508000"/>
          <a:ext cx="72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48.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FB35164D-76D9-C002-C702-87A6E69BF54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9.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EDB2D4C5-1B99-8504-9871-446B1AC6336E}"/>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World:</a:t>
          </a:r>
          <a:r>
            <a:rPr lang="en-GB" sz="2400" b="0" baseline="0">
              <a:solidFill>
                <a:srgbClr val="495057"/>
              </a:solidFill>
              <a:latin typeface="Segoe UI" panose="020B0502040204020203" pitchFamily="34" charset="0"/>
              <a:cs typeface="Segoe UI" panose="020B0502040204020203" pitchFamily="34" charset="0"/>
            </a:rPr>
            <a:t> 10-year government bond spreads</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CD5DBFB4-827E-16E9-8999-C00B377DC001}"/>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0.84214</cdr:x>
      <cdr:y>0.31326</cdr:y>
    </cdr:from>
    <cdr:to>
      <cdr:x>0.99279</cdr:x>
      <cdr:y>0.39252</cdr:y>
    </cdr:to>
    <cdr:sp macro="" textlink="">
      <cdr:nvSpPr>
        <cdr:cNvPr id="5" name="TextBox 4">
          <a:extLst xmlns:a="http://schemas.openxmlformats.org/drawingml/2006/main">
            <a:ext uri="{FF2B5EF4-FFF2-40B4-BE49-F238E27FC236}">
              <a16:creationId xmlns:a16="http://schemas.microsoft.com/office/drawing/2014/main" id="{49800763-6BC6-B1B4-B8D0-2C0C669BE179}"/>
            </a:ext>
          </a:extLst>
        </cdr:cNvPr>
        <cdr:cNvSpPr txBox="1"/>
      </cdr:nvSpPr>
      <cdr:spPr>
        <a:xfrm xmlns:a="http://schemas.openxmlformats.org/drawingml/2006/main">
          <a:off x="7099300" y="210820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0.00452</cdr:x>
      <cdr:y>0.07549</cdr:y>
    </cdr:from>
    <cdr:to>
      <cdr:x>0.08993</cdr:x>
      <cdr:y>0.12644</cdr:y>
    </cdr:to>
    <cdr:sp macro="" textlink="">
      <cdr:nvSpPr>
        <cdr:cNvPr id="6" name="TextBox 5">
          <a:extLst xmlns:a="http://schemas.openxmlformats.org/drawingml/2006/main">
            <a:ext uri="{FF2B5EF4-FFF2-40B4-BE49-F238E27FC236}">
              <a16:creationId xmlns:a16="http://schemas.microsoft.com/office/drawing/2014/main" id="{11C365E8-877F-F051-3040-5FC37246B892}"/>
            </a:ext>
          </a:extLst>
        </cdr:cNvPr>
        <cdr:cNvSpPr txBox="1"/>
      </cdr:nvSpPr>
      <cdr:spPr>
        <a:xfrm xmlns:a="http://schemas.openxmlformats.org/drawingml/2006/main">
          <a:off x="38100" y="508000"/>
          <a:ext cx="72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Z:\UK%20Team\Budgets%20&amp;%20PBRs\Spring%20Statement%202022\Economy_Supplementary_Tables_March_2022.xlsx" TargetMode="External"/><Relationship Id="rId1" Type="http://schemas.openxmlformats.org/officeDocument/2006/relationships/externalLinkPath" Target="/UK%20Team/Budgets%20&amp;%20PBRs/Spring%20Statement%202022/Economy_Supplementary_Tables_March_202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Z:\UK%20Team\Budgets%20&amp;%20PBRs\AS%202022\Economy_supplementary_tables_November_2022.xlsx" TargetMode="External"/><Relationship Id="rId1" Type="http://schemas.openxmlformats.org/officeDocument/2006/relationships/externalLinkPath" Target="/UK%20Team/Budgets%20&amp;%20PBRs/AS%202022/Economy_supplementary_tables_November_202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Z:\UK%20Team\Budgets%20&amp;%20PBRs\Budget23\Economy_supplementary_tables_March_2023.xlsx" TargetMode="External"/><Relationship Id="rId1" Type="http://schemas.openxmlformats.org/officeDocument/2006/relationships/externalLinkPath" Target="/UK%20Team/Budgets%20&amp;%20PBRs/Budget23/Economy_supplementary_tables_March_2023.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Z:\UK%20Team\Budgets%20&amp;%20PBRs\AS%202023\Economy_supplementary_tables_November_2023.xlsx" TargetMode="External"/><Relationship Id="rId1" Type="http://schemas.openxmlformats.org/officeDocument/2006/relationships/externalLinkPath" Target="/UK%20Team/Budgets%20&amp;%20PBRs/AS%202023/Economy_supplementary_tables_November_2023.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Z:\UK%20Team\Budgets%20&amp;%20PBRs\Budget24%20(Mar)\Detailed_forecast_tables_Economy_March_2024.xlsx" TargetMode="External"/><Relationship Id="rId1" Type="http://schemas.openxmlformats.org/officeDocument/2006/relationships/externalLinkPath" Target="/UK%20Team/Budgets%20&amp;%20PBRs/Budget24%20(Mar)/Detailed_forecast_tables_Economy_March_2024.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Z:\UK%20Team\Budgets%20&amp;%20PBRs\Budget24%20(Oct)\Economy_Detailed_forecast_tables_October_2024.xlsx" TargetMode="External"/><Relationship Id="rId1" Type="http://schemas.openxmlformats.org/officeDocument/2006/relationships/externalLinkPath" Target="/UK%20Team/Budgets%20&amp;%20PBRs/Budget24%20(Oct)/Economy_Detailed_forecast_tables_October_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Key"/>
      <sheetName val="Annual_Census"/>
      <sheetName val="BLS_Data"/>
      <sheetName val="Annual_Data"/>
      <sheetName val="BEA_Shares"/>
      <sheetName val="Historical Data Set ANN"/>
      <sheetName val="Int_Output"/>
      <sheetName val="Final_Output"/>
      <sheetName val="Extra Data"/>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 val="Global benchmarking"/>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
          <cell r="C2" t="str">
            <v>Rank based on largest spend on FDNABev as a % of total OpEx spend</v>
          </cell>
        </row>
      </sheetData>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1.1"/>
      <sheetName val="1.2"/>
      <sheetName val="1.3"/>
      <sheetName val="1.4"/>
      <sheetName val="1.5 "/>
      <sheetName val="1.6"/>
      <sheetName val="1.7"/>
      <sheetName val="1.8"/>
      <sheetName val="1.9"/>
      <sheetName val="1.10"/>
      <sheetName val="1.11"/>
      <sheetName val="1.12"/>
      <sheetName val="1.13"/>
      <sheetName val="1.14"/>
      <sheetName val="1.15"/>
      <sheetName val="1.16"/>
      <sheetName val="1.17"/>
      <sheetName val="1.18"/>
      <sheetName val="1.19"/>
      <sheetName val="1.20"/>
    </sheetNames>
    <sheetDataSet>
      <sheetData sheetId="0"/>
      <sheetData sheetId="1">
        <row r="53">
          <cell r="D53">
            <v>105.648</v>
          </cell>
        </row>
        <row r="54">
          <cell r="D54">
            <v>86.757999999999996</v>
          </cell>
        </row>
        <row r="55">
          <cell r="D55">
            <v>102.47499999999999</v>
          </cell>
        </row>
        <row r="56">
          <cell r="D56">
            <v>106.312</v>
          </cell>
        </row>
        <row r="57">
          <cell r="D57">
            <v>108.09699999999999</v>
          </cell>
        </row>
        <row r="58">
          <cell r="D58">
            <v>116.428</v>
          </cell>
        </row>
        <row r="59">
          <cell r="D59">
            <v>116.40900000000001</v>
          </cell>
        </row>
        <row r="60">
          <cell r="D60">
            <v>118.62</v>
          </cell>
        </row>
        <row r="61">
          <cell r="D61">
            <v>117.86083199999999</v>
          </cell>
        </row>
        <row r="62">
          <cell r="D62">
            <v>117.471891</v>
          </cell>
        </row>
        <row r="63">
          <cell r="D63">
            <v>117.918284</v>
          </cell>
        </row>
        <row r="64">
          <cell r="D64">
            <v>118.36637399999999</v>
          </cell>
        </row>
        <row r="65">
          <cell r="D65">
            <v>118.78065600000001</v>
          </cell>
        </row>
        <row r="66">
          <cell r="D66">
            <v>119.17263199999999</v>
          </cell>
        </row>
        <row r="67">
          <cell r="D67">
            <v>119.553985</v>
          </cell>
        </row>
        <row r="68">
          <cell r="D68">
            <v>119.94851300000001</v>
          </cell>
        </row>
        <row r="69">
          <cell r="D69">
            <v>120.36833299999999</v>
          </cell>
        </row>
        <row r="70">
          <cell r="D70">
            <v>120.801659</v>
          </cell>
        </row>
        <row r="71">
          <cell r="D71">
            <v>121.260705</v>
          </cell>
        </row>
        <row r="72">
          <cell r="D72">
            <v>121.733622</v>
          </cell>
        </row>
        <row r="73">
          <cell r="D73">
            <v>122.220556</v>
          </cell>
        </row>
        <row r="74">
          <cell r="D74">
            <v>122.721661</v>
          </cell>
        </row>
        <row r="75">
          <cell r="D75">
            <v>123.249364</v>
          </cell>
        </row>
        <row r="76">
          <cell r="D76">
            <v>123.816311</v>
          </cell>
        </row>
        <row r="77">
          <cell r="D77">
            <v>124.460156</v>
          </cell>
        </row>
        <row r="78">
          <cell r="D78">
            <v>125.13224000000001</v>
          </cell>
        </row>
        <row r="79">
          <cell r="D79">
            <v>125.82046799999999</v>
          </cell>
        </row>
        <row r="80">
          <cell r="D80">
            <v>126.52506200000001</v>
          </cell>
        </row>
        <row r="81">
          <cell r="D81">
            <v>127.233603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1.1"/>
      <sheetName val="1.2"/>
      <sheetName val="1.3"/>
      <sheetName val="1.4"/>
      <sheetName val="1.5 "/>
      <sheetName val="1.6"/>
      <sheetName val="1.7"/>
      <sheetName val="1.8"/>
      <sheetName val="1.9"/>
      <sheetName val="1.10"/>
      <sheetName val="1.11"/>
      <sheetName val="1.12"/>
      <sheetName val="1.13"/>
      <sheetName val="1.14"/>
      <sheetName val="1.15"/>
      <sheetName val="1.16"/>
      <sheetName val="1.17"/>
      <sheetName val="1.18"/>
      <sheetName val="1.19"/>
      <sheetName val="1.20"/>
    </sheetNames>
    <sheetDataSet>
      <sheetData sheetId="0"/>
      <sheetData sheetId="1">
        <row r="53">
          <cell r="D53">
            <v>104.08799999999999</v>
          </cell>
        </row>
        <row r="54">
          <cell r="D54">
            <v>85.179000000000002</v>
          </cell>
        </row>
        <row r="55">
          <cell r="D55">
            <v>100.663</v>
          </cell>
        </row>
        <row r="56">
          <cell r="D56">
            <v>104.53</v>
          </cell>
        </row>
        <row r="57">
          <cell r="D57">
            <v>104.634</v>
          </cell>
        </row>
        <row r="58">
          <cell r="D58">
            <v>112.51</v>
          </cell>
        </row>
        <row r="59">
          <cell r="D59">
            <v>112.792</v>
          </cell>
        </row>
        <row r="60">
          <cell r="D60">
            <v>114.34699999999999</v>
          </cell>
        </row>
        <row r="61">
          <cell r="D61">
            <v>113.062</v>
          </cell>
        </row>
        <row r="62">
          <cell r="D62">
            <v>111.34</v>
          </cell>
        </row>
        <row r="63">
          <cell r="D63">
            <v>113.5668</v>
          </cell>
        </row>
        <row r="64">
          <cell r="D64">
            <v>115.724569</v>
          </cell>
        </row>
        <row r="65">
          <cell r="D65">
            <v>117.286851</v>
          </cell>
        </row>
        <row r="66">
          <cell r="D66">
            <v>118.63565</v>
          </cell>
        </row>
        <row r="67">
          <cell r="D67">
            <v>119.58473499999999</v>
          </cell>
        </row>
        <row r="68">
          <cell r="D68">
            <v>120.12286599999999</v>
          </cell>
        </row>
        <row r="69">
          <cell r="D69">
            <v>120.48323500000001</v>
          </cell>
        </row>
        <row r="70">
          <cell r="D70">
            <v>120.66396</v>
          </cell>
        </row>
        <row r="71">
          <cell r="D71">
            <v>120.84495600000001</v>
          </cell>
        </row>
        <row r="72">
          <cell r="D72">
            <v>121.026223</v>
          </cell>
        </row>
        <row r="73">
          <cell r="D73">
            <v>121.24407000000001</v>
          </cell>
        </row>
        <row r="74">
          <cell r="D74">
            <v>121.54718</v>
          </cell>
        </row>
        <row r="75">
          <cell r="D75">
            <v>121.911822</v>
          </cell>
        </row>
        <row r="76">
          <cell r="D76">
            <v>122.33851300000001</v>
          </cell>
        </row>
        <row r="77">
          <cell r="D77">
            <v>122.827867</v>
          </cell>
        </row>
        <row r="78">
          <cell r="D78">
            <v>123.442007</v>
          </cell>
        </row>
        <row r="79">
          <cell r="D79">
            <v>124.059217</v>
          </cell>
        </row>
        <row r="80">
          <cell r="D80">
            <v>124.555454</v>
          </cell>
        </row>
        <row r="81">
          <cell r="D81">
            <v>124.991398</v>
          </cell>
        </row>
        <row r="82">
          <cell r="D82">
            <v>125.42886800000001</v>
          </cell>
        </row>
        <row r="83">
          <cell r="D83">
            <v>125.86786900000001</v>
          </cell>
        </row>
        <row r="84">
          <cell r="D84">
            <v>126.37134</v>
          </cell>
        </row>
        <row r="85">
          <cell r="D85">
            <v>126.876825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1.1"/>
      <sheetName val="1.2"/>
      <sheetName val="1.3"/>
      <sheetName val="1.4"/>
      <sheetName val="1.5 "/>
      <sheetName val="1.6"/>
      <sheetName val="1.7"/>
      <sheetName val="1.8"/>
      <sheetName val="1.9"/>
      <sheetName val="1.10"/>
      <sheetName val="1.11"/>
      <sheetName val="1.12"/>
      <sheetName val="1.13"/>
      <sheetName val="1.14"/>
      <sheetName val="1.15"/>
      <sheetName val="1.16"/>
      <sheetName val="1.17"/>
      <sheetName val="1.18"/>
      <sheetName val="1.19"/>
    </sheetNames>
    <sheetDataSet>
      <sheetData sheetId="0"/>
      <sheetData sheetId="1">
        <row r="53">
          <cell r="D53">
            <v>104.08799999999999</v>
          </cell>
        </row>
        <row r="54">
          <cell r="D54">
            <v>85.179000000000002</v>
          </cell>
        </row>
        <row r="55">
          <cell r="D55">
            <v>100.663</v>
          </cell>
        </row>
        <row r="56">
          <cell r="D56">
            <v>104.53</v>
          </cell>
        </row>
        <row r="57">
          <cell r="D57">
            <v>104.377</v>
          </cell>
        </row>
        <row r="58">
          <cell r="D58">
            <v>112.392</v>
          </cell>
        </row>
        <row r="59">
          <cell r="D59">
            <v>112.854</v>
          </cell>
        </row>
        <row r="60">
          <cell r="D60">
            <v>114.28400000000001</v>
          </cell>
        </row>
        <row r="61">
          <cell r="D61">
            <v>113.813</v>
          </cell>
        </row>
        <row r="62">
          <cell r="D62">
            <v>112.16</v>
          </cell>
        </row>
        <row r="63">
          <cell r="D63">
            <v>112.747</v>
          </cell>
        </row>
        <row r="64">
          <cell r="D64">
            <v>113.64</v>
          </cell>
        </row>
        <row r="65">
          <cell r="D65">
            <v>115.498723</v>
          </cell>
        </row>
        <row r="66">
          <cell r="D66">
            <v>116.929513</v>
          </cell>
        </row>
        <row r="67">
          <cell r="D67">
            <v>118.00379099999999</v>
          </cell>
        </row>
        <row r="68">
          <cell r="D68">
            <v>118.46073799999999</v>
          </cell>
        </row>
        <row r="69">
          <cell r="D69">
            <v>118.626197</v>
          </cell>
        </row>
        <row r="70">
          <cell r="D70">
            <v>118.94578800000001</v>
          </cell>
        </row>
        <row r="71">
          <cell r="D71">
            <v>119.217314</v>
          </cell>
        </row>
        <row r="72">
          <cell r="D72">
            <v>119.61959900000001</v>
          </cell>
        </row>
        <row r="73">
          <cell r="D73">
            <v>120.03458400000001</v>
          </cell>
        </row>
        <row r="74">
          <cell r="D74">
            <v>120.28313</v>
          </cell>
        </row>
        <row r="75">
          <cell r="D75">
            <v>120.60377700000001</v>
          </cell>
        </row>
        <row r="76">
          <cell r="D76">
            <v>120.996889</v>
          </cell>
        </row>
        <row r="77">
          <cell r="D77">
            <v>121.523437</v>
          </cell>
        </row>
        <row r="78">
          <cell r="D78">
            <v>122.06330800000001</v>
          </cell>
        </row>
        <row r="79">
          <cell r="D79">
            <v>122.544501</v>
          </cell>
        </row>
        <row r="80">
          <cell r="D80">
            <v>123.211366</v>
          </cell>
        </row>
        <row r="81">
          <cell r="D81">
            <v>123.82024800000001</v>
          </cell>
        </row>
        <row r="82">
          <cell r="D82">
            <v>124.43214900000001</v>
          </cell>
        </row>
        <row r="83">
          <cell r="D83">
            <v>124.92455</v>
          </cell>
        </row>
        <row r="84">
          <cell r="D84">
            <v>125.483187</v>
          </cell>
        </row>
        <row r="85">
          <cell r="D85">
            <v>126.046104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1.1"/>
      <sheetName val="1.2"/>
      <sheetName val="1.3"/>
      <sheetName val="1.4"/>
      <sheetName val="1.5 "/>
      <sheetName val="1.6"/>
      <sheetName val="1.7"/>
      <sheetName val="1.8"/>
      <sheetName val="1.9"/>
      <sheetName val="1.10"/>
      <sheetName val="1.11"/>
      <sheetName val="1.11b"/>
      <sheetName val="1.12"/>
      <sheetName val="1.13"/>
      <sheetName val="1.14"/>
      <sheetName val="1.15"/>
      <sheetName val="1.16"/>
      <sheetName val="1.17"/>
      <sheetName val="1.18"/>
    </sheetNames>
    <sheetDataSet>
      <sheetData sheetId="0"/>
      <sheetData sheetId="1">
        <row r="53">
          <cell r="D53">
            <v>103.574</v>
          </cell>
        </row>
        <row r="54">
          <cell r="D54">
            <v>84.623999999999995</v>
          </cell>
        </row>
        <row r="55">
          <cell r="D55">
            <v>99.933999999999997</v>
          </cell>
        </row>
        <row r="56">
          <cell r="D56">
            <v>104.83499999999999</v>
          </cell>
        </row>
        <row r="57">
          <cell r="D57">
            <v>105.864</v>
          </cell>
        </row>
        <row r="58">
          <cell r="D58">
            <v>114.096</v>
          </cell>
        </row>
        <row r="59">
          <cell r="D59">
            <v>115.146</v>
          </cell>
        </row>
        <row r="60">
          <cell r="D60">
            <v>116.404</v>
          </cell>
        </row>
        <row r="61">
          <cell r="D61">
            <v>117.297</v>
          </cell>
        </row>
        <row r="62">
          <cell r="D62">
            <v>114.908</v>
          </cell>
        </row>
        <row r="63">
          <cell r="D63">
            <v>115.748</v>
          </cell>
        </row>
        <row r="64">
          <cell r="D64">
            <v>114.896</v>
          </cell>
        </row>
        <row r="65">
          <cell r="D65">
            <v>113.54600000000001</v>
          </cell>
        </row>
        <row r="66">
          <cell r="D66">
            <v>116.414</v>
          </cell>
        </row>
        <row r="67">
          <cell r="D67">
            <v>117.34531200000001</v>
          </cell>
        </row>
        <row r="68">
          <cell r="D68">
            <v>118.63611</v>
          </cell>
        </row>
        <row r="69">
          <cell r="D69">
            <v>119.82247199999999</v>
          </cell>
        </row>
        <row r="70">
          <cell r="D70">
            <v>120.85294500000001</v>
          </cell>
        </row>
        <row r="71">
          <cell r="D71">
            <v>121.578062</v>
          </cell>
        </row>
        <row r="72">
          <cell r="D72">
            <v>122.2589</v>
          </cell>
        </row>
        <row r="73">
          <cell r="D73">
            <v>122.857968</v>
          </cell>
        </row>
        <row r="74">
          <cell r="D74">
            <v>123.44219699999999</v>
          </cell>
        </row>
        <row r="75">
          <cell r="D75">
            <v>123.914925</v>
          </cell>
        </row>
        <row r="76">
          <cell r="D76">
            <v>124.39293499999999</v>
          </cell>
        </row>
        <row r="77">
          <cell r="D77">
            <v>124.876167</v>
          </cell>
        </row>
        <row r="78">
          <cell r="D78">
            <v>125.362459</v>
          </cell>
        </row>
        <row r="79">
          <cell r="D79">
            <v>125.84196799999999</v>
          </cell>
        </row>
        <row r="80">
          <cell r="D80">
            <v>126.32174400000001</v>
          </cell>
        </row>
        <row r="81">
          <cell r="D81">
            <v>126.801783</v>
          </cell>
        </row>
        <row r="82">
          <cell r="D82">
            <v>127.25766</v>
          </cell>
        </row>
        <row r="83">
          <cell r="D83">
            <v>127.73418099999999</v>
          </cell>
        </row>
        <row r="84">
          <cell r="D84">
            <v>128.23317500000002</v>
          </cell>
        </row>
        <row r="85">
          <cell r="D85">
            <v>128.75438600000001</v>
          </cell>
        </row>
        <row r="86">
          <cell r="D86">
            <v>129.281452</v>
          </cell>
        </row>
        <row r="87">
          <cell r="D87">
            <v>129.80604700000001</v>
          </cell>
        </row>
        <row r="88">
          <cell r="D88">
            <v>130.33315099999999</v>
          </cell>
        </row>
        <row r="89">
          <cell r="D89">
            <v>130.86273499999999</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1.1"/>
      <sheetName val="1.2"/>
      <sheetName val="1.3"/>
      <sheetName val="1.4"/>
      <sheetName val="1.5 "/>
      <sheetName val="1.6"/>
      <sheetName val="1.7"/>
      <sheetName val="1.8"/>
      <sheetName val="1.9"/>
      <sheetName val="1.10"/>
      <sheetName val="1.11"/>
      <sheetName val="1.11b"/>
      <sheetName val="1.12"/>
      <sheetName val="1.13"/>
      <sheetName val="1.14"/>
      <sheetName val="1.15"/>
      <sheetName val="1.16"/>
      <sheetName val="1.17"/>
      <sheetName val="1.18"/>
      <sheetName val="1.19"/>
    </sheetNames>
    <sheetDataSet>
      <sheetData sheetId="0"/>
      <sheetData sheetId="1">
        <row r="53">
          <cell r="D53">
            <v>103.574</v>
          </cell>
        </row>
        <row r="54">
          <cell r="D54">
            <v>84.623999999999995</v>
          </cell>
        </row>
        <row r="55">
          <cell r="D55">
            <v>99.933999999999997</v>
          </cell>
        </row>
        <row r="56">
          <cell r="D56">
            <v>104.83499999999999</v>
          </cell>
        </row>
        <row r="57">
          <cell r="D57">
            <v>105.864</v>
          </cell>
        </row>
        <row r="58">
          <cell r="D58">
            <v>114.096</v>
          </cell>
        </row>
        <row r="59">
          <cell r="D59">
            <v>115.146</v>
          </cell>
        </row>
        <row r="60">
          <cell r="D60">
            <v>116.404</v>
          </cell>
        </row>
        <row r="61">
          <cell r="D61">
            <v>117.6</v>
          </cell>
        </row>
        <row r="62">
          <cell r="D62">
            <v>114.55</v>
          </cell>
        </row>
        <row r="63">
          <cell r="D63">
            <v>115.09399999999999</v>
          </cell>
        </row>
        <row r="64">
          <cell r="D64">
            <v>114.44</v>
          </cell>
        </row>
        <row r="65">
          <cell r="D65">
            <v>113.218</v>
          </cell>
        </row>
        <row r="66">
          <cell r="D66">
            <v>116.107</v>
          </cell>
        </row>
        <row r="67">
          <cell r="D67">
            <v>116.994</v>
          </cell>
        </row>
        <row r="68">
          <cell r="D68">
            <v>118.663365</v>
          </cell>
        </row>
        <row r="69">
          <cell r="D69">
            <v>119.94327199999999</v>
          </cell>
        </row>
        <row r="70">
          <cell r="D70">
            <v>120.80130100000001</v>
          </cell>
        </row>
        <row r="71">
          <cell r="D71">
            <v>121.618443</v>
          </cell>
        </row>
        <row r="72">
          <cell r="D72">
            <v>122.26306</v>
          </cell>
        </row>
        <row r="73">
          <cell r="D73">
            <v>122.78761299999999</v>
          </cell>
        </row>
        <row r="74">
          <cell r="D74">
            <v>123.22285799999999</v>
          </cell>
        </row>
        <row r="75">
          <cell r="D75">
            <v>123.52763899999999</v>
          </cell>
        </row>
        <row r="76">
          <cell r="D76">
            <v>123.949669</v>
          </cell>
        </row>
        <row r="77">
          <cell r="D77">
            <v>124.42537300000001</v>
          </cell>
        </row>
        <row r="78">
          <cell r="D78">
            <v>124.94418899999999</v>
          </cell>
        </row>
        <row r="79">
          <cell r="D79">
            <v>125.416121</v>
          </cell>
        </row>
        <row r="80">
          <cell r="D80">
            <v>125.896179</v>
          </cell>
        </row>
        <row r="81">
          <cell r="D81">
            <v>126.384269</v>
          </cell>
        </row>
        <row r="82">
          <cell r="D82">
            <v>126.854782</v>
          </cell>
        </row>
        <row r="83">
          <cell r="D83">
            <v>127.33919800000001</v>
          </cell>
        </row>
        <row r="84">
          <cell r="D84">
            <v>127.84710700000001</v>
          </cell>
        </row>
        <row r="85">
          <cell r="D85">
            <v>128.37823499999999</v>
          </cell>
        </row>
        <row r="86">
          <cell r="D86">
            <v>128.95775499999999</v>
          </cell>
        </row>
        <row r="87">
          <cell r="D87">
            <v>129.45020200000002</v>
          </cell>
        </row>
        <row r="88">
          <cell r="D88">
            <v>129.966531</v>
          </cell>
        </row>
        <row r="89">
          <cell r="D89">
            <v>130.506463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1.1"/>
      <sheetName val="1.2"/>
      <sheetName val="1.3"/>
      <sheetName val="1.4"/>
      <sheetName val="1.5"/>
      <sheetName val="1.6"/>
      <sheetName val="1.7"/>
      <sheetName val="1.8"/>
      <sheetName val="1.9"/>
      <sheetName val="1.10"/>
      <sheetName val="1.11"/>
      <sheetName val="1.11b"/>
      <sheetName val="1.12"/>
      <sheetName val="1.13"/>
      <sheetName val="1.14"/>
      <sheetName val="1.15"/>
      <sheetName val="1.16"/>
      <sheetName val="1.17"/>
      <sheetName val="1.18"/>
      <sheetName val="1.19"/>
      <sheetName val="1.20"/>
      <sheetName val="1.20b"/>
      <sheetName val="1.21"/>
    </sheetNames>
    <sheetDataSet>
      <sheetData sheetId="0"/>
      <sheetData sheetId="1">
        <row r="53">
          <cell r="D53">
            <v>103.574</v>
          </cell>
        </row>
        <row r="54">
          <cell r="D54">
            <v>84.623999999999995</v>
          </cell>
        </row>
        <row r="55">
          <cell r="D55">
            <v>99.933999999999997</v>
          </cell>
        </row>
        <row r="56">
          <cell r="D56">
            <v>104.83499999999999</v>
          </cell>
        </row>
        <row r="57">
          <cell r="D57">
            <v>105.864</v>
          </cell>
        </row>
        <row r="58">
          <cell r="D58">
            <v>114.096</v>
          </cell>
        </row>
        <row r="59">
          <cell r="D59">
            <v>115.146</v>
          </cell>
        </row>
        <row r="60">
          <cell r="D60">
            <v>116.404</v>
          </cell>
        </row>
        <row r="61">
          <cell r="D61">
            <v>117.6</v>
          </cell>
        </row>
        <row r="62">
          <cell r="D62">
            <v>114.55</v>
          </cell>
        </row>
        <row r="63">
          <cell r="D63">
            <v>115.09399999999999</v>
          </cell>
        </row>
        <row r="64">
          <cell r="D64">
            <v>114.44</v>
          </cell>
        </row>
        <row r="65">
          <cell r="D65">
            <v>113.488</v>
          </cell>
        </row>
        <row r="66">
          <cell r="D66">
            <v>116.01600000000001</v>
          </cell>
        </row>
        <row r="67">
          <cell r="D67">
            <v>117.255</v>
          </cell>
        </row>
        <row r="68">
          <cell r="D68">
            <v>117.343</v>
          </cell>
        </row>
        <row r="69">
          <cell r="D69">
            <v>117.324</v>
          </cell>
        </row>
        <row r="70">
          <cell r="D70">
            <v>119.02</v>
          </cell>
        </row>
        <row r="71">
          <cell r="D71">
            <v>119.79475500000001</v>
          </cell>
        </row>
        <row r="72">
          <cell r="D72">
            <v>121.91653699999999</v>
          </cell>
        </row>
        <row r="73">
          <cell r="D73">
            <v>123.41946799999999</v>
          </cell>
        </row>
        <row r="74">
          <cell r="D74">
            <v>124.059031</v>
          </cell>
        </row>
        <row r="75">
          <cell r="D75">
            <v>124.67549700000001</v>
          </cell>
        </row>
        <row r="76">
          <cell r="D76">
            <v>125.150232</v>
          </cell>
        </row>
        <row r="77">
          <cell r="D77">
            <v>125.67896499999999</v>
          </cell>
        </row>
        <row r="78">
          <cell r="D78">
            <v>125.970962</v>
          </cell>
        </row>
        <row r="79">
          <cell r="D79">
            <v>126.43455299999999</v>
          </cell>
        </row>
        <row r="80">
          <cell r="D80">
            <v>126.929895</v>
          </cell>
        </row>
        <row r="81">
          <cell r="D81">
            <v>127.456627</v>
          </cell>
        </row>
        <row r="82">
          <cell r="D82">
            <v>127.984013</v>
          </cell>
        </row>
        <row r="83">
          <cell r="D83">
            <v>128.50642400000001</v>
          </cell>
        </row>
        <row r="84">
          <cell r="D84">
            <v>129.05682999999999</v>
          </cell>
        </row>
        <row r="85">
          <cell r="D85">
            <v>129.63488000000001</v>
          </cell>
        </row>
        <row r="86">
          <cell r="D86">
            <v>130.225752</v>
          </cell>
        </row>
        <row r="87">
          <cell r="D87">
            <v>130.79863599999999</v>
          </cell>
        </row>
        <row r="88">
          <cell r="D88">
            <v>131.38335599999999</v>
          </cell>
        </row>
        <row r="89">
          <cell r="D89">
            <v>131.97975500000001</v>
          </cell>
        </row>
        <row r="90">
          <cell r="D90">
            <v>132.584643</v>
          </cell>
        </row>
        <row r="91">
          <cell r="D91">
            <v>133.16790499999999</v>
          </cell>
        </row>
        <row r="92">
          <cell r="D92">
            <v>133.763216</v>
          </cell>
        </row>
        <row r="93">
          <cell r="D93">
            <v>134.370418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4.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customProperty" Target="../customProperty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875ED-0288-4E6C-AEEF-6EA1BF8B8494}">
  <sheetPr codeName="Sheet1">
    <tabColor rgb="FFC00000"/>
  </sheetPr>
  <dimension ref="A1"/>
  <sheetViews>
    <sheetView workbookViewId="0"/>
  </sheetViews>
  <sheetFormatPr defaultRowHeight="1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CC042-ACF0-40DB-8990-53592C2F545B}">
  <sheetPr codeName="Sheet12">
    <tabColor rgb="FFC00000"/>
  </sheetPr>
  <dimension ref="A1"/>
  <sheetViews>
    <sheetView workbookViewId="0"/>
  </sheetViews>
  <sheetFormatPr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F8FDA-5CBA-4909-8150-4C81FC7D75F9}">
  <sheetPr codeName="Sheet13"/>
  <dimension ref="A1:DY47"/>
  <sheetViews>
    <sheetView topLeftCell="DC1" workbookViewId="0">
      <pane ySplit="3" topLeftCell="A4" activePane="bottomLeft" state="frozen"/>
      <selection pane="bottomLeft" activeCell="DN25" sqref="DN25"/>
    </sheetView>
  </sheetViews>
  <sheetFormatPr defaultRowHeight="14.5"/>
  <cols>
    <col min="1" max="1" width="18.7265625" customWidth="1"/>
    <col min="8" max="8" width="2.7265625" customWidth="1"/>
    <col min="11" max="14" width="14.7265625" customWidth="1"/>
    <col min="15" max="15" width="2.7265625" customWidth="1"/>
    <col min="16" max="19" width="14.7265625" customWidth="1"/>
    <col min="20" max="20" width="2.7265625" customWidth="1"/>
    <col min="21" max="21" width="10.54296875" customWidth="1"/>
    <col min="22" max="25" width="14.7265625" customWidth="1"/>
    <col min="26" max="26" width="2.7265625" customWidth="1"/>
    <col min="33" max="33" width="2.7265625" customWidth="1"/>
    <col min="38" max="38" width="2.7265625" customWidth="1"/>
    <col min="43" max="43" width="3" customWidth="1"/>
    <col min="47" max="47" width="3" customWidth="1"/>
    <col min="51" max="51" width="3" customWidth="1"/>
    <col min="55" max="55" width="3" customWidth="1"/>
    <col min="59" max="59" width="2.7265625" customWidth="1"/>
    <col min="66" max="66" width="2.7265625" customWidth="1"/>
    <col min="70" max="70" width="2.7265625" customWidth="1"/>
    <col min="72" max="72" width="2.7265625" customWidth="1"/>
    <col min="76" max="76" width="2.7265625" customWidth="1"/>
    <col min="80" max="80" width="2.7265625" customWidth="1"/>
    <col min="84" max="84" width="2.7265625" customWidth="1"/>
    <col min="86" max="86" width="2.7265625" customWidth="1"/>
    <col min="87" max="87" width="52.453125" bestFit="1" customWidth="1"/>
    <col min="108" max="108" width="2.7265625" customWidth="1"/>
    <col min="109" max="109" width="16.81640625" customWidth="1"/>
    <col min="111" max="111" width="2.7265625" customWidth="1"/>
    <col min="112" max="112" width="41.7265625" customWidth="1"/>
    <col min="114" max="114" width="2.7265625" customWidth="1"/>
    <col min="122" max="122" width="2.7265625" customWidth="1"/>
  </cols>
  <sheetData>
    <row r="1" spans="1:129">
      <c r="A1" s="3" t="s">
        <v>12</v>
      </c>
      <c r="I1" s="3" t="s">
        <v>150</v>
      </c>
      <c r="J1" s="3"/>
      <c r="Q1" s="3"/>
      <c r="R1" s="3"/>
      <c r="S1" s="3"/>
      <c r="U1" s="3" t="s">
        <v>150</v>
      </c>
      <c r="AA1" s="3" t="s">
        <v>44</v>
      </c>
      <c r="AH1" s="3" t="s">
        <v>343</v>
      </c>
      <c r="AM1" s="3" t="s">
        <v>607</v>
      </c>
      <c r="BH1" s="3" t="s">
        <v>713</v>
      </c>
      <c r="BO1" s="3" t="s">
        <v>799</v>
      </c>
      <c r="BU1" s="3" t="s">
        <v>767</v>
      </c>
      <c r="CC1" s="3" t="s">
        <v>765</v>
      </c>
      <c r="CI1" s="3" t="s">
        <v>1067</v>
      </c>
      <c r="DE1" s="3" t="s">
        <v>1134</v>
      </c>
      <c r="DH1" s="3" t="s">
        <v>1156</v>
      </c>
      <c r="DK1" s="3" t="s">
        <v>1216</v>
      </c>
      <c r="DL1" s="3"/>
      <c r="DM1" s="3"/>
      <c r="DN1" s="3"/>
      <c r="DO1" s="3"/>
    </row>
    <row r="2" spans="1:129" ht="43.5">
      <c r="A2" s="3"/>
      <c r="I2" s="3"/>
      <c r="J2" s="3"/>
      <c r="K2" s="3" t="s">
        <v>22</v>
      </c>
      <c r="L2" s="3"/>
      <c r="M2" s="3"/>
      <c r="N2" s="3"/>
      <c r="O2" s="3"/>
      <c r="P2" s="3" t="s">
        <v>23</v>
      </c>
      <c r="Q2" s="3"/>
      <c r="R2" s="3"/>
      <c r="S2" s="3"/>
      <c r="V2" s="6" t="s">
        <v>24</v>
      </c>
      <c r="W2" s="6" t="s">
        <v>25</v>
      </c>
      <c r="X2" s="6" t="s">
        <v>26</v>
      </c>
      <c r="Y2" s="6" t="s">
        <v>152</v>
      </c>
      <c r="AN2" t="s">
        <v>583</v>
      </c>
      <c r="AR2" t="s">
        <v>602</v>
      </c>
      <c r="AV2" t="s">
        <v>589</v>
      </c>
      <c r="AZ2" t="s">
        <v>594</v>
      </c>
      <c r="BD2" t="s">
        <v>577</v>
      </c>
      <c r="BH2" t="s">
        <v>714</v>
      </c>
      <c r="BI2" t="s">
        <v>715</v>
      </c>
      <c r="CI2" s="3"/>
      <c r="DL2" t="s">
        <v>1218</v>
      </c>
      <c r="DT2" t="s">
        <v>1217</v>
      </c>
    </row>
    <row r="3" spans="1:129" ht="58">
      <c r="B3" t="s">
        <v>15</v>
      </c>
      <c r="C3" t="s">
        <v>16</v>
      </c>
      <c r="D3" t="s">
        <v>17</v>
      </c>
      <c r="E3" t="s">
        <v>18</v>
      </c>
      <c r="F3" t="s">
        <v>19</v>
      </c>
      <c r="G3" t="s">
        <v>20</v>
      </c>
      <c r="I3" s="5"/>
      <c r="J3" s="5"/>
      <c r="K3" s="6" t="s">
        <v>24</v>
      </c>
      <c r="L3" s="6" t="s">
        <v>25</v>
      </c>
      <c r="M3" s="6" t="s">
        <v>26</v>
      </c>
      <c r="N3" s="6" t="s">
        <v>27</v>
      </c>
      <c r="O3" s="6"/>
      <c r="P3" s="6" t="s">
        <v>24</v>
      </c>
      <c r="Q3" s="6" t="s">
        <v>25</v>
      </c>
      <c r="R3" s="6" t="s">
        <v>26</v>
      </c>
      <c r="S3" s="6" t="s">
        <v>27</v>
      </c>
      <c r="V3" s="6" t="s">
        <v>24</v>
      </c>
      <c r="W3" s="6" t="s">
        <v>25</v>
      </c>
      <c r="X3" s="6" t="s">
        <v>26</v>
      </c>
      <c r="Y3" s="6" t="s">
        <v>27</v>
      </c>
      <c r="AC3" s="6" t="s">
        <v>153</v>
      </c>
      <c r="AD3" s="6" t="s">
        <v>154</v>
      </c>
      <c r="AE3" s="6" t="s">
        <v>155</v>
      </c>
      <c r="AF3" s="6" t="s">
        <v>156</v>
      </c>
      <c r="AH3" s="6"/>
      <c r="AJ3" s="6" t="s">
        <v>153</v>
      </c>
      <c r="AK3" s="6" t="s">
        <v>154</v>
      </c>
      <c r="AN3" t="s">
        <v>609</v>
      </c>
      <c r="AO3" t="s">
        <v>346</v>
      </c>
      <c r="AP3" t="s">
        <v>23</v>
      </c>
      <c r="AR3" t="s">
        <v>609</v>
      </c>
      <c r="AS3" t="s">
        <v>346</v>
      </c>
      <c r="AT3" t="s">
        <v>23</v>
      </c>
      <c r="AV3" t="s">
        <v>609</v>
      </c>
      <c r="AW3" t="s">
        <v>346</v>
      </c>
      <c r="AX3" t="s">
        <v>23</v>
      </c>
      <c r="AZ3" t="s">
        <v>609</v>
      </c>
      <c r="BA3" t="s">
        <v>346</v>
      </c>
      <c r="BB3" t="s">
        <v>23</v>
      </c>
      <c r="BD3" t="s">
        <v>609</v>
      </c>
      <c r="BE3" t="s">
        <v>346</v>
      </c>
      <c r="BF3" t="s">
        <v>23</v>
      </c>
      <c r="BI3" t="s">
        <v>716</v>
      </c>
      <c r="BJ3" t="s">
        <v>717</v>
      </c>
      <c r="BK3" t="s">
        <v>718</v>
      </c>
      <c r="BL3" t="s">
        <v>719</v>
      </c>
      <c r="BP3" t="s">
        <v>740</v>
      </c>
      <c r="BQ3" t="s">
        <v>766</v>
      </c>
      <c r="BS3" t="s">
        <v>740</v>
      </c>
      <c r="BW3" t="s">
        <v>798</v>
      </c>
      <c r="CA3" t="s">
        <v>798</v>
      </c>
      <c r="CD3" t="s">
        <v>800</v>
      </c>
      <c r="CE3" t="s">
        <v>766</v>
      </c>
      <c r="CG3" t="s">
        <v>800</v>
      </c>
      <c r="CJ3" t="str">
        <f>DataA!BK2</f>
        <v>UK</v>
      </c>
      <c r="CK3" t="str">
        <f>DataA!BL2</f>
        <v xml:space="preserve">US </v>
      </c>
      <c r="CL3" t="str">
        <f>DataA!BM2</f>
        <v>Japan</v>
      </c>
      <c r="CM3" t="str">
        <f>DataA!BN2</f>
        <v>Canada</v>
      </c>
      <c r="CN3" t="str">
        <f>DataA!BO2</f>
        <v>Australia</v>
      </c>
      <c r="CO3" t="str">
        <f>DataA!BP2</f>
        <v>Denmark</v>
      </c>
      <c r="CP3" t="str">
        <f>DataA!BQ2</f>
        <v>Sweden</v>
      </c>
      <c r="CQ3" t="str">
        <f>DataA!BR2</f>
        <v>Switzerland</v>
      </c>
      <c r="CR3" t="str">
        <f>DataA!BS2</f>
        <v>S Korea</v>
      </c>
      <c r="CS3" t="str">
        <f>DataA!BT2</f>
        <v>Germany</v>
      </c>
      <c r="CT3" t="str">
        <f>DataA!BU2</f>
        <v>France</v>
      </c>
      <c r="CU3" t="str">
        <f>DataA!BV2</f>
        <v>Italy</v>
      </c>
      <c r="CV3" t="str">
        <f>DataA!BW2</f>
        <v>Spain</v>
      </c>
      <c r="CW3" t="str">
        <f>DataA!BX2</f>
        <v>Netherlands</v>
      </c>
      <c r="CX3" t="str">
        <f>DataA!BY2</f>
        <v>Belgium</v>
      </c>
      <c r="CY3" t="str">
        <f>DataA!BZ2</f>
        <v>Austria</v>
      </c>
      <c r="CZ3" t="str">
        <f>DataA!CA2</f>
        <v>Finland</v>
      </c>
      <c r="DA3" t="str">
        <f>DataA!CB2</f>
        <v>Ireland</v>
      </c>
      <c r="DB3" t="str">
        <f>DataA!CC2</f>
        <v>Greece</v>
      </c>
      <c r="DC3" t="str">
        <f>DataA!CD2</f>
        <v>Portugal</v>
      </c>
      <c r="DF3" t="s">
        <v>15</v>
      </c>
      <c r="DI3" t="s">
        <v>710</v>
      </c>
      <c r="DL3" s="431">
        <f>DT3</f>
        <v>44621</v>
      </c>
      <c r="DM3" s="431">
        <f t="shared" ref="DM3:DQ3" si="0">DU3</f>
        <v>44866</v>
      </c>
      <c r="DN3" s="431">
        <f t="shared" si="0"/>
        <v>44986</v>
      </c>
      <c r="DO3" s="431">
        <f t="shared" si="0"/>
        <v>45231</v>
      </c>
      <c r="DP3" s="431">
        <f t="shared" si="0"/>
        <v>45352</v>
      </c>
      <c r="DQ3" s="431">
        <f t="shared" si="0"/>
        <v>45566</v>
      </c>
      <c r="DT3" s="431">
        <v>44621</v>
      </c>
      <c r="DU3" s="431">
        <v>44866</v>
      </c>
      <c r="DV3" s="431">
        <v>44986</v>
      </c>
      <c r="DW3" s="431">
        <v>45231</v>
      </c>
      <c r="DX3" s="431">
        <v>45352</v>
      </c>
      <c r="DY3" s="431">
        <v>45566</v>
      </c>
    </row>
    <row r="4" spans="1:129">
      <c r="A4" t="s">
        <v>6</v>
      </c>
      <c r="B4" s="4">
        <f>'HMT - Table 5.1'!F88</f>
        <v>1160</v>
      </c>
      <c r="C4" s="4">
        <f>'HMT - Table 5.1'!G88</f>
        <v>24005</v>
      </c>
      <c r="D4" s="4">
        <f>'HMT - Table 5.1'!H88</f>
        <v>34785</v>
      </c>
      <c r="E4" s="4">
        <f>'HMT - Table 5.1'!I88</f>
        <v>39065</v>
      </c>
      <c r="F4" s="4">
        <f>'HMT - Table 5.1'!J88</f>
        <v>39725</v>
      </c>
      <c r="G4" s="4">
        <f>'HMT - Table 5.1'!K88</f>
        <v>41170</v>
      </c>
      <c r="H4" s="4"/>
      <c r="I4" s="7" t="s">
        <v>119</v>
      </c>
      <c r="J4" s="7" t="str">
        <f>LEFT(I4,4)</f>
        <v>2000</v>
      </c>
      <c r="K4" s="8">
        <f t="array" ref="K4:N33">TRANSPOSE('C6.11'!D26:AG29)</f>
        <v>28.3</v>
      </c>
      <c r="L4" s="8">
        <v>28.4</v>
      </c>
      <c r="M4" s="8">
        <v>26.955398447204971</v>
      </c>
      <c r="N4" s="8">
        <v>32.436370186335402</v>
      </c>
      <c r="P4" s="8"/>
      <c r="Q4" s="8"/>
      <c r="R4" s="8"/>
      <c r="S4" s="8"/>
      <c r="T4" s="4"/>
      <c r="U4" t="s">
        <v>20</v>
      </c>
      <c r="V4" s="8">
        <f>-(P33/100)*$V$7</f>
        <v>6.6405827082688376</v>
      </c>
      <c r="W4" s="8">
        <f>-(Q33/100)*$V$7</f>
        <v>-5.7796597467478676</v>
      </c>
      <c r="X4" s="8">
        <f>-(R33/100)*$V$7</f>
        <v>15.747235496221936</v>
      </c>
      <c r="Y4" s="8">
        <f>-(S33/100)*$V$7</f>
        <v>16.945560975844028</v>
      </c>
      <c r="Z4" s="4"/>
      <c r="AA4" s="7" t="str">
        <f>'Aggregates (% GDP) Oct24'!B57</f>
        <v>2000-01</v>
      </c>
      <c r="AB4" s="7" t="str">
        <f>LEFT(AA4,4)</f>
        <v>2000</v>
      </c>
      <c r="AC4" s="8">
        <f>'Aggregates (% GDP) Oct24'!F57</f>
        <v>0.40470502108754497</v>
      </c>
      <c r="AD4" s="8">
        <f>'Aggregates (% GDP) Mar24'!F57</f>
        <v>0.40470502108754497</v>
      </c>
      <c r="AE4" s="8">
        <f t="shared" ref="AE4:AE31" si="1">AVERAGE($AD$8:$AD$27)</f>
        <v>2.1452749566555007</v>
      </c>
      <c r="AG4" s="4"/>
      <c r="AH4" s="7" t="str">
        <f>'Aggregates (% GDP) Oct24'!B57</f>
        <v>2000-01</v>
      </c>
      <c r="AI4" s="7" t="str">
        <f>LEFT(AH4,4)</f>
        <v>2000</v>
      </c>
      <c r="AJ4" s="8">
        <f>-('Aggregates (% GDP) Oct24'!M57-'Aggregates (% GDP) Oct24'!M56)</f>
        <v>-1.4492648275071573E-2</v>
      </c>
      <c r="AK4" s="8"/>
      <c r="AL4" s="4"/>
      <c r="AM4">
        <v>2024</v>
      </c>
      <c r="AN4" s="8">
        <f>100*((DataCY!B51/DataCY!B50)-1)</f>
        <v>0.98266796632922038</v>
      </c>
      <c r="AO4" s="8">
        <f>100*((DataCY!H51/DataCY!H50)-1)</f>
        <v>0.98266796632922038</v>
      </c>
      <c r="AP4" s="8">
        <f>AO4-AN4</f>
        <v>0</v>
      </c>
      <c r="AR4" s="8">
        <f>100*((DataCY!D51/DataCY!D50)-1)</f>
        <v>4.2451725324100797</v>
      </c>
      <c r="AS4" s="8">
        <f>100*((DataCY!J51/DataCY!J50)-1)</f>
        <v>4.2451725324100797</v>
      </c>
      <c r="AT4" s="8">
        <f>AS4-AR4</f>
        <v>0</v>
      </c>
      <c r="AV4" s="4">
        <f>DataCY!C51</f>
        <v>33138.705000000002</v>
      </c>
      <c r="AW4" s="4">
        <f>DataCY!I51</f>
        <v>33138.705000000002</v>
      </c>
      <c r="AX4" s="4">
        <f>AW4-AV4</f>
        <v>0</v>
      </c>
      <c r="AZ4" s="8">
        <f>DataCY!E51</f>
        <v>4.2879467499999997</v>
      </c>
      <c r="BA4" s="8">
        <f>DataCY!K51</f>
        <v>4.2879467499999997</v>
      </c>
      <c r="BB4" s="8">
        <f>BA4-AZ4</f>
        <v>0</v>
      </c>
      <c r="BD4" s="4">
        <f>DataFY!G51</f>
        <v>152663.25</v>
      </c>
      <c r="BE4" s="4">
        <f>DataFY!M51</f>
        <v>152663.25</v>
      </c>
      <c r="BF4" s="4">
        <f>BE4-BD4</f>
        <v>0</v>
      </c>
      <c r="BG4" s="4"/>
      <c r="BH4" t="s">
        <v>720</v>
      </c>
      <c r="BI4">
        <v>31</v>
      </c>
      <c r="BJ4">
        <v>30</v>
      </c>
      <c r="BK4">
        <v>20</v>
      </c>
      <c r="BL4">
        <v>19</v>
      </c>
      <c r="BM4">
        <f>SUM(BI4:BL4)</f>
        <v>100</v>
      </c>
      <c r="BN4" s="4"/>
      <c r="BO4" t="str">
        <f t="array" ref="BO4:BO25">TRANSPOSE(OBR_MAR24_ST4.3!E4:Z4)</f>
        <v>2007-08</v>
      </c>
      <c r="BP4" s="8">
        <f t="shared" ref="BP4:BP24" si="2">100*(BS4/$BS$20)</f>
        <v>100.43540782214451</v>
      </c>
      <c r="BQ4" s="8">
        <v>100</v>
      </c>
      <c r="BR4" s="4"/>
      <c r="BS4">
        <f t="array" ref="BS4:BS25">TRANSPOSE(OBR_MAR24_ST4.3!E11:Z11)</f>
        <v>6193.1142912874648</v>
      </c>
      <c r="BT4" s="4"/>
      <c r="BU4">
        <v>1</v>
      </c>
      <c r="BV4" t="str">
        <f>VLOOKUP($BU4,$BY$4:$CA$34,2,FALSE)</f>
        <v>Estonia</v>
      </c>
      <c r="BW4" s="8">
        <f>VLOOKUP($BU4,$BY$4:$CA$34,3,FALSE)</f>
        <v>5.3362375296214539</v>
      </c>
      <c r="BX4" s="4"/>
      <c r="BY4">
        <f>RANK(CA4,$CA$4:$CA$34)</f>
        <v>27</v>
      </c>
      <c r="BZ4" t="str">
        <f t="array" ref="BZ4:CA34">TRANSPOSE(HAVERA!BN1:CR2)</f>
        <v>UK</v>
      </c>
      <c r="CA4" s="8">
        <v>2.8143179545442782</v>
      </c>
      <c r="CB4" s="4"/>
      <c r="CC4" t="str">
        <f t="array" ref="CC4:CC25">TRANSPOSE(OBR_MAR24_ST4.3!E4:Z4)</f>
        <v>2007-08</v>
      </c>
      <c r="CD4" s="8">
        <f>100*(CG4/$CG$20)</f>
        <v>83.985640898875161</v>
      </c>
      <c r="CE4" s="8">
        <v>100</v>
      </c>
      <c r="CF4" s="4"/>
      <c r="CG4">
        <f t="array" ref="CG4:CG25">TRANSPOSE(OBR_MAR24_ST4.3!E17:Z17)</f>
        <v>1170.3833849427613</v>
      </c>
      <c r="CH4" s="4"/>
      <c r="CI4" t="s">
        <v>1068</v>
      </c>
      <c r="CJ4" s="7">
        <f>AVERAGE(DataA!BK58:BK62)</f>
        <v>3.9112167797972943</v>
      </c>
      <c r="CK4" s="7">
        <f>AVERAGE(DataA!BL58:BL62)</f>
        <v>3.4758632767366224</v>
      </c>
      <c r="CL4" s="7">
        <f>AVERAGE(DataA!BM58:BM62)</f>
        <v>0.7847405257277924</v>
      </c>
      <c r="CM4" s="7">
        <f>AVERAGE(DataA!BN58:BN62)</f>
        <v>3.2861189504279684</v>
      </c>
      <c r="CN4" s="7">
        <f>AVERAGE(DataA!BO58:BO62)</f>
        <v>2.8132632128156811</v>
      </c>
      <c r="CO4" s="7">
        <f>AVERAGE(DataA!BP58:BP62)</f>
        <v>1.9510170499905197</v>
      </c>
      <c r="CP4" s="7">
        <f>AVERAGE(DataA!BQ58:BQ62)</f>
        <v>1.4633901826850504</v>
      </c>
      <c r="CQ4" s="7">
        <f>AVERAGE(DataA!BR58:BR62)</f>
        <v>1.2019785563763652</v>
      </c>
      <c r="CR4" s="7">
        <f>AVERAGE(DataA!BS58:BS62)</f>
        <v>2.3131608608605614</v>
      </c>
      <c r="CS4" s="7">
        <f>AVERAGE(DataA!BT58:BT62)</f>
        <v>1.9823164465238103</v>
      </c>
      <c r="CT4" s="7">
        <f>AVERAGE(DataA!BU58:BU62)</f>
        <v>1.7147533366120118</v>
      </c>
      <c r="CU4" s="7">
        <f>AVERAGE(DataA!BV58:BV62)</f>
        <v>2.7027342249614312</v>
      </c>
      <c r="CV4" s="7">
        <f>AVERAGE(DataA!BW58:BW62)</f>
        <v>2.2513190177116149</v>
      </c>
      <c r="CW4" s="7">
        <f>AVERAGE(DataA!BX58:BX62)</f>
        <v>1.7669209546271489</v>
      </c>
      <c r="CX4" s="7">
        <f>AVERAGE(DataA!BY58:BY62)</f>
        <v>1.8562431193317379</v>
      </c>
      <c r="CY4" s="7">
        <f>AVERAGE(DataA!BZ58:BZ62)</f>
        <v>1.3736059683876571</v>
      </c>
      <c r="CZ4" s="7">
        <f>AVERAGE(DataA!CA58:CA62)</f>
        <v>1.4445880371196158</v>
      </c>
      <c r="DA4" s="7">
        <f>AVERAGE(DataA!CB58:CB62)</f>
        <v>2.0980418311611024</v>
      </c>
      <c r="DB4" s="7">
        <f>AVERAGE(DataA!CC58:CC62)</f>
        <v>1.8825209038733361</v>
      </c>
      <c r="DC4" s="7">
        <f>AVERAGE(DataA!CD58:CD62)</f>
        <v>2.4149444874782517</v>
      </c>
      <c r="DD4" s="4"/>
      <c r="DE4" t="s">
        <v>1135</v>
      </c>
      <c r="DF4" s="360">
        <f>OBR_MAR24_ST3.9!F7</f>
        <v>302.63176798385535</v>
      </c>
      <c r="DG4" s="4"/>
      <c r="DH4" t="s">
        <v>1153</v>
      </c>
      <c r="DI4">
        <v>9.9</v>
      </c>
      <c r="DJ4" s="4"/>
      <c r="DK4">
        <v>2020</v>
      </c>
      <c r="DL4" s="8"/>
      <c r="DM4" s="8"/>
      <c r="DN4" s="8"/>
      <c r="DO4" s="8"/>
      <c r="DP4" s="8"/>
      <c r="DQ4" s="8"/>
      <c r="DR4" s="4"/>
      <c r="DS4">
        <v>2020</v>
      </c>
      <c r="DT4">
        <f>'[2]1.1'!D53</f>
        <v>105.648</v>
      </c>
      <c r="DU4">
        <f>'[3]1.1'!D53</f>
        <v>104.08799999999999</v>
      </c>
      <c r="DV4">
        <f>'[4]1.1'!D53</f>
        <v>104.08799999999999</v>
      </c>
      <c r="DW4">
        <f>'[5]1.1'!D53</f>
        <v>103.574</v>
      </c>
      <c r="DX4" s="360">
        <f>'[6]1.1'!D53</f>
        <v>103.574</v>
      </c>
      <c r="DY4" s="360">
        <f>'[7]1.1'!D53</f>
        <v>103.574</v>
      </c>
    </row>
    <row r="5" spans="1:129">
      <c r="A5" t="s">
        <v>13</v>
      </c>
      <c r="B5" s="4">
        <f>'HMT - Table 5.1'!F87-'Chart Data'!B6</f>
        <v>-27630</v>
      </c>
      <c r="C5" s="4">
        <f>'HMT - Table 5.1'!G87-'Chart Data'!C6</f>
        <v>-48190</v>
      </c>
      <c r="D5" s="4">
        <f>'HMT - Table 5.1'!H87-'Chart Data'!D6</f>
        <v>-50675</v>
      </c>
      <c r="E5" s="4">
        <f>'HMT - Table 5.1'!I87-'Chart Data'!E6</f>
        <v>-51825</v>
      </c>
      <c r="F5" s="4">
        <f>'HMT - Table 5.1'!J87-'Chart Data'!F6</f>
        <v>-52805</v>
      </c>
      <c r="G5" s="4">
        <f>'HMT - Table 5.1'!K87-'Chart Data'!G6</f>
        <v>-51035</v>
      </c>
      <c r="I5" s="7" t="s">
        <v>120</v>
      </c>
      <c r="J5" s="7" t="str">
        <f t="shared" ref="J5:J33" si="3">LEFT(I5,4)</f>
        <v>2001</v>
      </c>
      <c r="K5" s="8">
        <v>28.1</v>
      </c>
      <c r="L5" s="8">
        <v>28.2</v>
      </c>
      <c r="M5" s="8">
        <v>28.366805505142167</v>
      </c>
      <c r="N5" s="8">
        <v>34.148469751966125</v>
      </c>
      <c r="P5" s="8">
        <f>K5-K4</f>
        <v>-0.19999999999999929</v>
      </c>
      <c r="Q5" s="8">
        <f t="shared" ref="Q5:S20" si="4">L5-L4</f>
        <v>-0.19999999999999929</v>
      </c>
      <c r="R5" s="8">
        <f t="shared" si="4"/>
        <v>1.4114070579371969</v>
      </c>
      <c r="S5" s="8">
        <f t="shared" si="4"/>
        <v>1.712099565630723</v>
      </c>
      <c r="V5" s="8"/>
      <c r="W5" s="8"/>
      <c r="X5" s="8"/>
      <c r="Y5" s="8"/>
      <c r="AA5" s="7" t="str">
        <f>'Aggregates (% GDP) Oct24'!B58</f>
        <v>2001-02</v>
      </c>
      <c r="AB5" s="7" t="str">
        <f t="shared" ref="AB5:AB33" si="5">LEFT(AA5,4)</f>
        <v>2001</v>
      </c>
      <c r="AC5" s="8">
        <f>'Aggregates (% GDP) Oct24'!F58</f>
        <v>1.0969633700491945</v>
      </c>
      <c r="AD5" s="8">
        <f>'Aggregates (% GDP) Mar24'!F58</f>
        <v>1.0969633700491945</v>
      </c>
      <c r="AE5" s="8">
        <f t="shared" si="1"/>
        <v>2.1452749566555007</v>
      </c>
      <c r="AH5" s="7" t="str">
        <f>'Aggregates (% GDP) Oct24'!B58</f>
        <v>2001-02</v>
      </c>
      <c r="AI5" s="7" t="str">
        <f t="shared" ref="AI5:AI33" si="6">LEFT(AH5,4)</f>
        <v>2001</v>
      </c>
      <c r="AJ5" s="8">
        <f>-('Aggregates (% GDP) Oct24'!M58-'Aggregates (% GDP) Oct24'!M57)</f>
        <v>1.9591307836953971</v>
      </c>
      <c r="AK5" s="8"/>
      <c r="AM5">
        <v>2025</v>
      </c>
      <c r="AN5" s="8">
        <f>100*((DataCY!B52/DataCY!B51)-1)</f>
        <v>1.5341096729368786</v>
      </c>
      <c r="AO5" s="8">
        <f>100*((DataCY!H52/DataCY!H51)-1)</f>
        <v>1.3961800016391246</v>
      </c>
      <c r="AP5" s="8">
        <f t="shared" ref="AP5:AP10" si="7">AO5-AN5</f>
        <v>-0.13792967129775402</v>
      </c>
      <c r="AR5" s="8">
        <f>100*((DataCY!D52/DataCY!D51)-1)</f>
        <v>3.5514545285936228</v>
      </c>
      <c r="AS5" s="8">
        <f>100*((DataCY!J52/DataCY!J51)-1)</f>
        <v>3.4784920438144074</v>
      </c>
      <c r="AT5" s="8">
        <f t="shared" ref="AT5:AT10" si="8">AS5-AR5</f>
        <v>-7.2962484779215409E-2</v>
      </c>
      <c r="AV5" s="4">
        <f>DataCY!C52</f>
        <v>33430.337500000001</v>
      </c>
      <c r="AW5" s="4">
        <f>DataCY!I52</f>
        <v>33403.509999999995</v>
      </c>
      <c r="AX5" s="4">
        <f t="shared" ref="AX5:AX10" si="9">AW5-AV5</f>
        <v>-26.827500000006694</v>
      </c>
      <c r="AZ5" s="8">
        <f>DataCY!E52</f>
        <v>4.3347962500000001</v>
      </c>
      <c r="BA5" s="8">
        <f>DataCY!K52</f>
        <v>4.4113922499999996</v>
      </c>
      <c r="BB5" s="8">
        <f t="shared" ref="BB5:BB10" si="10">BA5-AZ5</f>
        <v>7.6595999999999442E-2</v>
      </c>
      <c r="BD5" s="4">
        <f>DataFY!G52</f>
        <v>159368.97999999998</v>
      </c>
      <c r="BE5" s="4">
        <f>DataFY!M52</f>
        <v>182720.43</v>
      </c>
      <c r="BF5" s="4">
        <f t="shared" ref="BF5:BF9" si="11">BE5-BD5</f>
        <v>23351.450000000012</v>
      </c>
      <c r="BH5" t="s">
        <v>721</v>
      </c>
      <c r="BI5">
        <v>51</v>
      </c>
      <c r="BJ5">
        <v>25</v>
      </c>
      <c r="BK5">
        <v>10</v>
      </c>
      <c r="BL5">
        <v>14</v>
      </c>
      <c r="BM5">
        <f>SUM(BI5:BL5)</f>
        <v>100</v>
      </c>
      <c r="BO5" t="str">
        <v>2008-09</v>
      </c>
      <c r="BP5" s="8">
        <f t="shared" si="2"/>
        <v>100.66340963372259</v>
      </c>
      <c r="BQ5" s="8">
        <v>100</v>
      </c>
      <c r="BS5">
        <v>6207.1734892171853</v>
      </c>
      <c r="BU5">
        <f>+BU4+1</f>
        <v>2</v>
      </c>
      <c r="BV5" t="str">
        <f t="shared" ref="BV5:BV34" si="12">VLOOKUP($BU5,$BY$4:$CA$34,2,FALSE)</f>
        <v>Korea</v>
      </c>
      <c r="BW5" s="8">
        <f t="shared" ref="BW5:BW34" si="13">VLOOKUP($BU5,$BY$4:$CA$34,3,FALSE)</f>
        <v>4.9561719999869878</v>
      </c>
      <c r="BY5">
        <f t="shared" ref="BY5:BY34" si="14">RANK(CA5,$CA$4:$CA$34)</f>
        <v>19</v>
      </c>
      <c r="BZ5" t="str">
        <v>US</v>
      </c>
      <c r="CA5" s="8">
        <v>3.5916962184737544</v>
      </c>
      <c r="CC5" t="str">
        <v>2008-09</v>
      </c>
      <c r="CD5" s="8">
        <f t="shared" ref="CD5:CD25" si="15">100*(CG5/$CG$20)</f>
        <v>86.761542509056639</v>
      </c>
      <c r="CE5" s="8">
        <v>100</v>
      </c>
      <c r="CG5">
        <v>1209.0670109533569</v>
      </c>
      <c r="CI5" t="s">
        <v>1069</v>
      </c>
      <c r="CJ5" s="7">
        <f>100*((DataA!AP62/DataA!AP57)^(1/5)-1)</f>
        <v>3.8491936509855051</v>
      </c>
      <c r="CK5" s="7">
        <f>100*((DataA!AQ62/DataA!AQ57)^(1/5)-1)</f>
        <v>4.5938896938857443</v>
      </c>
      <c r="CL5" s="7">
        <f>100*((DataA!AR62/DataA!AR57)^(1/5)-1)</f>
        <v>1.8311871374545152</v>
      </c>
      <c r="CM5" s="7">
        <f>100*((DataA!AS62/DataA!AS57)^(1/5)-1)</f>
        <v>4.0511318707392219</v>
      </c>
      <c r="CN5" s="7">
        <f>100*((DataA!AT62/DataA!AT57)^(1/5)-1)</f>
        <v>4.242330209984746</v>
      </c>
      <c r="CO5" s="7">
        <f>100*((DataA!AU62/DataA!AU57)^(1/5)-1)</f>
        <v>4.1839752377936135</v>
      </c>
      <c r="CP5" s="7">
        <f>100*((DataA!AV62/DataA!AV57)^(1/5)-1)</f>
        <v>4.0221266857399351</v>
      </c>
      <c r="CQ5" s="7">
        <f>100*((DataA!AW62/DataA!AW57)^(1/5)-1)</f>
        <v>2.5650576004700998</v>
      </c>
      <c r="CR5" s="7">
        <f>100*((DataA!AX62/DataA!AX57)^(1/5)-1)</f>
        <v>4.9808162208068163</v>
      </c>
      <c r="CS5" s="7">
        <f>100*((DataA!AY62/DataA!AY57)^(1/5)-1)</f>
        <v>3.0701058473617593</v>
      </c>
      <c r="CT5" s="7">
        <f>100*((DataA!AZ62/DataA!AZ57)^(1/5)-1)</f>
        <v>3.2791584062014545</v>
      </c>
      <c r="CU5" s="7">
        <f>100*((DataA!BA62/DataA!BA57)^(1/5)-1)</f>
        <v>2.317106139629499</v>
      </c>
      <c r="CV5" s="7">
        <f>100*((DataA!BB62/DataA!BB57)^(1/5)-1)</f>
        <v>4.0631782233364833</v>
      </c>
      <c r="CW5" s="7">
        <f>100*((DataA!BC62/DataA!BC57)^(1/5)-1)</f>
        <v>3.7638950899626433</v>
      </c>
      <c r="CX5" s="7">
        <f>100*((DataA!BD62/DataA!BD57)^(1/5)-1)</f>
        <v>3.9135916658199488</v>
      </c>
      <c r="CY5" s="7">
        <f>100*((DataA!BE62/DataA!BE57)^(1/5)-1)</f>
        <v>3.372410599787945</v>
      </c>
      <c r="CZ5" s="7">
        <f>100*((DataA!BF62/DataA!BF57)^(1/5)-1)</f>
        <v>2.880852955371771</v>
      </c>
      <c r="DA5" s="7">
        <f>100*((DataA!BG62/DataA!BG57)^(1/5)-1)</f>
        <v>5.6556011700666264</v>
      </c>
      <c r="DB5" s="7">
        <f>100*((DataA!BH62/DataA!BH57)^(1/5)-1)</f>
        <v>4.0394722574561559</v>
      </c>
      <c r="DC5" s="7">
        <f>100*((DataA!BI62/DataA!BI57)^(1/5)-1)</f>
        <v>3.8828839628472167</v>
      </c>
      <c r="DE5" t="s">
        <v>1151</v>
      </c>
      <c r="DF5" s="360">
        <f>OBR_MAR24_ST3.9!F12*(OBR_MAR24_ST3.4!E15/OBR_MAR24_ST3.4!$E$14)</f>
        <v>55.86086690233352</v>
      </c>
      <c r="DL5" s="8"/>
      <c r="DM5" s="8"/>
      <c r="DN5" s="8"/>
      <c r="DO5" s="8"/>
      <c r="DP5" s="8"/>
      <c r="DQ5" s="8"/>
      <c r="DT5">
        <f>'[2]1.1'!D54</f>
        <v>86.757999999999996</v>
      </c>
      <c r="DU5">
        <f>'[3]1.1'!D54</f>
        <v>85.179000000000002</v>
      </c>
      <c r="DV5">
        <f>'[4]1.1'!D54</f>
        <v>85.179000000000002</v>
      </c>
      <c r="DW5">
        <f>'[5]1.1'!D54</f>
        <v>84.623999999999995</v>
      </c>
      <c r="DX5" s="360">
        <f>'[6]1.1'!D54</f>
        <v>84.623999999999995</v>
      </c>
      <c r="DY5" s="360">
        <f>'[7]1.1'!D54</f>
        <v>84.623999999999995</v>
      </c>
    </row>
    <row r="6" spans="1:129">
      <c r="A6" t="s">
        <v>14</v>
      </c>
      <c r="B6" s="4">
        <f>'HMT - Table 5.1'!F5</f>
        <v>1765</v>
      </c>
      <c r="C6" s="4">
        <f>'HMT - Table 5.1'!G5</f>
        <v>-15360</v>
      </c>
      <c r="D6" s="4">
        <f>'HMT - Table 5.1'!H5</f>
        <v>-19440</v>
      </c>
      <c r="E6" s="4">
        <f>'HMT - Table 5.1'!I5</f>
        <v>-23820</v>
      </c>
      <c r="F6" s="4">
        <f>'HMT - Table 5.1'!J5</f>
        <v>-25695</v>
      </c>
      <c r="G6" s="4">
        <f>'HMT - Table 5.1'!K5</f>
        <v>-23125</v>
      </c>
      <c r="I6" s="7" t="s">
        <v>121</v>
      </c>
      <c r="J6" s="7" t="str">
        <f t="shared" si="3"/>
        <v>2002</v>
      </c>
      <c r="K6" s="8">
        <v>29.8</v>
      </c>
      <c r="L6" s="8">
        <v>29.9</v>
      </c>
      <c r="M6" s="8">
        <v>31.350052004333701</v>
      </c>
      <c r="N6" s="8">
        <v>36.652789274106183</v>
      </c>
      <c r="P6" s="8">
        <f t="shared" ref="P6:S32" si="16">K6-K5</f>
        <v>1.6999999999999993</v>
      </c>
      <c r="Q6" s="8">
        <f t="shared" si="4"/>
        <v>1.6999999999999993</v>
      </c>
      <c r="R6" s="8">
        <f t="shared" si="4"/>
        <v>2.9832464991915337</v>
      </c>
      <c r="S6" s="8">
        <f t="shared" si="4"/>
        <v>2.504319522140058</v>
      </c>
      <c r="U6" t="s">
        <v>151</v>
      </c>
      <c r="V6" s="8"/>
      <c r="W6" s="8"/>
      <c r="X6" s="8"/>
      <c r="Y6" s="8"/>
      <c r="AA6" s="7" t="str">
        <f>'Aggregates (% GDP) Oct24'!B59</f>
        <v>2002-03</v>
      </c>
      <c r="AB6" s="7" t="str">
        <f t="shared" si="5"/>
        <v>2002</v>
      </c>
      <c r="AC6" s="8">
        <f>'Aggregates (% GDP) Oct24'!F59</f>
        <v>1.4448275405670117</v>
      </c>
      <c r="AD6" s="8">
        <f>'Aggregates (% GDP) Mar24'!F59</f>
        <v>1.4448275405670117</v>
      </c>
      <c r="AE6" s="8">
        <f t="shared" si="1"/>
        <v>2.1452749566555007</v>
      </c>
      <c r="AH6" s="7" t="str">
        <f>'Aggregates (% GDP) Oct24'!B59</f>
        <v>2002-03</v>
      </c>
      <c r="AI6" s="7" t="str">
        <f t="shared" si="6"/>
        <v>2002</v>
      </c>
      <c r="AJ6" s="8">
        <f>-('Aggregates (% GDP) Oct24'!M59-'Aggregates (% GDP) Oct24'!M58)</f>
        <v>2.0383228832372886</v>
      </c>
      <c r="AK6" s="8"/>
      <c r="AM6">
        <v>2026</v>
      </c>
      <c r="AN6" s="8">
        <f>100*((DataCY!B53/DataCY!B52)-1)</f>
        <v>1.6312519864286168</v>
      </c>
      <c r="AO6" s="8">
        <f>100*((DataCY!H53/DataCY!H52)-1)</f>
        <v>1.5073108320051487</v>
      </c>
      <c r="AP6" s="8">
        <f t="shared" si="7"/>
        <v>-0.12394115442346809</v>
      </c>
      <c r="AR6" s="8">
        <f>100*((DataCY!D53/DataCY!D52)-1)</f>
        <v>2.6851512892214435</v>
      </c>
      <c r="AS6" s="8">
        <f>100*((DataCY!J53/DataCY!J52)-1)</f>
        <v>2.5624237152698237</v>
      </c>
      <c r="AT6" s="8">
        <f t="shared" si="8"/>
        <v>-0.12272757395161982</v>
      </c>
      <c r="AV6" s="4">
        <f>DataCY!C53</f>
        <v>33874.042499999996</v>
      </c>
      <c r="AW6" s="4">
        <f>DataCY!I53</f>
        <v>33820.61</v>
      </c>
      <c r="AX6" s="4">
        <f t="shared" si="9"/>
        <v>-53.432499999995343</v>
      </c>
      <c r="AZ6" s="8">
        <f>DataCY!E53</f>
        <v>4.1271620000000002</v>
      </c>
      <c r="BA6" s="8">
        <f>DataCY!K53</f>
        <v>4.2783832500000001</v>
      </c>
      <c r="BB6" s="8">
        <f t="shared" si="10"/>
        <v>0.15122124999999986</v>
      </c>
      <c r="BD6" s="4">
        <f>DataFY!G53</f>
        <v>166351.45000000001</v>
      </c>
      <c r="BE6" s="4">
        <f>DataFY!M53</f>
        <v>189385.05</v>
      </c>
      <c r="BF6" s="4">
        <f t="shared" si="11"/>
        <v>23033.599999999977</v>
      </c>
      <c r="BH6" t="s">
        <v>722</v>
      </c>
      <c r="BI6">
        <v>52</v>
      </c>
      <c r="BJ6">
        <v>26</v>
      </c>
      <c r="BK6">
        <v>10</v>
      </c>
      <c r="BL6">
        <v>13</v>
      </c>
      <c r="BM6">
        <f>SUM(BI6:BL6)</f>
        <v>101</v>
      </c>
      <c r="BO6" t="str">
        <v>2009-10</v>
      </c>
      <c r="BP6" s="8">
        <f t="shared" si="2"/>
        <v>104.95422399970687</v>
      </c>
      <c r="BQ6" s="8">
        <v>100</v>
      </c>
      <c r="BS6">
        <v>6471.7565117533841</v>
      </c>
      <c r="BU6">
        <f t="shared" ref="BU6:BU34" si="17">+BU5+1</f>
        <v>3</v>
      </c>
      <c r="BV6" t="str">
        <f t="shared" si="12"/>
        <v>Latvia</v>
      </c>
      <c r="BW6" s="8">
        <f t="shared" si="13"/>
        <v>4.7532364083462024</v>
      </c>
      <c r="BY6">
        <f t="shared" si="14"/>
        <v>13</v>
      </c>
      <c r="BZ6" t="str">
        <v>Japan</v>
      </c>
      <c r="CA6" s="8">
        <v>3.9530871346834231</v>
      </c>
      <c r="CC6" t="str">
        <v>2009-10</v>
      </c>
      <c r="CD6" s="8">
        <f t="shared" si="15"/>
        <v>96.734900479944514</v>
      </c>
      <c r="CE6" s="8">
        <v>100</v>
      </c>
      <c r="CG6">
        <v>1348.0509174436143</v>
      </c>
      <c r="DE6" t="s">
        <v>1136</v>
      </c>
      <c r="DF6" s="360">
        <f>OBR_MAR24_ST3.9!F13</f>
        <v>173.88030096873058</v>
      </c>
      <c r="DH6" t="s">
        <v>1154</v>
      </c>
      <c r="DI6">
        <v>4.7</v>
      </c>
      <c r="DL6" s="8"/>
      <c r="DM6" s="8"/>
      <c r="DN6" s="8"/>
      <c r="DO6" s="8"/>
      <c r="DP6" s="8"/>
      <c r="DQ6" s="8"/>
      <c r="DT6">
        <f>'[2]1.1'!D55</f>
        <v>102.47499999999999</v>
      </c>
      <c r="DU6">
        <f>'[3]1.1'!D55</f>
        <v>100.663</v>
      </c>
      <c r="DV6">
        <f>'[4]1.1'!D55</f>
        <v>100.663</v>
      </c>
      <c r="DW6">
        <f>'[5]1.1'!D55</f>
        <v>99.933999999999997</v>
      </c>
      <c r="DX6" s="360">
        <f>'[6]1.1'!D55</f>
        <v>99.933999999999997</v>
      </c>
      <c r="DY6" s="360">
        <f>'[7]1.1'!D55</f>
        <v>99.933999999999997</v>
      </c>
    </row>
    <row r="7" spans="1:129">
      <c r="A7" t="s">
        <v>21</v>
      </c>
      <c r="B7" s="4">
        <f>SUM(B4:B6)</f>
        <v>-24705</v>
      </c>
      <c r="C7" s="4">
        <f t="shared" ref="C7:G7" si="18">SUM(C4:C6)</f>
        <v>-39545</v>
      </c>
      <c r="D7" s="4">
        <f t="shared" si="18"/>
        <v>-35330</v>
      </c>
      <c r="E7" s="4">
        <f t="shared" si="18"/>
        <v>-36580</v>
      </c>
      <c r="F7" s="4">
        <f t="shared" si="18"/>
        <v>-38775</v>
      </c>
      <c r="G7" s="4">
        <f t="shared" si="18"/>
        <v>-32990</v>
      </c>
      <c r="I7" s="7" t="s">
        <v>122</v>
      </c>
      <c r="J7" s="7" t="str">
        <f t="shared" si="3"/>
        <v>2003</v>
      </c>
      <c r="K7" s="8">
        <v>30.9</v>
      </c>
      <c r="L7" s="8">
        <v>31</v>
      </c>
      <c r="M7" s="8">
        <v>31.244827194066744</v>
      </c>
      <c r="N7" s="8">
        <v>37.45461953028429</v>
      </c>
      <c r="P7" s="8">
        <f t="shared" si="16"/>
        <v>1.0999999999999979</v>
      </c>
      <c r="Q7" s="8">
        <f t="shared" si="4"/>
        <v>1.1000000000000014</v>
      </c>
      <c r="R7" s="8">
        <f t="shared" si="4"/>
        <v>-0.10522481026695729</v>
      </c>
      <c r="S7" s="8">
        <f t="shared" si="4"/>
        <v>0.80183025617810699</v>
      </c>
      <c r="U7" t="s">
        <v>10</v>
      </c>
      <c r="V7" s="4">
        <v>3459.5959904002893</v>
      </c>
      <c r="W7" s="8"/>
      <c r="X7" s="8"/>
      <c r="Y7" s="8"/>
      <c r="AA7" s="7" t="str">
        <f>'Aggregates (% GDP) Oct24'!B60</f>
        <v>2003-04</v>
      </c>
      <c r="AB7" s="7" t="str">
        <f t="shared" si="5"/>
        <v>2003</v>
      </c>
      <c r="AC7" s="8">
        <f>'Aggregates (% GDP) Oct24'!F60</f>
        <v>1.6922036050576732</v>
      </c>
      <c r="AD7" s="8">
        <f>'Aggregates (% GDP) Mar24'!F60</f>
        <v>1.6922036050576732</v>
      </c>
      <c r="AE7" s="8">
        <f t="shared" si="1"/>
        <v>2.1452749566555007</v>
      </c>
      <c r="AH7" s="7" t="str">
        <f>'Aggregates (% GDP) Oct24'!B60</f>
        <v>2003-04</v>
      </c>
      <c r="AI7" s="7" t="str">
        <f t="shared" si="6"/>
        <v>2003</v>
      </c>
      <c r="AJ7" s="8">
        <f>-('Aggregates (% GDP) Oct24'!M60-'Aggregates (% GDP) Oct24'!M59)</f>
        <v>0.45530370276704923</v>
      </c>
      <c r="AK7" s="8"/>
      <c r="AM7">
        <v>2027</v>
      </c>
      <c r="AN7" s="8">
        <f>100*((DataCY!B54/DataCY!B53)-1)</f>
        <v>1.6566705761668299</v>
      </c>
      <c r="AO7" s="8">
        <f>100*((DataCY!H54/DataCY!H53)-1)</f>
        <v>1.6837408680709931</v>
      </c>
      <c r="AP7" s="8">
        <f t="shared" si="7"/>
        <v>2.7070291904163213E-2</v>
      </c>
      <c r="AR7" s="8">
        <f>100*((DataCY!D54/DataCY!D53)-1)</f>
        <v>2.5895983966664149</v>
      </c>
      <c r="AS7" s="8">
        <f>100*((DataCY!J54/DataCY!J53)-1)</f>
        <v>2.6013743559678781</v>
      </c>
      <c r="AT7" s="8">
        <f t="shared" si="8"/>
        <v>1.1775959301463246E-2</v>
      </c>
      <c r="AV7" s="4">
        <f>DataCY!C54</f>
        <v>34275.1325</v>
      </c>
      <c r="AW7" s="4">
        <f>DataCY!I54</f>
        <v>34229.767500000002</v>
      </c>
      <c r="AX7" s="4">
        <f t="shared" si="9"/>
        <v>-45.364999999997963</v>
      </c>
      <c r="AZ7" s="8">
        <f>DataCY!E54</f>
        <v>3.940423</v>
      </c>
      <c r="BA7" s="8">
        <f>DataCY!K54</f>
        <v>4.0675902500000003</v>
      </c>
      <c r="BB7" s="8">
        <f t="shared" si="10"/>
        <v>0.12716725000000029</v>
      </c>
      <c r="BD7" s="4">
        <f>DataFY!G54</f>
        <v>173561.32</v>
      </c>
      <c r="BE7" s="4">
        <f>DataFY!M54</f>
        <v>197158.96000000002</v>
      </c>
      <c r="BF7" s="4">
        <f t="shared" si="11"/>
        <v>23597.640000000014</v>
      </c>
      <c r="BH7" t="s">
        <v>723</v>
      </c>
      <c r="BI7">
        <v>15</v>
      </c>
      <c r="BJ7">
        <v>43</v>
      </c>
      <c r="BK7">
        <v>27</v>
      </c>
      <c r="BL7">
        <v>15</v>
      </c>
      <c r="BM7">
        <f>SUM(BI7:BL7)</f>
        <v>100</v>
      </c>
      <c r="BO7" t="str">
        <v>2010-11</v>
      </c>
      <c r="BP7" s="8">
        <f t="shared" si="2"/>
        <v>104.32871008733468</v>
      </c>
      <c r="BQ7" s="8">
        <v>100</v>
      </c>
      <c r="BS7">
        <v>6433.1856607545878</v>
      </c>
      <c r="BU7">
        <f t="shared" si="17"/>
        <v>4</v>
      </c>
      <c r="BV7" t="str">
        <f t="shared" si="12"/>
        <v>Czechia</v>
      </c>
      <c r="BW7" s="8">
        <f t="shared" si="13"/>
        <v>4.7454643142734794</v>
      </c>
      <c r="BY7">
        <f t="shared" si="14"/>
        <v>31</v>
      </c>
      <c r="BZ7" t="str">
        <v>Germany</v>
      </c>
      <c r="CA7" s="8">
        <v>2.2421638833857473</v>
      </c>
      <c r="CC7" t="str">
        <v>2010-11</v>
      </c>
      <c r="CD7" s="8">
        <f t="shared" si="15"/>
        <v>80.784525946966596</v>
      </c>
      <c r="CE7" s="8">
        <v>100</v>
      </c>
      <c r="CG7">
        <v>1125.7741908840205</v>
      </c>
      <c r="CI7" s="3" t="s">
        <v>1070</v>
      </c>
      <c r="DE7" t="s">
        <v>1082</v>
      </c>
      <c r="DF7" s="360">
        <f>OBR_MAR24_ST3.9!F14</f>
        <v>96.966937595686176</v>
      </c>
      <c r="DH7" t="s">
        <v>1155</v>
      </c>
      <c r="DI7">
        <v>10</v>
      </c>
      <c r="DL7" s="8"/>
      <c r="DM7" s="8"/>
      <c r="DN7" s="8"/>
      <c r="DO7" s="8"/>
      <c r="DP7" s="8"/>
      <c r="DQ7" s="8"/>
      <c r="DT7">
        <f>'[2]1.1'!D56</f>
        <v>106.312</v>
      </c>
      <c r="DU7">
        <f>'[3]1.1'!D56</f>
        <v>104.53</v>
      </c>
      <c r="DV7">
        <f>'[4]1.1'!D56</f>
        <v>104.53</v>
      </c>
      <c r="DW7">
        <f>'[5]1.1'!D56</f>
        <v>104.83499999999999</v>
      </c>
      <c r="DX7" s="360">
        <f>'[6]1.1'!D56</f>
        <v>104.83499999999999</v>
      </c>
      <c r="DY7" s="360">
        <f>'[7]1.1'!D56</f>
        <v>104.83499999999999</v>
      </c>
    </row>
    <row r="8" spans="1:129">
      <c r="I8" s="7" t="s">
        <v>123</v>
      </c>
      <c r="J8" s="7" t="str">
        <f t="shared" si="3"/>
        <v>2004</v>
      </c>
      <c r="K8" s="8">
        <v>33.5</v>
      </c>
      <c r="L8" s="8">
        <v>33.6</v>
      </c>
      <c r="M8" s="8">
        <v>33.412415925363419</v>
      </c>
      <c r="N8" s="8">
        <v>37.390259275330877</v>
      </c>
      <c r="P8" s="8">
        <f t="shared" si="16"/>
        <v>2.6000000000000014</v>
      </c>
      <c r="Q8" s="8">
        <f t="shared" si="4"/>
        <v>2.6000000000000014</v>
      </c>
      <c r="R8" s="8">
        <f t="shared" si="4"/>
        <v>2.1675887312966751</v>
      </c>
      <c r="S8" s="8">
        <f t="shared" si="4"/>
        <v>-6.4360254953413687E-2</v>
      </c>
      <c r="V8" s="8"/>
      <c r="W8" s="8"/>
      <c r="X8" s="8"/>
      <c r="Y8" s="8"/>
      <c r="AA8" s="7" t="str">
        <f>'Aggregates (% GDP) Oct24'!B61</f>
        <v>2004-05</v>
      </c>
      <c r="AB8" s="7" t="str">
        <f t="shared" si="5"/>
        <v>2004</v>
      </c>
      <c r="AC8" s="8">
        <f>'Aggregates (% GDP) Oct24'!F61</f>
        <v>2.0459664434680698</v>
      </c>
      <c r="AD8" s="8">
        <f>'Aggregates (% GDP) Mar24'!F61</f>
        <v>2.0459664434680698</v>
      </c>
      <c r="AE8" s="8">
        <f t="shared" si="1"/>
        <v>2.1452749566555007</v>
      </c>
      <c r="AH8" s="7" t="str">
        <f>'Aggregates (% GDP) Oct24'!B61</f>
        <v>2004-05</v>
      </c>
      <c r="AI8" s="7" t="str">
        <f t="shared" si="6"/>
        <v>2004</v>
      </c>
      <c r="AJ8" s="8">
        <f>-('Aggregates (% GDP) Oct24'!M61-'Aggregates (% GDP) Oct24'!M60)</f>
        <v>0.50237964899419851</v>
      </c>
      <c r="AK8" s="8"/>
      <c r="AM8">
        <v>2028</v>
      </c>
      <c r="AN8" s="8">
        <f>100*((DataCY!B55/DataCY!B54)-1)</f>
        <v>1.6473682132986056</v>
      </c>
      <c r="AO8" s="8">
        <f>100*((DataCY!H55/DataCY!H54)-1)</f>
        <v>1.6778524617203194</v>
      </c>
      <c r="AP8" s="8">
        <f t="shared" si="7"/>
        <v>3.0484248421713822E-2</v>
      </c>
      <c r="AR8" s="8">
        <f>100*((DataCY!D55/DataCY!D54)-1)</f>
        <v>2.5912529775563575</v>
      </c>
      <c r="AS8" s="8">
        <f>100*((DataCY!J55/DataCY!J54)-1)</f>
        <v>2.6296951437340788</v>
      </c>
      <c r="AT8" s="8">
        <f t="shared" si="8"/>
        <v>3.8442166177721226E-2</v>
      </c>
      <c r="AV8" s="4">
        <f>DataCY!C55</f>
        <v>34669.897500000006</v>
      </c>
      <c r="AW8" s="4">
        <f>DataCY!I55</f>
        <v>34633.960000000006</v>
      </c>
      <c r="AX8" s="4">
        <f t="shared" si="9"/>
        <v>-35.9375</v>
      </c>
      <c r="AZ8" s="8">
        <f>DataCY!E55</f>
        <v>3.7972135000000007</v>
      </c>
      <c r="BA8" s="8">
        <f>DataCY!K55</f>
        <v>3.89694925</v>
      </c>
      <c r="BB8" s="8">
        <f t="shared" si="10"/>
        <v>9.9735749999999346E-2</v>
      </c>
      <c r="BD8" s="4">
        <f>DataFY!G55</f>
        <v>180390.25</v>
      </c>
      <c r="BE8" s="4">
        <f>DataFY!M55</f>
        <v>204855.91</v>
      </c>
      <c r="BF8" s="4">
        <f t="shared" si="11"/>
        <v>24465.660000000003</v>
      </c>
      <c r="BH8" t="s">
        <v>724</v>
      </c>
      <c r="BI8">
        <v>13</v>
      </c>
      <c r="BJ8">
        <v>33</v>
      </c>
      <c r="BK8">
        <v>37</v>
      </c>
      <c r="BL8">
        <v>17</v>
      </c>
      <c r="BM8">
        <f>SUM(BI8:BL8)</f>
        <v>100</v>
      </c>
      <c r="BO8" t="str">
        <v>2011-12</v>
      </c>
      <c r="BP8" s="8">
        <f t="shared" si="2"/>
        <v>100.3317394544049</v>
      </c>
      <c r="BQ8" s="8">
        <v>100</v>
      </c>
      <c r="BS8">
        <v>6186.7218240916382</v>
      </c>
      <c r="BU8">
        <f t="shared" si="17"/>
        <v>5</v>
      </c>
      <c r="BV8" t="str">
        <f t="shared" si="12"/>
        <v>Hungary</v>
      </c>
      <c r="BW8" s="8">
        <f t="shared" si="13"/>
        <v>4.6181676341360873</v>
      </c>
      <c r="BY8">
        <f t="shared" si="14"/>
        <v>15</v>
      </c>
      <c r="BZ8" t="str">
        <v>France</v>
      </c>
      <c r="CA8" s="8">
        <v>3.7980743989141601</v>
      </c>
      <c r="CC8" t="str">
        <v>2011-12</v>
      </c>
      <c r="CD8" s="8">
        <f t="shared" si="15"/>
        <v>68.060388476738623</v>
      </c>
      <c r="CE8" s="8">
        <v>100</v>
      </c>
      <c r="CG8">
        <v>948.45674800335439</v>
      </c>
      <c r="CJ8" t="str">
        <f>DataA!BK2</f>
        <v>UK</v>
      </c>
      <c r="CK8" t="str">
        <f>DataA!BL2</f>
        <v xml:space="preserve">US </v>
      </c>
      <c r="CL8" t="str">
        <f>DataA!BM2</f>
        <v>Japan</v>
      </c>
      <c r="CM8" t="str">
        <f>DataA!BN2</f>
        <v>Canada</v>
      </c>
      <c r="CN8" t="str">
        <f>DataA!BO2</f>
        <v>Australia</v>
      </c>
      <c r="CO8" t="str">
        <f>DataA!BP2</f>
        <v>Denmark</v>
      </c>
      <c r="CP8" t="str">
        <f>DataA!BQ2</f>
        <v>Sweden</v>
      </c>
      <c r="CQ8" t="str">
        <f>DataA!BR2</f>
        <v>Switzerland</v>
      </c>
      <c r="CR8" t="str">
        <f>DataA!BS2</f>
        <v>S Korea</v>
      </c>
      <c r="CS8" t="str">
        <f>DataA!BT2</f>
        <v>Germany</v>
      </c>
      <c r="CT8" t="str">
        <f>DataA!BU2</f>
        <v>France</v>
      </c>
      <c r="CU8" t="str">
        <f>DataA!BV2</f>
        <v>Italy</v>
      </c>
      <c r="CV8" t="str">
        <f>DataA!BW2</f>
        <v>Spain</v>
      </c>
      <c r="CW8" t="str">
        <f>DataA!BX2</f>
        <v>Netherlands</v>
      </c>
      <c r="CX8" t="str">
        <f>DataA!BY2</f>
        <v>Belgium</v>
      </c>
      <c r="CY8" t="str">
        <f>DataA!BZ2</f>
        <v>Austria</v>
      </c>
      <c r="CZ8" t="str">
        <f>DataA!CA2</f>
        <v>Finland</v>
      </c>
      <c r="DA8" t="str">
        <f>DataA!CB2</f>
        <v>Ireland</v>
      </c>
      <c r="DB8" t="str">
        <f>DataA!CC2</f>
        <v>Greece</v>
      </c>
      <c r="DC8" t="str">
        <f>DataA!CD2</f>
        <v>Portugal</v>
      </c>
      <c r="DE8" t="s">
        <v>1152</v>
      </c>
      <c r="DF8">
        <f>OBR_MAR24_ST3.9!F12*(OBR_MAR24_ST3.4!E16/OBR_MAR24_ST3.4!$E$14)</f>
        <v>113.47014259481138</v>
      </c>
      <c r="DH8" t="s">
        <v>1157</v>
      </c>
      <c r="DI8" s="8">
        <f>OBR_OCT24_RR5.1!H6</f>
        <v>11.958890081260378</v>
      </c>
      <c r="DK8">
        <v>2021</v>
      </c>
      <c r="DL8" s="8"/>
      <c r="DM8" s="8"/>
      <c r="DN8" s="8"/>
      <c r="DO8" s="8"/>
      <c r="DP8" s="8"/>
      <c r="DQ8" s="8"/>
      <c r="DS8">
        <v>2021</v>
      </c>
      <c r="DT8">
        <f>'[2]1.1'!D57</f>
        <v>108.09699999999999</v>
      </c>
      <c r="DU8">
        <f>'[3]1.1'!D57</f>
        <v>104.634</v>
      </c>
      <c r="DV8">
        <f>'[4]1.1'!D57</f>
        <v>104.377</v>
      </c>
      <c r="DW8">
        <f>'[5]1.1'!D57</f>
        <v>105.864</v>
      </c>
      <c r="DX8" s="360">
        <f>'[6]1.1'!D57</f>
        <v>105.864</v>
      </c>
      <c r="DY8" s="360">
        <f>'[7]1.1'!D57</f>
        <v>105.864</v>
      </c>
    </row>
    <row r="9" spans="1:129">
      <c r="A9" t="s">
        <v>707</v>
      </c>
      <c r="B9">
        <f>'HMT - Table 5.1'!F86</f>
        <v>-24705</v>
      </c>
      <c r="C9">
        <f>'HMT - Table 5.1'!G86</f>
        <v>-39550</v>
      </c>
      <c r="D9">
        <f>'HMT - Table 5.1'!H86</f>
        <v>-35330</v>
      </c>
      <c r="E9">
        <f>'HMT - Table 5.1'!I86</f>
        <v>-36585</v>
      </c>
      <c r="F9">
        <f>'HMT - Table 5.1'!J86</f>
        <v>-38775</v>
      </c>
      <c r="G9">
        <f>'HMT - Table 5.1'!K86</f>
        <v>-32990</v>
      </c>
      <c r="I9" s="7" t="s">
        <v>124</v>
      </c>
      <c r="J9" s="7" t="str">
        <f t="shared" si="3"/>
        <v>2005</v>
      </c>
      <c r="K9" s="8">
        <v>34.299999999999997</v>
      </c>
      <c r="L9" s="8">
        <v>34.5</v>
      </c>
      <c r="M9" s="8">
        <v>32.378334601521821</v>
      </c>
      <c r="N9" s="8">
        <v>34.9423866639968</v>
      </c>
      <c r="P9" s="8">
        <f t="shared" si="16"/>
        <v>0.79999999999999716</v>
      </c>
      <c r="Q9" s="8">
        <f t="shared" si="4"/>
        <v>0.89999999999999858</v>
      </c>
      <c r="R9" s="8">
        <f t="shared" si="4"/>
        <v>-1.0340813238415976</v>
      </c>
      <c r="S9" s="8">
        <f t="shared" si="4"/>
        <v>-2.447872611334077</v>
      </c>
      <c r="V9" s="8"/>
      <c r="W9" s="8" t="s">
        <v>23</v>
      </c>
      <c r="X9" s="8" t="s">
        <v>710</v>
      </c>
      <c r="Y9" s="8">
        <f>X4-W4</f>
        <v>21.526895242969804</v>
      </c>
      <c r="AA9" s="7" t="str">
        <f>'Aggregates (% GDP) Oct24'!B62</f>
        <v>2005-06</v>
      </c>
      <c r="AB9" s="7" t="str">
        <f t="shared" si="5"/>
        <v>2005</v>
      </c>
      <c r="AC9" s="8">
        <f>'Aggregates (% GDP) Oct24'!F62</f>
        <v>1.8521351619446187</v>
      </c>
      <c r="AD9" s="8">
        <f>'Aggregates (% GDP) Mar24'!F62</f>
        <v>1.8521351619446187</v>
      </c>
      <c r="AE9" s="8">
        <f t="shared" si="1"/>
        <v>2.1452749566555007</v>
      </c>
      <c r="AH9" s="7" t="str">
        <f>'Aggregates (% GDP) Oct24'!B62</f>
        <v>2005-06</v>
      </c>
      <c r="AI9" s="7" t="str">
        <f t="shared" si="6"/>
        <v>2005</v>
      </c>
      <c r="AJ9" s="8">
        <f>-('Aggregates (% GDP) Oct24'!M62-'Aggregates (% GDP) Oct24'!M61)</f>
        <v>-0.69717717493593834</v>
      </c>
      <c r="AK9" s="8"/>
      <c r="AM9">
        <v>2029</v>
      </c>
      <c r="AN9" s="8">
        <f>100*((DataCY!B56/DataCY!B55)-1)</f>
        <v>1.6121887171884897</v>
      </c>
      <c r="AO9" s="8">
        <f>100*((DataCY!H56/DataCY!H55)-1)</f>
        <v>1.6514389364420401</v>
      </c>
      <c r="AP9" s="8">
        <f t="shared" si="7"/>
        <v>3.9250219253550434E-2</v>
      </c>
      <c r="AR9" s="8">
        <f>100*((DataCY!D56/DataCY!D55)-1)</f>
        <v>2.6495449679572403</v>
      </c>
      <c r="AS9" s="8">
        <f>100*((DataCY!J56/DataCY!J55)-1)</f>
        <v>2.6857202097659849</v>
      </c>
      <c r="AT9" s="8">
        <f t="shared" si="8"/>
        <v>3.6175241808744651E-2</v>
      </c>
      <c r="AV9" s="4">
        <f>DataCY!C56</f>
        <v>35019.357500000006</v>
      </c>
      <c r="AW9" s="4">
        <f>DataCY!I56</f>
        <v>34992.587500000001</v>
      </c>
      <c r="AX9" s="4">
        <f t="shared" si="9"/>
        <v>-26.770000000004075</v>
      </c>
      <c r="AZ9" s="8">
        <f>DataCY!E56</f>
        <v>3.7498889999999996</v>
      </c>
      <c r="BA9" s="8">
        <f>DataCY!K56</f>
        <v>3.8234867499999998</v>
      </c>
      <c r="BB9" s="8">
        <f t="shared" si="10"/>
        <v>7.3597750000000239E-2</v>
      </c>
      <c r="BD9" s="4">
        <f>DataFY!G56</f>
        <v>187169.91</v>
      </c>
      <c r="BE9" s="4">
        <f>DataFY!M56</f>
        <v>212530.68000000002</v>
      </c>
      <c r="BF9" s="4">
        <f t="shared" si="11"/>
        <v>25360.770000000019</v>
      </c>
      <c r="BO9" t="str">
        <v>2012-13</v>
      </c>
      <c r="BP9" s="8">
        <f t="shared" si="2"/>
        <v>96.544116558397036</v>
      </c>
      <c r="BQ9" s="8">
        <v>100</v>
      </c>
      <c r="BS9">
        <v>5953.1669255162969</v>
      </c>
      <c r="BU9">
        <f t="shared" si="17"/>
        <v>6</v>
      </c>
      <c r="BV9" t="str">
        <f t="shared" si="12"/>
        <v>Sweden</v>
      </c>
      <c r="BW9" s="8">
        <f t="shared" si="13"/>
        <v>4.5506017163617773</v>
      </c>
      <c r="BY9">
        <f t="shared" si="14"/>
        <v>28</v>
      </c>
      <c r="BZ9" t="str">
        <v>Italy</v>
      </c>
      <c r="CA9" s="8">
        <v>2.7823445048647297</v>
      </c>
      <c r="CC9" t="str">
        <v>2012-13</v>
      </c>
      <c r="CD9" s="8">
        <f t="shared" si="15"/>
        <v>64.317199511745542</v>
      </c>
      <c r="CE9" s="8">
        <v>100</v>
      </c>
      <c r="CG9">
        <v>896.29347194281945</v>
      </c>
      <c r="CI9" t="s">
        <v>1068</v>
      </c>
      <c r="CJ9" s="7">
        <f>AVERAGE(DataA!BK59:BK63)</f>
        <v>3.7872637026317841</v>
      </c>
      <c r="CK9" s="7">
        <f>AVERAGE(DataA!BL59:BL63)</f>
        <v>3.4794354303851649</v>
      </c>
      <c r="CL9" s="7">
        <f>AVERAGE(DataA!BM59:BM63)</f>
        <v>0.93904773225055627</v>
      </c>
      <c r="CM9" s="7">
        <f>AVERAGE(DataA!BN59:BN63)</f>
        <v>3.2847089529093316</v>
      </c>
      <c r="CN9" s="7">
        <f>AVERAGE(DataA!BO59:BO63)</f>
        <v>3.099439043825515</v>
      </c>
      <c r="CO9" s="7">
        <f>AVERAGE(DataA!BP59:BP63)</f>
        <v>1.8489287121120153</v>
      </c>
      <c r="CP9" s="7">
        <f>AVERAGE(DataA!BQ59:BQ63)</f>
        <v>1.4549595627724146</v>
      </c>
      <c r="CQ9" s="7">
        <f>AVERAGE(DataA!BR59:BR63)</f>
        <v>1.2277362358651807</v>
      </c>
      <c r="CR9" s="7">
        <f>AVERAGE(DataA!BS59:BS63)</f>
        <v>2.1769958708841104</v>
      </c>
      <c r="CS9" s="7">
        <f>AVERAGE(DataA!BT59:BT63)</f>
        <v>2.0275310712678349</v>
      </c>
      <c r="CT9" s="7">
        <f>AVERAGE(DataA!BU59:BU63)</f>
        <v>1.7866363441140618</v>
      </c>
      <c r="CU9" s="7">
        <f>AVERAGE(DataA!BV59:BV63)</f>
        <v>2.7349054954748997</v>
      </c>
      <c r="CV9" s="7">
        <f>AVERAGE(DataA!BW59:BW63)</f>
        <v>2.2593069087182536</v>
      </c>
      <c r="CW9" s="7">
        <f>AVERAGE(DataA!BX59:BX63)</f>
        <v>1.8875313436821244</v>
      </c>
      <c r="CX9" s="7">
        <f>AVERAGE(DataA!BY59:BY63)</f>
        <v>1.8656026693396015</v>
      </c>
      <c r="CY9" s="7">
        <f>AVERAGE(DataA!BZ59:BZ63)</f>
        <v>1.4003491875574678</v>
      </c>
      <c r="CZ9" s="7">
        <f>AVERAGE(DataA!CA59:CA63)</f>
        <v>1.4731892091465397</v>
      </c>
      <c r="DA9" s="7">
        <f>AVERAGE(DataA!CB59:CB63)</f>
        <v>2.1716574819164598</v>
      </c>
      <c r="DB9" s="7">
        <f>AVERAGE(DataA!CC59:CC63)</f>
        <v>1.9279723595209355</v>
      </c>
      <c r="DC9" s="7">
        <f>AVERAGE(DataA!CD59:CD63)</f>
        <v>2.4551535726498237</v>
      </c>
      <c r="DE9" t="s">
        <v>1088</v>
      </c>
      <c r="DF9" s="360">
        <f>OBR_MAR24_ST3.9!F21</f>
        <v>24.740818490137237</v>
      </c>
      <c r="DH9" t="s">
        <v>1158</v>
      </c>
      <c r="DI9" s="8">
        <f>OBR_OCT24_RR5.1!H7</f>
        <v>4.6651017544448088</v>
      </c>
      <c r="DL9" s="8"/>
      <c r="DM9" s="8"/>
      <c r="DN9" s="8"/>
      <c r="DO9" s="8"/>
      <c r="DP9" s="8"/>
      <c r="DQ9" s="8"/>
      <c r="DT9">
        <f>'[2]1.1'!D58</f>
        <v>116.428</v>
      </c>
      <c r="DU9">
        <f>'[3]1.1'!D58</f>
        <v>112.51</v>
      </c>
      <c r="DV9">
        <f>'[4]1.1'!D58</f>
        <v>112.392</v>
      </c>
      <c r="DW9">
        <f>'[5]1.1'!D58</f>
        <v>114.096</v>
      </c>
      <c r="DX9" s="360">
        <f>'[6]1.1'!D58</f>
        <v>114.096</v>
      </c>
      <c r="DY9" s="360">
        <f>'[7]1.1'!D58</f>
        <v>114.096</v>
      </c>
    </row>
    <row r="10" spans="1:129">
      <c r="I10" s="7" t="s">
        <v>125</v>
      </c>
      <c r="J10" s="7" t="str">
        <f t="shared" si="3"/>
        <v>2006</v>
      </c>
      <c r="K10" s="8">
        <v>35.1</v>
      </c>
      <c r="L10" s="8">
        <v>35.299999999999997</v>
      </c>
      <c r="M10" s="8">
        <v>32.440742152466363</v>
      </c>
      <c r="N10" s="8">
        <v>35.127872757847527</v>
      </c>
      <c r="P10" s="8">
        <f t="shared" si="16"/>
        <v>0.80000000000000426</v>
      </c>
      <c r="Q10" s="8">
        <f t="shared" si="4"/>
        <v>0.79999999999999716</v>
      </c>
      <c r="R10" s="8">
        <f t="shared" si="4"/>
        <v>6.2407550944541867E-2</v>
      </c>
      <c r="S10" s="8">
        <f t="shared" si="4"/>
        <v>0.18548609385072723</v>
      </c>
      <c r="V10" s="8"/>
      <c r="W10" s="8"/>
      <c r="X10" s="8" t="s">
        <v>11</v>
      </c>
      <c r="Y10" s="8">
        <f>R33-Q33</f>
        <v>-0.62223725841695909</v>
      </c>
      <c r="AA10" s="7" t="str">
        <f>'Aggregates (% GDP) Oct24'!B63</f>
        <v>2006-07</v>
      </c>
      <c r="AB10" s="7" t="str">
        <f t="shared" si="5"/>
        <v>2006</v>
      </c>
      <c r="AC10" s="8">
        <f>'Aggregates (% GDP) Oct24'!F63</f>
        <v>1.8163774049540622</v>
      </c>
      <c r="AD10" s="8">
        <f>'Aggregates (% GDP) Mar24'!F63</f>
        <v>1.8163774049540622</v>
      </c>
      <c r="AE10" s="8">
        <f t="shared" si="1"/>
        <v>2.1452749566555007</v>
      </c>
      <c r="AH10" s="7" t="str">
        <f>'Aggregates (% GDP) Oct24'!B63</f>
        <v>2006-07</v>
      </c>
      <c r="AI10" s="7" t="str">
        <f t="shared" si="6"/>
        <v>2006</v>
      </c>
      <c r="AJ10" s="8">
        <f>-('Aggregates (% GDP) Oct24'!M63-'Aggregates (% GDP) Oct24'!M62)</f>
        <v>-0.71890443039715624</v>
      </c>
      <c r="AK10" s="8"/>
      <c r="AM10">
        <v>2030</v>
      </c>
      <c r="AN10" s="8">
        <f>100*((DataCY!B57/DataCY!B56)-1)</f>
        <v>1.6097058627034366</v>
      </c>
      <c r="AO10" s="8">
        <f>100*((DataCY!H57/DataCY!H56)-1)</f>
        <v>1.6548179149572073</v>
      </c>
      <c r="AP10" s="8">
        <f t="shared" si="7"/>
        <v>4.5112052253770685E-2</v>
      </c>
      <c r="AR10" s="8">
        <f>100*((DataCY!D57/DataCY!D56)-1)</f>
        <v>2.7035180914808388</v>
      </c>
      <c r="AS10" s="8">
        <f>100*((DataCY!J57/DataCY!J56)-1)</f>
        <v>2.7420534453644008</v>
      </c>
      <c r="AT10" s="8">
        <f t="shared" si="8"/>
        <v>3.8535353883561996E-2</v>
      </c>
      <c r="AV10" s="4">
        <f>DataCY!C57</f>
        <v>35334.71</v>
      </c>
      <c r="AW10" s="4">
        <f>DataCY!I57</f>
        <v>35317.572499999995</v>
      </c>
      <c r="AX10" s="4">
        <f t="shared" si="9"/>
        <v>-17.137500000004366</v>
      </c>
      <c r="AZ10" s="8">
        <f>DataCY!E57</f>
        <v>3.7498765000000001</v>
      </c>
      <c r="BA10" s="8">
        <f>DataCY!K57</f>
        <v>3.79656525</v>
      </c>
      <c r="BB10" s="8">
        <f t="shared" si="10"/>
        <v>4.6688749999999946E-2</v>
      </c>
      <c r="BD10" s="4"/>
      <c r="BE10" s="4"/>
      <c r="BF10" s="8"/>
      <c r="BH10" t="s">
        <v>725</v>
      </c>
      <c r="BO10" t="str">
        <v>2013-14</v>
      </c>
      <c r="BP10" s="8">
        <f t="shared" si="2"/>
        <v>95.557908644972116</v>
      </c>
      <c r="BQ10" s="8">
        <v>100</v>
      </c>
      <c r="BS10">
        <v>5892.3547233731206</v>
      </c>
      <c r="BU10">
        <f t="shared" si="17"/>
        <v>7</v>
      </c>
      <c r="BV10" t="str">
        <f t="shared" si="12"/>
        <v>Norway</v>
      </c>
      <c r="BW10" s="8">
        <f t="shared" si="13"/>
        <v>4.5081332599142385</v>
      </c>
      <c r="BY10">
        <f t="shared" si="14"/>
        <v>22</v>
      </c>
      <c r="BZ10" t="str">
        <v>Australia</v>
      </c>
      <c r="CA10" s="8">
        <v>3.1343494256570499</v>
      </c>
      <c r="CC10" t="str">
        <v>2013-14</v>
      </c>
      <c r="CD10" s="8">
        <f t="shared" si="15"/>
        <v>67.741493357627832</v>
      </c>
      <c r="CE10" s="8">
        <v>100</v>
      </c>
      <c r="CG10">
        <v>944.01277942786874</v>
      </c>
      <c r="CI10" t="s">
        <v>1069</v>
      </c>
      <c r="CJ10" s="7">
        <f>100*((DataA!AP63/DataA!AP58)^(1/5)-1)</f>
        <v>3.804569734222274</v>
      </c>
      <c r="CK10" s="7">
        <f>100*((DataA!AQ63/DataA!AQ58)^(1/5)-1)</f>
        <v>4.3724943847307518</v>
      </c>
      <c r="CL10" s="7">
        <f>100*((DataA!AR63/DataA!AR58)^(1/5)-1)</f>
        <v>1.7705181875992348</v>
      </c>
      <c r="CM10" s="7">
        <f>100*((DataA!AS63/DataA!AS58)^(1/5)-1)</f>
        <v>4.1557860291835169</v>
      </c>
      <c r="CN10" s="7">
        <f>100*((DataA!AT63/DataA!AT58)^(1/5)-1)</f>
        <v>4.5718689421074821</v>
      </c>
      <c r="CO10" s="7">
        <f>100*((DataA!AU63/DataA!AU58)^(1/5)-1)</f>
        <v>4.2828992146116907</v>
      </c>
      <c r="CP10" s="7">
        <f>100*((DataA!AV63/DataA!AV58)^(1/5)-1)</f>
        <v>3.9706052377551204</v>
      </c>
      <c r="CQ10" s="7">
        <f>100*((DataA!AW63/DataA!AW58)^(1/5)-1)</f>
        <v>2.5674862935651799</v>
      </c>
      <c r="CR10" s="7">
        <f>100*((DataA!AX63/DataA!AX58)^(1/5)-1)</f>
        <v>4.3738735011547236</v>
      </c>
      <c r="CS10" s="7">
        <f>100*((DataA!AY63/DataA!AY58)^(1/5)-1)</f>
        <v>3.1715229966750913</v>
      </c>
      <c r="CT10" s="7">
        <f>100*((DataA!AZ63/DataA!AZ58)^(1/5)-1)</f>
        <v>3.3169303867498723</v>
      </c>
      <c r="CU10" s="7">
        <f>100*((DataA!BA63/DataA!BA58)^(1/5)-1)</f>
        <v>2.3709310527536109</v>
      </c>
      <c r="CV10" s="7">
        <f>100*((DataA!BB63/DataA!BB58)^(1/5)-1)</f>
        <v>3.4527962545558344</v>
      </c>
      <c r="CW10" s="7">
        <f>100*((DataA!BC63/DataA!BC58)^(1/5)-1)</f>
        <v>3.2967809854578478</v>
      </c>
      <c r="CX10" s="7">
        <f>100*((DataA!BD63/DataA!BD58)^(1/5)-1)</f>
        <v>3.8338498450246172</v>
      </c>
      <c r="CY10" s="7">
        <f>100*((DataA!BE63/DataA!BE58)^(1/5)-1)</f>
        <v>3.7344598564761577</v>
      </c>
      <c r="CZ10" s="7">
        <f>100*((DataA!BF63/DataA!BF58)^(1/5)-1)</f>
        <v>3.189835379063255</v>
      </c>
      <c r="DA10" s="7">
        <f>100*((DataA!BG63/DataA!BG58)^(1/5)-1)</f>
        <v>6.2080631668109731</v>
      </c>
      <c r="DB10" s="7">
        <f>100*((DataA!BH63/DataA!BH58)^(1/5)-1)</f>
        <v>3.7227021309540254</v>
      </c>
      <c r="DC10" s="7">
        <f>100*((DataA!BI63/DataA!BI58)^(1/5)-1)</f>
        <v>3.2856372949695567</v>
      </c>
      <c r="DE10" t="s">
        <v>1119</v>
      </c>
      <c r="DF10" s="360">
        <f>OBR_MAR24_ST3.9!F52</f>
        <v>32.46239706175448</v>
      </c>
      <c r="DL10" s="8"/>
      <c r="DM10" s="8"/>
      <c r="DN10" s="8"/>
      <c r="DO10" s="8"/>
      <c r="DP10" s="8"/>
      <c r="DQ10" s="8"/>
      <c r="DT10">
        <f>'[2]1.1'!D59</f>
        <v>116.40900000000001</v>
      </c>
      <c r="DU10">
        <f>'[3]1.1'!D59</f>
        <v>112.792</v>
      </c>
      <c r="DV10">
        <f>'[4]1.1'!D59</f>
        <v>112.854</v>
      </c>
      <c r="DW10">
        <f>'[5]1.1'!D59</f>
        <v>115.146</v>
      </c>
      <c r="DX10" s="360">
        <f>'[6]1.1'!D59</f>
        <v>115.146</v>
      </c>
      <c r="DY10" s="360">
        <f>'[7]1.1'!D59</f>
        <v>115.146</v>
      </c>
    </row>
    <row r="11" spans="1:129">
      <c r="A11" t="s">
        <v>10</v>
      </c>
      <c r="B11" s="4">
        <v>2814.6771269999999</v>
      </c>
      <c r="C11" s="4">
        <v>2950.017241</v>
      </c>
      <c r="D11" s="4">
        <v>3059.3962009999996</v>
      </c>
      <c r="E11" s="4">
        <v>3167.3345859999999</v>
      </c>
      <c r="F11" s="4">
        <v>3279.049422</v>
      </c>
      <c r="G11" s="4">
        <v>3397.2814119999998</v>
      </c>
      <c r="I11" s="7" t="s">
        <v>126</v>
      </c>
      <c r="J11" s="7" t="str">
        <f t="shared" si="3"/>
        <v>2007</v>
      </c>
      <c r="K11" s="8">
        <v>35.6</v>
      </c>
      <c r="L11" s="8">
        <v>35.799999999999997</v>
      </c>
      <c r="M11" s="8">
        <v>34.196775035260927</v>
      </c>
      <c r="N11" s="8">
        <v>37.427136107193228</v>
      </c>
      <c r="P11" s="8">
        <f t="shared" si="16"/>
        <v>0.5</v>
      </c>
      <c r="Q11" s="8">
        <f t="shared" si="4"/>
        <v>0.5</v>
      </c>
      <c r="R11" s="8">
        <f t="shared" si="4"/>
        <v>1.7560328827945639</v>
      </c>
      <c r="S11" s="8">
        <f t="shared" si="4"/>
        <v>2.2992633493457006</v>
      </c>
      <c r="V11" s="8"/>
      <c r="W11" s="8"/>
      <c r="X11" s="8"/>
      <c r="Y11" s="8"/>
      <c r="AA11" s="7" t="str">
        <f>'Aggregates (% GDP) Oct24'!B64</f>
        <v>2007-08</v>
      </c>
      <c r="AB11" s="7" t="str">
        <f t="shared" si="5"/>
        <v>2007</v>
      </c>
      <c r="AC11" s="8">
        <f>'Aggregates (% GDP) Oct24'!F64</f>
        <v>1.792477050392701</v>
      </c>
      <c r="AD11" s="8">
        <f>'Aggregates (% GDP) Mar24'!F64</f>
        <v>1.792477050392701</v>
      </c>
      <c r="AE11" s="8">
        <f t="shared" si="1"/>
        <v>2.1452749566555007</v>
      </c>
      <c r="AH11" s="7" t="str">
        <f>'Aggregates (% GDP) Oct24'!B64</f>
        <v>2007-08</v>
      </c>
      <c r="AI11" s="7" t="str">
        <f t="shared" si="6"/>
        <v>2007</v>
      </c>
      <c r="AJ11" s="8">
        <f>-('Aggregates (% GDP) Oct24'!M64-'Aggregates (% GDP) Oct24'!M63)</f>
        <v>0.49578274917442811</v>
      </c>
      <c r="AK11" s="8"/>
      <c r="BI11" t="s">
        <v>716</v>
      </c>
      <c r="BJ11" t="s">
        <v>717</v>
      </c>
      <c r="BK11" t="s">
        <v>718</v>
      </c>
      <c r="BO11" t="str">
        <v>2014-15</v>
      </c>
      <c r="BP11" s="8">
        <f t="shared" si="2"/>
        <v>94.289962667660177</v>
      </c>
      <c r="BQ11" s="8">
        <v>100</v>
      </c>
      <c r="BS11">
        <v>5814.1698031049946</v>
      </c>
      <c r="BU11">
        <f t="shared" si="17"/>
        <v>8</v>
      </c>
      <c r="BV11" t="str">
        <f t="shared" si="12"/>
        <v>Poland</v>
      </c>
      <c r="BW11" s="8">
        <f t="shared" si="13"/>
        <v>4.2950500113534096</v>
      </c>
      <c r="BY11">
        <f t="shared" si="14"/>
        <v>23</v>
      </c>
      <c r="BZ11" t="str">
        <v>Austria</v>
      </c>
      <c r="CA11" s="8">
        <v>3.0502152063159711</v>
      </c>
      <c r="CC11" t="str">
        <v>2014-15</v>
      </c>
      <c r="CD11" s="8">
        <f t="shared" si="15"/>
        <v>72.034571779512703</v>
      </c>
      <c r="CE11" s="8">
        <v>100</v>
      </c>
      <c r="CG11">
        <v>1003.8390497456755</v>
      </c>
      <c r="DE11" t="s">
        <v>1120</v>
      </c>
      <c r="DF11" s="360">
        <f>OBR_MAR24_ST3.9!F53</f>
        <v>46.298780899723539</v>
      </c>
      <c r="DL11" s="8">
        <f t="shared" ref="DL11:DL32" si="19">100*(DT11/AVERAGE(DT$12:DT$15))</f>
        <v>100.60697911385925</v>
      </c>
      <c r="DM11" s="8"/>
      <c r="DN11" s="8"/>
      <c r="DO11" s="8"/>
      <c r="DP11" s="8"/>
      <c r="DQ11" s="8"/>
      <c r="DT11">
        <f>'[2]1.1'!D60</f>
        <v>118.62</v>
      </c>
      <c r="DU11">
        <f>'[3]1.1'!D60</f>
        <v>114.34699999999999</v>
      </c>
      <c r="DV11">
        <f>'[4]1.1'!D60</f>
        <v>114.28400000000001</v>
      </c>
      <c r="DW11">
        <f>'[5]1.1'!D60</f>
        <v>116.404</v>
      </c>
      <c r="DX11" s="360">
        <f>'[6]1.1'!D60</f>
        <v>116.404</v>
      </c>
      <c r="DY11" s="360">
        <f>'[7]1.1'!D60</f>
        <v>116.404</v>
      </c>
    </row>
    <row r="12" spans="1:129">
      <c r="I12" s="7" t="s">
        <v>127</v>
      </c>
      <c r="J12" s="7" t="str">
        <f t="shared" si="3"/>
        <v>2008</v>
      </c>
      <c r="K12" s="8">
        <v>50.6</v>
      </c>
      <c r="L12" s="8">
        <v>50.6</v>
      </c>
      <c r="M12" s="8">
        <v>47.544202235772353</v>
      </c>
      <c r="N12" s="8">
        <v>46.938699186991869</v>
      </c>
      <c r="P12" s="8">
        <f t="shared" si="16"/>
        <v>15</v>
      </c>
      <c r="Q12" s="8">
        <f t="shared" si="4"/>
        <v>14.800000000000004</v>
      </c>
      <c r="R12" s="8">
        <f t="shared" si="4"/>
        <v>13.347427200511426</v>
      </c>
      <c r="S12" s="8">
        <f t="shared" si="4"/>
        <v>9.5115630797986412</v>
      </c>
      <c r="V12" s="8"/>
      <c r="W12" s="8"/>
      <c r="X12" s="8"/>
      <c r="Y12" s="8"/>
      <c r="AA12" s="7" t="str">
        <f>'Aggregates (% GDP) Oct24'!B65</f>
        <v>2008-09</v>
      </c>
      <c r="AB12" s="7" t="str">
        <f t="shared" si="5"/>
        <v>2008</v>
      </c>
      <c r="AC12" s="8">
        <f>'Aggregates (% GDP) Oct24'!F65</f>
        <v>3.0053462490658434</v>
      </c>
      <c r="AD12" s="8">
        <f>'Aggregates (% GDP) Mar24'!F65</f>
        <v>3.0053462490658434</v>
      </c>
      <c r="AE12" s="8">
        <f t="shared" si="1"/>
        <v>2.1452749566555007</v>
      </c>
      <c r="AH12" s="7" t="str">
        <f>'Aggregates (% GDP) Oct24'!B65</f>
        <v>2008-09</v>
      </c>
      <c r="AI12" s="7" t="str">
        <f t="shared" si="6"/>
        <v>2008</v>
      </c>
      <c r="AJ12" s="8">
        <f>-('Aggregates (% GDP) Oct24'!M65-'Aggregates (% GDP) Oct24'!M64)</f>
        <v>3.6279950944863861</v>
      </c>
      <c r="AK12" s="8"/>
      <c r="BH12" t="s">
        <v>720</v>
      </c>
      <c r="BI12" s="4">
        <f t="shared" ref="BI12:BK16" si="20">100*(BI4/($BI4+$BJ4+$BK4))</f>
        <v>38.271604938271601</v>
      </c>
      <c r="BJ12" s="4">
        <f t="shared" si="20"/>
        <v>37.037037037037038</v>
      </c>
      <c r="BK12" s="4">
        <f t="shared" si="20"/>
        <v>24.691358024691358</v>
      </c>
      <c r="BM12">
        <f>SUM(BI12:BL12)</f>
        <v>99.999999999999986</v>
      </c>
      <c r="BO12" t="str">
        <v>2015-16</v>
      </c>
      <c r="BP12" s="8">
        <f t="shared" si="2"/>
        <v>92.403959893931116</v>
      </c>
      <c r="BQ12" s="8">
        <v>100</v>
      </c>
      <c r="BS12">
        <v>5697.8738574353847</v>
      </c>
      <c r="BU12">
        <f t="shared" si="17"/>
        <v>9</v>
      </c>
      <c r="BV12" t="str">
        <f t="shared" si="12"/>
        <v>Slovenia</v>
      </c>
      <c r="BW12" s="8">
        <f t="shared" si="13"/>
        <v>4.275638433757095</v>
      </c>
      <c r="BY12">
        <f t="shared" si="14"/>
        <v>30</v>
      </c>
      <c r="BZ12" t="str">
        <v>Belgium</v>
      </c>
      <c r="CA12" s="8">
        <v>2.3573552761818712</v>
      </c>
      <c r="CC12" t="str">
        <v>2015-16</v>
      </c>
      <c r="CD12" s="8">
        <f t="shared" si="15"/>
        <v>68.293930340306503</v>
      </c>
      <c r="CE12" s="8">
        <v>100</v>
      </c>
      <c r="CG12">
        <v>951.71127477582422</v>
      </c>
      <c r="DE12" t="s">
        <v>1089</v>
      </c>
      <c r="DF12" s="360">
        <f>OBR_MAR24_ST3.9!F22</f>
        <v>15.242147508887937</v>
      </c>
      <c r="DK12">
        <v>2022</v>
      </c>
      <c r="DL12" s="8">
        <f t="shared" si="19"/>
        <v>99.963094447530537</v>
      </c>
      <c r="DM12" s="8"/>
      <c r="DN12" s="8"/>
      <c r="DO12" s="8"/>
      <c r="DP12" s="8"/>
      <c r="DQ12" s="8"/>
      <c r="DS12">
        <v>2022</v>
      </c>
      <c r="DT12">
        <f>'[2]1.1'!D61</f>
        <v>117.86083199999999</v>
      </c>
      <c r="DU12">
        <f>'[3]1.1'!D61</f>
        <v>113.062</v>
      </c>
      <c r="DV12">
        <f>'[4]1.1'!D61</f>
        <v>113.813</v>
      </c>
      <c r="DW12">
        <f>'[5]1.1'!D61</f>
        <v>117.297</v>
      </c>
      <c r="DX12" s="360">
        <f>'[6]1.1'!D61</f>
        <v>117.6</v>
      </c>
      <c r="DY12" s="360">
        <f>'[7]1.1'!D61</f>
        <v>117.6</v>
      </c>
    </row>
    <row r="13" spans="1:129">
      <c r="A13" t="s">
        <v>11</v>
      </c>
      <c r="I13" s="7" t="s">
        <v>128</v>
      </c>
      <c r="J13" s="7" t="str">
        <f t="shared" si="3"/>
        <v>2009</v>
      </c>
      <c r="K13" s="8">
        <v>64.7</v>
      </c>
      <c r="L13" s="8">
        <v>63.9</v>
      </c>
      <c r="M13" s="8">
        <v>54.597887148555309</v>
      </c>
      <c r="N13" s="8">
        <v>54.072179978597134</v>
      </c>
      <c r="P13" s="8">
        <f t="shared" si="16"/>
        <v>14.100000000000001</v>
      </c>
      <c r="Q13" s="8">
        <f t="shared" si="4"/>
        <v>13.299999999999997</v>
      </c>
      <c r="R13" s="8">
        <f t="shared" si="4"/>
        <v>7.0536849127829555</v>
      </c>
      <c r="S13" s="8">
        <f t="shared" si="4"/>
        <v>7.1334807916052654</v>
      </c>
      <c r="V13" s="8"/>
      <c r="W13" s="8"/>
      <c r="X13" s="8"/>
      <c r="Y13" s="8"/>
      <c r="AA13" s="7" t="str">
        <f>'Aggregates (% GDP) Oct24'!B66</f>
        <v>2009-10</v>
      </c>
      <c r="AB13" s="7" t="str">
        <f t="shared" si="5"/>
        <v>2009</v>
      </c>
      <c r="AC13" s="8">
        <f>'Aggregates (% GDP) Oct24'!F66</f>
        <v>3.0029003974238098</v>
      </c>
      <c r="AD13" s="8">
        <f>'Aggregates (% GDP) Mar24'!F66</f>
        <v>3.0029003974238098</v>
      </c>
      <c r="AE13" s="8">
        <f t="shared" si="1"/>
        <v>2.1452749566555007</v>
      </c>
      <c r="AH13" s="7" t="str">
        <f>'Aggregates (% GDP) Oct24'!B66</f>
        <v>2009-10</v>
      </c>
      <c r="AI13" s="7" t="str">
        <f t="shared" si="6"/>
        <v>2009</v>
      </c>
      <c r="AJ13" s="8">
        <f>-('Aggregates (% GDP) Oct24'!M66-'Aggregates (% GDP) Oct24'!M65)</f>
        <v>1.4319908356595024</v>
      </c>
      <c r="AK13" s="8"/>
      <c r="BH13" t="s">
        <v>721</v>
      </c>
      <c r="BI13" s="4">
        <f t="shared" si="20"/>
        <v>59.302325581395351</v>
      </c>
      <c r="BJ13" s="4">
        <f t="shared" si="20"/>
        <v>29.069767441860467</v>
      </c>
      <c r="BK13" s="4">
        <f t="shared" si="20"/>
        <v>11.627906976744185</v>
      </c>
      <c r="BM13">
        <f t="shared" ref="BM13:BM16" si="21">SUM(BI13:BL13)</f>
        <v>100</v>
      </c>
      <c r="BO13" t="str">
        <v>2016-17</v>
      </c>
      <c r="BP13" s="8">
        <f t="shared" si="2"/>
        <v>90.751463594110177</v>
      </c>
      <c r="BQ13" s="8">
        <v>100</v>
      </c>
      <c r="BS13">
        <v>5595.9765418109619</v>
      </c>
      <c r="BU13">
        <f t="shared" si="17"/>
        <v>10</v>
      </c>
      <c r="BV13" t="str">
        <f t="shared" si="12"/>
        <v>Luxembourg</v>
      </c>
      <c r="BW13" s="8">
        <f t="shared" si="13"/>
        <v>4.1890307080695592</v>
      </c>
      <c r="BY13">
        <f t="shared" si="14"/>
        <v>4</v>
      </c>
      <c r="BZ13" t="str">
        <v>Czechia</v>
      </c>
      <c r="CA13" s="8">
        <v>4.7454643142734794</v>
      </c>
      <c r="CC13" t="str">
        <v>2016-17</v>
      </c>
      <c r="CD13" s="8">
        <f t="shared" si="15"/>
        <v>67.698326072704148</v>
      </c>
      <c r="CE13" s="8">
        <v>100</v>
      </c>
      <c r="CG13">
        <v>943.41122096493359</v>
      </c>
      <c r="DE13" t="s">
        <v>1090</v>
      </c>
      <c r="DF13" s="360">
        <f>OBR_MAR24_ST3.9!F23</f>
        <v>7.5239694041015364</v>
      </c>
      <c r="DL13" s="8">
        <f t="shared" si="19"/>
        <v>99.633216020085584</v>
      </c>
      <c r="DM13" s="8"/>
      <c r="DN13" s="8"/>
      <c r="DO13" s="8"/>
      <c r="DP13" s="8"/>
      <c r="DQ13" s="8"/>
      <c r="DT13">
        <f>'[2]1.1'!D62</f>
        <v>117.471891</v>
      </c>
      <c r="DU13">
        <f>'[3]1.1'!D62</f>
        <v>111.34</v>
      </c>
      <c r="DV13">
        <f>'[4]1.1'!D62</f>
        <v>112.16</v>
      </c>
      <c r="DW13">
        <f>'[5]1.1'!D62</f>
        <v>114.908</v>
      </c>
      <c r="DX13" s="360">
        <f>'[6]1.1'!D62</f>
        <v>114.55</v>
      </c>
      <c r="DY13" s="360">
        <f>'[7]1.1'!D62</f>
        <v>114.55</v>
      </c>
    </row>
    <row r="14" spans="1:129">
      <c r="A14" t="s">
        <v>6</v>
      </c>
      <c r="B14" s="8">
        <f>100*((B4/1000)/B$11)</f>
        <v>4.1212542244103721E-2</v>
      </c>
      <c r="C14" s="8">
        <f t="shared" ref="C14:G14" si="22">100*((C4/1000)/C$11)</f>
        <v>0.81372405782492163</v>
      </c>
      <c r="D14" s="8">
        <f t="shared" si="22"/>
        <v>1.1369890564886664</v>
      </c>
      <c r="E14" s="8">
        <f t="shared" si="22"/>
        <v>1.2333714339076143</v>
      </c>
      <c r="F14" s="8">
        <f t="shared" si="22"/>
        <v>1.2114791479955926</v>
      </c>
      <c r="G14" s="8">
        <f t="shared" si="22"/>
        <v>1.2118513307310321</v>
      </c>
      <c r="I14" s="7" t="s">
        <v>129</v>
      </c>
      <c r="J14" s="7" t="str">
        <f t="shared" si="3"/>
        <v>2010</v>
      </c>
      <c r="K14" s="8">
        <v>70.900000000000006</v>
      </c>
      <c r="L14" s="8">
        <v>70.599999999999994</v>
      </c>
      <c r="M14" s="8">
        <v>58.946491742962266</v>
      </c>
      <c r="N14" s="8">
        <v>49.558414477624709</v>
      </c>
      <c r="P14" s="8">
        <f t="shared" si="16"/>
        <v>6.2000000000000028</v>
      </c>
      <c r="Q14" s="8">
        <f t="shared" si="4"/>
        <v>6.6999999999999957</v>
      </c>
      <c r="R14" s="8">
        <f t="shared" si="4"/>
        <v>4.3486045944069573</v>
      </c>
      <c r="S14" s="8">
        <f t="shared" si="4"/>
        <v>-4.5137655009724256</v>
      </c>
      <c r="V14" s="8"/>
      <c r="W14" s="8"/>
      <c r="X14" s="8"/>
      <c r="Y14" s="8"/>
      <c r="AA14" s="7" t="str">
        <f>'Aggregates (% GDP) Oct24'!B67</f>
        <v>2010-11</v>
      </c>
      <c r="AB14" s="7" t="str">
        <f t="shared" si="5"/>
        <v>2010</v>
      </c>
      <c r="AC14" s="8">
        <f>'Aggregates (% GDP) Oct24'!F67</f>
        <v>2.444614678622921</v>
      </c>
      <c r="AD14" s="8">
        <f>'Aggregates (% GDP) Mar24'!F67</f>
        <v>2.444614678622921</v>
      </c>
      <c r="AE14" s="8">
        <f t="shared" si="1"/>
        <v>2.1452749566555007</v>
      </c>
      <c r="AH14" s="7" t="str">
        <f>'Aggregates (% GDP) Oct24'!B67</f>
        <v>2010-11</v>
      </c>
      <c r="AI14" s="7" t="str">
        <f t="shared" si="6"/>
        <v>2010</v>
      </c>
      <c r="AJ14" s="8">
        <f>-('Aggregates (% GDP) Oct24'!M67-'Aggregates (% GDP) Oct24'!M66)</f>
        <v>-2.2415984872085231</v>
      </c>
      <c r="AK14" s="8"/>
      <c r="BH14" t="s">
        <v>722</v>
      </c>
      <c r="BI14" s="4">
        <f t="shared" si="20"/>
        <v>59.090909090909093</v>
      </c>
      <c r="BJ14" s="4">
        <f t="shared" si="20"/>
        <v>29.545454545454547</v>
      </c>
      <c r="BK14" s="4">
        <f t="shared" si="20"/>
        <v>11.363636363636363</v>
      </c>
      <c r="BM14">
        <f t="shared" si="21"/>
        <v>100</v>
      </c>
      <c r="BO14" t="str">
        <v>2017-18</v>
      </c>
      <c r="BP14" s="8">
        <f t="shared" si="2"/>
        <v>89.829709455628361</v>
      </c>
      <c r="BQ14" s="8">
        <v>100</v>
      </c>
      <c r="BS14">
        <v>5539.1387308051653</v>
      </c>
      <c r="BU14">
        <f t="shared" si="17"/>
        <v>11</v>
      </c>
      <c r="BV14" t="str">
        <f t="shared" si="12"/>
        <v>Greece</v>
      </c>
      <c r="BW14" s="8">
        <f t="shared" si="13"/>
        <v>4.0946322762145382</v>
      </c>
      <c r="BY14">
        <f t="shared" si="14"/>
        <v>21</v>
      </c>
      <c r="BZ14" t="str">
        <v>Denmark</v>
      </c>
      <c r="CA14" s="8">
        <v>3.2815287712873937</v>
      </c>
      <c r="CC14" t="str">
        <v>2017-18</v>
      </c>
      <c r="CD14" s="8">
        <f t="shared" si="15"/>
        <v>70.926660973412169</v>
      </c>
      <c r="CE14" s="8">
        <v>100</v>
      </c>
      <c r="CG14">
        <v>988.39973910184892</v>
      </c>
      <c r="DE14" t="s">
        <v>1137</v>
      </c>
      <c r="DF14" s="360">
        <f>OBR_MAR24_ST3.9!F24</f>
        <v>12.76864976429632</v>
      </c>
      <c r="DL14" s="8">
        <f t="shared" si="19"/>
        <v>100.01182208337653</v>
      </c>
      <c r="DM14" s="8">
        <f t="shared" ref="DM14:DM36" si="23">100*(DU14/AVERAGE(DU$12:DU$15))</f>
        <v>100.12647991776137</v>
      </c>
      <c r="DN14" s="8"/>
      <c r="DO14" s="8"/>
      <c r="DP14" s="8"/>
      <c r="DQ14" s="8"/>
      <c r="DT14">
        <f>'[2]1.1'!D63</f>
        <v>117.918284</v>
      </c>
      <c r="DU14">
        <f>'[3]1.1'!D63</f>
        <v>113.5668</v>
      </c>
      <c r="DV14">
        <f>'[4]1.1'!D63</f>
        <v>112.747</v>
      </c>
      <c r="DW14">
        <f>'[5]1.1'!D63</f>
        <v>115.748</v>
      </c>
      <c r="DX14" s="360">
        <f>'[6]1.1'!D63</f>
        <v>115.09399999999999</v>
      </c>
      <c r="DY14" s="360">
        <f>'[7]1.1'!D63</f>
        <v>115.09399999999999</v>
      </c>
    </row>
    <row r="15" spans="1:129">
      <c r="A15" t="s">
        <v>13</v>
      </c>
      <c r="B15" s="8">
        <f t="shared" ref="B15:G17" si="24">100*((B5/1000)/B$11)</f>
        <v>-0.9816401225901602</v>
      </c>
      <c r="C15" s="8">
        <f t="shared" si="24"/>
        <v>-1.6335497749045187</v>
      </c>
      <c r="D15" s="8">
        <f t="shared" si="24"/>
        <v>-1.6563725869645873</v>
      </c>
      <c r="E15" s="8">
        <f t="shared" si="24"/>
        <v>-1.6362338298288013</v>
      </c>
      <c r="F15" s="8">
        <f t="shared" si="24"/>
        <v>-1.6103752400228384</v>
      </c>
      <c r="G15" s="8">
        <f t="shared" si="24"/>
        <v>-1.5022305723550697</v>
      </c>
      <c r="I15" s="7" t="s">
        <v>130</v>
      </c>
      <c r="J15" s="7" t="str">
        <f t="shared" si="3"/>
        <v>2011</v>
      </c>
      <c r="K15" s="8">
        <v>74.3</v>
      </c>
      <c r="L15" s="8">
        <v>74.599999999999994</v>
      </c>
      <c r="M15" s="8">
        <v>65.016918411037111</v>
      </c>
      <c r="N15" s="8">
        <v>54.680428718680631</v>
      </c>
      <c r="P15" s="8">
        <f t="shared" si="16"/>
        <v>3.3999999999999915</v>
      </c>
      <c r="Q15" s="8">
        <f t="shared" si="4"/>
        <v>4</v>
      </c>
      <c r="R15" s="8">
        <f t="shared" si="4"/>
        <v>6.0704266680748447</v>
      </c>
      <c r="S15" s="8">
        <f t="shared" si="4"/>
        <v>5.122014241055922</v>
      </c>
      <c r="V15" s="8"/>
      <c r="W15" s="8"/>
      <c r="X15" s="8"/>
      <c r="Y15" s="8"/>
      <c r="AA15" s="7" t="str">
        <f>'Aggregates (% GDP) Oct24'!B68</f>
        <v>2011-12</v>
      </c>
      <c r="AB15" s="7" t="str">
        <f t="shared" si="5"/>
        <v>2011</v>
      </c>
      <c r="AC15" s="8">
        <f>'Aggregates (% GDP) Oct24'!F68</f>
        <v>1.8421102959281492</v>
      </c>
      <c r="AD15" s="8">
        <f>'Aggregates (% GDP) Mar24'!F68</f>
        <v>1.8421102959281492</v>
      </c>
      <c r="AE15" s="8">
        <f t="shared" si="1"/>
        <v>2.1452749566555007</v>
      </c>
      <c r="AH15" s="7" t="str">
        <f>'Aggregates (% GDP) Oct24'!B68</f>
        <v>2011-12</v>
      </c>
      <c r="AI15" s="7" t="str">
        <f t="shared" si="6"/>
        <v>2011</v>
      </c>
      <c r="AJ15" s="8">
        <f>-('Aggregates (% GDP) Oct24'!M68-'Aggregates (% GDP) Oct24'!M67)</f>
        <v>-1.4113886926947146</v>
      </c>
      <c r="AK15" s="8"/>
      <c r="BH15" t="s">
        <v>723</v>
      </c>
      <c r="BI15" s="4">
        <f t="shared" si="20"/>
        <v>17.647058823529413</v>
      </c>
      <c r="BJ15" s="4">
        <f t="shared" si="20"/>
        <v>50.588235294117645</v>
      </c>
      <c r="BK15" s="4">
        <f t="shared" si="20"/>
        <v>31.764705882352938</v>
      </c>
      <c r="BM15">
        <f t="shared" si="21"/>
        <v>100</v>
      </c>
      <c r="BO15" t="str">
        <v>2018-19</v>
      </c>
      <c r="BP15" s="8">
        <f t="shared" si="2"/>
        <v>89.519644513442614</v>
      </c>
      <c r="BQ15" s="8">
        <v>100</v>
      </c>
      <c r="BS15">
        <v>5520.0193020467514</v>
      </c>
      <c r="BU15">
        <f t="shared" si="17"/>
        <v>12</v>
      </c>
      <c r="BV15" t="str">
        <f t="shared" si="12"/>
        <v>Finland</v>
      </c>
      <c r="BW15" s="8">
        <f t="shared" si="13"/>
        <v>3.960696689119211</v>
      </c>
      <c r="BY15">
        <f t="shared" si="14"/>
        <v>1</v>
      </c>
      <c r="BZ15" t="str">
        <v>Estonia</v>
      </c>
      <c r="CA15" s="8">
        <v>5.3362375296214539</v>
      </c>
      <c r="CC15" t="str">
        <v>2018-19</v>
      </c>
      <c r="CD15" s="8">
        <f t="shared" si="15"/>
        <v>73.80398623086603</v>
      </c>
      <c r="CE15" s="8">
        <v>100</v>
      </c>
      <c r="CG15">
        <v>1028.4967561437852</v>
      </c>
      <c r="DE15" t="s">
        <v>1138</v>
      </c>
      <c r="DF15" s="360">
        <f>OBR_MAR24_ST3.9!F27+OBR_MAR24_ST3.9!F28+OBR_MAR24_ST3.9!F29+OBR_MAR24_ST3.9!F30</f>
        <v>21.513848578376539</v>
      </c>
      <c r="DL15" s="8">
        <f t="shared" si="19"/>
        <v>100.39186744900736</v>
      </c>
      <c r="DM15" s="8">
        <f t="shared" si="23"/>
        <v>102.0288828598683</v>
      </c>
      <c r="DN15" s="8">
        <f t="shared" ref="DN15:DN36" si="25">100*(DV15/AVERAGE(DV$12:DV$15))</f>
        <v>100.48633831461669</v>
      </c>
      <c r="DO15" s="8"/>
      <c r="DP15" s="8"/>
      <c r="DQ15" s="8"/>
      <c r="DT15">
        <f>'[2]1.1'!D64</f>
        <v>118.36637399999999</v>
      </c>
      <c r="DU15">
        <f>'[3]1.1'!D64</f>
        <v>115.724569</v>
      </c>
      <c r="DV15">
        <f>'[4]1.1'!D64</f>
        <v>113.64</v>
      </c>
      <c r="DW15">
        <f>'[5]1.1'!D64</f>
        <v>114.896</v>
      </c>
      <c r="DX15" s="360">
        <f>'[6]1.1'!D64</f>
        <v>114.44</v>
      </c>
      <c r="DY15" s="360">
        <f>'[7]1.1'!D64</f>
        <v>114.44</v>
      </c>
    </row>
    <row r="16" spans="1:129">
      <c r="A16" t="s">
        <v>14</v>
      </c>
      <c r="B16" s="8">
        <f t="shared" si="24"/>
        <v>6.2707014707623326E-2</v>
      </c>
      <c r="C16" s="8">
        <f t="shared" si="24"/>
        <v>-0.52067492306564456</v>
      </c>
      <c r="D16" s="8">
        <f t="shared" si="24"/>
        <v>-0.63541949858098834</v>
      </c>
      <c r="E16" s="8">
        <f t="shared" si="24"/>
        <v>-0.75205190210365735</v>
      </c>
      <c r="F16" s="8">
        <f t="shared" si="24"/>
        <v>-0.78361124500306478</v>
      </c>
      <c r="G16" s="8">
        <f t="shared" si="24"/>
        <v>-0.68069132919978426</v>
      </c>
      <c r="I16" s="7" t="s">
        <v>131</v>
      </c>
      <c r="J16" s="7" t="str">
        <f t="shared" si="3"/>
        <v>2012</v>
      </c>
      <c r="K16" s="8">
        <v>77.5</v>
      </c>
      <c r="L16" s="8">
        <v>76.2</v>
      </c>
      <c r="M16" s="8">
        <v>69.724359537403004</v>
      </c>
      <c r="N16" s="8">
        <v>58.751602986385592</v>
      </c>
      <c r="P16" s="8">
        <f t="shared" si="16"/>
        <v>3.2000000000000028</v>
      </c>
      <c r="Q16" s="8">
        <f t="shared" si="4"/>
        <v>1.6000000000000085</v>
      </c>
      <c r="R16" s="8">
        <f t="shared" si="4"/>
        <v>4.7074411263658931</v>
      </c>
      <c r="S16" s="8">
        <f t="shared" si="4"/>
        <v>4.0711742677049614</v>
      </c>
      <c r="V16" s="8"/>
      <c r="W16" s="8"/>
      <c r="X16" s="8"/>
      <c r="Y16" s="8"/>
      <c r="AA16" s="7" t="str">
        <f>'Aggregates (% GDP) Oct24'!B69</f>
        <v>2012-13</v>
      </c>
      <c r="AB16" s="7" t="str">
        <f t="shared" si="5"/>
        <v>2012</v>
      </c>
      <c r="AC16" s="8">
        <f>'Aggregates (% GDP) Oct24'!F69</f>
        <v>1.8798624502199279</v>
      </c>
      <c r="AD16" s="8">
        <f>'Aggregates (% GDP) Mar24'!F69</f>
        <v>1.8798624502199279</v>
      </c>
      <c r="AE16" s="8">
        <f t="shared" si="1"/>
        <v>2.1452749566555007</v>
      </c>
      <c r="AH16" s="7" t="str">
        <f>'Aggregates (% GDP) Oct24'!B69</f>
        <v>2012-13</v>
      </c>
      <c r="AI16" s="7" t="str">
        <f t="shared" si="6"/>
        <v>2012</v>
      </c>
      <c r="AJ16" s="8">
        <f>-('Aggregates (% GDP) Oct24'!M69-'Aggregates (% GDP) Oct24'!M68)</f>
        <v>0.44780764910407056</v>
      </c>
      <c r="AK16" s="8"/>
      <c r="BH16" t="s">
        <v>724</v>
      </c>
      <c r="BI16" s="4">
        <f t="shared" si="20"/>
        <v>15.66265060240964</v>
      </c>
      <c r="BJ16" s="4">
        <f t="shared" si="20"/>
        <v>39.75903614457831</v>
      </c>
      <c r="BK16" s="4">
        <f t="shared" si="20"/>
        <v>44.578313253012048</v>
      </c>
      <c r="BM16">
        <f t="shared" si="21"/>
        <v>100</v>
      </c>
      <c r="BO16" t="str">
        <v>2019-20</v>
      </c>
      <c r="BP16" s="8">
        <f t="shared" si="2"/>
        <v>93.503228194222871</v>
      </c>
      <c r="BQ16" s="8">
        <v>100</v>
      </c>
      <c r="BS16">
        <v>5765.6576636459577</v>
      </c>
      <c r="BU16">
        <f t="shared" si="17"/>
        <v>13</v>
      </c>
      <c r="BV16" t="str">
        <f t="shared" si="12"/>
        <v>Japan</v>
      </c>
      <c r="BW16" s="8">
        <f t="shared" si="13"/>
        <v>3.9530871346834231</v>
      </c>
      <c r="BY16">
        <f t="shared" si="14"/>
        <v>12</v>
      </c>
      <c r="BZ16" t="str">
        <v>Finland</v>
      </c>
      <c r="CA16" s="8">
        <v>3.960696689119211</v>
      </c>
      <c r="CC16" t="str">
        <v>2019-20</v>
      </c>
      <c r="CD16" s="8">
        <f t="shared" si="15"/>
        <v>75.285142047965678</v>
      </c>
      <c r="CE16" s="8">
        <v>100</v>
      </c>
      <c r="CG16">
        <v>1049.1374292432743</v>
      </c>
      <c r="DE16" t="s">
        <v>1139</v>
      </c>
      <c r="DF16" s="360">
        <f>DF17-SUM(DF4:DF15)</f>
        <v>235.76099659456997</v>
      </c>
      <c r="DK16">
        <v>2023</v>
      </c>
      <c r="DL16" s="8">
        <f t="shared" si="19"/>
        <v>100.74323872300204</v>
      </c>
      <c r="DM16" s="8">
        <f t="shared" si="23"/>
        <v>103.40627305928291</v>
      </c>
      <c r="DN16" s="8">
        <f t="shared" si="25"/>
        <v>102.12991688036077</v>
      </c>
      <c r="DO16" s="8"/>
      <c r="DP16" s="8"/>
      <c r="DQ16" s="8"/>
      <c r="DS16">
        <v>2023</v>
      </c>
      <c r="DT16">
        <f>'[2]1.1'!D65</f>
        <v>118.78065600000001</v>
      </c>
      <c r="DU16">
        <f>'[3]1.1'!D65</f>
        <v>117.286851</v>
      </c>
      <c r="DV16">
        <f>'[4]1.1'!D65</f>
        <v>115.498723</v>
      </c>
      <c r="DW16">
        <f>'[5]1.1'!D65</f>
        <v>113.54600000000001</v>
      </c>
      <c r="DX16" s="360">
        <f>'[6]1.1'!D65</f>
        <v>113.218</v>
      </c>
      <c r="DY16" s="360">
        <f>'[7]1.1'!D65</f>
        <v>113.488</v>
      </c>
    </row>
    <row r="17" spans="1:129">
      <c r="A17" t="s">
        <v>21</v>
      </c>
      <c r="B17" s="8">
        <f t="shared" si="24"/>
        <v>-0.87772056563843326</v>
      </c>
      <c r="C17" s="8">
        <f t="shared" si="24"/>
        <v>-1.340500640145242</v>
      </c>
      <c r="D17" s="8">
        <f t="shared" si="24"/>
        <v>-1.1548030290569091</v>
      </c>
      <c r="E17" s="8">
        <f t="shared" si="24"/>
        <v>-1.1549142980248439</v>
      </c>
      <c r="F17" s="8">
        <f t="shared" si="24"/>
        <v>-1.1825073370303107</v>
      </c>
      <c r="G17" s="8">
        <f t="shared" si="24"/>
        <v>-0.9710705708238222</v>
      </c>
      <c r="I17" s="7" t="s">
        <v>132</v>
      </c>
      <c r="J17" s="7" t="str">
        <f t="shared" si="3"/>
        <v>2013</v>
      </c>
      <c r="K17" s="8">
        <v>79.2</v>
      </c>
      <c r="L17" s="8">
        <v>77</v>
      </c>
      <c r="M17" s="8">
        <v>70.718374375470546</v>
      </c>
      <c r="N17" s="8">
        <v>56.32696844842927</v>
      </c>
      <c r="P17" s="8">
        <f t="shared" si="16"/>
        <v>1.7000000000000028</v>
      </c>
      <c r="Q17" s="8">
        <f t="shared" si="4"/>
        <v>0.79999999999999716</v>
      </c>
      <c r="R17" s="8">
        <f t="shared" si="4"/>
        <v>0.99401483806754243</v>
      </c>
      <c r="S17" s="8">
        <f t="shared" si="4"/>
        <v>-2.4246345379563223</v>
      </c>
      <c r="V17" s="8"/>
      <c r="W17" s="8"/>
      <c r="X17" s="8"/>
      <c r="Y17" s="8"/>
      <c r="AA17" s="7" t="str">
        <f>'Aggregates (% GDP) Oct24'!B70</f>
        <v>2013-14</v>
      </c>
      <c r="AB17" s="7" t="str">
        <f t="shared" si="5"/>
        <v>2013</v>
      </c>
      <c r="AC17" s="8">
        <f>'Aggregates (% GDP) Oct24'!F70</f>
        <v>1.4526682606620382</v>
      </c>
      <c r="AD17" s="8">
        <f>'Aggregates (% GDP) Mar24'!F70</f>
        <v>1.4526682606620382</v>
      </c>
      <c r="AE17" s="8">
        <f t="shared" si="1"/>
        <v>2.1452749566555007</v>
      </c>
      <c r="AH17" s="7" t="str">
        <f>'Aggregates (% GDP) Oct24'!B70</f>
        <v>2013-14</v>
      </c>
      <c r="AI17" s="7" t="str">
        <f t="shared" si="6"/>
        <v>2013</v>
      </c>
      <c r="AJ17" s="8">
        <f>-('Aggregates (% GDP) Oct24'!M70-'Aggregates (% GDP) Oct24'!M69)</f>
        <v>-0.91274836753034538</v>
      </c>
      <c r="AK17" s="8"/>
      <c r="BO17" t="str">
        <v>2020-21</v>
      </c>
      <c r="BP17" s="8">
        <f t="shared" si="2"/>
        <v>112.15507880141142</v>
      </c>
      <c r="BQ17" s="8">
        <v>100</v>
      </c>
      <c r="BS17">
        <v>6915.7803649834568</v>
      </c>
      <c r="BU17">
        <f t="shared" si="17"/>
        <v>14</v>
      </c>
      <c r="BV17" t="str">
        <f t="shared" si="12"/>
        <v>Lithuania</v>
      </c>
      <c r="BW17" s="8">
        <f t="shared" si="13"/>
        <v>3.8993341175052878</v>
      </c>
      <c r="BY17">
        <f t="shared" si="14"/>
        <v>11</v>
      </c>
      <c r="BZ17" t="str">
        <v>Greece</v>
      </c>
      <c r="CA17" s="8">
        <v>4.0946322762145382</v>
      </c>
      <c r="CC17" t="str">
        <v>2020-21</v>
      </c>
      <c r="CD17" s="8">
        <f t="shared" si="15"/>
        <v>91.228346899059076</v>
      </c>
      <c r="CE17" s="8">
        <v>100</v>
      </c>
      <c r="CG17">
        <v>1271.3142425740928</v>
      </c>
      <c r="DE17" t="s">
        <v>21</v>
      </c>
      <c r="DF17" s="360">
        <f>OBR_MAR24_ST3.9!F63</f>
        <v>1139.1216243472645</v>
      </c>
      <c r="DL17" s="8">
        <f t="shared" si="19"/>
        <v>101.07569127101361</v>
      </c>
      <c r="DM17" s="8">
        <f t="shared" si="23"/>
        <v>104.59544538769754</v>
      </c>
      <c r="DN17" s="8">
        <f t="shared" si="25"/>
        <v>103.39509505703421</v>
      </c>
      <c r="DO17" s="8">
        <f t="shared" ref="DO17:DO40" si="26">100*(DW17/AVERAGE(DW$12:DW$15))</f>
        <v>100.6064612865103</v>
      </c>
      <c r="DP17" s="8"/>
      <c r="DQ17" s="8"/>
      <c r="DT17">
        <f>'[2]1.1'!D66</f>
        <v>119.17263199999999</v>
      </c>
      <c r="DU17">
        <f>'[3]1.1'!D66</f>
        <v>118.63565</v>
      </c>
      <c r="DV17">
        <f>'[4]1.1'!D66</f>
        <v>116.929513</v>
      </c>
      <c r="DW17">
        <f>'[5]1.1'!D66</f>
        <v>116.414</v>
      </c>
      <c r="DX17" s="360">
        <f>'[6]1.1'!D66</f>
        <v>116.107</v>
      </c>
      <c r="DY17" s="360">
        <f>'[7]1.1'!D66</f>
        <v>116.01600000000001</v>
      </c>
    </row>
    <row r="18" spans="1:129">
      <c r="I18" s="7" t="s">
        <v>133</v>
      </c>
      <c r="J18" s="7" t="str">
        <f t="shared" si="3"/>
        <v>2014</v>
      </c>
      <c r="K18" s="8">
        <v>81.599999999999994</v>
      </c>
      <c r="L18" s="8">
        <v>79.2</v>
      </c>
      <c r="M18" s="8">
        <v>72.913428037864634</v>
      </c>
      <c r="N18" s="8">
        <v>53.457799987120858</v>
      </c>
      <c r="P18" s="8">
        <f t="shared" si="16"/>
        <v>2.3999999999999915</v>
      </c>
      <c r="Q18" s="8">
        <f t="shared" si="4"/>
        <v>2.2000000000000028</v>
      </c>
      <c r="R18" s="8">
        <f t="shared" si="4"/>
        <v>2.1950536623940877</v>
      </c>
      <c r="S18" s="8">
        <f t="shared" si="4"/>
        <v>-2.8691684613084121</v>
      </c>
      <c r="V18" s="8"/>
      <c r="W18" s="8"/>
      <c r="X18" s="8"/>
      <c r="Y18" s="8"/>
      <c r="AA18" s="7" t="str">
        <f>'Aggregates (% GDP) Oct24'!B71</f>
        <v>2014-15</v>
      </c>
      <c r="AB18" s="7" t="str">
        <f t="shared" si="5"/>
        <v>2014</v>
      </c>
      <c r="AC18" s="8">
        <f>'Aggregates (% GDP) Oct24'!F71</f>
        <v>1.9291310032398354</v>
      </c>
      <c r="AD18" s="8">
        <f>'Aggregates (% GDP) Mar24'!F71</f>
        <v>1.9291310032398354</v>
      </c>
      <c r="AE18" s="8">
        <f t="shared" si="1"/>
        <v>2.1452749566555007</v>
      </c>
      <c r="AH18" s="7" t="str">
        <f>'Aggregates (% GDP) Oct24'!B71</f>
        <v>2014-15</v>
      </c>
      <c r="AI18" s="7" t="str">
        <f t="shared" si="6"/>
        <v>2014</v>
      </c>
      <c r="AJ18" s="8">
        <f>-('Aggregates (% GDP) Oct24'!M71-'Aggregates (% GDP) Oct24'!M70)</f>
        <v>0.36659488476959057</v>
      </c>
      <c r="AK18" s="8"/>
      <c r="BO18" t="str">
        <v>2021-22</v>
      </c>
      <c r="BP18" s="8">
        <f t="shared" si="2"/>
        <v>110.01327543518241</v>
      </c>
      <c r="BQ18" s="8">
        <v>100</v>
      </c>
      <c r="BS18">
        <v>6783.7110746390617</v>
      </c>
      <c r="BU18">
        <f t="shared" si="17"/>
        <v>15</v>
      </c>
      <c r="BV18" t="str">
        <f t="shared" si="12"/>
        <v>France</v>
      </c>
      <c r="BW18" s="8">
        <f t="shared" si="13"/>
        <v>3.7980743989141601</v>
      </c>
      <c r="BY18">
        <f t="shared" si="14"/>
        <v>5</v>
      </c>
      <c r="BZ18" t="str">
        <v>Hungary</v>
      </c>
      <c r="CA18" s="8">
        <v>4.6181676341360873</v>
      </c>
      <c r="CC18" t="str">
        <v>2021-22</v>
      </c>
      <c r="CD18" s="8">
        <f t="shared" si="15"/>
        <v>93.606096588319105</v>
      </c>
      <c r="CE18" s="8">
        <v>100</v>
      </c>
      <c r="CG18">
        <v>1304.4494154450547</v>
      </c>
      <c r="DL18" s="8">
        <f t="shared" si="19"/>
        <v>101.39913397296951</v>
      </c>
      <c r="DM18" s="8">
        <f t="shared" si="23"/>
        <v>105.43220877446855</v>
      </c>
      <c r="DN18" s="8">
        <f t="shared" si="25"/>
        <v>104.34502696967016</v>
      </c>
      <c r="DO18" s="8">
        <f t="shared" si="26"/>
        <v>101.41131297680236</v>
      </c>
      <c r="DP18" s="8"/>
      <c r="DQ18" s="8"/>
      <c r="DT18">
        <f>'[2]1.1'!D67</f>
        <v>119.553985</v>
      </c>
      <c r="DU18">
        <f>'[3]1.1'!D67</f>
        <v>119.58473499999999</v>
      </c>
      <c r="DV18">
        <f>'[4]1.1'!D67</f>
        <v>118.00379099999999</v>
      </c>
      <c r="DW18">
        <f>'[5]1.1'!D67</f>
        <v>117.34531200000001</v>
      </c>
      <c r="DX18" s="360">
        <f>'[6]1.1'!D67</f>
        <v>116.994</v>
      </c>
      <c r="DY18" s="360">
        <f>'[7]1.1'!D67</f>
        <v>117.255</v>
      </c>
    </row>
    <row r="19" spans="1:129">
      <c r="I19" s="7" t="s">
        <v>134</v>
      </c>
      <c r="J19" s="7" t="str">
        <f t="shared" si="3"/>
        <v>2015</v>
      </c>
      <c r="K19" s="8">
        <v>81.3</v>
      </c>
      <c r="L19" s="8">
        <v>78.900000000000006</v>
      </c>
      <c r="M19" s="8">
        <v>73.981932737388249</v>
      </c>
      <c r="N19" s="8">
        <v>51.95063393136212</v>
      </c>
      <c r="P19" s="8">
        <f t="shared" si="16"/>
        <v>-0.29999999999999716</v>
      </c>
      <c r="Q19" s="8">
        <f t="shared" si="4"/>
        <v>-0.29999999999999716</v>
      </c>
      <c r="R19" s="8">
        <f t="shared" si="4"/>
        <v>1.0685046995236149</v>
      </c>
      <c r="S19" s="8">
        <f t="shared" si="4"/>
        <v>-1.5071660557587379</v>
      </c>
      <c r="V19" s="8"/>
      <c r="W19" s="8"/>
      <c r="X19" s="8"/>
      <c r="Y19" s="8"/>
      <c r="AA19" s="7" t="str">
        <f>'Aggregates (% GDP) Oct24'!B72</f>
        <v>2015-16</v>
      </c>
      <c r="AB19" s="7" t="str">
        <f t="shared" si="5"/>
        <v>2015</v>
      </c>
      <c r="AC19" s="8">
        <f>'Aggregates (% GDP) Oct24'!F72</f>
        <v>1.6691682625122926</v>
      </c>
      <c r="AD19" s="8">
        <f>'Aggregates (% GDP) Mar24'!F72</f>
        <v>1.6691682625122926</v>
      </c>
      <c r="AE19" s="8">
        <f t="shared" si="1"/>
        <v>2.1452749566555007</v>
      </c>
      <c r="AH19" s="7" t="str">
        <f>'Aggregates (% GDP) Oct24'!B72</f>
        <v>2015-16</v>
      </c>
      <c r="AI19" s="7" t="str">
        <f t="shared" si="6"/>
        <v>2015</v>
      </c>
      <c r="AJ19" s="8">
        <f>-('Aggregates (% GDP) Oct24'!M72-'Aggregates (% GDP) Oct24'!M71)</f>
        <v>-0.50198667639895156</v>
      </c>
      <c r="AK19" s="8"/>
      <c r="BO19" t="str">
        <v>2022-23</v>
      </c>
      <c r="BP19" s="8">
        <f t="shared" si="2"/>
        <v>103.59736051398529</v>
      </c>
      <c r="BQ19" s="8">
        <v>100</v>
      </c>
      <c r="BS19">
        <v>6388.0887014963755</v>
      </c>
      <c r="BU19">
        <f t="shared" si="17"/>
        <v>16</v>
      </c>
      <c r="BV19" t="str">
        <f t="shared" si="12"/>
        <v>Netherlands</v>
      </c>
      <c r="BW19" s="8">
        <f t="shared" si="13"/>
        <v>3.7365702403300043</v>
      </c>
      <c r="BY19">
        <f t="shared" si="14"/>
        <v>17</v>
      </c>
      <c r="BZ19" t="str">
        <v>Iceland</v>
      </c>
      <c r="CA19" s="8">
        <v>3.7317936744665303</v>
      </c>
      <c r="CC19" t="str">
        <v>2022-23</v>
      </c>
      <c r="CD19" s="8">
        <f t="shared" si="15"/>
        <v>101.01867105095232</v>
      </c>
      <c r="CE19" s="8">
        <v>100</v>
      </c>
      <c r="CG19">
        <v>1407.7474780408136</v>
      </c>
      <c r="DL19" s="8">
        <f t="shared" si="19"/>
        <v>101.73375098743446</v>
      </c>
      <c r="DM19" s="8">
        <f t="shared" si="23"/>
        <v>105.90665344284544</v>
      </c>
      <c r="DN19" s="8">
        <f t="shared" si="25"/>
        <v>104.74908303121407</v>
      </c>
      <c r="DO19" s="8">
        <f t="shared" si="26"/>
        <v>102.52683704620731</v>
      </c>
      <c r="DP19" s="8">
        <f t="shared" ref="DP19:DP40" si="27">100*(DX19/AVERAGE(DX$12:DX$15))</f>
        <v>102.80916384366796</v>
      </c>
      <c r="DQ19" s="8"/>
      <c r="DT19">
        <f>'[2]1.1'!D68</f>
        <v>119.94851300000001</v>
      </c>
      <c r="DU19">
        <f>'[3]1.1'!D68</f>
        <v>120.12286599999999</v>
      </c>
      <c r="DV19">
        <f>'[4]1.1'!D68</f>
        <v>118.46073799999999</v>
      </c>
      <c r="DW19">
        <f>'[5]1.1'!D68</f>
        <v>118.63611</v>
      </c>
      <c r="DX19" s="360">
        <f>'[6]1.1'!D68</f>
        <v>118.663365</v>
      </c>
      <c r="DY19" s="360">
        <f>'[7]1.1'!D68</f>
        <v>117.343</v>
      </c>
    </row>
    <row r="20" spans="1:129">
      <c r="I20" s="7" t="s">
        <v>135</v>
      </c>
      <c r="J20" s="7" t="str">
        <f t="shared" si="3"/>
        <v>2016</v>
      </c>
      <c r="K20" s="8">
        <v>83.5</v>
      </c>
      <c r="L20" s="8">
        <v>77.400000000000006</v>
      </c>
      <c r="M20" s="8">
        <v>74.221682188591373</v>
      </c>
      <c r="N20" s="8">
        <v>61.429268335273562</v>
      </c>
      <c r="P20" s="8">
        <f t="shared" si="16"/>
        <v>2.2000000000000028</v>
      </c>
      <c r="Q20" s="8">
        <f t="shared" si="4"/>
        <v>-1.5</v>
      </c>
      <c r="R20" s="8">
        <f t="shared" si="4"/>
        <v>0.23974945120312441</v>
      </c>
      <c r="S20" s="8">
        <f t="shared" si="4"/>
        <v>9.4786344039114425</v>
      </c>
      <c r="V20" s="8"/>
      <c r="W20" s="8"/>
      <c r="X20" s="8"/>
      <c r="Y20" s="8"/>
      <c r="AA20" s="7" t="str">
        <f>'Aggregates (% GDP) Oct24'!B73</f>
        <v>2016-17</v>
      </c>
      <c r="AB20" s="7" t="str">
        <f t="shared" si="5"/>
        <v>2016</v>
      </c>
      <c r="AC20" s="8">
        <f>'Aggregates (% GDP) Oct24'!F73</f>
        <v>1.8101862083179174</v>
      </c>
      <c r="AD20" s="8">
        <f>'Aggregates (% GDP) Mar24'!F73</f>
        <v>1.8101862083179174</v>
      </c>
      <c r="AE20" s="8">
        <f t="shared" si="1"/>
        <v>2.1452749566555007</v>
      </c>
      <c r="AH20" s="7" t="str">
        <f>'Aggregates (% GDP) Oct24'!B73</f>
        <v>2016-17</v>
      </c>
      <c r="AI20" s="7" t="str">
        <f t="shared" si="6"/>
        <v>2016</v>
      </c>
      <c r="AJ20" s="8">
        <f>-('Aggregates (% GDP) Oct24'!M73-'Aggregates (% GDP) Oct24'!M72)</f>
        <v>-1.4760004908741737</v>
      </c>
      <c r="AK20" s="8"/>
      <c r="BH20" t="s">
        <v>726</v>
      </c>
      <c r="BO20" t="str">
        <v>2023-24</v>
      </c>
      <c r="BP20" s="8">
        <f t="shared" si="2"/>
        <v>100</v>
      </c>
      <c r="BQ20" s="8">
        <v>100</v>
      </c>
      <c r="BS20">
        <v>6166.2658872800193</v>
      </c>
      <c r="BU20">
        <f t="shared" si="17"/>
        <v>17</v>
      </c>
      <c r="BV20" t="str">
        <f t="shared" si="12"/>
        <v>Iceland</v>
      </c>
      <c r="BW20" s="8">
        <f t="shared" si="13"/>
        <v>3.7317936744665303</v>
      </c>
      <c r="BY20">
        <f t="shared" si="14"/>
        <v>26</v>
      </c>
      <c r="BZ20" t="str">
        <v>Ireland</v>
      </c>
      <c r="CA20" s="8">
        <v>2.8311903200191901</v>
      </c>
      <c r="CC20" t="str">
        <v>2023-24</v>
      </c>
      <c r="CD20" s="8">
        <f t="shared" si="15"/>
        <v>100</v>
      </c>
      <c r="CE20" s="8">
        <v>100</v>
      </c>
      <c r="CG20">
        <v>1393.5517695840272</v>
      </c>
      <c r="DK20">
        <v>2024</v>
      </c>
      <c r="DL20" s="8">
        <f t="shared" si="19"/>
        <v>102.08981928933616</v>
      </c>
      <c r="DM20" s="8">
        <f t="shared" si="23"/>
        <v>106.22437375759839</v>
      </c>
      <c r="DN20" s="8">
        <f t="shared" si="25"/>
        <v>104.8953903970289</v>
      </c>
      <c r="DO20" s="8">
        <f t="shared" si="26"/>
        <v>103.55210619446082</v>
      </c>
      <c r="DP20" s="8">
        <f t="shared" si="27"/>
        <v>103.91806690290328</v>
      </c>
      <c r="DQ20" s="8"/>
      <c r="DS20">
        <v>2024</v>
      </c>
      <c r="DT20">
        <f>'[2]1.1'!D69</f>
        <v>120.36833299999999</v>
      </c>
      <c r="DU20">
        <f>'[3]1.1'!D69</f>
        <v>120.48323500000001</v>
      </c>
      <c r="DV20">
        <f>'[4]1.1'!D69</f>
        <v>118.626197</v>
      </c>
      <c r="DW20">
        <f>'[5]1.1'!D69</f>
        <v>119.82247199999999</v>
      </c>
      <c r="DX20" s="360">
        <f>'[6]1.1'!D69</f>
        <v>119.94327199999999</v>
      </c>
      <c r="DY20" s="360">
        <f>'[7]1.1'!D69</f>
        <v>117.324</v>
      </c>
    </row>
    <row r="21" spans="1:129">
      <c r="I21" s="7" t="s">
        <v>136</v>
      </c>
      <c r="J21" s="7" t="str">
        <f t="shared" si="3"/>
        <v>2017</v>
      </c>
      <c r="K21" s="8">
        <v>82.3</v>
      </c>
      <c r="L21" s="8">
        <v>73.7</v>
      </c>
      <c r="M21" s="8">
        <v>70.188463552040062</v>
      </c>
      <c r="N21" s="8">
        <v>63.049302680248104</v>
      </c>
      <c r="P21" s="8">
        <f t="shared" si="16"/>
        <v>-1.2000000000000028</v>
      </c>
      <c r="Q21" s="8">
        <f t="shared" si="16"/>
        <v>-3.7000000000000028</v>
      </c>
      <c r="R21" s="8">
        <f t="shared" si="16"/>
        <v>-4.033218636551311</v>
      </c>
      <c r="S21" s="8">
        <f t="shared" si="16"/>
        <v>1.6200343449745418</v>
      </c>
      <c r="V21" s="8"/>
      <c r="W21" s="8"/>
      <c r="X21" s="8"/>
      <c r="Y21" s="8"/>
      <c r="AA21" s="7" t="str">
        <f>'Aggregates (% GDP) Oct24'!B74</f>
        <v>2017-18</v>
      </c>
      <c r="AB21" s="7" t="str">
        <f t="shared" si="5"/>
        <v>2017</v>
      </c>
      <c r="AC21" s="8">
        <f>'Aggregates (% GDP) Oct24'!F74</f>
        <v>2.2089204920126089</v>
      </c>
      <c r="AD21" s="8">
        <f>'Aggregates (% GDP) Mar24'!F74</f>
        <v>2.2089204920126089</v>
      </c>
      <c r="AE21" s="8">
        <f t="shared" si="1"/>
        <v>2.1452749566555007</v>
      </c>
      <c r="AH21" s="7" t="str">
        <f>'Aggregates (% GDP) Oct24'!B74</f>
        <v>2017-18</v>
      </c>
      <c r="AI21" s="7" t="str">
        <f t="shared" si="6"/>
        <v>2017</v>
      </c>
      <c r="AJ21" s="8">
        <f>-('Aggregates (% GDP) Oct24'!M74-'Aggregates (% GDP) Oct24'!M73)</f>
        <v>8.0590287086505841E-2</v>
      </c>
      <c r="AK21" s="8"/>
      <c r="BH21" t="s">
        <v>727</v>
      </c>
      <c r="BO21" t="str">
        <v>2024-25</v>
      </c>
      <c r="BP21" s="8">
        <f t="shared" si="2"/>
        <v>100.1040491527755</v>
      </c>
      <c r="BQ21" s="8">
        <v>100</v>
      </c>
      <c r="BS21">
        <v>6172.6818346936197</v>
      </c>
      <c r="BU21">
        <f t="shared" si="17"/>
        <v>18</v>
      </c>
      <c r="BV21" t="str">
        <f t="shared" si="12"/>
        <v>Slovakia</v>
      </c>
      <c r="BW21" s="8">
        <f t="shared" si="13"/>
        <v>3.5965285655748218</v>
      </c>
      <c r="BY21">
        <f t="shared" si="14"/>
        <v>29</v>
      </c>
      <c r="BZ21" t="str">
        <v>Israel</v>
      </c>
      <c r="CA21" s="8">
        <v>2.4090048906760146</v>
      </c>
      <c r="CC21" t="str">
        <v>2024-25</v>
      </c>
      <c r="CD21" s="8">
        <f t="shared" si="15"/>
        <v>102.14023352358777</v>
      </c>
      <c r="CE21" s="8">
        <v>100</v>
      </c>
      <c r="CG21">
        <v>1423.3770317252149</v>
      </c>
      <c r="DL21" s="8">
        <f t="shared" si="19"/>
        <v>102.45734263979556</v>
      </c>
      <c r="DM21" s="8">
        <f t="shared" si="23"/>
        <v>106.38371044827856</v>
      </c>
      <c r="DN21" s="8">
        <f t="shared" si="25"/>
        <v>105.17798921213193</v>
      </c>
      <c r="DO21" s="8">
        <f t="shared" si="26"/>
        <v>104.44265408372925</v>
      </c>
      <c r="DP21" s="8">
        <f t="shared" si="27"/>
        <v>104.66145762036372</v>
      </c>
      <c r="DQ21" s="8">
        <f t="shared" ref="DQ21:DQ44" si="28">100*(DY21/AVERAGE(DY$12:DY$15))</f>
        <v>103.11815007667582</v>
      </c>
      <c r="DT21">
        <f>'[2]1.1'!D70</f>
        <v>120.801659</v>
      </c>
      <c r="DU21">
        <f>'[3]1.1'!D70</f>
        <v>120.66396</v>
      </c>
      <c r="DV21">
        <f>'[4]1.1'!D70</f>
        <v>118.94578800000001</v>
      </c>
      <c r="DW21">
        <f>'[5]1.1'!D70</f>
        <v>120.85294500000001</v>
      </c>
      <c r="DX21" s="360">
        <f>'[6]1.1'!D70</f>
        <v>120.80130100000001</v>
      </c>
      <c r="DY21" s="360">
        <f>'[7]1.1'!D70</f>
        <v>119.02</v>
      </c>
    </row>
    <row r="22" spans="1:129">
      <c r="I22" s="7" t="s">
        <v>137</v>
      </c>
      <c r="J22" s="7" t="str">
        <f t="shared" si="3"/>
        <v>2018</v>
      </c>
      <c r="K22" s="8">
        <v>80.3</v>
      </c>
      <c r="L22" s="8">
        <v>72.3</v>
      </c>
      <c r="M22" s="8">
        <v>66.982374472395733</v>
      </c>
      <c r="N22" s="8">
        <v>58.905420957847923</v>
      </c>
      <c r="P22" s="8">
        <f t="shared" si="16"/>
        <v>-2</v>
      </c>
      <c r="Q22" s="8">
        <f t="shared" si="16"/>
        <v>-1.4000000000000057</v>
      </c>
      <c r="R22" s="8">
        <f t="shared" si="16"/>
        <v>-3.2060890796443289</v>
      </c>
      <c r="S22" s="8">
        <f t="shared" si="16"/>
        <v>-4.1438817224001809</v>
      </c>
      <c r="V22" s="8"/>
      <c r="W22" s="8"/>
      <c r="X22" s="8"/>
      <c r="Y22" s="8"/>
      <c r="AA22" s="7" t="str">
        <f>'Aggregates (% GDP) Oct24'!B75</f>
        <v>2018-19</v>
      </c>
      <c r="AB22" s="7" t="str">
        <f t="shared" si="5"/>
        <v>2018</v>
      </c>
      <c r="AC22" s="8">
        <f>'Aggregates (% GDP) Oct24'!F75</f>
        <v>2.1001280319017037</v>
      </c>
      <c r="AD22" s="8">
        <f>'Aggregates (% GDP) Mar24'!F75</f>
        <v>2.1001280319017037</v>
      </c>
      <c r="AE22" s="8">
        <f t="shared" si="1"/>
        <v>2.1452749566555007</v>
      </c>
      <c r="AH22" s="7" t="str">
        <f>'Aggregates (% GDP) Oct24'!B75</f>
        <v>2018-19</v>
      </c>
      <c r="AI22" s="7" t="str">
        <f t="shared" si="6"/>
        <v>2018</v>
      </c>
      <c r="AJ22" s="8">
        <f>-('Aggregates (% GDP) Oct24'!M75-'Aggregates (% GDP) Oct24'!M74)</f>
        <v>-0.22729184429573124</v>
      </c>
      <c r="AK22" s="8"/>
      <c r="BO22" t="str">
        <v>2025-26</v>
      </c>
      <c r="BP22" s="8">
        <f t="shared" si="2"/>
        <v>100.46890236399209</v>
      </c>
      <c r="BQ22" s="8">
        <v>100</v>
      </c>
      <c r="BS22">
        <v>6195.1796537955124</v>
      </c>
      <c r="BU22">
        <f t="shared" si="17"/>
        <v>19</v>
      </c>
      <c r="BV22" t="str">
        <f t="shared" si="12"/>
        <v>US</v>
      </c>
      <c r="BW22" s="8">
        <f t="shared" si="13"/>
        <v>3.5916962184737544</v>
      </c>
      <c r="BY22">
        <f t="shared" si="14"/>
        <v>2</v>
      </c>
      <c r="BZ22" t="str">
        <v>Korea</v>
      </c>
      <c r="CA22" s="8">
        <v>4.9561719999869878</v>
      </c>
      <c r="CC22" t="str">
        <v>2025-26</v>
      </c>
      <c r="CD22" s="8">
        <f t="shared" si="15"/>
        <v>99.071250174868595</v>
      </c>
      <c r="CE22" s="8">
        <v>100</v>
      </c>
      <c r="CG22">
        <v>1380.6091599608999</v>
      </c>
      <c r="DL22" s="8">
        <f t="shared" si="19"/>
        <v>102.84668028382103</v>
      </c>
      <c r="DM22" s="8">
        <f t="shared" si="23"/>
        <v>106.54328606685016</v>
      </c>
      <c r="DN22" s="8">
        <f t="shared" si="25"/>
        <v>105.41808647979485</v>
      </c>
      <c r="DO22" s="8">
        <f t="shared" si="26"/>
        <v>105.06930942920908</v>
      </c>
      <c r="DP22" s="8">
        <f t="shared" si="27"/>
        <v>105.36942410826452</v>
      </c>
      <c r="DQ22" s="8">
        <f t="shared" si="28"/>
        <v>103.78939274482116</v>
      </c>
      <c r="DT22">
        <f>'[2]1.1'!D71</f>
        <v>121.260705</v>
      </c>
      <c r="DU22">
        <f>'[3]1.1'!D71</f>
        <v>120.84495600000001</v>
      </c>
      <c r="DV22">
        <f>'[4]1.1'!D71</f>
        <v>119.217314</v>
      </c>
      <c r="DW22">
        <f>'[5]1.1'!D71</f>
        <v>121.578062</v>
      </c>
      <c r="DX22" s="360">
        <f>'[6]1.1'!D71</f>
        <v>121.618443</v>
      </c>
      <c r="DY22" s="360">
        <f>'[7]1.1'!D71</f>
        <v>119.79475500000001</v>
      </c>
    </row>
    <row r="23" spans="1:129">
      <c r="I23" s="7" t="s">
        <v>138</v>
      </c>
      <c r="J23" s="7" t="str">
        <f t="shared" si="3"/>
        <v>2019</v>
      </c>
      <c r="K23" s="8">
        <v>85.2</v>
      </c>
      <c r="L23" s="8">
        <v>77.099999999999994</v>
      </c>
      <c r="M23" s="8">
        <v>74.576334545454557</v>
      </c>
      <c r="N23" s="8">
        <v>67.191348760330584</v>
      </c>
      <c r="P23" s="8">
        <f t="shared" si="16"/>
        <v>4.9000000000000057</v>
      </c>
      <c r="Q23" s="8">
        <f t="shared" si="16"/>
        <v>4.7999999999999972</v>
      </c>
      <c r="R23" s="8">
        <f t="shared" si="16"/>
        <v>7.5939600730588239</v>
      </c>
      <c r="S23" s="8">
        <f t="shared" si="16"/>
        <v>8.2859278024826608</v>
      </c>
      <c r="V23" s="8"/>
      <c r="W23" s="8"/>
      <c r="X23" s="8"/>
      <c r="Y23" s="8"/>
      <c r="AA23" s="7" t="str">
        <f>'Aggregates (% GDP) Oct24'!B76</f>
        <v>2019-20</v>
      </c>
      <c r="AB23" s="7" t="str">
        <f t="shared" si="5"/>
        <v>2019</v>
      </c>
      <c r="AC23" s="8">
        <f>'Aggregates (% GDP) Oct24'!F76</f>
        <v>1.8937326604615976</v>
      </c>
      <c r="AD23" s="8">
        <f>'Aggregates (% GDP) Mar24'!F76</f>
        <v>1.8960048723351073</v>
      </c>
      <c r="AE23" s="8">
        <f t="shared" si="1"/>
        <v>2.1452749566555007</v>
      </c>
      <c r="AH23" s="7" t="str">
        <f>'Aggregates (% GDP) Oct24'!B76</f>
        <v>2019-20</v>
      </c>
      <c r="AI23" s="7" t="str">
        <f t="shared" si="6"/>
        <v>2019</v>
      </c>
      <c r="AJ23" s="8">
        <f>-('Aggregates (% GDP) Oct24'!M76-'Aggregates (% GDP) Oct24'!M75)</f>
        <v>1.0124526656389075</v>
      </c>
      <c r="AK23" s="8"/>
      <c r="BO23" t="str">
        <v>2026-27</v>
      </c>
      <c r="BP23" s="8">
        <f t="shared" si="2"/>
        <v>100.98314404125746</v>
      </c>
      <c r="BQ23" s="8">
        <v>100</v>
      </c>
      <c r="BS23">
        <v>6226.8891629189038</v>
      </c>
      <c r="BU23">
        <f t="shared" si="17"/>
        <v>20</v>
      </c>
      <c r="BV23" t="str">
        <f t="shared" si="12"/>
        <v>Spain</v>
      </c>
      <c r="BW23" s="8">
        <f t="shared" si="13"/>
        <v>3.3271083364111824</v>
      </c>
      <c r="BY23">
        <f t="shared" si="14"/>
        <v>3</v>
      </c>
      <c r="BZ23" t="str">
        <v>Latvia</v>
      </c>
      <c r="CA23" s="8">
        <v>4.7532364083462024</v>
      </c>
      <c r="CC23" t="str">
        <v>2026-27</v>
      </c>
      <c r="CD23" s="8">
        <f t="shared" si="15"/>
        <v>97.164108229094879</v>
      </c>
      <c r="CE23" s="8">
        <v>100</v>
      </c>
      <c r="CG23">
        <v>1354.032149627091</v>
      </c>
      <c r="DL23" s="8">
        <f t="shared" si="19"/>
        <v>103.24778254938826</v>
      </c>
      <c r="DM23" s="8">
        <f t="shared" si="23"/>
        <v>106.70310061331314</v>
      </c>
      <c r="DN23" s="8">
        <f t="shared" si="25"/>
        <v>105.77380758687771</v>
      </c>
      <c r="DO23" s="8">
        <f t="shared" si="26"/>
        <v>105.65769829901328</v>
      </c>
      <c r="DP23" s="8">
        <f t="shared" si="27"/>
        <v>105.92791606380121</v>
      </c>
      <c r="DQ23" s="8">
        <f t="shared" si="28"/>
        <v>105.62769080150059</v>
      </c>
      <c r="DT23">
        <f>'[2]1.1'!D72</f>
        <v>121.733622</v>
      </c>
      <c r="DU23">
        <f>'[3]1.1'!D72</f>
        <v>121.026223</v>
      </c>
      <c r="DV23">
        <f>'[4]1.1'!D72</f>
        <v>119.61959900000001</v>
      </c>
      <c r="DW23">
        <f>'[5]1.1'!D72</f>
        <v>122.2589</v>
      </c>
      <c r="DX23" s="360">
        <f>'[6]1.1'!D72</f>
        <v>122.26306</v>
      </c>
      <c r="DY23" s="360">
        <f>'[7]1.1'!D72</f>
        <v>121.91653699999999</v>
      </c>
    </row>
    <row r="24" spans="1:129">
      <c r="I24" s="7" t="s">
        <v>139</v>
      </c>
      <c r="J24" s="7" t="str">
        <f t="shared" si="3"/>
        <v>2020</v>
      </c>
      <c r="K24" s="8">
        <v>96.5</v>
      </c>
      <c r="L24" s="8">
        <v>86.5</v>
      </c>
      <c r="M24" s="8">
        <v>83.079863382899632</v>
      </c>
      <c r="N24" s="8">
        <v>73.560622676579925</v>
      </c>
      <c r="P24" s="8">
        <f t="shared" si="16"/>
        <v>11.299999999999997</v>
      </c>
      <c r="Q24" s="8">
        <f t="shared" si="16"/>
        <v>9.4000000000000057</v>
      </c>
      <c r="R24" s="8">
        <f t="shared" si="16"/>
        <v>8.5035288374450744</v>
      </c>
      <c r="S24" s="8">
        <f t="shared" si="16"/>
        <v>6.369273916249341</v>
      </c>
      <c r="V24" s="8"/>
      <c r="W24" s="8"/>
      <c r="X24" s="8"/>
      <c r="Y24" s="8"/>
      <c r="AA24" s="7" t="str">
        <f>'Aggregates (% GDP) Oct24'!B77</f>
        <v>2020-21</v>
      </c>
      <c r="AB24" s="7" t="str">
        <f t="shared" si="5"/>
        <v>2020</v>
      </c>
      <c r="AC24" s="8">
        <f>'Aggregates (% GDP) Oct24'!F77</f>
        <v>3.4413002066103813</v>
      </c>
      <c r="AD24" s="8">
        <f>'Aggregates (% GDP) Mar24'!F77</f>
        <v>3.4519952193772534</v>
      </c>
      <c r="AE24" s="8">
        <f t="shared" si="1"/>
        <v>2.1452749566555007</v>
      </c>
      <c r="AH24" s="7" t="str">
        <f>'Aggregates (% GDP) Oct24'!B77</f>
        <v>2020-21</v>
      </c>
      <c r="AI24" s="7" t="str">
        <f t="shared" si="6"/>
        <v>2020</v>
      </c>
      <c r="AJ24" s="8">
        <f>-('Aggregates (% GDP) Oct24'!M77-'Aggregates (% GDP) Oct24'!M76)</f>
        <v>12.342741415791069</v>
      </c>
      <c r="AK24" s="8"/>
      <c r="BO24" t="str">
        <v>2027-28</v>
      </c>
      <c r="BP24" s="8">
        <f t="shared" si="2"/>
        <v>101.50633406423512</v>
      </c>
      <c r="BQ24" s="8">
        <v>100</v>
      </c>
      <c r="BS24">
        <v>6259.1504508314292</v>
      </c>
      <c r="BU24">
        <f t="shared" si="17"/>
        <v>21</v>
      </c>
      <c r="BV24" t="str">
        <f t="shared" si="12"/>
        <v>Denmark</v>
      </c>
      <c r="BW24" s="8">
        <f t="shared" si="13"/>
        <v>3.2815287712873937</v>
      </c>
      <c r="BY24">
        <f t="shared" si="14"/>
        <v>14</v>
      </c>
      <c r="BZ24" t="str">
        <v>Lithuania</v>
      </c>
      <c r="CA24" s="8">
        <v>3.8993341175052878</v>
      </c>
      <c r="CC24" t="str">
        <v>2027-28</v>
      </c>
      <c r="CD24" s="8">
        <f t="shared" si="15"/>
        <v>94.874096844022873</v>
      </c>
      <c r="CE24" s="8">
        <v>100</v>
      </c>
      <c r="CG24">
        <v>1322.1196554467444</v>
      </c>
      <c r="DK24">
        <v>2025</v>
      </c>
      <c r="DL24" s="8">
        <f t="shared" si="19"/>
        <v>103.66077326569099</v>
      </c>
      <c r="DM24" s="8">
        <f t="shared" si="23"/>
        <v>106.89516601685224</v>
      </c>
      <c r="DN24" s="8">
        <f t="shared" si="25"/>
        <v>106.1407586877708</v>
      </c>
      <c r="DO24" s="8">
        <f t="shared" si="26"/>
        <v>106.17542049350868</v>
      </c>
      <c r="DP24" s="8">
        <f t="shared" si="27"/>
        <v>106.38238535448488</v>
      </c>
      <c r="DQ24" s="8">
        <f t="shared" si="28"/>
        <v>106.92982039663492</v>
      </c>
      <c r="DS24">
        <v>2025</v>
      </c>
      <c r="DT24">
        <f>'[2]1.1'!D73</f>
        <v>122.220556</v>
      </c>
      <c r="DU24">
        <f>'[3]1.1'!D73</f>
        <v>121.24407000000001</v>
      </c>
      <c r="DV24">
        <f>'[4]1.1'!D73</f>
        <v>120.03458400000001</v>
      </c>
      <c r="DW24">
        <f>'[5]1.1'!D73</f>
        <v>122.857968</v>
      </c>
      <c r="DX24" s="360">
        <f>'[6]1.1'!D73</f>
        <v>122.78761299999999</v>
      </c>
      <c r="DY24" s="360">
        <f>'[7]1.1'!D73</f>
        <v>123.41946799999999</v>
      </c>
    </row>
    <row r="25" spans="1:129">
      <c r="I25" s="7" t="s">
        <v>140</v>
      </c>
      <c r="J25" s="7" t="str">
        <f t="shared" si="3"/>
        <v>2021</v>
      </c>
      <c r="K25" s="8">
        <v>96.6</v>
      </c>
      <c r="L25" s="8">
        <v>83.2</v>
      </c>
      <c r="M25" s="8">
        <v>80.629862920498937</v>
      </c>
      <c r="N25" s="8">
        <v>67.135032379992452</v>
      </c>
      <c r="P25" s="8">
        <f t="shared" si="16"/>
        <v>9.9999999999994316E-2</v>
      </c>
      <c r="Q25" s="8">
        <f t="shared" si="16"/>
        <v>-3.2999999999999972</v>
      </c>
      <c r="R25" s="8">
        <f t="shared" si="16"/>
        <v>-2.4500004624006948</v>
      </c>
      <c r="S25" s="8">
        <f t="shared" si="16"/>
        <v>-6.4255902965874725</v>
      </c>
      <c r="V25" s="8"/>
      <c r="W25" s="8"/>
      <c r="X25" s="8"/>
      <c r="Y25" s="8"/>
      <c r="AA25" s="7" t="str">
        <f>'Aggregates (% GDP) Oct24'!B78</f>
        <v>2021-22</v>
      </c>
      <c r="AB25" s="7" t="str">
        <f t="shared" si="5"/>
        <v>2021</v>
      </c>
      <c r="AC25" s="8">
        <f>'Aggregates (% GDP) Oct24'!F78</f>
        <v>2.2556225443706817</v>
      </c>
      <c r="AD25" s="8">
        <f>'Aggregates (% GDP) Mar24'!F78</f>
        <v>2.3021101476764665</v>
      </c>
      <c r="AE25" s="8">
        <f t="shared" si="1"/>
        <v>2.1452749566555007</v>
      </c>
      <c r="AH25" s="7" t="str">
        <f>'Aggregates (% GDP) Oct24'!B78</f>
        <v>2021-22</v>
      </c>
      <c r="AI25" s="7" t="str">
        <f t="shared" si="6"/>
        <v>2021</v>
      </c>
      <c r="AJ25" s="8">
        <f>-('Aggregates (% GDP) Oct24'!M78-'Aggregates (% GDP) Oct24'!M77)</f>
        <v>-10.050777691590488</v>
      </c>
      <c r="AK25" s="8"/>
      <c r="BO25" t="str">
        <v>2028-29</v>
      </c>
      <c r="BP25" s="8">
        <f>100*(BS25/$BS$20)</f>
        <v>101.96151078877138</v>
      </c>
      <c r="BQ25" s="8">
        <v>100</v>
      </c>
      <c r="BS25">
        <v>6287.2178579233459</v>
      </c>
      <c r="BU25">
        <f t="shared" si="17"/>
        <v>22</v>
      </c>
      <c r="BV25" t="str">
        <f t="shared" si="12"/>
        <v>Australia</v>
      </c>
      <c r="BW25" s="8">
        <f t="shared" si="13"/>
        <v>3.1343494256570499</v>
      </c>
      <c r="BY25">
        <f t="shared" si="14"/>
        <v>10</v>
      </c>
      <c r="BZ25" t="str">
        <v>Luxembourg</v>
      </c>
      <c r="CA25" s="8">
        <v>4.1890307080695592</v>
      </c>
      <c r="CC25" t="str">
        <v>2028-29</v>
      </c>
      <c r="CD25" s="8">
        <f t="shared" si="15"/>
        <v>91.670099651749709</v>
      </c>
      <c r="CE25" s="8">
        <v>100</v>
      </c>
      <c r="CG25">
        <v>1277.4702958763992</v>
      </c>
      <c r="DL25" s="8">
        <f t="shared" si="19"/>
        <v>104.08578304708409</v>
      </c>
      <c r="DM25" s="8">
        <f t="shared" si="23"/>
        <v>107.16240377760514</v>
      </c>
      <c r="DN25" s="8">
        <f t="shared" si="25"/>
        <v>106.36053585639755</v>
      </c>
      <c r="DO25" s="8">
        <f t="shared" si="26"/>
        <v>106.68031863523524</v>
      </c>
      <c r="DP25" s="8">
        <f t="shared" si="27"/>
        <v>106.7594787776921</v>
      </c>
      <c r="DQ25" s="8">
        <f t="shared" si="28"/>
        <v>107.48393359960492</v>
      </c>
      <c r="DT25">
        <f>'[2]1.1'!D74</f>
        <v>122.721661</v>
      </c>
      <c r="DU25">
        <f>'[3]1.1'!D74</f>
        <v>121.54718</v>
      </c>
      <c r="DV25">
        <f>'[4]1.1'!D74</f>
        <v>120.28313</v>
      </c>
      <c r="DW25">
        <f>'[5]1.1'!D74</f>
        <v>123.44219699999999</v>
      </c>
      <c r="DX25" s="360">
        <f>'[6]1.1'!D74</f>
        <v>123.22285799999999</v>
      </c>
      <c r="DY25" s="360">
        <f>'[7]1.1'!D74</f>
        <v>124.059031</v>
      </c>
    </row>
    <row r="26" spans="1:129">
      <c r="I26" s="7" t="s">
        <v>141</v>
      </c>
      <c r="J26" s="7" t="str">
        <f t="shared" si="3"/>
        <v>2022</v>
      </c>
      <c r="K26" s="8">
        <v>95.7</v>
      </c>
      <c r="L26" s="8">
        <v>84.8</v>
      </c>
      <c r="M26" s="8">
        <v>81.311359589041089</v>
      </c>
      <c r="N26" s="8">
        <v>69.332773972602737</v>
      </c>
      <c r="P26" s="8">
        <f t="shared" si="16"/>
        <v>-0.89999999999999147</v>
      </c>
      <c r="Q26" s="8">
        <f t="shared" si="16"/>
        <v>1.5999999999999943</v>
      </c>
      <c r="R26" s="8">
        <f t="shared" si="16"/>
        <v>0.68149666854215241</v>
      </c>
      <c r="S26" s="8">
        <f t="shared" si="16"/>
        <v>2.197741592610285</v>
      </c>
      <c r="V26" s="8"/>
      <c r="W26" s="8"/>
      <c r="X26" s="8"/>
      <c r="Y26" s="8"/>
      <c r="AA26" s="7" t="str">
        <f>'Aggregates (% GDP) Oct24'!B79</f>
        <v>2022-23</v>
      </c>
      <c r="AB26" s="7" t="str">
        <f t="shared" si="5"/>
        <v>2022</v>
      </c>
      <c r="AC26" s="8">
        <f>'Aggregates (% GDP) Oct24'!F79</f>
        <v>1.7994299820660153</v>
      </c>
      <c r="AD26" s="8">
        <f>'Aggregates (% GDP) Mar24'!F79</f>
        <v>1.7982158446499423</v>
      </c>
      <c r="AE26" s="8">
        <f t="shared" si="1"/>
        <v>2.1452749566555007</v>
      </c>
      <c r="AH26" s="7" t="str">
        <f>'Aggregates (% GDP) Oct24'!B79</f>
        <v>2022-23</v>
      </c>
      <c r="AI26" s="7" t="str">
        <f t="shared" si="6"/>
        <v>2022</v>
      </c>
      <c r="AJ26" s="8">
        <f>-('Aggregates (% GDP) Oct24'!M79-'Aggregates (% GDP) Oct24'!M78)</f>
        <v>-2.0594821789399074</v>
      </c>
      <c r="AK26" s="8"/>
      <c r="BU26">
        <f t="shared" si="17"/>
        <v>23</v>
      </c>
      <c r="BV26" t="str">
        <f t="shared" si="12"/>
        <v>Austria</v>
      </c>
      <c r="BW26" s="8">
        <f t="shared" si="13"/>
        <v>3.0502152063159711</v>
      </c>
      <c r="BY26">
        <f t="shared" si="14"/>
        <v>16</v>
      </c>
      <c r="BZ26" t="str">
        <v>Netherlands</v>
      </c>
      <c r="CA26" s="8">
        <v>3.7365702403300043</v>
      </c>
      <c r="DL26" s="8">
        <f t="shared" si="19"/>
        <v>104.5333517934955</v>
      </c>
      <c r="DM26" s="8">
        <f t="shared" si="23"/>
        <v>107.48389139449822</v>
      </c>
      <c r="DN26" s="8">
        <f t="shared" si="25"/>
        <v>106.64406844106465</v>
      </c>
      <c r="DO26" s="8">
        <f t="shared" si="26"/>
        <v>107.08885619284044</v>
      </c>
      <c r="DP26" s="8">
        <f t="shared" si="27"/>
        <v>107.02353904402145</v>
      </c>
      <c r="DQ26" s="8">
        <f t="shared" si="28"/>
        <v>108.01803571273861</v>
      </c>
      <c r="DT26">
        <f>'[2]1.1'!D75</f>
        <v>123.249364</v>
      </c>
      <c r="DU26">
        <f>'[3]1.1'!D75</f>
        <v>121.911822</v>
      </c>
      <c r="DV26">
        <f>'[4]1.1'!D75</f>
        <v>120.60377700000001</v>
      </c>
      <c r="DW26">
        <f>'[5]1.1'!D75</f>
        <v>123.914925</v>
      </c>
      <c r="DX26" s="360">
        <f>'[6]1.1'!D75</f>
        <v>123.52763899999999</v>
      </c>
      <c r="DY26" s="360">
        <f>'[7]1.1'!D75</f>
        <v>124.67549700000001</v>
      </c>
    </row>
    <row r="27" spans="1:129">
      <c r="I27" s="7" t="s">
        <v>0</v>
      </c>
      <c r="J27" s="7" t="str">
        <f t="shared" si="3"/>
        <v>2023</v>
      </c>
      <c r="K27" s="8">
        <v>97.810367923129988</v>
      </c>
      <c r="L27" s="8">
        <v>88.853958473360478</v>
      </c>
      <c r="M27" s="8">
        <v>82.794795308586217</v>
      </c>
      <c r="N27" s="8">
        <v>69.878036960248934</v>
      </c>
      <c r="P27" s="8">
        <f t="shared" si="16"/>
        <v>2.110367923129985</v>
      </c>
      <c r="Q27" s="8">
        <f t="shared" si="16"/>
        <v>4.0539584733604812</v>
      </c>
      <c r="R27" s="8">
        <f t="shared" si="16"/>
        <v>1.4834357195451275</v>
      </c>
      <c r="S27" s="8">
        <f t="shared" si="16"/>
        <v>0.54526298764619696</v>
      </c>
      <c r="V27" s="8"/>
      <c r="W27" s="8"/>
      <c r="X27" s="8"/>
      <c r="Y27" s="8"/>
      <c r="AA27" s="7" t="str">
        <f>'Aggregates (% GDP) Oct24'!B80</f>
        <v>2023-24</v>
      </c>
      <c r="AB27" s="7" t="str">
        <f t="shared" si="5"/>
        <v>2023</v>
      </c>
      <c r="AC27" s="8">
        <f>'Aggregates (% GDP) Oct24'!F80</f>
        <v>2.556545816006635</v>
      </c>
      <c r="AD27" s="8">
        <f>'Aggregates (% GDP) Mar24'!F80</f>
        <v>2.6051806584047479</v>
      </c>
      <c r="AE27" s="8">
        <f t="shared" si="1"/>
        <v>2.1452749566555007</v>
      </c>
      <c r="AH27" s="7" t="str">
        <f>'Aggregates (% GDP) Oct24'!B80</f>
        <v>2023-24</v>
      </c>
      <c r="AI27" s="7" t="str">
        <f t="shared" si="6"/>
        <v>2023</v>
      </c>
      <c r="AJ27" s="8">
        <f>-('Aggregates (% GDP) Oct24'!M80-'Aggregates (% GDP) Oct24'!M79)</f>
        <v>-0.20463318652677676</v>
      </c>
      <c r="AK27" s="8"/>
      <c r="BU27">
        <f t="shared" si="17"/>
        <v>24</v>
      </c>
      <c r="BV27" t="str">
        <f t="shared" si="12"/>
        <v>Portugal</v>
      </c>
      <c r="BW27" s="8">
        <f t="shared" si="13"/>
        <v>2.9605303568234786</v>
      </c>
      <c r="BY27">
        <f t="shared" si="14"/>
        <v>7</v>
      </c>
      <c r="BZ27" t="str">
        <v>Norway</v>
      </c>
      <c r="CA27" s="8">
        <v>4.5081332599142385</v>
      </c>
      <c r="DL27" s="8">
        <f t="shared" si="19"/>
        <v>105.0142051486436</v>
      </c>
      <c r="DM27" s="8">
        <f t="shared" si="23"/>
        <v>107.86008468199589</v>
      </c>
      <c r="DN27" s="8">
        <f t="shared" si="25"/>
        <v>106.99167830931115</v>
      </c>
      <c r="DO27" s="8">
        <f t="shared" si="26"/>
        <v>107.5019585221098</v>
      </c>
      <c r="DP27" s="8">
        <f t="shared" si="27"/>
        <v>107.38918307760288</v>
      </c>
      <c r="DQ27" s="8">
        <f t="shared" si="28"/>
        <v>108.42934301383632</v>
      </c>
      <c r="DT27">
        <f>'[2]1.1'!D76</f>
        <v>123.816311</v>
      </c>
      <c r="DU27">
        <f>'[3]1.1'!D76</f>
        <v>122.33851300000001</v>
      </c>
      <c r="DV27">
        <f>'[4]1.1'!D76</f>
        <v>120.996889</v>
      </c>
      <c r="DW27">
        <f>'[5]1.1'!D76</f>
        <v>124.39293499999999</v>
      </c>
      <c r="DX27" s="360">
        <f>'[6]1.1'!D76</f>
        <v>123.949669</v>
      </c>
      <c r="DY27" s="360">
        <f>'[7]1.1'!D76</f>
        <v>125.150232</v>
      </c>
    </row>
    <row r="28" spans="1:129">
      <c r="I28" s="7" t="s">
        <v>1</v>
      </c>
      <c r="J28" s="7" t="str">
        <f t="shared" si="3"/>
        <v>2024</v>
      </c>
      <c r="K28" s="8">
        <v>98.39558667527487</v>
      </c>
      <c r="L28" s="8">
        <v>91.752912815138501</v>
      </c>
      <c r="M28" s="8">
        <v>83.544789736520826</v>
      </c>
      <c r="N28" s="8">
        <v>69.572316302535853</v>
      </c>
      <c r="P28" s="8">
        <f t="shared" si="16"/>
        <v>0.58521875214488261</v>
      </c>
      <c r="Q28" s="8">
        <f t="shared" si="16"/>
        <v>2.8989543417780226</v>
      </c>
      <c r="R28" s="8">
        <f t="shared" si="16"/>
        <v>0.74999442793460958</v>
      </c>
      <c r="S28" s="8">
        <f t="shared" si="16"/>
        <v>-0.30572065771308132</v>
      </c>
      <c r="V28" s="8"/>
      <c r="W28" s="8"/>
      <c r="X28" s="8"/>
      <c r="Y28" s="8"/>
      <c r="AA28" s="7" t="str">
        <f>'Aggregates (% GDP) Oct24'!B81</f>
        <v>2024-25</v>
      </c>
      <c r="AB28" s="7" t="str">
        <f t="shared" si="5"/>
        <v>2024</v>
      </c>
      <c r="AC28" s="8">
        <f>'Aggregates (% GDP) Oct24'!F81</f>
        <v>2.5585173595950574</v>
      </c>
      <c r="AD28" s="8">
        <f>'Aggregates (% GDP) Mar24'!F81</f>
        <v>2.3896524150155525</v>
      </c>
      <c r="AE28" s="8">
        <f t="shared" si="1"/>
        <v>2.1452749566555007</v>
      </c>
      <c r="AH28" s="7" t="str">
        <f>'Aggregates (% GDP) Oct24'!B81</f>
        <v>2024-25</v>
      </c>
      <c r="AI28" s="7" t="str">
        <f t="shared" si="6"/>
        <v>2024</v>
      </c>
      <c r="AJ28" s="8">
        <f>-('Aggregates (% GDP) Oct24'!M81-'Aggregates (% GDP) Oct24'!M80)</f>
        <v>-0.18733024942661558</v>
      </c>
      <c r="AK28" s="8">
        <f>-('Aggregates (% GDP) Mar24'!N81-'Aggregates (% GDP) Mar24'!N80)</f>
        <v>-1.1415502689758883</v>
      </c>
      <c r="BU28">
        <f t="shared" si="17"/>
        <v>25</v>
      </c>
      <c r="BV28" t="str">
        <f t="shared" si="12"/>
        <v>Switzerland</v>
      </c>
      <c r="BW28" s="8">
        <f t="shared" si="13"/>
        <v>2.9605102113867061</v>
      </c>
      <c r="BY28">
        <f t="shared" si="14"/>
        <v>8</v>
      </c>
      <c r="BZ28" t="str">
        <v>Poland</v>
      </c>
      <c r="CA28" s="8">
        <v>4.2950500113534096</v>
      </c>
      <c r="DK28">
        <v>2026</v>
      </c>
      <c r="DL28" s="8">
        <f t="shared" si="19"/>
        <v>105.56027917045748</v>
      </c>
      <c r="DM28" s="8">
        <f t="shared" si="23"/>
        <v>108.29152497487793</v>
      </c>
      <c r="DN28" s="8">
        <f t="shared" si="25"/>
        <v>107.45727915819259</v>
      </c>
      <c r="DO28" s="8">
        <f t="shared" si="26"/>
        <v>107.9195737702793</v>
      </c>
      <c r="DP28" s="8">
        <f t="shared" si="27"/>
        <v>107.80132991396714</v>
      </c>
      <c r="DQ28" s="8">
        <f t="shared" si="28"/>
        <v>108.88743382919918</v>
      </c>
      <c r="DS28">
        <v>2026</v>
      </c>
      <c r="DT28">
        <f>'[2]1.1'!D77</f>
        <v>124.460156</v>
      </c>
      <c r="DU28">
        <f>'[3]1.1'!D77</f>
        <v>122.827867</v>
      </c>
      <c r="DV28">
        <f>'[4]1.1'!D77</f>
        <v>121.523437</v>
      </c>
      <c r="DW28">
        <f>'[5]1.1'!D77</f>
        <v>124.876167</v>
      </c>
      <c r="DX28" s="360">
        <f>'[6]1.1'!D77</f>
        <v>124.42537300000001</v>
      </c>
      <c r="DY28" s="360">
        <f>'[7]1.1'!D77</f>
        <v>125.67896499999999</v>
      </c>
    </row>
    <row r="29" spans="1:129">
      <c r="I29" s="7" t="s">
        <v>2</v>
      </c>
      <c r="J29" s="7" t="str">
        <f t="shared" si="3"/>
        <v>2025</v>
      </c>
      <c r="K29" s="8">
        <v>96.92174393685228</v>
      </c>
      <c r="L29" s="8">
        <v>93.140493296167065</v>
      </c>
      <c r="M29" s="8">
        <v>83.791436212032806</v>
      </c>
      <c r="N29" s="8">
        <v>69.261947954335284</v>
      </c>
      <c r="P29" s="8">
        <f t="shared" si="16"/>
        <v>-1.4738427384225901</v>
      </c>
      <c r="Q29" s="8">
        <f t="shared" si="16"/>
        <v>1.3875804810285643</v>
      </c>
      <c r="R29" s="8">
        <f t="shared" si="16"/>
        <v>0.24664647551198016</v>
      </c>
      <c r="S29" s="8">
        <f t="shared" si="16"/>
        <v>-0.31036834820056924</v>
      </c>
      <c r="V29" s="8"/>
      <c r="W29" s="8"/>
      <c r="X29" s="8"/>
      <c r="Y29" s="8"/>
      <c r="AA29" s="7" t="str">
        <f>'Aggregates (% GDP) Oct24'!B82</f>
        <v>2025-26</v>
      </c>
      <c r="AB29" s="7" t="str">
        <f t="shared" si="5"/>
        <v>2025</v>
      </c>
      <c r="AC29" s="8">
        <f>'Aggregates (% GDP) Oct24'!F82</f>
        <v>2.6919810578913785</v>
      </c>
      <c r="AD29" s="8">
        <f>'Aggregates (% GDP) Mar24'!F82</f>
        <v>2.1199635329498867</v>
      </c>
      <c r="AE29" s="8">
        <f t="shared" si="1"/>
        <v>2.1452749566555007</v>
      </c>
      <c r="AH29" s="7" t="str">
        <f>'Aggregates (% GDP) Oct24'!B82</f>
        <v>2025-26</v>
      </c>
      <c r="AI29" s="7" t="str">
        <f t="shared" si="6"/>
        <v>2025</v>
      </c>
      <c r="AJ29" s="8">
        <f>-('Aggregates (% GDP) Oct24'!M82-'Aggregates (% GDP) Oct24'!M81)</f>
        <v>-0.76306603711390997</v>
      </c>
      <c r="AK29" s="8">
        <f>-('Aggregates (% GDP) Mar24'!N82-'Aggregates (% GDP) Mar24'!N81)</f>
        <v>-0.5731333315660625</v>
      </c>
      <c r="BU29">
        <f t="shared" si="17"/>
        <v>26</v>
      </c>
      <c r="BV29" t="str">
        <f t="shared" si="12"/>
        <v>Ireland</v>
      </c>
      <c r="BW29" s="8">
        <f t="shared" si="13"/>
        <v>2.8311903200191901</v>
      </c>
      <c r="BY29">
        <f t="shared" si="14"/>
        <v>24</v>
      </c>
      <c r="BZ29" t="str">
        <v>Portugal</v>
      </c>
      <c r="CA29" s="8">
        <v>2.9605303568234786</v>
      </c>
      <c r="DL29" s="8">
        <f t="shared" si="19"/>
        <v>106.13030396350047</v>
      </c>
      <c r="DM29" s="8">
        <f t="shared" si="23"/>
        <v>108.83298318605139</v>
      </c>
      <c r="DN29" s="8">
        <f t="shared" si="25"/>
        <v>107.93466088955699</v>
      </c>
      <c r="DO29" s="8">
        <f t="shared" si="26"/>
        <v>108.33983350941668</v>
      </c>
      <c r="DP29" s="8">
        <f t="shared" si="27"/>
        <v>108.25082870534825</v>
      </c>
      <c r="DQ29" s="8">
        <f t="shared" si="28"/>
        <v>109.14041812148569</v>
      </c>
      <c r="DT29">
        <f>'[2]1.1'!D78</f>
        <v>125.13224000000001</v>
      </c>
      <c r="DU29">
        <f>'[3]1.1'!D78</f>
        <v>123.442007</v>
      </c>
      <c r="DV29">
        <f>'[4]1.1'!D78</f>
        <v>122.06330800000001</v>
      </c>
      <c r="DW29">
        <f>'[5]1.1'!D78</f>
        <v>125.362459</v>
      </c>
      <c r="DX29" s="360">
        <f>'[6]1.1'!D78</f>
        <v>124.94418899999999</v>
      </c>
      <c r="DY29" s="360">
        <f>'[7]1.1'!D78</f>
        <v>125.970962</v>
      </c>
    </row>
    <row r="30" spans="1:129">
      <c r="I30" s="7" t="s">
        <v>3</v>
      </c>
      <c r="J30" s="7" t="str">
        <f t="shared" si="3"/>
        <v>2026</v>
      </c>
      <c r="K30" s="8">
        <v>96.966300507515726</v>
      </c>
      <c r="L30" s="8">
        <v>94.384385925608811</v>
      </c>
      <c r="M30" s="8">
        <v>84.227751092845665</v>
      </c>
      <c r="N30" s="8">
        <v>69.189136625057131</v>
      </c>
      <c r="P30" s="8">
        <f t="shared" si="16"/>
        <v>4.4556570663445427E-2</v>
      </c>
      <c r="Q30" s="8">
        <f t="shared" si="16"/>
        <v>1.2438926294417456</v>
      </c>
      <c r="R30" s="8">
        <f t="shared" si="16"/>
        <v>0.43631488081285852</v>
      </c>
      <c r="S30" s="8">
        <f t="shared" si="16"/>
        <v>-7.2811329278152925E-2</v>
      </c>
      <c r="V30" s="8"/>
      <c r="W30" s="8"/>
      <c r="X30" s="8"/>
      <c r="Y30" s="8"/>
      <c r="AA30" s="7" t="str">
        <f>'Aggregates (% GDP) Oct24'!B83</f>
        <v>2026-27</v>
      </c>
      <c r="AB30" s="7" t="str">
        <f t="shared" si="5"/>
        <v>2026</v>
      </c>
      <c r="AC30" s="8">
        <f>'Aggregates (% GDP) Oct24'!F83</f>
        <v>2.7207401631879549</v>
      </c>
      <c r="AD30" s="8">
        <f>'Aggregates (% GDP) Mar24'!F83</f>
        <v>1.9804927853407679</v>
      </c>
      <c r="AE30" s="8">
        <f t="shared" si="1"/>
        <v>2.1452749566555007</v>
      </c>
      <c r="AH30" s="7" t="str">
        <f>'Aggregates (% GDP) Oct24'!B83</f>
        <v>2026-27</v>
      </c>
      <c r="AI30" s="7" t="str">
        <f t="shared" si="6"/>
        <v>2026</v>
      </c>
      <c r="AJ30" s="8">
        <f>-('Aggregates (% GDP) Oct24'!M83-'Aggregates (% GDP) Oct24'!M82)</f>
        <v>-0.52998375087141847</v>
      </c>
      <c r="AK30" s="8">
        <f>-('Aggregates (% GDP) Mar24'!N83-'Aggregates (% GDP) Mar24'!N82)</f>
        <v>-0.37859779873783472</v>
      </c>
      <c r="BU30">
        <f t="shared" si="17"/>
        <v>27</v>
      </c>
      <c r="BV30" t="str">
        <f t="shared" si="12"/>
        <v>UK</v>
      </c>
      <c r="BW30" s="8">
        <f t="shared" si="13"/>
        <v>2.8143179545442782</v>
      </c>
      <c r="BY30">
        <f t="shared" si="14"/>
        <v>18</v>
      </c>
      <c r="BZ30" t="str">
        <v>Slovakia</v>
      </c>
      <c r="CA30" s="8">
        <v>3.5965285655748218</v>
      </c>
      <c r="DL30" s="8">
        <f t="shared" si="19"/>
        <v>106.71402121203842</v>
      </c>
      <c r="DM30" s="8">
        <f t="shared" si="23"/>
        <v>109.3771480711238</v>
      </c>
      <c r="DN30" s="8">
        <f t="shared" si="25"/>
        <v>108.36015651251216</v>
      </c>
      <c r="DO30" s="8">
        <f t="shared" si="26"/>
        <v>108.75423129357522</v>
      </c>
      <c r="DP30" s="8">
        <f t="shared" si="27"/>
        <v>108.65970750556659</v>
      </c>
      <c r="DQ30" s="8">
        <f t="shared" si="28"/>
        <v>109.5420703338214</v>
      </c>
      <c r="DT30">
        <f>'[2]1.1'!D79</f>
        <v>125.82046799999999</v>
      </c>
      <c r="DU30">
        <f>'[3]1.1'!D79</f>
        <v>124.059217</v>
      </c>
      <c r="DV30">
        <f>'[4]1.1'!D79</f>
        <v>122.544501</v>
      </c>
      <c r="DW30">
        <f>'[5]1.1'!D79</f>
        <v>125.84196799999999</v>
      </c>
      <c r="DX30" s="360">
        <f>'[6]1.1'!D79</f>
        <v>125.416121</v>
      </c>
      <c r="DY30" s="360">
        <f>'[7]1.1'!D79</f>
        <v>126.43455299999999</v>
      </c>
    </row>
    <row r="31" spans="1:129">
      <c r="I31" s="7" t="s">
        <v>4</v>
      </c>
      <c r="J31" s="7" t="str">
        <f t="shared" si="3"/>
        <v>2027</v>
      </c>
      <c r="K31" s="8">
        <v>97.24596903335447</v>
      </c>
      <c r="L31" s="8">
        <v>95.054133757372853</v>
      </c>
      <c r="M31" s="8">
        <v>84.100989154685948</v>
      </c>
      <c r="N31" s="8">
        <v>68.709183513082991</v>
      </c>
      <c r="P31" s="8">
        <f t="shared" si="16"/>
        <v>0.27966852583874413</v>
      </c>
      <c r="Q31" s="8">
        <f t="shared" si="16"/>
        <v>0.66974783176404173</v>
      </c>
      <c r="R31" s="8">
        <f t="shared" si="16"/>
        <v>-0.12676193815971715</v>
      </c>
      <c r="S31" s="8">
        <f t="shared" si="16"/>
        <v>-0.47995311197414026</v>
      </c>
      <c r="V31" s="8"/>
      <c r="W31" s="8"/>
      <c r="X31" s="8"/>
      <c r="Y31" s="8"/>
      <c r="AA31" s="7" t="str">
        <f>'Aggregates (% GDP) Oct24'!B84</f>
        <v>2027-28</v>
      </c>
      <c r="AB31" s="7" t="str">
        <f t="shared" si="5"/>
        <v>2027</v>
      </c>
      <c r="AC31" s="8">
        <f>'Aggregates (% GDP) Oct24'!F84</f>
        <v>2.6234059101241507</v>
      </c>
      <c r="AD31" s="8">
        <f>'Aggregates (% GDP) Mar24'!F84</f>
        <v>1.8204392784787071</v>
      </c>
      <c r="AE31" s="8">
        <f t="shared" si="1"/>
        <v>2.1452749566555007</v>
      </c>
      <c r="AH31" s="7" t="str">
        <f>'Aggregates (% GDP) Oct24'!B84</f>
        <v>2027-28</v>
      </c>
      <c r="AI31" s="7" t="str">
        <f t="shared" si="6"/>
        <v>2027</v>
      </c>
      <c r="AJ31" s="8">
        <f>-('Aggregates (% GDP) Oct24'!M84-'Aggregates (% GDP) Oct24'!M83)</f>
        <v>-0.69853766554748176</v>
      </c>
      <c r="AK31" s="8">
        <f>-('Aggregates (% GDP) Mar24'!N84-'Aggregates (% GDP) Mar24'!N83)</f>
        <v>-0.60360284454644331</v>
      </c>
      <c r="BU31">
        <f t="shared" si="17"/>
        <v>28</v>
      </c>
      <c r="BV31" t="str">
        <f t="shared" si="12"/>
        <v>Italy</v>
      </c>
      <c r="BW31" s="8">
        <f t="shared" si="13"/>
        <v>2.7823445048647297</v>
      </c>
      <c r="BY31">
        <f t="shared" si="14"/>
        <v>9</v>
      </c>
      <c r="BZ31" t="str">
        <v>Slovenia</v>
      </c>
      <c r="CA31" s="8">
        <v>4.275638433757095</v>
      </c>
      <c r="DL31" s="8">
        <f t="shared" si="19"/>
        <v>107.31161920429733</v>
      </c>
      <c r="DM31" s="8">
        <f t="shared" si="23"/>
        <v>109.81465677978643</v>
      </c>
      <c r="DN31" s="8">
        <f t="shared" si="25"/>
        <v>108.94983287647007</v>
      </c>
      <c r="DO31" s="8">
        <f t="shared" si="26"/>
        <v>109.16885982253393</v>
      </c>
      <c r="DP31" s="8">
        <f t="shared" si="27"/>
        <v>109.07562661907279</v>
      </c>
      <c r="DQ31" s="8">
        <f t="shared" si="28"/>
        <v>109.9712314050303</v>
      </c>
      <c r="DT31">
        <f>'[2]1.1'!D80</f>
        <v>126.52506200000001</v>
      </c>
      <c r="DU31">
        <f>'[3]1.1'!D80</f>
        <v>124.555454</v>
      </c>
      <c r="DV31">
        <f>'[4]1.1'!D80</f>
        <v>123.211366</v>
      </c>
      <c r="DW31">
        <f>'[5]1.1'!D80</f>
        <v>126.32174400000001</v>
      </c>
      <c r="DX31" s="360">
        <f>'[6]1.1'!D80</f>
        <v>125.896179</v>
      </c>
      <c r="DY31" s="360">
        <f>'[7]1.1'!D80</f>
        <v>126.929895</v>
      </c>
    </row>
    <row r="32" spans="1:129">
      <c r="I32" s="7" t="s">
        <v>5</v>
      </c>
      <c r="J32" s="7" t="str">
        <f t="shared" si="3"/>
        <v>2028</v>
      </c>
      <c r="K32" s="8">
        <v>97.339931666562251</v>
      </c>
      <c r="L32" s="8">
        <v>95.607594350085449</v>
      </c>
      <c r="M32" s="8">
        <v>83.872927049648496</v>
      </c>
      <c r="N32" s="8">
        <v>68.37793650625656</v>
      </c>
      <c r="P32" s="8">
        <f t="shared" si="16"/>
        <v>9.3962633207780755E-2</v>
      </c>
      <c r="Q32" s="8">
        <f t="shared" si="16"/>
        <v>0.55346059271259662</v>
      </c>
      <c r="R32" s="8">
        <f t="shared" si="16"/>
        <v>-0.22806210503745206</v>
      </c>
      <c r="S32" s="8">
        <f t="shared" si="16"/>
        <v>-0.33124700682643038</v>
      </c>
      <c r="V32" s="8"/>
      <c r="W32" s="8"/>
      <c r="X32" s="8"/>
      <c r="Y32" s="8"/>
      <c r="AA32" s="7" t="str">
        <f>'Aggregates (% GDP) Oct24'!B85</f>
        <v>2028-29</v>
      </c>
      <c r="AB32" s="7" t="str">
        <f t="shared" si="5"/>
        <v>2028</v>
      </c>
      <c r="AC32" s="8">
        <f>'Aggregates (% GDP) Oct24'!F85</f>
        <v>2.4777517645841698</v>
      </c>
      <c r="AD32" s="8">
        <f>'Aggregates (% GDP) Mar24'!F85</f>
        <v>1.6542068330308228</v>
      </c>
      <c r="AE32" s="8">
        <f>AVERAGE($AD$8:$AD$27)</f>
        <v>2.1452749566555007</v>
      </c>
      <c r="AH32" s="7" t="str">
        <f>'Aggregates (% GDP) Oct24'!B85</f>
        <v>2028-29</v>
      </c>
      <c r="AI32" s="7" t="str">
        <f t="shared" si="6"/>
        <v>2028</v>
      </c>
      <c r="AJ32" s="8">
        <f>-('Aggregates (% GDP) Oct24'!M85-'Aggregates (% GDP) Oct24'!M84)</f>
        <v>-0.21076074187798249</v>
      </c>
      <c r="AK32" s="8">
        <f>-('Aggregates (% GDP) Mar24'!N85-'Aggregates (% GDP) Mar24'!N84)</f>
        <v>-0.43227168989716058</v>
      </c>
      <c r="BU32">
        <f t="shared" si="17"/>
        <v>29</v>
      </c>
      <c r="BV32" t="str">
        <f t="shared" si="12"/>
        <v>Israel</v>
      </c>
      <c r="BW32" s="8">
        <f t="shared" si="13"/>
        <v>2.4090048906760146</v>
      </c>
      <c r="BY32">
        <f t="shared" si="14"/>
        <v>20</v>
      </c>
      <c r="BZ32" t="str">
        <v>Spain</v>
      </c>
      <c r="CA32" s="8">
        <v>3.3271083364111824</v>
      </c>
      <c r="DK32">
        <v>2027</v>
      </c>
      <c r="DL32" s="8">
        <f t="shared" si="19"/>
        <v>107.91256482551054</v>
      </c>
      <c r="DM32" s="8">
        <f t="shared" si="23"/>
        <v>110.19900800004861</v>
      </c>
      <c r="DN32" s="8">
        <f t="shared" si="25"/>
        <v>109.48823768679812</v>
      </c>
      <c r="DO32" s="8">
        <f t="shared" si="26"/>
        <v>109.58371563944181</v>
      </c>
      <c r="DP32" s="8">
        <f t="shared" si="27"/>
        <v>109.49850460488126</v>
      </c>
      <c r="DQ32" s="8">
        <f t="shared" si="28"/>
        <v>110.42758856707187</v>
      </c>
      <c r="DS32">
        <v>2027</v>
      </c>
      <c r="DT32">
        <f>'[2]1.1'!D81</f>
        <v>127.233603</v>
      </c>
      <c r="DU32">
        <f>'[3]1.1'!D81</f>
        <v>124.991398</v>
      </c>
      <c r="DV32">
        <f>'[4]1.1'!D81</f>
        <v>123.82024800000001</v>
      </c>
      <c r="DW32">
        <f>'[5]1.1'!D81</f>
        <v>126.801783</v>
      </c>
      <c r="DX32" s="360">
        <f>'[6]1.1'!D81</f>
        <v>126.384269</v>
      </c>
      <c r="DY32" s="360">
        <f>'[7]1.1'!D81</f>
        <v>127.456627</v>
      </c>
    </row>
    <row r="33" spans="9:129">
      <c r="I33" s="7" t="s">
        <v>614</v>
      </c>
      <c r="J33" s="7" t="str">
        <f t="shared" si="3"/>
        <v>2029</v>
      </c>
      <c r="K33">
        <v>97.147984898017739</v>
      </c>
      <c r="L33">
        <v>95.774656046387136</v>
      </c>
      <c r="M33">
        <v>83.417751487533224</v>
      </c>
      <c r="N33">
        <v>67.888123215257707</v>
      </c>
      <c r="P33" s="8">
        <f t="shared" ref="P33" si="29">K33-K32</f>
        <v>-0.19194676854451131</v>
      </c>
      <c r="Q33" s="8">
        <f t="shared" ref="Q33" si="30">L33-L32</f>
        <v>0.16706169630168688</v>
      </c>
      <c r="R33" s="8">
        <f t="shared" ref="R33" si="31">M33-M32</f>
        <v>-0.45517556211527221</v>
      </c>
      <c r="S33" s="8">
        <f t="shared" ref="S33" si="32">N33-N32</f>
        <v>-0.48981329099885329</v>
      </c>
      <c r="AA33" s="7" t="str">
        <f>'Aggregates (% GDP) Oct24'!B86</f>
        <v>2029-30</v>
      </c>
      <c r="AB33" s="7" t="str">
        <f t="shared" si="5"/>
        <v>2029</v>
      </c>
      <c r="AC33" s="8">
        <f>'Aggregates (% GDP) Oct24'!F86</f>
        <v>2.3699286579271828</v>
      </c>
      <c r="AE33" s="8">
        <f>AVERAGE($AD$8:$AD$27)</f>
        <v>2.1452749566555007</v>
      </c>
      <c r="AH33" s="7" t="str">
        <f>'Aggregates (% GDP) Oct24'!B86</f>
        <v>2029-30</v>
      </c>
      <c r="AI33" s="7" t="str">
        <f t="shared" si="6"/>
        <v>2029</v>
      </c>
      <c r="AJ33" s="8">
        <f>-('Aggregates (% GDP) Oct24'!M86-'Aggregates (% GDP) Oct24'!M85)</f>
        <v>-0.18679437915301866</v>
      </c>
      <c r="BU33">
        <f t="shared" si="17"/>
        <v>30</v>
      </c>
      <c r="BV33" t="str">
        <f t="shared" si="12"/>
        <v>Belgium</v>
      </c>
      <c r="BW33" s="8">
        <f t="shared" si="13"/>
        <v>2.3573552761818712</v>
      </c>
      <c r="BY33">
        <f t="shared" si="14"/>
        <v>6</v>
      </c>
      <c r="BZ33" t="str">
        <v>Sweden</v>
      </c>
      <c r="CA33" s="8">
        <v>4.5506017163617773</v>
      </c>
      <c r="DL33" s="8"/>
      <c r="DM33" s="8">
        <f t="shared" si="23"/>
        <v>110.58470462238563</v>
      </c>
      <c r="DN33" s="8">
        <f t="shared" si="25"/>
        <v>110.02931205234769</v>
      </c>
      <c r="DO33" s="8">
        <f t="shared" si="26"/>
        <v>109.97769034825613</v>
      </c>
      <c r="DP33" s="8">
        <f t="shared" si="27"/>
        <v>109.90615399277428</v>
      </c>
      <c r="DQ33" s="8">
        <f t="shared" si="28"/>
        <v>110.88451235043884</v>
      </c>
      <c r="DU33">
        <f>'[3]1.1'!D82</f>
        <v>125.42886800000001</v>
      </c>
      <c r="DV33">
        <f>'[4]1.1'!D82</f>
        <v>124.43214900000001</v>
      </c>
      <c r="DW33">
        <f>'[5]1.1'!D82</f>
        <v>127.25766</v>
      </c>
      <c r="DX33" s="360">
        <f>'[6]1.1'!D82</f>
        <v>126.854782</v>
      </c>
      <c r="DY33" s="360">
        <f>'[7]1.1'!D82</f>
        <v>127.984013</v>
      </c>
    </row>
    <row r="34" spans="9:129">
      <c r="BU34">
        <f t="shared" si="17"/>
        <v>31</v>
      </c>
      <c r="BV34" t="str">
        <f t="shared" si="12"/>
        <v>Germany</v>
      </c>
      <c r="BW34" s="8">
        <f t="shared" si="13"/>
        <v>2.2421638833857473</v>
      </c>
      <c r="BY34">
        <f t="shared" si="14"/>
        <v>25</v>
      </c>
      <c r="BZ34" t="str">
        <v>Switzerland</v>
      </c>
      <c r="CA34" s="8">
        <v>2.9605102113867061</v>
      </c>
      <c r="DL34" s="8"/>
      <c r="DM34" s="8">
        <f t="shared" si="23"/>
        <v>110.97175105506119</v>
      </c>
      <c r="DN34" s="8">
        <f t="shared" si="25"/>
        <v>110.46471836590325</v>
      </c>
      <c r="DO34" s="8">
        <f t="shared" si="26"/>
        <v>110.38950586476366</v>
      </c>
      <c r="DP34" s="8">
        <f t="shared" si="27"/>
        <v>110.3258488489963</v>
      </c>
      <c r="DQ34" s="8">
        <f t="shared" si="28"/>
        <v>111.33712582632278</v>
      </c>
      <c r="DU34">
        <f>'[3]1.1'!D83</f>
        <v>125.86786900000001</v>
      </c>
      <c r="DV34">
        <f>'[4]1.1'!D83</f>
        <v>124.92455</v>
      </c>
      <c r="DW34">
        <f>'[5]1.1'!D83</f>
        <v>127.73418099999999</v>
      </c>
      <c r="DX34" s="360">
        <f>'[6]1.1'!D83</f>
        <v>127.33919800000001</v>
      </c>
      <c r="DY34" s="360">
        <f>'[7]1.1'!D83</f>
        <v>128.50642400000001</v>
      </c>
    </row>
    <row r="35" spans="9:129">
      <c r="DL35" s="8"/>
      <c r="DM35" s="8">
        <f t="shared" si="23"/>
        <v>111.4156376396147</v>
      </c>
      <c r="DN35" s="8">
        <f t="shared" si="25"/>
        <v>110.95869396056237</v>
      </c>
      <c r="DO35" s="8">
        <f t="shared" si="26"/>
        <v>110.82074283405605</v>
      </c>
      <c r="DP35" s="8">
        <f t="shared" si="27"/>
        <v>110.76589788686636</v>
      </c>
      <c r="DQ35" s="8">
        <f t="shared" si="28"/>
        <v>111.81399398722935</v>
      </c>
      <c r="DU35">
        <f>'[3]1.1'!D84</f>
        <v>126.37134</v>
      </c>
      <c r="DV35">
        <f>'[4]1.1'!D84</f>
        <v>125.483187</v>
      </c>
      <c r="DW35">
        <f>'[5]1.1'!D84</f>
        <v>128.23317500000002</v>
      </c>
      <c r="DX35" s="360">
        <f>'[6]1.1'!D84</f>
        <v>127.84710700000001</v>
      </c>
      <c r="DY35" s="360">
        <f>'[7]1.1'!D84</f>
        <v>129.05682999999999</v>
      </c>
    </row>
    <row r="36" spans="9:129">
      <c r="I36" t="s">
        <v>28</v>
      </c>
      <c r="K36">
        <v>97.6</v>
      </c>
      <c r="L36">
        <v>88.8</v>
      </c>
      <c r="M36">
        <v>82.9</v>
      </c>
      <c r="N36">
        <v>69.5</v>
      </c>
      <c r="DK36">
        <v>2028</v>
      </c>
      <c r="DL36" s="8"/>
      <c r="DM36" s="8">
        <f t="shared" si="23"/>
        <v>111.86129987277818</v>
      </c>
      <c r="DN36" s="8">
        <f t="shared" si="25"/>
        <v>111.45645415156069</v>
      </c>
      <c r="DO36" s="8">
        <f t="shared" si="26"/>
        <v>111.27118001767316</v>
      </c>
      <c r="DP36" s="8">
        <f t="shared" si="27"/>
        <v>111.22606371457533</v>
      </c>
      <c r="DQ36" s="8">
        <f t="shared" si="28"/>
        <v>112.31481272905279</v>
      </c>
      <c r="DS36">
        <v>2028</v>
      </c>
      <c r="DU36">
        <f>'[3]1.1'!D85</f>
        <v>126.876825</v>
      </c>
      <c r="DV36">
        <f>'[4]1.1'!D85</f>
        <v>126.046104</v>
      </c>
      <c r="DW36">
        <f>'[5]1.1'!D85</f>
        <v>128.75438600000001</v>
      </c>
      <c r="DX36" s="360">
        <f>'[6]1.1'!D85</f>
        <v>128.37823499999999</v>
      </c>
      <c r="DY36" s="360">
        <f>'[7]1.1'!D85</f>
        <v>129.63488000000001</v>
      </c>
    </row>
    <row r="37" spans="9:129">
      <c r="I37" t="s">
        <v>29</v>
      </c>
      <c r="K37">
        <v>98.8</v>
      </c>
      <c r="L37">
        <v>91.7</v>
      </c>
      <c r="M37">
        <v>83.6</v>
      </c>
      <c r="N37">
        <v>70.2</v>
      </c>
      <c r="DL37" s="8"/>
      <c r="DM37" s="8"/>
      <c r="DN37" s="8"/>
      <c r="DO37" s="8">
        <f t="shared" si="26"/>
        <v>111.7266771668514</v>
      </c>
      <c r="DP37" s="8">
        <f t="shared" si="27"/>
        <v>111.72815605479072</v>
      </c>
      <c r="DQ37" s="8">
        <f t="shared" si="28"/>
        <v>112.82674036787068</v>
      </c>
      <c r="DW37">
        <f>'[5]1.1'!D86</f>
        <v>129.281452</v>
      </c>
      <c r="DX37" s="360">
        <f>'[6]1.1'!D86</f>
        <v>128.95775499999999</v>
      </c>
      <c r="DY37" s="360">
        <f>'[7]1.1'!D86</f>
        <v>130.225752</v>
      </c>
    </row>
    <row r="38" spans="9:129">
      <c r="I38" t="s">
        <v>30</v>
      </c>
      <c r="K38">
        <v>96.4</v>
      </c>
      <c r="L38">
        <v>92.8</v>
      </c>
      <c r="M38">
        <v>83.2</v>
      </c>
      <c r="N38">
        <v>69.5</v>
      </c>
      <c r="DL38" s="8"/>
      <c r="DM38" s="8"/>
      <c r="DN38" s="8"/>
      <c r="DO38" s="8">
        <f t="shared" si="26"/>
        <v>112.18003884636244</v>
      </c>
      <c r="DP38" s="8">
        <f t="shared" si="27"/>
        <v>112.15480891692155</v>
      </c>
      <c r="DQ38" s="8">
        <f t="shared" si="28"/>
        <v>113.32308332105943</v>
      </c>
      <c r="DW38">
        <f>'[5]1.1'!D87</f>
        <v>129.80604700000001</v>
      </c>
      <c r="DX38" s="360">
        <f>'[6]1.1'!D87</f>
        <v>129.45020200000002</v>
      </c>
      <c r="DY38" s="360">
        <f>'[7]1.1'!D87</f>
        <v>130.79863599999999</v>
      </c>
    </row>
    <row r="39" spans="9:129">
      <c r="I39" t="s">
        <v>31</v>
      </c>
      <c r="K39">
        <v>95.5</v>
      </c>
      <c r="L39">
        <v>93.2</v>
      </c>
      <c r="M39">
        <v>82.1</v>
      </c>
      <c r="N39">
        <v>67.900000000000006</v>
      </c>
      <c r="DL39" s="8"/>
      <c r="DM39" s="8"/>
      <c r="DN39" s="8"/>
      <c r="DO39" s="8">
        <f t="shared" si="26"/>
        <v>112.63556883562458</v>
      </c>
      <c r="DP39" s="8">
        <f t="shared" si="27"/>
        <v>112.60215298775786</v>
      </c>
      <c r="DQ39" s="8">
        <f t="shared" si="28"/>
        <v>113.82968090728724</v>
      </c>
      <c r="DW39">
        <f>'[5]1.1'!D88</f>
        <v>130.33315099999999</v>
      </c>
      <c r="DX39" s="360">
        <f>'[6]1.1'!D88</f>
        <v>129.966531</v>
      </c>
      <c r="DY39" s="360">
        <f>'[7]1.1'!D88</f>
        <v>131.38335599999999</v>
      </c>
    </row>
    <row r="40" spans="9:129">
      <c r="I40" t="s">
        <v>32</v>
      </c>
      <c r="K40">
        <v>95.1</v>
      </c>
      <c r="L40">
        <v>93.2</v>
      </c>
      <c r="M40">
        <v>80.599999999999994</v>
      </c>
      <c r="N40">
        <v>66</v>
      </c>
      <c r="DK40">
        <v>2029</v>
      </c>
      <c r="DL40" s="8"/>
      <c r="DM40" s="8"/>
      <c r="DN40" s="8"/>
      <c r="DO40" s="8">
        <f t="shared" si="26"/>
        <v>113.09324207246856</v>
      </c>
      <c r="DP40" s="8">
        <f t="shared" si="27"/>
        <v>113.06994654352327</v>
      </c>
      <c r="DQ40" s="8">
        <f t="shared" si="28"/>
        <v>114.34639710278027</v>
      </c>
      <c r="DS40">
        <v>2029</v>
      </c>
      <c r="DW40">
        <f>'[5]1.1'!D89</f>
        <v>130.86273499999999</v>
      </c>
      <c r="DX40" s="360">
        <f>'[6]1.1'!D89</f>
        <v>130.506463</v>
      </c>
      <c r="DY40" s="360">
        <f>'[7]1.1'!D89</f>
        <v>131.97975500000001</v>
      </c>
    </row>
    <row r="41" spans="9:129">
      <c r="I41" t="s">
        <v>33</v>
      </c>
      <c r="K41">
        <v>94.3</v>
      </c>
      <c r="L41">
        <v>92.9</v>
      </c>
      <c r="M41">
        <v>78.7</v>
      </c>
      <c r="N41">
        <v>63.9</v>
      </c>
      <c r="DL41" s="8"/>
      <c r="DM41" s="8"/>
      <c r="DN41" s="8"/>
      <c r="DO41" s="8"/>
      <c r="DP41" s="8"/>
      <c r="DQ41" s="8">
        <f t="shared" si="28"/>
        <v>114.87046811238856</v>
      </c>
      <c r="DX41" s="360"/>
      <c r="DY41" s="360">
        <f>'[7]1.1'!D90</f>
        <v>132.584643</v>
      </c>
    </row>
    <row r="42" spans="9:129">
      <c r="DL42" s="8"/>
      <c r="DM42" s="8"/>
      <c r="DN42" s="8"/>
      <c r="DO42" s="8"/>
      <c r="DP42" s="8"/>
      <c r="DQ42" s="8">
        <f t="shared" si="28"/>
        <v>115.37580249694597</v>
      </c>
      <c r="DX42" s="360"/>
      <c r="DY42" s="360">
        <f>'[7]1.1'!D91</f>
        <v>133.16790499999999</v>
      </c>
    </row>
    <row r="43" spans="9:129">
      <c r="DL43" s="8"/>
      <c r="DM43" s="8"/>
      <c r="DN43" s="8"/>
      <c r="DO43" s="8"/>
      <c r="DP43" s="8"/>
      <c r="DQ43" s="8">
        <f t="shared" si="28"/>
        <v>115.89157605635023</v>
      </c>
      <c r="DX43" s="360"/>
      <c r="DY43" s="360">
        <f>'[7]1.1'!D92</f>
        <v>133.763216</v>
      </c>
    </row>
    <row r="44" spans="9:129">
      <c r="DK44">
        <v>2030</v>
      </c>
      <c r="DL44" s="8"/>
      <c r="DM44" s="8"/>
      <c r="DN44" s="8"/>
      <c r="DO44" s="8"/>
      <c r="DP44" s="8"/>
      <c r="DQ44" s="8">
        <f t="shared" si="28"/>
        <v>116.41765190043407</v>
      </c>
      <c r="DS44">
        <v>2030</v>
      </c>
      <c r="DX44" s="360"/>
      <c r="DY44" s="360">
        <f>'[7]1.1'!D93</f>
        <v>134.370418</v>
      </c>
    </row>
    <row r="45" spans="9:129">
      <c r="DL45" s="8"/>
      <c r="DM45" s="8"/>
      <c r="DN45" s="8"/>
      <c r="DO45" s="8"/>
      <c r="DP45" s="8"/>
      <c r="DQ45" s="8"/>
    </row>
    <row r="46" spans="9:129">
      <c r="DL46" s="8"/>
      <c r="DM46" s="8"/>
      <c r="DN46" s="8"/>
      <c r="DO46" s="8"/>
      <c r="DP46" s="8"/>
      <c r="DQ46" s="8"/>
    </row>
    <row r="47" spans="9:129">
      <c r="DL47" s="8"/>
      <c r="DM47" s="8"/>
      <c r="DN47" s="8"/>
      <c r="DO47" s="8"/>
      <c r="DP47" s="8"/>
      <c r="DQ47"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749CF-B86A-44DE-B28D-D8A77254D59B}">
  <sheetPr codeName="Sheet14"/>
  <dimension ref="A1:CR67"/>
  <sheetViews>
    <sheetView workbookViewId="0">
      <pane xSplit="6" ySplit="1" topLeftCell="G2" activePane="bottomRight" state="frozen"/>
      <selection pane="topRight" activeCell="G1" sqref="G1"/>
      <selection pane="bottomLeft" activeCell="A2" sqref="A2"/>
      <selection pane="bottomRight" activeCell="I10" sqref="I10"/>
    </sheetView>
  </sheetViews>
  <sheetFormatPr defaultRowHeight="14.5"/>
  <cols>
    <col min="1" max="1" width="15.7265625" customWidth="1"/>
    <col min="2" max="3" width="20.7265625" customWidth="1"/>
    <col min="4" max="5" width="10.7265625" customWidth="1"/>
    <col min="6" max="6" width="15.7265625" customWidth="1"/>
    <col min="7" max="85" width="10.7265625" customWidth="1"/>
    <col min="86" max="86" width="20.7265625" customWidth="1"/>
    <col min="87" max="88" width="15.7265625" customWidth="1"/>
    <col min="89" max="90" width="20.7265625" customWidth="1"/>
    <col min="91" max="91" width="18.7265625" customWidth="1"/>
    <col min="92" max="93" width="22.7265625" customWidth="1"/>
    <col min="94" max="94" width="13.7265625" customWidth="1"/>
    <col min="95" max="95" width="14.7265625" customWidth="1"/>
    <col min="96" max="96" width="10.7265625" customWidth="1"/>
  </cols>
  <sheetData>
    <row r="1" spans="1:96" ht="29">
      <c r="A1" s="204" t="s">
        <v>344</v>
      </c>
      <c r="B1" s="204" t="s">
        <v>345</v>
      </c>
      <c r="C1" s="204" t="s">
        <v>346</v>
      </c>
      <c r="D1" s="204" t="s">
        <v>347</v>
      </c>
      <c r="E1" s="204" t="s">
        <v>348</v>
      </c>
      <c r="F1" s="204" t="s">
        <v>349</v>
      </c>
      <c r="G1" s="204" t="s">
        <v>801</v>
      </c>
      <c r="H1" s="204" t="s">
        <v>802</v>
      </c>
      <c r="I1" s="204" t="s">
        <v>803</v>
      </c>
      <c r="J1" s="204" t="s">
        <v>804</v>
      </c>
      <c r="K1" s="204" t="s">
        <v>805</v>
      </c>
      <c r="L1" s="204" t="s">
        <v>806</v>
      </c>
      <c r="M1" s="204" t="s">
        <v>807</v>
      </c>
      <c r="N1" s="204" t="s">
        <v>808</v>
      </c>
      <c r="O1" s="204" t="s">
        <v>809</v>
      </c>
      <c r="P1" s="204" t="s">
        <v>810</v>
      </c>
      <c r="Q1" s="204" t="s">
        <v>811</v>
      </c>
      <c r="R1" s="204" t="s">
        <v>812</v>
      </c>
      <c r="S1" s="204" t="s">
        <v>813</v>
      </c>
      <c r="T1" s="204" t="s">
        <v>814</v>
      </c>
      <c r="U1" s="204" t="s">
        <v>815</v>
      </c>
      <c r="V1" s="204" t="s">
        <v>816</v>
      </c>
      <c r="W1" s="204" t="s">
        <v>817</v>
      </c>
      <c r="X1" s="204" t="s">
        <v>239</v>
      </c>
      <c r="Y1" s="204" t="s">
        <v>302</v>
      </c>
      <c r="Z1" s="204" t="s">
        <v>818</v>
      </c>
      <c r="AA1" s="204" t="s">
        <v>296</v>
      </c>
      <c r="AB1" s="204" t="s">
        <v>308</v>
      </c>
      <c r="AC1" s="204" t="s">
        <v>229</v>
      </c>
      <c r="AD1" s="204" t="s">
        <v>819</v>
      </c>
      <c r="AE1" s="204" t="s">
        <v>253</v>
      </c>
      <c r="AF1" s="204" t="s">
        <v>242</v>
      </c>
      <c r="AG1" s="204" t="s">
        <v>820</v>
      </c>
      <c r="AH1" s="204" t="s">
        <v>220</v>
      </c>
      <c r="AI1" s="204" t="s">
        <v>323</v>
      </c>
      <c r="AJ1" s="204" t="s">
        <v>324</v>
      </c>
      <c r="AK1" s="204" t="s">
        <v>325</v>
      </c>
      <c r="AL1" s="204" t="s">
        <v>326</v>
      </c>
      <c r="AM1" s="204" t="s">
        <v>235</v>
      </c>
      <c r="AN1" s="204" t="s">
        <v>327</v>
      </c>
      <c r="AO1" s="204" t="s">
        <v>328</v>
      </c>
      <c r="AP1" s="204" t="s">
        <v>329</v>
      </c>
      <c r="AQ1" s="204" t="s">
        <v>330</v>
      </c>
      <c r="AR1" s="204" t="s">
        <v>331</v>
      </c>
      <c r="AS1" s="204" t="s">
        <v>332</v>
      </c>
      <c r="AT1" s="204" t="s">
        <v>333</v>
      </c>
      <c r="AU1" s="204" t="s">
        <v>334</v>
      </c>
      <c r="AV1" s="204" t="s">
        <v>335</v>
      </c>
      <c r="AW1" s="204" t="s">
        <v>279</v>
      </c>
      <c r="AX1" s="204" t="s">
        <v>336</v>
      </c>
      <c r="AY1" s="204" t="s">
        <v>337</v>
      </c>
      <c r="AZ1" s="204" t="s">
        <v>338</v>
      </c>
      <c r="BA1" s="204" t="s">
        <v>339</v>
      </c>
      <c r="BB1" s="204" t="s">
        <v>340</v>
      </c>
      <c r="BC1" s="204" t="s">
        <v>259</v>
      </c>
      <c r="BD1" s="204" t="s">
        <v>228</v>
      </c>
      <c r="BE1" s="204" t="s">
        <v>282</v>
      </c>
      <c r="BF1" s="204" t="s">
        <v>821</v>
      </c>
      <c r="BG1" s="204" t="s">
        <v>822</v>
      </c>
      <c r="BH1" s="204" t="s">
        <v>823</v>
      </c>
      <c r="BI1" s="204" t="s">
        <v>824</v>
      </c>
      <c r="BJ1" s="204" t="s">
        <v>825</v>
      </c>
      <c r="BK1" s="204" t="s">
        <v>826</v>
      </c>
      <c r="BL1" s="204" t="s">
        <v>827</v>
      </c>
      <c r="BM1" s="204" t="s">
        <v>828</v>
      </c>
      <c r="BN1" s="204" t="s">
        <v>829</v>
      </c>
      <c r="BO1" s="204" t="s">
        <v>830</v>
      </c>
      <c r="BP1" s="204" t="s">
        <v>831</v>
      </c>
      <c r="BQ1" s="204" t="s">
        <v>832</v>
      </c>
      <c r="BR1" s="204" t="s">
        <v>833</v>
      </c>
      <c r="BS1" s="204" t="s">
        <v>834</v>
      </c>
      <c r="BT1" s="204" t="s">
        <v>835</v>
      </c>
      <c r="BU1" s="204" t="s">
        <v>836</v>
      </c>
      <c r="BV1" s="204" t="s">
        <v>837</v>
      </c>
      <c r="BW1" s="204" t="s">
        <v>838</v>
      </c>
      <c r="BX1" s="204" t="s">
        <v>839</v>
      </c>
      <c r="BY1" s="204" t="s">
        <v>840</v>
      </c>
      <c r="BZ1" s="204" t="s">
        <v>841</v>
      </c>
      <c r="CA1" s="204" t="s">
        <v>842</v>
      </c>
      <c r="CB1" s="204" t="s">
        <v>843</v>
      </c>
      <c r="CC1" s="204" t="s">
        <v>844</v>
      </c>
      <c r="CD1" s="204" t="s">
        <v>845</v>
      </c>
      <c r="CE1" s="204" t="s">
        <v>846</v>
      </c>
      <c r="CF1" s="204" t="s">
        <v>847</v>
      </c>
      <c r="CG1" s="204" t="s">
        <v>554</v>
      </c>
      <c r="CH1" s="204" t="s">
        <v>555</v>
      </c>
      <c r="CI1" s="204" t="s">
        <v>556</v>
      </c>
      <c r="CJ1" s="204" t="s">
        <v>557</v>
      </c>
      <c r="CK1" s="204" t="s">
        <v>558</v>
      </c>
      <c r="CL1" s="204" t="s">
        <v>559</v>
      </c>
      <c r="CM1" s="204" t="s">
        <v>560</v>
      </c>
      <c r="CN1" s="204" t="s">
        <v>561</v>
      </c>
      <c r="CO1" s="204" t="s">
        <v>562</v>
      </c>
      <c r="CP1" s="204" t="s">
        <v>563</v>
      </c>
      <c r="CQ1" s="204" t="s">
        <v>564</v>
      </c>
      <c r="CR1" s="204" t="s">
        <v>565</v>
      </c>
    </row>
    <row r="2" spans="1:96">
      <c r="A2" t="s">
        <v>566</v>
      </c>
      <c r="B2" t="s">
        <v>848</v>
      </c>
      <c r="C2" s="109" t="s">
        <v>849</v>
      </c>
      <c r="D2" t="s">
        <v>569</v>
      </c>
      <c r="E2" t="s">
        <v>570</v>
      </c>
      <c r="F2" t="s">
        <v>571</v>
      </c>
      <c r="G2" s="110">
        <v>81793</v>
      </c>
      <c r="H2" s="110">
        <v>92673</v>
      </c>
      <c r="I2" s="110">
        <v>115093</v>
      </c>
      <c r="J2" s="110">
        <v>136999</v>
      </c>
      <c r="K2" s="110">
        <v>159786</v>
      </c>
      <c r="L2" s="110">
        <v>186158</v>
      </c>
      <c r="M2" s="110">
        <v>220981</v>
      </c>
      <c r="N2" s="110">
        <v>259970</v>
      </c>
      <c r="O2" s="110">
        <v>290180</v>
      </c>
      <c r="P2" s="110">
        <v>319558</v>
      </c>
      <c r="Q2" s="110">
        <v>351347</v>
      </c>
      <c r="R2" s="110">
        <v>377920</v>
      </c>
      <c r="S2" s="110">
        <v>414630</v>
      </c>
      <c r="T2" s="110">
        <v>446600</v>
      </c>
      <c r="U2" s="110">
        <v>496809</v>
      </c>
      <c r="V2" s="110">
        <v>555683</v>
      </c>
      <c r="W2" s="110">
        <v>614631</v>
      </c>
      <c r="X2" s="110">
        <v>670797</v>
      </c>
      <c r="Y2" s="110">
        <v>705884</v>
      </c>
      <c r="Z2" s="110">
        <v>730874</v>
      </c>
      <c r="AA2" s="110">
        <v>769855</v>
      </c>
      <c r="AB2" s="110">
        <v>810794</v>
      </c>
      <c r="AC2" s="110">
        <v>851845</v>
      </c>
      <c r="AD2" s="110">
        <v>909993</v>
      </c>
      <c r="AE2" s="110">
        <v>953405</v>
      </c>
      <c r="AF2" s="110">
        <v>998501</v>
      </c>
      <c r="AG2" s="110">
        <v>1043248</v>
      </c>
      <c r="AH2" s="110">
        <v>1100752</v>
      </c>
      <c r="AI2" s="110">
        <v>1146135</v>
      </c>
      <c r="AJ2" s="110">
        <v>1191439</v>
      </c>
      <c r="AK2" s="110">
        <v>1258334</v>
      </c>
      <c r="AL2" s="110">
        <v>1322637</v>
      </c>
      <c r="AM2" s="110">
        <v>1398749</v>
      </c>
      <c r="AN2" s="110">
        <v>1472038</v>
      </c>
      <c r="AO2" s="110">
        <v>1544637</v>
      </c>
      <c r="AP2" s="110">
        <v>1593600</v>
      </c>
      <c r="AQ2" s="110">
        <v>1548802</v>
      </c>
      <c r="AR2" s="110">
        <v>1608553</v>
      </c>
      <c r="AS2" s="110">
        <v>1662590</v>
      </c>
      <c r="AT2" s="110">
        <v>1713715</v>
      </c>
      <c r="AU2" s="110">
        <v>1781361</v>
      </c>
      <c r="AV2" s="110">
        <v>1862514</v>
      </c>
      <c r="AW2" s="110">
        <v>1916451</v>
      </c>
      <c r="AX2" s="110">
        <v>1991645</v>
      </c>
      <c r="AY2" s="110">
        <v>2082482</v>
      </c>
      <c r="AZ2" s="110">
        <v>2152304</v>
      </c>
      <c r="BA2" s="110">
        <v>2233921</v>
      </c>
      <c r="BB2" s="110">
        <v>2103486</v>
      </c>
      <c r="BC2" s="110">
        <v>2285400</v>
      </c>
      <c r="BD2" s="110">
        <v>2526428</v>
      </c>
      <c r="BE2" s="110">
        <v>2720029</v>
      </c>
      <c r="BF2" s="110">
        <v>2825798</v>
      </c>
      <c r="BG2" s="111">
        <v>2942997</v>
      </c>
      <c r="BH2" s="111">
        <v>3054124</v>
      </c>
      <c r="BI2" s="111">
        <v>3168058</v>
      </c>
      <c r="BJ2" s="111">
        <v>3285407</v>
      </c>
      <c r="BK2" s="111">
        <v>3405834</v>
      </c>
      <c r="BL2" s="111">
        <v>3533583</v>
      </c>
      <c r="BM2" s="111">
        <v>3666656</v>
      </c>
      <c r="BN2" s="111">
        <v>3803129</v>
      </c>
      <c r="BO2" s="111">
        <v>3945091</v>
      </c>
      <c r="BP2" s="111">
        <v>4091992</v>
      </c>
      <c r="BQ2" s="111">
        <v>4243622</v>
      </c>
      <c r="BR2" s="111">
        <v>4402689</v>
      </c>
      <c r="BS2" s="111">
        <v>4568676</v>
      </c>
      <c r="BT2" s="111">
        <v>4742214</v>
      </c>
      <c r="BU2" s="111">
        <v>4923252</v>
      </c>
      <c r="BV2" s="111">
        <v>5111438</v>
      </c>
      <c r="BW2" s="111">
        <v>5305361</v>
      </c>
      <c r="BX2" s="111">
        <v>5505381</v>
      </c>
      <c r="BY2" s="111">
        <v>5712474</v>
      </c>
      <c r="BZ2" s="111">
        <v>5926900</v>
      </c>
      <c r="CA2" s="111">
        <v>6148733</v>
      </c>
      <c r="CB2" s="111">
        <v>6378278</v>
      </c>
      <c r="CC2" s="111">
        <v>6615900</v>
      </c>
      <c r="CD2" s="111">
        <v>6861886</v>
      </c>
      <c r="CE2" s="111">
        <v>7116701</v>
      </c>
      <c r="CF2" s="111">
        <v>7380563</v>
      </c>
      <c r="CG2" t="s">
        <v>572</v>
      </c>
      <c r="CH2" t="b">
        <v>1</v>
      </c>
      <c r="CI2" t="s">
        <v>573</v>
      </c>
      <c r="CJ2" t="s">
        <v>573</v>
      </c>
      <c r="CK2">
        <v>2024</v>
      </c>
      <c r="CL2">
        <v>2</v>
      </c>
      <c r="CM2" t="s">
        <v>573</v>
      </c>
      <c r="CN2" t="s">
        <v>850</v>
      </c>
      <c r="CO2" t="s">
        <v>851</v>
      </c>
      <c r="CP2" t="s">
        <v>576</v>
      </c>
      <c r="CQ2" t="s">
        <v>10</v>
      </c>
      <c r="CR2" s="109" t="s">
        <v>852</v>
      </c>
    </row>
    <row r="3" spans="1:96">
      <c r="A3" t="s">
        <v>853</v>
      </c>
      <c r="B3" t="s">
        <v>848</v>
      </c>
      <c r="C3" s="109" t="s">
        <v>849</v>
      </c>
      <c r="D3" t="s">
        <v>854</v>
      </c>
      <c r="E3" t="s">
        <v>570</v>
      </c>
      <c r="F3" t="s">
        <v>571</v>
      </c>
      <c r="G3" s="110">
        <v>132966</v>
      </c>
      <c r="H3" s="110">
        <v>158176</v>
      </c>
      <c r="I3" s="110">
        <v>177928</v>
      </c>
      <c r="J3" s="110">
        <v>205986</v>
      </c>
      <c r="K3" s="110">
        <v>227601</v>
      </c>
      <c r="L3" s="110">
        <v>252075</v>
      </c>
      <c r="M3" s="110">
        <v>287608</v>
      </c>
      <c r="N3" s="110">
        <v>322782</v>
      </c>
      <c r="O3" s="110">
        <v>368358</v>
      </c>
      <c r="P3" s="110">
        <v>388181</v>
      </c>
      <c r="Q3" s="110">
        <v>421316</v>
      </c>
      <c r="R3" s="110">
        <v>461986</v>
      </c>
      <c r="S3" s="110">
        <v>500027</v>
      </c>
      <c r="T3" s="110">
        <v>526630</v>
      </c>
      <c r="U3" s="110">
        <v>574336</v>
      </c>
      <c r="V3" s="110">
        <v>626894</v>
      </c>
      <c r="W3" s="110">
        <v>671579</v>
      </c>
      <c r="X3" s="110">
        <v>695501</v>
      </c>
      <c r="Y3" s="110">
        <v>701773</v>
      </c>
      <c r="Z3" s="110">
        <v>718436</v>
      </c>
      <c r="AA3" s="110">
        <v>747037</v>
      </c>
      <c r="AB3" s="110">
        <v>791972</v>
      </c>
      <c r="AC3" s="110">
        <v>831621</v>
      </c>
      <c r="AD3" s="110">
        <v>859834</v>
      </c>
      <c r="AE3" s="110">
        <v>906926</v>
      </c>
      <c r="AF3" s="110">
        <v>940548</v>
      </c>
      <c r="AG3" s="110">
        <v>1007927</v>
      </c>
      <c r="AH3" s="110">
        <v>1106071</v>
      </c>
      <c r="AI3" s="110">
        <v>1144543</v>
      </c>
      <c r="AJ3" s="110">
        <v>1193694</v>
      </c>
      <c r="AK3" s="110">
        <v>1254747</v>
      </c>
      <c r="AL3" s="110">
        <v>1335731</v>
      </c>
      <c r="AM3" s="110">
        <v>1421590</v>
      </c>
      <c r="AN3" s="110">
        <v>1496604</v>
      </c>
      <c r="AO3" s="110">
        <v>1577661</v>
      </c>
      <c r="AP3" s="110">
        <v>1657041</v>
      </c>
      <c r="AQ3" s="110">
        <v>1571334</v>
      </c>
      <c r="AR3" s="110">
        <v>1666048</v>
      </c>
      <c r="AS3" s="110">
        <v>1774063</v>
      </c>
      <c r="AT3" s="110">
        <v>1827201</v>
      </c>
      <c r="AU3" s="110">
        <v>1902247</v>
      </c>
      <c r="AV3" s="110">
        <v>1994898</v>
      </c>
      <c r="AW3" s="110">
        <v>1990441</v>
      </c>
      <c r="AX3" s="110">
        <v>2025535</v>
      </c>
      <c r="AY3" s="110">
        <v>2140641</v>
      </c>
      <c r="AZ3" s="110">
        <v>2235675</v>
      </c>
      <c r="BA3" s="110">
        <v>2313563</v>
      </c>
      <c r="BB3" s="110">
        <v>2220527</v>
      </c>
      <c r="BC3" s="110">
        <v>2517123</v>
      </c>
      <c r="BD3" s="110">
        <v>2813289</v>
      </c>
      <c r="BE3" s="110">
        <v>2892140</v>
      </c>
      <c r="BF3" s="110">
        <v>2997733</v>
      </c>
      <c r="BG3" s="111">
        <v>3092623</v>
      </c>
      <c r="BH3" s="111">
        <v>3233068</v>
      </c>
      <c r="BI3" s="111">
        <v>3382360</v>
      </c>
      <c r="BJ3" s="111">
        <v>3527389</v>
      </c>
      <c r="BK3" s="111">
        <v>3674599</v>
      </c>
      <c r="BL3" s="111">
        <v>3825356</v>
      </c>
      <c r="BM3" s="111">
        <v>3976218</v>
      </c>
      <c r="BN3" s="111">
        <v>4129556</v>
      </c>
      <c r="BO3" s="111">
        <v>4289789</v>
      </c>
      <c r="BP3" s="111">
        <v>4457389</v>
      </c>
      <c r="BQ3" s="111">
        <v>4632151</v>
      </c>
      <c r="BR3" s="111">
        <v>4814400</v>
      </c>
      <c r="BS3" s="111">
        <v>5003948</v>
      </c>
      <c r="BT3" s="111">
        <v>5200267</v>
      </c>
      <c r="BU3" s="111">
        <v>5404938</v>
      </c>
      <c r="BV3" s="111">
        <v>5618031</v>
      </c>
      <c r="BW3" s="111">
        <v>5840686</v>
      </c>
      <c r="BX3" s="111">
        <v>6072584</v>
      </c>
      <c r="BY3" s="111">
        <v>6313593</v>
      </c>
      <c r="BZ3" s="111">
        <v>6562048</v>
      </c>
      <c r="CA3" s="111">
        <v>6817535</v>
      </c>
      <c r="CB3" s="111">
        <v>7082134</v>
      </c>
      <c r="CC3" s="111">
        <v>7356859</v>
      </c>
      <c r="CD3" s="111">
        <v>7640364</v>
      </c>
      <c r="CE3" s="111">
        <v>7933939</v>
      </c>
      <c r="CF3" s="111">
        <v>8236279</v>
      </c>
      <c r="CG3" t="s">
        <v>855</v>
      </c>
      <c r="CH3" t="b">
        <v>1</v>
      </c>
      <c r="CI3" t="s">
        <v>573</v>
      </c>
      <c r="CJ3" t="s">
        <v>573</v>
      </c>
      <c r="CK3">
        <v>2024</v>
      </c>
      <c r="CL3">
        <v>2</v>
      </c>
      <c r="CM3" t="s">
        <v>573</v>
      </c>
      <c r="CN3" s="109" t="s">
        <v>856</v>
      </c>
      <c r="CO3" t="s">
        <v>857</v>
      </c>
      <c r="CP3" t="s">
        <v>858</v>
      </c>
      <c r="CQ3" t="s">
        <v>10</v>
      </c>
      <c r="CR3" s="109" t="s">
        <v>852</v>
      </c>
    </row>
    <row r="4" spans="1:96">
      <c r="A4" t="s">
        <v>859</v>
      </c>
      <c r="B4" t="s">
        <v>848</v>
      </c>
      <c r="C4" s="109" t="s">
        <v>849</v>
      </c>
      <c r="D4" t="s">
        <v>860</v>
      </c>
      <c r="E4" t="s">
        <v>861</v>
      </c>
      <c r="F4" t="s">
        <v>571</v>
      </c>
      <c r="G4" s="110">
        <v>1425.375</v>
      </c>
      <c r="H4" s="110">
        <v>1545.25</v>
      </c>
      <c r="I4" s="110">
        <v>1684.9</v>
      </c>
      <c r="J4" s="110">
        <v>1873.425</v>
      </c>
      <c r="K4" s="110">
        <v>2081.8249999999998</v>
      </c>
      <c r="L4" s="110">
        <v>2351.6</v>
      </c>
      <c r="M4" s="110">
        <v>2627.3249999999998</v>
      </c>
      <c r="N4" s="110">
        <v>2857.3249999999998</v>
      </c>
      <c r="O4" s="110">
        <v>3207.0250000000001</v>
      </c>
      <c r="P4" s="110">
        <v>3343.8</v>
      </c>
      <c r="Q4" s="110">
        <v>3634.0250000000001</v>
      </c>
      <c r="R4" s="110">
        <v>4037.65</v>
      </c>
      <c r="S4" s="110">
        <v>4339</v>
      </c>
      <c r="T4" s="110">
        <v>4579.625</v>
      </c>
      <c r="U4" s="110">
        <v>4855.25</v>
      </c>
      <c r="V4" s="110">
        <v>5236.4250000000002</v>
      </c>
      <c r="W4" s="110">
        <v>5641.6</v>
      </c>
      <c r="X4" s="110">
        <v>5963.125</v>
      </c>
      <c r="Y4" s="110">
        <v>6158.125</v>
      </c>
      <c r="Z4" s="110">
        <v>6520.3249999999998</v>
      </c>
      <c r="AA4" s="110">
        <v>6858.55</v>
      </c>
      <c r="AB4" s="110">
        <v>7287.25</v>
      </c>
      <c r="AC4" s="110">
        <v>7639.75</v>
      </c>
      <c r="AD4" s="110">
        <v>8073.125</v>
      </c>
      <c r="AE4" s="110">
        <v>8577.5509999999995</v>
      </c>
      <c r="AF4" s="110">
        <v>9062.8240000000005</v>
      </c>
      <c r="AG4" s="110">
        <v>9631.1749999999993</v>
      </c>
      <c r="AH4" s="110">
        <v>10250.950000000001</v>
      </c>
      <c r="AI4" s="110">
        <v>10581.92</v>
      </c>
      <c r="AJ4" s="110">
        <v>10929.1</v>
      </c>
      <c r="AK4" s="110">
        <v>11456.45</v>
      </c>
      <c r="AL4" s="110">
        <v>12217.17</v>
      </c>
      <c r="AM4" s="110">
        <v>13039.2</v>
      </c>
      <c r="AN4" s="110">
        <v>13815.6</v>
      </c>
      <c r="AO4" s="110">
        <v>14474.25</v>
      </c>
      <c r="AP4" s="110">
        <v>14769.85</v>
      </c>
      <c r="AQ4" s="110">
        <v>14478.05</v>
      </c>
      <c r="AR4" s="110">
        <v>15048.97</v>
      </c>
      <c r="AS4" s="110">
        <v>15599.73</v>
      </c>
      <c r="AT4" s="110">
        <v>16253.95</v>
      </c>
      <c r="AU4" s="110">
        <v>16880.68</v>
      </c>
      <c r="AV4" s="110">
        <v>17608.13</v>
      </c>
      <c r="AW4" s="110">
        <v>18295</v>
      </c>
      <c r="AX4" s="110">
        <v>18804.900000000001</v>
      </c>
      <c r="AY4" s="110">
        <v>19612.099999999999</v>
      </c>
      <c r="AZ4" s="110">
        <v>20656.53</v>
      </c>
      <c r="BA4" s="110">
        <v>21539.97</v>
      </c>
      <c r="BB4" s="110">
        <v>21354.13</v>
      </c>
      <c r="BC4" s="110">
        <v>23681.18</v>
      </c>
      <c r="BD4" s="110">
        <v>26006.9</v>
      </c>
      <c r="BE4" s="110">
        <v>27720.73</v>
      </c>
      <c r="BF4" s="110">
        <v>29160.45</v>
      </c>
      <c r="BG4" s="111">
        <v>30545.01</v>
      </c>
      <c r="BH4" s="111">
        <v>31903.08</v>
      </c>
      <c r="BI4" s="111">
        <v>33294.589999999997</v>
      </c>
      <c r="BJ4" s="111">
        <v>34700.54</v>
      </c>
      <c r="BK4" s="111">
        <v>36118.07</v>
      </c>
      <c r="BL4" s="111">
        <v>37562.01</v>
      </c>
      <c r="BM4" s="111">
        <v>39041.32</v>
      </c>
      <c r="BN4" s="111">
        <v>40557.74</v>
      </c>
      <c r="BO4" s="111">
        <v>42127.67</v>
      </c>
      <c r="BP4" s="111">
        <v>43756.91</v>
      </c>
      <c r="BQ4" s="111">
        <v>45445.82</v>
      </c>
      <c r="BR4" s="111">
        <v>47195.18</v>
      </c>
      <c r="BS4" s="111">
        <v>49005.279999999999</v>
      </c>
      <c r="BT4" s="111">
        <v>50877.04</v>
      </c>
      <c r="BU4" s="111">
        <v>52813.96</v>
      </c>
      <c r="BV4" s="111">
        <v>54817.35</v>
      </c>
      <c r="BW4" s="111">
        <v>56891.71</v>
      </c>
      <c r="BX4" s="111">
        <v>59041.82</v>
      </c>
      <c r="BY4" s="111">
        <v>61272.18</v>
      </c>
      <c r="BZ4" s="111">
        <v>63585.02</v>
      </c>
      <c r="CA4" s="111">
        <v>65979.88</v>
      </c>
      <c r="CB4" s="111">
        <v>68459.070000000007</v>
      </c>
      <c r="CC4" s="111">
        <v>71026.23</v>
      </c>
      <c r="CD4" s="111">
        <v>73684.77</v>
      </c>
      <c r="CE4" s="111">
        <v>76436.81</v>
      </c>
      <c r="CF4" s="111">
        <v>79285.75</v>
      </c>
      <c r="CG4" t="s">
        <v>862</v>
      </c>
      <c r="CH4" t="b">
        <v>1</v>
      </c>
      <c r="CI4" t="s">
        <v>573</v>
      </c>
      <c r="CJ4" t="s">
        <v>573</v>
      </c>
      <c r="CK4">
        <v>2024</v>
      </c>
      <c r="CL4">
        <v>2</v>
      </c>
      <c r="CM4" t="s">
        <v>573</v>
      </c>
      <c r="CN4" s="109" t="s">
        <v>863</v>
      </c>
      <c r="CO4" s="109" t="s">
        <v>864</v>
      </c>
      <c r="CP4" t="s">
        <v>865</v>
      </c>
      <c r="CQ4" t="s">
        <v>10</v>
      </c>
      <c r="CR4" s="109" t="s">
        <v>852</v>
      </c>
    </row>
    <row r="5" spans="1:96">
      <c r="A5" t="s">
        <v>773</v>
      </c>
      <c r="B5" t="s">
        <v>848</v>
      </c>
      <c r="C5" s="109" t="s">
        <v>849</v>
      </c>
      <c r="D5" t="s">
        <v>866</v>
      </c>
      <c r="E5" t="s">
        <v>570</v>
      </c>
      <c r="F5" t="s">
        <v>571</v>
      </c>
      <c r="G5" s="110">
        <v>54994</v>
      </c>
      <c r="H5" s="110">
        <v>65665</v>
      </c>
      <c r="I5" s="110">
        <v>76567</v>
      </c>
      <c r="J5" s="110">
        <v>90305</v>
      </c>
      <c r="K5" s="110">
        <v>100551</v>
      </c>
      <c r="L5" s="110">
        <v>111269</v>
      </c>
      <c r="M5" s="110">
        <v>126789</v>
      </c>
      <c r="N5" s="110">
        <v>143160</v>
      </c>
      <c r="O5" s="110">
        <v>164055</v>
      </c>
      <c r="P5" s="110">
        <v>184094</v>
      </c>
      <c r="Q5" s="110">
        <v>199309</v>
      </c>
      <c r="R5" s="110">
        <v>224325</v>
      </c>
      <c r="S5" s="110">
        <v>249630</v>
      </c>
      <c r="T5" s="110">
        <v>271713</v>
      </c>
      <c r="U5" s="110">
        <v>304684</v>
      </c>
      <c r="V5" s="110">
        <v>345759</v>
      </c>
      <c r="W5" s="110">
        <v>389245</v>
      </c>
      <c r="X5" s="110">
        <v>414932</v>
      </c>
      <c r="Y5" s="110">
        <v>416413</v>
      </c>
      <c r="Z5" s="110">
        <v>432493</v>
      </c>
      <c r="AA5" s="110">
        <v>454555</v>
      </c>
      <c r="AB5" s="110">
        <v>482973</v>
      </c>
      <c r="AC5" s="110">
        <v>511360</v>
      </c>
      <c r="AD5" s="110">
        <v>542501</v>
      </c>
      <c r="AE5" s="110">
        <v>572994</v>
      </c>
      <c r="AF5" s="110">
        <v>606108</v>
      </c>
      <c r="AG5" s="110">
        <v>638396</v>
      </c>
      <c r="AH5" s="110">
        <v>687471</v>
      </c>
      <c r="AI5" s="110">
        <v>730418</v>
      </c>
      <c r="AJ5" s="110">
        <v>782300</v>
      </c>
      <c r="AK5" s="110">
        <v>830241</v>
      </c>
      <c r="AL5" s="110">
        <v>894372</v>
      </c>
      <c r="AM5" s="110">
        <v>964118</v>
      </c>
      <c r="AN5" s="110">
        <v>1039956</v>
      </c>
      <c r="AO5" s="110">
        <v>1133003</v>
      </c>
      <c r="AP5" s="110">
        <v>1235376</v>
      </c>
      <c r="AQ5" s="110">
        <v>1264795</v>
      </c>
      <c r="AR5" s="110">
        <v>1364535</v>
      </c>
      <c r="AS5" s="110">
        <v>1468292</v>
      </c>
      <c r="AT5" s="110">
        <v>1516049</v>
      </c>
      <c r="AU5" s="110">
        <v>1569690</v>
      </c>
      <c r="AV5" s="110">
        <v>1614450</v>
      </c>
      <c r="AW5" s="110">
        <v>1640230</v>
      </c>
      <c r="AX5" s="110">
        <v>1698731</v>
      </c>
      <c r="AY5" s="110">
        <v>1803229</v>
      </c>
      <c r="AZ5" s="110">
        <v>1897077</v>
      </c>
      <c r="BA5" s="110">
        <v>1996036</v>
      </c>
      <c r="BB5" s="110">
        <v>1976801</v>
      </c>
      <c r="BC5" s="110">
        <v>2206018</v>
      </c>
      <c r="BD5" s="110">
        <v>2480784</v>
      </c>
      <c r="BE5" s="110">
        <v>2618157</v>
      </c>
      <c r="BF5" s="110">
        <v>2708267</v>
      </c>
      <c r="BG5" s="111">
        <v>2777868</v>
      </c>
      <c r="BH5" s="111">
        <v>2910437</v>
      </c>
      <c r="BI5" s="111">
        <v>3062504</v>
      </c>
      <c r="BJ5" s="111">
        <v>3222673</v>
      </c>
      <c r="BK5" s="111">
        <v>3386615</v>
      </c>
      <c r="BL5" s="111">
        <v>3554997</v>
      </c>
      <c r="BM5" s="111">
        <v>3729276</v>
      </c>
      <c r="BN5" s="111">
        <v>3909253</v>
      </c>
      <c r="BO5" s="111">
        <v>4095485</v>
      </c>
      <c r="BP5" s="111">
        <v>4288564</v>
      </c>
      <c r="BQ5" s="111">
        <v>4486411</v>
      </c>
      <c r="BR5" s="111">
        <v>4690920</v>
      </c>
      <c r="BS5" s="111">
        <v>4903779</v>
      </c>
      <c r="BT5" s="111">
        <v>5121229</v>
      </c>
      <c r="BU5" s="111">
        <v>5346279</v>
      </c>
      <c r="BV5" s="111">
        <v>5579601</v>
      </c>
      <c r="BW5" s="111">
        <v>5822677</v>
      </c>
      <c r="BX5" s="111">
        <v>6075903</v>
      </c>
      <c r="BY5" s="111">
        <v>6339297</v>
      </c>
      <c r="BZ5" s="111">
        <v>6612139</v>
      </c>
      <c r="CA5" s="111">
        <v>6894348</v>
      </c>
      <c r="CB5" s="111">
        <v>7186216</v>
      </c>
      <c r="CC5" s="111">
        <v>7488065</v>
      </c>
      <c r="CD5" s="111">
        <v>7800258</v>
      </c>
      <c r="CE5" s="111">
        <v>8123203</v>
      </c>
      <c r="CF5" s="111">
        <v>8457310</v>
      </c>
      <c r="CG5" t="s">
        <v>867</v>
      </c>
      <c r="CH5" t="b">
        <v>1</v>
      </c>
      <c r="CI5" t="s">
        <v>573</v>
      </c>
      <c r="CJ5" t="s">
        <v>573</v>
      </c>
      <c r="CK5">
        <v>2024</v>
      </c>
      <c r="CL5">
        <v>2</v>
      </c>
      <c r="CM5" t="s">
        <v>573</v>
      </c>
      <c r="CN5" t="s">
        <v>868</v>
      </c>
      <c r="CO5" t="s">
        <v>869</v>
      </c>
      <c r="CP5" t="s">
        <v>870</v>
      </c>
      <c r="CQ5" t="s">
        <v>10</v>
      </c>
      <c r="CR5" s="109" t="s">
        <v>852</v>
      </c>
    </row>
    <row r="6" spans="1:96">
      <c r="A6" t="s">
        <v>769</v>
      </c>
      <c r="B6" t="s">
        <v>848</v>
      </c>
      <c r="C6" s="109" t="s">
        <v>849</v>
      </c>
      <c r="D6" t="s">
        <v>871</v>
      </c>
      <c r="E6" t="s">
        <v>861</v>
      </c>
      <c r="F6" t="s">
        <v>571</v>
      </c>
      <c r="G6" s="110">
        <v>115345.4</v>
      </c>
      <c r="H6" s="110">
        <v>137675.5</v>
      </c>
      <c r="I6" s="110">
        <v>152524.1</v>
      </c>
      <c r="J6" s="110">
        <v>171384.2</v>
      </c>
      <c r="K6" s="110">
        <v>191055.8</v>
      </c>
      <c r="L6" s="110">
        <v>210468.7</v>
      </c>
      <c r="M6" s="110">
        <v>227860.6</v>
      </c>
      <c r="N6" s="110">
        <v>255596.3</v>
      </c>
      <c r="O6" s="110">
        <v>274362.5</v>
      </c>
      <c r="P6" s="110">
        <v>288540</v>
      </c>
      <c r="Q6" s="110">
        <v>301733.2</v>
      </c>
      <c r="R6" s="110">
        <v>319635.5</v>
      </c>
      <c r="S6" s="110">
        <v>340281.7</v>
      </c>
      <c r="T6" s="110">
        <v>357296.9</v>
      </c>
      <c r="U6" s="110">
        <v>373021.4</v>
      </c>
      <c r="V6" s="110">
        <v>400505.1</v>
      </c>
      <c r="W6" s="110">
        <v>428693.4</v>
      </c>
      <c r="X6" s="110">
        <v>460995.4</v>
      </c>
      <c r="Y6" s="110">
        <v>491194.5</v>
      </c>
      <c r="Z6" s="110">
        <v>504109.2</v>
      </c>
      <c r="AA6" s="110">
        <v>504425.6</v>
      </c>
      <c r="AB6" s="110">
        <v>510924.7</v>
      </c>
      <c r="AC6" s="110">
        <v>521521.9</v>
      </c>
      <c r="AD6" s="110">
        <v>535578.19999999995</v>
      </c>
      <c r="AE6" s="110">
        <v>543807.80000000005</v>
      </c>
      <c r="AF6" s="110">
        <v>536499.4</v>
      </c>
      <c r="AG6" s="110">
        <v>528637.30000000005</v>
      </c>
      <c r="AH6" s="110">
        <v>535693.4</v>
      </c>
      <c r="AI6" s="110">
        <v>531940.19999999995</v>
      </c>
      <c r="AJ6" s="110">
        <v>524579.19999999995</v>
      </c>
      <c r="AK6" s="110">
        <v>524167.9</v>
      </c>
      <c r="AL6" s="110">
        <v>529352.69999999995</v>
      </c>
      <c r="AM6" s="110">
        <v>532645.4</v>
      </c>
      <c r="AN6" s="110">
        <v>535173.9</v>
      </c>
      <c r="AO6" s="110">
        <v>539325.19999999995</v>
      </c>
      <c r="AP6" s="110">
        <v>527838.9</v>
      </c>
      <c r="AQ6" s="110">
        <v>495051.7</v>
      </c>
      <c r="AR6" s="110">
        <v>505678.8</v>
      </c>
      <c r="AS6" s="110">
        <v>497674.6</v>
      </c>
      <c r="AT6" s="110">
        <v>500611.9</v>
      </c>
      <c r="AU6" s="110">
        <v>508966.7</v>
      </c>
      <c r="AV6" s="110">
        <v>518723.5</v>
      </c>
      <c r="AW6" s="110">
        <v>538031.80000000005</v>
      </c>
      <c r="AX6" s="110">
        <v>544193.69999999995</v>
      </c>
      <c r="AY6" s="110">
        <v>553045.9</v>
      </c>
      <c r="AZ6" s="110">
        <v>556551.30000000005</v>
      </c>
      <c r="BA6" s="110">
        <v>557831.30000000005</v>
      </c>
      <c r="BB6" s="110">
        <v>539403.9</v>
      </c>
      <c r="BC6" s="110">
        <v>553341.80000000005</v>
      </c>
      <c r="BD6" s="110">
        <v>561868</v>
      </c>
      <c r="BE6" s="110">
        <v>592862.9</v>
      </c>
      <c r="BF6" s="110">
        <v>607079.6</v>
      </c>
      <c r="BG6" s="111">
        <v>613654.9</v>
      </c>
      <c r="BH6" s="111">
        <v>622395</v>
      </c>
      <c r="BI6" s="111">
        <v>634858.1</v>
      </c>
      <c r="BJ6" s="111">
        <v>649169.80000000005</v>
      </c>
      <c r="BK6" s="111">
        <v>662758.9</v>
      </c>
      <c r="BL6" s="111">
        <v>674374.8</v>
      </c>
      <c r="BM6" s="111">
        <v>684923.9</v>
      </c>
      <c r="BN6" s="111">
        <v>695272.4</v>
      </c>
      <c r="BO6" s="111">
        <v>705750.4</v>
      </c>
      <c r="BP6" s="111">
        <v>715560.5</v>
      </c>
      <c r="BQ6" s="111">
        <v>724904.1</v>
      </c>
      <c r="BR6" s="111">
        <v>733917.1</v>
      </c>
      <c r="BS6" s="111">
        <v>742821.5</v>
      </c>
      <c r="BT6" s="111">
        <v>751675.5</v>
      </c>
      <c r="BU6" s="111">
        <v>760492</v>
      </c>
      <c r="BV6" s="111">
        <v>769578.1</v>
      </c>
      <c r="BW6" s="111">
        <v>779023.1</v>
      </c>
      <c r="BX6" s="111">
        <v>788890.1</v>
      </c>
      <c r="BY6" s="111">
        <v>799083.9</v>
      </c>
      <c r="BZ6" s="111">
        <v>809793.1</v>
      </c>
      <c r="CA6" s="111">
        <v>821266.6</v>
      </c>
      <c r="CB6" s="111">
        <v>833479.4</v>
      </c>
      <c r="CC6" s="111">
        <v>846304.3</v>
      </c>
      <c r="CD6" s="111">
        <v>859607.6</v>
      </c>
      <c r="CE6" s="111">
        <v>873293.1</v>
      </c>
      <c r="CF6" s="111">
        <v>887648.6</v>
      </c>
      <c r="CG6" t="s">
        <v>872</v>
      </c>
      <c r="CH6" t="b">
        <v>1</v>
      </c>
      <c r="CI6" t="s">
        <v>573</v>
      </c>
      <c r="CJ6" t="s">
        <v>573</v>
      </c>
      <c r="CK6">
        <v>2024</v>
      </c>
      <c r="CL6">
        <v>2</v>
      </c>
      <c r="CM6" t="s">
        <v>573</v>
      </c>
      <c r="CN6" s="109" t="s">
        <v>873</v>
      </c>
      <c r="CO6" s="109" t="s">
        <v>874</v>
      </c>
      <c r="CP6" t="s">
        <v>875</v>
      </c>
      <c r="CQ6" t="s">
        <v>10</v>
      </c>
      <c r="CR6" s="109" t="s">
        <v>852</v>
      </c>
    </row>
    <row r="7" spans="1:96">
      <c r="A7" t="s">
        <v>876</v>
      </c>
      <c r="B7" t="s">
        <v>848</v>
      </c>
      <c r="C7" s="109" t="s">
        <v>849</v>
      </c>
      <c r="D7" t="s">
        <v>877</v>
      </c>
      <c r="E7" t="s">
        <v>861</v>
      </c>
      <c r="F7" t="s">
        <v>571</v>
      </c>
      <c r="G7" s="110">
        <v>5728.1009999999997</v>
      </c>
      <c r="H7" s="110">
        <v>8192</v>
      </c>
      <c r="I7" s="110">
        <v>10926.4</v>
      </c>
      <c r="J7" s="110">
        <v>14998.2</v>
      </c>
      <c r="K7" s="110">
        <v>19283.599999999999</v>
      </c>
      <c r="L7" s="110">
        <v>26067.8</v>
      </c>
      <c r="M7" s="110">
        <v>33578.699999999997</v>
      </c>
      <c r="N7" s="110">
        <v>41167.300000000003</v>
      </c>
      <c r="O7" s="110">
        <v>51472.800000000003</v>
      </c>
      <c r="P7" s="110">
        <v>59366.3</v>
      </c>
      <c r="Q7" s="110">
        <v>70551.7</v>
      </c>
      <c r="R7" s="110">
        <v>81444.5</v>
      </c>
      <c r="S7" s="110">
        <v>91329</v>
      </c>
      <c r="T7" s="110">
        <v>106724.5</v>
      </c>
      <c r="U7" s="110">
        <v>126116.1</v>
      </c>
      <c r="V7" s="110">
        <v>151294.79999999999</v>
      </c>
      <c r="W7" s="110">
        <v>171821.2</v>
      </c>
      <c r="X7" s="110">
        <v>207837.2</v>
      </c>
      <c r="Y7" s="110">
        <v>251284</v>
      </c>
      <c r="Z7" s="110">
        <v>287616.59999999998</v>
      </c>
      <c r="AA7" s="110">
        <v>326623.7</v>
      </c>
      <c r="AB7" s="110">
        <v>386016.3</v>
      </c>
      <c r="AC7" s="110">
        <v>452853.3</v>
      </c>
      <c r="AD7" s="110">
        <v>508670.8</v>
      </c>
      <c r="AE7" s="110">
        <v>561678.80000000005</v>
      </c>
      <c r="AF7" s="110">
        <v>556718.4</v>
      </c>
      <c r="AG7" s="110">
        <v>612925</v>
      </c>
      <c r="AH7" s="110">
        <v>675732.5</v>
      </c>
      <c r="AI7" s="110">
        <v>732723.1</v>
      </c>
      <c r="AJ7" s="110">
        <v>813225.4</v>
      </c>
      <c r="AK7" s="110">
        <v>868110.6</v>
      </c>
      <c r="AL7" s="110">
        <v>942885.3</v>
      </c>
      <c r="AM7" s="110">
        <v>995175.4</v>
      </c>
      <c r="AN7" s="110">
        <v>1045663</v>
      </c>
      <c r="AO7" s="110">
        <v>1134541</v>
      </c>
      <c r="AP7" s="110">
        <v>1202973</v>
      </c>
      <c r="AQ7" s="110">
        <v>1255306</v>
      </c>
      <c r="AR7" s="110">
        <v>1379460</v>
      </c>
      <c r="AS7" s="110">
        <v>1448576</v>
      </c>
      <c r="AT7" s="110">
        <v>1504674</v>
      </c>
      <c r="AU7" s="110">
        <v>1570938</v>
      </c>
      <c r="AV7" s="110">
        <v>1638485</v>
      </c>
      <c r="AW7" s="110">
        <v>1740776</v>
      </c>
      <c r="AX7" s="110">
        <v>1833027</v>
      </c>
      <c r="AY7" s="110">
        <v>1934234</v>
      </c>
      <c r="AZ7" s="110">
        <v>2006974</v>
      </c>
      <c r="BA7" s="110">
        <v>2040594</v>
      </c>
      <c r="BB7" s="110">
        <v>2058467</v>
      </c>
      <c r="BC7" s="110">
        <v>2221913</v>
      </c>
      <c r="BD7" s="110">
        <v>2323782</v>
      </c>
      <c r="BE7" s="110">
        <v>2401190</v>
      </c>
      <c r="BF7" s="110">
        <v>2569004</v>
      </c>
      <c r="BG7" s="111">
        <v>2719921</v>
      </c>
      <c r="BH7" s="111">
        <v>2833516</v>
      </c>
      <c r="BI7" s="111">
        <v>2946285</v>
      </c>
      <c r="BJ7" s="111">
        <v>3061796</v>
      </c>
      <c r="BK7" s="111">
        <v>3182173</v>
      </c>
      <c r="BL7" s="111">
        <v>3305945</v>
      </c>
      <c r="BM7" s="111">
        <v>3430523</v>
      </c>
      <c r="BN7" s="111">
        <v>3556612</v>
      </c>
      <c r="BO7" s="111">
        <v>3683923</v>
      </c>
      <c r="BP7" s="111">
        <v>3811969</v>
      </c>
      <c r="BQ7" s="111">
        <v>3940734</v>
      </c>
      <c r="BR7" s="111">
        <v>4071887</v>
      </c>
      <c r="BS7" s="111">
        <v>4202764</v>
      </c>
      <c r="BT7" s="111">
        <v>4334650</v>
      </c>
      <c r="BU7" s="111">
        <v>4467086</v>
      </c>
      <c r="BV7" s="111">
        <v>4601700</v>
      </c>
      <c r="BW7" s="111">
        <v>4738859</v>
      </c>
      <c r="BX7" s="111">
        <v>4877046</v>
      </c>
      <c r="BY7" s="111">
        <v>5015308</v>
      </c>
      <c r="BZ7" s="111">
        <v>5151545</v>
      </c>
      <c r="CA7" s="111">
        <v>5284319</v>
      </c>
      <c r="CB7" s="111">
        <v>5415161</v>
      </c>
      <c r="CC7" s="111">
        <v>5545111</v>
      </c>
      <c r="CD7" s="111">
        <v>5675783</v>
      </c>
      <c r="CE7" s="111">
        <v>5808975</v>
      </c>
      <c r="CF7" s="111">
        <v>5944039</v>
      </c>
      <c r="CG7" t="s">
        <v>878</v>
      </c>
      <c r="CH7" t="b">
        <v>1</v>
      </c>
      <c r="CI7" t="s">
        <v>573</v>
      </c>
      <c r="CJ7" t="s">
        <v>573</v>
      </c>
      <c r="CK7">
        <v>2024</v>
      </c>
      <c r="CL7">
        <v>2</v>
      </c>
      <c r="CM7" t="s">
        <v>573</v>
      </c>
      <c r="CN7" s="109" t="s">
        <v>879</v>
      </c>
      <c r="CO7" t="s">
        <v>880</v>
      </c>
      <c r="CP7" t="s">
        <v>881</v>
      </c>
      <c r="CQ7" t="s">
        <v>10</v>
      </c>
      <c r="CR7" s="109" t="s">
        <v>852</v>
      </c>
    </row>
    <row r="8" spans="1:96">
      <c r="A8" t="s">
        <v>882</v>
      </c>
      <c r="B8" t="s">
        <v>848</v>
      </c>
      <c r="C8" s="109" t="s">
        <v>849</v>
      </c>
      <c r="D8" t="s">
        <v>883</v>
      </c>
      <c r="E8" t="s">
        <v>570</v>
      </c>
      <c r="F8" t="s">
        <v>571</v>
      </c>
      <c r="G8" s="110">
        <v>418460</v>
      </c>
      <c r="H8" s="110">
        <v>560085</v>
      </c>
      <c r="I8" s="110">
        <v>601778</v>
      </c>
      <c r="J8" s="110">
        <v>721529</v>
      </c>
      <c r="K8" s="110">
        <v>845592</v>
      </c>
      <c r="L8" s="110">
        <v>1011422</v>
      </c>
      <c r="M8" s="110">
        <v>1219496</v>
      </c>
      <c r="N8" s="110">
        <v>1522495</v>
      </c>
      <c r="O8" s="110">
        <v>1804431</v>
      </c>
      <c r="P8" s="110">
        <v>1938023</v>
      </c>
      <c r="Q8" s="110">
        <v>2169446</v>
      </c>
      <c r="R8" s="110">
        <v>2418240</v>
      </c>
      <c r="S8" s="110">
        <v>2535056</v>
      </c>
      <c r="T8" s="110">
        <v>2965448</v>
      </c>
      <c r="U8" s="110">
        <v>3344935</v>
      </c>
      <c r="V8" s="110">
        <v>3615662</v>
      </c>
      <c r="W8" s="110">
        <v>4032464</v>
      </c>
      <c r="X8" s="110">
        <v>4474288</v>
      </c>
      <c r="Y8" s="110">
        <v>5018019</v>
      </c>
      <c r="Z8" s="110">
        <v>5609357</v>
      </c>
      <c r="AA8" s="110">
        <v>6200154</v>
      </c>
      <c r="AB8" s="110">
        <v>6779396</v>
      </c>
      <c r="AC8" s="110">
        <v>7391062</v>
      </c>
      <c r="AD8" s="110">
        <v>8031305</v>
      </c>
      <c r="AE8" s="110">
        <v>8705149</v>
      </c>
      <c r="AF8" s="110">
        <v>9366337</v>
      </c>
      <c r="AG8" s="110">
        <v>9804503</v>
      </c>
      <c r="AH8" s="110">
        <v>10328550</v>
      </c>
      <c r="AI8" s="110">
        <v>10119430</v>
      </c>
      <c r="AJ8" s="110">
        <v>10630910</v>
      </c>
      <c r="AK8" s="110">
        <v>10924030</v>
      </c>
      <c r="AL8" s="110">
        <v>11596240</v>
      </c>
      <c r="AM8" s="110">
        <v>12036680</v>
      </c>
      <c r="AN8" s="110">
        <v>12572590</v>
      </c>
      <c r="AO8" s="110">
        <v>13363920</v>
      </c>
      <c r="AP8" s="110">
        <v>13115100</v>
      </c>
      <c r="AQ8" s="110">
        <v>12919450</v>
      </c>
      <c r="AR8" s="110">
        <v>14060350</v>
      </c>
      <c r="AS8" s="110">
        <v>14262200</v>
      </c>
      <c r="AT8" s="110">
        <v>14677770</v>
      </c>
      <c r="AU8" s="110">
        <v>15270730</v>
      </c>
      <c r="AV8" s="110">
        <v>16258050</v>
      </c>
      <c r="AW8" s="110">
        <v>17055080</v>
      </c>
      <c r="AX8" s="110">
        <v>17555270</v>
      </c>
      <c r="AY8" s="110">
        <v>17983350</v>
      </c>
      <c r="AZ8" s="110">
        <v>18375020</v>
      </c>
      <c r="BA8" s="110">
        <v>18908630</v>
      </c>
      <c r="BB8" s="110">
        <v>19914810</v>
      </c>
      <c r="BC8" s="110">
        <v>21663230</v>
      </c>
      <c r="BD8" s="110">
        <v>22679840</v>
      </c>
      <c r="BE8" s="110">
        <v>23544960</v>
      </c>
      <c r="BF8" s="110">
        <v>25144530</v>
      </c>
      <c r="BG8" s="111">
        <v>26217250</v>
      </c>
      <c r="BH8" s="111">
        <v>27262640</v>
      </c>
      <c r="BI8" s="111">
        <v>28181160</v>
      </c>
      <c r="BJ8" s="111">
        <v>28987200</v>
      </c>
      <c r="BK8" s="111">
        <v>29729190</v>
      </c>
      <c r="BL8" s="111">
        <v>30450850</v>
      </c>
      <c r="BM8" s="111">
        <v>31170990</v>
      </c>
      <c r="BN8" s="111">
        <v>31919500</v>
      </c>
      <c r="BO8" s="111">
        <v>32685190</v>
      </c>
      <c r="BP8" s="111">
        <v>33460000</v>
      </c>
      <c r="BQ8" s="111">
        <v>34216630</v>
      </c>
      <c r="BR8" s="111">
        <v>34958910</v>
      </c>
      <c r="BS8" s="111">
        <v>35649240</v>
      </c>
      <c r="BT8" s="111">
        <v>36329940</v>
      </c>
      <c r="BU8" s="111">
        <v>36984100</v>
      </c>
      <c r="BV8" s="111">
        <v>37623810</v>
      </c>
      <c r="BW8" s="111">
        <v>38255550</v>
      </c>
      <c r="BX8" s="111">
        <v>38869220</v>
      </c>
      <c r="BY8" s="111">
        <v>39459360</v>
      </c>
      <c r="BZ8" s="111">
        <v>40048040</v>
      </c>
      <c r="CA8" s="111">
        <v>40634800</v>
      </c>
      <c r="CB8" s="111">
        <v>41218550</v>
      </c>
      <c r="CC8" s="111">
        <v>41798000</v>
      </c>
      <c r="CD8" s="111">
        <v>42374230</v>
      </c>
      <c r="CE8" s="111">
        <v>42946380</v>
      </c>
      <c r="CF8" s="111">
        <v>43513830</v>
      </c>
      <c r="CG8" s="109" t="s">
        <v>884</v>
      </c>
      <c r="CH8" t="b">
        <v>0</v>
      </c>
      <c r="CI8" t="s">
        <v>573</v>
      </c>
      <c r="CJ8" t="s">
        <v>573</v>
      </c>
      <c r="CK8">
        <v>2024</v>
      </c>
      <c r="CL8">
        <v>2</v>
      </c>
      <c r="CM8" t="s">
        <v>573</v>
      </c>
      <c r="CN8" s="109" t="s">
        <v>885</v>
      </c>
      <c r="CO8" t="s">
        <v>886</v>
      </c>
      <c r="CP8" t="s">
        <v>887</v>
      </c>
      <c r="CQ8" t="s">
        <v>10</v>
      </c>
      <c r="CR8" s="109" t="s">
        <v>852</v>
      </c>
    </row>
    <row r="9" spans="1:96">
      <c r="A9" t="s">
        <v>774</v>
      </c>
      <c r="B9" t="s">
        <v>848</v>
      </c>
      <c r="C9" s="109" t="s">
        <v>849</v>
      </c>
      <c r="D9" t="s">
        <v>888</v>
      </c>
      <c r="E9" t="s">
        <v>861</v>
      </c>
      <c r="F9" t="s">
        <v>571</v>
      </c>
      <c r="G9" s="110">
        <v>34.913620000000002</v>
      </c>
      <c r="H9" s="110">
        <v>38.857799999999997</v>
      </c>
      <c r="I9" s="110">
        <v>41.216099999999997</v>
      </c>
      <c r="J9" s="110">
        <v>45.446800000000003</v>
      </c>
      <c r="K9" s="110">
        <v>50.312449999999998</v>
      </c>
      <c r="L9" s="110">
        <v>53.134549999999997</v>
      </c>
      <c r="M9" s="110">
        <v>57.991619999999998</v>
      </c>
      <c r="N9" s="110">
        <v>62.140039999999999</v>
      </c>
      <c r="O9" s="110">
        <v>67.06662</v>
      </c>
      <c r="P9" s="110">
        <v>76.309520000000006</v>
      </c>
      <c r="Q9" s="110">
        <v>85.025289999999998</v>
      </c>
      <c r="R9" s="110">
        <v>90.643690000000007</v>
      </c>
      <c r="S9" s="110">
        <v>96.101470000000006</v>
      </c>
      <c r="T9" s="110">
        <v>105.69459999999999</v>
      </c>
      <c r="U9" s="110">
        <v>112.6491</v>
      </c>
      <c r="V9" s="110">
        <v>118.56140000000001</v>
      </c>
      <c r="W9" s="110">
        <v>127.1467</v>
      </c>
      <c r="X9" s="110">
        <v>136.53229999999999</v>
      </c>
      <c r="Y9" s="110">
        <v>146.1061</v>
      </c>
      <c r="Z9" s="110">
        <v>154.09620000000001</v>
      </c>
      <c r="AA9" s="110">
        <v>159.71299999999999</v>
      </c>
      <c r="AB9" s="110">
        <v>167.6799</v>
      </c>
      <c r="AC9" s="110">
        <v>176.6078</v>
      </c>
      <c r="AD9" s="110">
        <v>182.37219999999999</v>
      </c>
      <c r="AE9" s="110">
        <v>188.74100000000001</v>
      </c>
      <c r="AF9" s="110">
        <v>196.23830000000001</v>
      </c>
      <c r="AG9" s="110">
        <v>203.5719</v>
      </c>
      <c r="AH9" s="110">
        <v>213.6987</v>
      </c>
      <c r="AI9" s="110">
        <v>220.46199999999999</v>
      </c>
      <c r="AJ9" s="110">
        <v>226.87209999999999</v>
      </c>
      <c r="AK9" s="110">
        <v>231.95670000000001</v>
      </c>
      <c r="AL9" s="110">
        <v>241.96109999999999</v>
      </c>
      <c r="AM9" s="110">
        <v>253.93039999999999</v>
      </c>
      <c r="AN9" s="110">
        <v>267.89089999999999</v>
      </c>
      <c r="AO9" s="110">
        <v>283.74700000000001</v>
      </c>
      <c r="AP9" s="110">
        <v>293.67419999999998</v>
      </c>
      <c r="AQ9" s="110">
        <v>287.91059999999999</v>
      </c>
      <c r="AR9" s="110">
        <v>295.5378</v>
      </c>
      <c r="AS9" s="110">
        <v>310.09120000000001</v>
      </c>
      <c r="AT9" s="110">
        <v>318.6825</v>
      </c>
      <c r="AU9" s="110">
        <v>323.76369999999997</v>
      </c>
      <c r="AV9" s="110">
        <v>333.33710000000002</v>
      </c>
      <c r="AW9" s="110">
        <v>344.28410000000002</v>
      </c>
      <c r="AX9" s="110">
        <v>357.5813</v>
      </c>
      <c r="AY9" s="110">
        <v>369.54610000000002</v>
      </c>
      <c r="AZ9" s="110">
        <v>385.255</v>
      </c>
      <c r="BA9" s="110">
        <v>397.03859999999997</v>
      </c>
      <c r="BB9" s="110">
        <v>380.32619999999997</v>
      </c>
      <c r="BC9" s="110">
        <v>405.07670000000002</v>
      </c>
      <c r="BD9" s="110">
        <v>447.27569999999997</v>
      </c>
      <c r="BE9" s="110">
        <v>478.61630000000002</v>
      </c>
      <c r="BF9" s="110">
        <v>490.73360000000002</v>
      </c>
      <c r="BG9" s="111">
        <v>502.54480000000001</v>
      </c>
      <c r="BH9" s="111">
        <v>519.45479999999998</v>
      </c>
      <c r="BI9" s="111">
        <v>541.62139999999999</v>
      </c>
      <c r="BJ9" s="111">
        <v>564.95090000000005</v>
      </c>
      <c r="BK9" s="111">
        <v>589.46910000000003</v>
      </c>
      <c r="BL9" s="111">
        <v>614.94069999999999</v>
      </c>
      <c r="BM9" s="111">
        <v>641.55949999999996</v>
      </c>
      <c r="BN9" s="111">
        <v>669.24480000000005</v>
      </c>
      <c r="BO9" s="111">
        <v>697.20870000000002</v>
      </c>
      <c r="BP9" s="111">
        <v>723.27089999999998</v>
      </c>
      <c r="BQ9" s="111">
        <v>747.55970000000002</v>
      </c>
      <c r="BR9" s="111">
        <v>771.00390000000004</v>
      </c>
      <c r="BS9" s="111">
        <v>794.65719999999999</v>
      </c>
      <c r="BT9" s="111">
        <v>819.1644</v>
      </c>
      <c r="BU9" s="111">
        <v>844.57939999999996</v>
      </c>
      <c r="BV9" s="111">
        <v>870.65380000000005</v>
      </c>
      <c r="BW9" s="111">
        <v>897.55930000000001</v>
      </c>
      <c r="BX9" s="111">
        <v>925.3297</v>
      </c>
      <c r="BY9" s="111">
        <v>953.87199999999996</v>
      </c>
      <c r="BZ9" s="111">
        <v>983.10640000000001</v>
      </c>
      <c r="CA9" s="111">
        <v>1012.817</v>
      </c>
      <c r="CB9" s="111">
        <v>1042.8389999999999</v>
      </c>
      <c r="CC9" s="111">
        <v>1073.2619999999999</v>
      </c>
      <c r="CD9" s="111">
        <v>1104.4469999999999</v>
      </c>
      <c r="CE9" s="111">
        <v>1136.51</v>
      </c>
      <c r="CF9" s="111">
        <v>1169.3989999999999</v>
      </c>
      <c r="CG9" t="s">
        <v>889</v>
      </c>
      <c r="CH9" t="b">
        <v>1</v>
      </c>
      <c r="CI9" t="s">
        <v>573</v>
      </c>
      <c r="CJ9" t="s">
        <v>573</v>
      </c>
      <c r="CK9">
        <v>2024</v>
      </c>
      <c r="CL9">
        <v>2</v>
      </c>
      <c r="CM9" t="s">
        <v>573</v>
      </c>
      <c r="CN9" s="109" t="s">
        <v>890</v>
      </c>
      <c r="CO9" t="s">
        <v>891</v>
      </c>
      <c r="CP9" t="s">
        <v>892</v>
      </c>
      <c r="CQ9" t="s">
        <v>10</v>
      </c>
      <c r="CR9" s="109" t="s">
        <v>852</v>
      </c>
    </row>
    <row r="10" spans="1:96">
      <c r="A10" t="s">
        <v>775</v>
      </c>
      <c r="B10" t="s">
        <v>848</v>
      </c>
      <c r="C10" s="109" t="s">
        <v>849</v>
      </c>
      <c r="D10" t="s">
        <v>888</v>
      </c>
      <c r="E10" t="s">
        <v>861</v>
      </c>
      <c r="F10" t="s">
        <v>571</v>
      </c>
      <c r="G10" s="110">
        <v>45.525640000000003</v>
      </c>
      <c r="H10" s="110">
        <v>53.374380000000002</v>
      </c>
      <c r="I10" s="110">
        <v>59.008580000000002</v>
      </c>
      <c r="J10" s="110">
        <v>67.027150000000006</v>
      </c>
      <c r="K10" s="110">
        <v>72.416439999999994</v>
      </c>
      <c r="L10" s="110">
        <v>77.725589999999997</v>
      </c>
      <c r="M10" s="110">
        <v>83.002470000000002</v>
      </c>
      <c r="N10" s="110">
        <v>89.063999999999993</v>
      </c>
      <c r="O10" s="110">
        <v>93.778000000000006</v>
      </c>
      <c r="P10" s="110">
        <v>101.47199999999999</v>
      </c>
      <c r="Q10" s="110">
        <v>107.58</v>
      </c>
      <c r="R10" s="110">
        <v>115.858</v>
      </c>
      <c r="S10" s="110">
        <v>123.41</v>
      </c>
      <c r="T10" s="110">
        <v>129.209</v>
      </c>
      <c r="U10" s="110">
        <v>134.524</v>
      </c>
      <c r="V10" s="110">
        <v>143.73500000000001</v>
      </c>
      <c r="W10" s="110">
        <v>156.089</v>
      </c>
      <c r="X10" s="110">
        <v>165.4</v>
      </c>
      <c r="Y10" s="110">
        <v>173.20699999999999</v>
      </c>
      <c r="Z10" s="110">
        <v>181.52099999999999</v>
      </c>
      <c r="AA10" s="110">
        <v>187.46799999999999</v>
      </c>
      <c r="AB10" s="110">
        <v>197.68600000000001</v>
      </c>
      <c r="AC10" s="110">
        <v>210.494</v>
      </c>
      <c r="AD10" s="110">
        <v>214.28399999999999</v>
      </c>
      <c r="AE10" s="110">
        <v>224.09800000000001</v>
      </c>
      <c r="AF10" s="110">
        <v>232.62299999999999</v>
      </c>
      <c r="AG10" s="110">
        <v>242.304</v>
      </c>
      <c r="AH10" s="110">
        <v>256.39100000000002</v>
      </c>
      <c r="AI10" s="110">
        <v>264.334</v>
      </c>
      <c r="AJ10" s="110">
        <v>273.25299999999999</v>
      </c>
      <c r="AK10" s="110">
        <v>281.19600000000003</v>
      </c>
      <c r="AL10" s="110">
        <v>296.81299999999999</v>
      </c>
      <c r="AM10" s="110">
        <v>310.04500000000002</v>
      </c>
      <c r="AN10" s="110">
        <v>325.16300000000001</v>
      </c>
      <c r="AO10" s="110">
        <v>343.61500000000001</v>
      </c>
      <c r="AP10" s="110">
        <v>351.733</v>
      </c>
      <c r="AQ10" s="110">
        <v>346.47300000000001</v>
      </c>
      <c r="AR10" s="110">
        <v>363.14</v>
      </c>
      <c r="AS10" s="110">
        <v>375.96800000000002</v>
      </c>
      <c r="AT10" s="110">
        <v>386.17399999999998</v>
      </c>
      <c r="AU10" s="110">
        <v>392.88</v>
      </c>
      <c r="AV10" s="110">
        <v>403.00299999999999</v>
      </c>
      <c r="AW10" s="110">
        <v>416.70100000000002</v>
      </c>
      <c r="AX10" s="110">
        <v>430.084</v>
      </c>
      <c r="AY10" s="110">
        <v>445.05</v>
      </c>
      <c r="AZ10" s="110">
        <v>460.05</v>
      </c>
      <c r="BA10" s="110">
        <v>478.67599999999999</v>
      </c>
      <c r="BB10" s="110">
        <v>460.53500000000003</v>
      </c>
      <c r="BC10" s="110">
        <v>508.06099999999998</v>
      </c>
      <c r="BD10" s="110">
        <v>554.21299999999997</v>
      </c>
      <c r="BE10" s="110">
        <v>584.69799999999998</v>
      </c>
      <c r="BF10" s="110">
        <v>610.00130000000001</v>
      </c>
      <c r="BG10" s="111">
        <v>639.16420000000005</v>
      </c>
      <c r="BH10" s="111">
        <v>662.29480000000001</v>
      </c>
      <c r="BI10" s="111">
        <v>685.01909999999998</v>
      </c>
      <c r="BJ10" s="111">
        <v>708.42420000000004</v>
      </c>
      <c r="BK10" s="111">
        <v>736.25040000000001</v>
      </c>
      <c r="BL10" s="111">
        <v>765.34910000000002</v>
      </c>
      <c r="BM10" s="111">
        <v>792.22349999999994</v>
      </c>
      <c r="BN10" s="111">
        <v>817.93320000000006</v>
      </c>
      <c r="BO10" s="111">
        <v>843.64610000000005</v>
      </c>
      <c r="BP10" s="111">
        <v>870.13469999999995</v>
      </c>
      <c r="BQ10" s="111">
        <v>897.60479999999995</v>
      </c>
      <c r="BR10" s="111">
        <v>925.649</v>
      </c>
      <c r="BS10" s="111">
        <v>953.86900000000003</v>
      </c>
      <c r="BT10" s="111">
        <v>982.23339999999996</v>
      </c>
      <c r="BU10" s="111">
        <v>1011.01</v>
      </c>
      <c r="BV10" s="111">
        <v>1040.0830000000001</v>
      </c>
      <c r="BW10" s="111">
        <v>1069.777</v>
      </c>
      <c r="BX10" s="111">
        <v>1100.232</v>
      </c>
      <c r="BY10" s="111">
        <v>1131.3309999999999</v>
      </c>
      <c r="BZ10" s="111">
        <v>1162.896</v>
      </c>
      <c r="CA10" s="111">
        <v>1194.942</v>
      </c>
      <c r="CB10" s="111">
        <v>1227.317</v>
      </c>
      <c r="CC10" s="111">
        <v>1260.163</v>
      </c>
      <c r="CD10" s="111">
        <v>1293.452</v>
      </c>
      <c r="CE10" s="111">
        <v>1327.5160000000001</v>
      </c>
      <c r="CF10" s="111">
        <v>1362.4780000000001</v>
      </c>
      <c r="CG10" t="s">
        <v>893</v>
      </c>
      <c r="CH10" t="b">
        <v>1</v>
      </c>
      <c r="CI10" t="s">
        <v>573</v>
      </c>
      <c r="CJ10" t="s">
        <v>573</v>
      </c>
      <c r="CK10">
        <v>2024</v>
      </c>
      <c r="CL10">
        <v>2</v>
      </c>
      <c r="CM10" t="s">
        <v>573</v>
      </c>
      <c r="CN10" s="109" t="s">
        <v>894</v>
      </c>
      <c r="CO10" s="109" t="s">
        <v>895</v>
      </c>
      <c r="CP10" t="s">
        <v>896</v>
      </c>
      <c r="CQ10" t="s">
        <v>10</v>
      </c>
      <c r="CR10" s="109" t="s">
        <v>852</v>
      </c>
    </row>
    <row r="11" spans="1:96">
      <c r="A11" t="s">
        <v>777</v>
      </c>
      <c r="B11" t="s">
        <v>848</v>
      </c>
      <c r="C11" s="109" t="s">
        <v>849</v>
      </c>
      <c r="D11" t="s">
        <v>897</v>
      </c>
      <c r="E11" t="s">
        <v>861</v>
      </c>
      <c r="F11" t="s">
        <v>571</v>
      </c>
      <c r="G11" s="110">
        <v>4.0000000000000001E-3</v>
      </c>
      <c r="H11" s="110">
        <v>4.0000000000000001E-3</v>
      </c>
      <c r="I11" s="110">
        <v>4.0000000000000001E-3</v>
      </c>
      <c r="J11" s="110">
        <v>4.0000000000000001E-3</v>
      </c>
      <c r="K11" s="110">
        <v>285.73509999999999</v>
      </c>
      <c r="L11" s="110">
        <v>318.53980000000001</v>
      </c>
      <c r="M11" s="110">
        <v>354.87279999999998</v>
      </c>
      <c r="N11" s="110">
        <v>382.38440000000003</v>
      </c>
      <c r="O11" s="110">
        <v>417.17180000000002</v>
      </c>
      <c r="P11" s="110">
        <v>475.15050000000002</v>
      </c>
      <c r="Q11" s="110">
        <v>524.33019999999999</v>
      </c>
      <c r="R11" s="110">
        <v>578.28859999999997</v>
      </c>
      <c r="S11" s="110">
        <v>629.22</v>
      </c>
      <c r="T11" s="110">
        <v>681.82780000000002</v>
      </c>
      <c r="U11" s="110">
        <v>716.0104</v>
      </c>
      <c r="V11" s="110">
        <v>765.48699999999997</v>
      </c>
      <c r="W11" s="110">
        <v>806.74069999999995</v>
      </c>
      <c r="X11" s="110">
        <v>855.375</v>
      </c>
      <c r="Y11" s="110">
        <v>890.26700000000005</v>
      </c>
      <c r="Z11" s="110">
        <v>923.32</v>
      </c>
      <c r="AA11" s="110">
        <v>927.92</v>
      </c>
      <c r="AB11" s="110">
        <v>992.36800000000005</v>
      </c>
      <c r="AC11" s="110">
        <v>1035.595</v>
      </c>
      <c r="AD11" s="110">
        <v>1087.146</v>
      </c>
      <c r="AE11" s="110">
        <v>1144.173</v>
      </c>
      <c r="AF11" s="110">
        <v>1185.2180000000001</v>
      </c>
      <c r="AG11" s="110">
        <v>1240.98</v>
      </c>
      <c r="AH11" s="110">
        <v>1325.9829999999999</v>
      </c>
      <c r="AI11" s="110">
        <v>1372.277</v>
      </c>
      <c r="AJ11" s="110">
        <v>1411.48</v>
      </c>
      <c r="AK11" s="110">
        <v>1438.894</v>
      </c>
      <c r="AL11" s="110">
        <v>1509.675</v>
      </c>
      <c r="AM11" s="110">
        <v>1590.078</v>
      </c>
      <c r="AN11" s="110">
        <v>1685.241</v>
      </c>
      <c r="AO11" s="110">
        <v>1743.143</v>
      </c>
      <c r="AP11" s="110">
        <v>1809.721</v>
      </c>
      <c r="AQ11" s="110">
        <v>1729.529</v>
      </c>
      <c r="AR11" s="110">
        <v>1812.896</v>
      </c>
      <c r="AS11" s="110">
        <v>1848.5309999999999</v>
      </c>
      <c r="AT11" s="110">
        <v>1892.9380000000001</v>
      </c>
      <c r="AU11" s="110">
        <v>1935.5550000000001</v>
      </c>
      <c r="AV11" s="110">
        <v>1980.2619999999999</v>
      </c>
      <c r="AW11" s="110">
        <v>2030.2059999999999</v>
      </c>
      <c r="AX11" s="110">
        <v>2101.52</v>
      </c>
      <c r="AY11" s="110">
        <v>2189.5889999999999</v>
      </c>
      <c r="AZ11" s="110">
        <v>2243.5419999999999</v>
      </c>
      <c r="BA11" s="110">
        <v>2303.6370000000002</v>
      </c>
      <c r="BB11" s="110">
        <v>2326.5909999999999</v>
      </c>
      <c r="BC11" s="110">
        <v>2567.5189999999998</v>
      </c>
      <c r="BD11" s="110">
        <v>2844.2280000000001</v>
      </c>
      <c r="BE11" s="110">
        <v>2804.7420000000002</v>
      </c>
      <c r="BF11" s="110">
        <v>2906.6729999999998</v>
      </c>
      <c r="BG11" s="111">
        <v>3024.761</v>
      </c>
      <c r="BH11" s="111">
        <v>3156.5059999999999</v>
      </c>
      <c r="BI11" s="111">
        <v>3302.3180000000002</v>
      </c>
      <c r="BJ11" s="111">
        <v>3442.6869999999999</v>
      </c>
      <c r="BK11" s="111">
        <v>3584.7730000000001</v>
      </c>
      <c r="BL11" s="111">
        <v>3726.6129999999998</v>
      </c>
      <c r="BM11" s="111">
        <v>3866.7080000000001</v>
      </c>
      <c r="BN11" s="111">
        <v>4005.82</v>
      </c>
      <c r="BO11" s="111">
        <v>4149.0540000000001</v>
      </c>
      <c r="BP11" s="111">
        <v>4296.2389999999996</v>
      </c>
      <c r="BQ11" s="111">
        <v>4444.5889999999999</v>
      </c>
      <c r="BR11" s="111">
        <v>4601.7669999999998</v>
      </c>
      <c r="BS11" s="111">
        <v>4768.8090000000002</v>
      </c>
      <c r="BT11" s="111">
        <v>4940.0349999999999</v>
      </c>
      <c r="BU11" s="111">
        <v>5115.4870000000001</v>
      </c>
      <c r="BV11" s="111">
        <v>5300.8670000000002</v>
      </c>
      <c r="BW11" s="111">
        <v>5491.17</v>
      </c>
      <c r="BX11" s="111">
        <v>5685.2820000000002</v>
      </c>
      <c r="BY11" s="111">
        <v>5888.1769999999997</v>
      </c>
      <c r="BZ11" s="111">
        <v>6098.7510000000002</v>
      </c>
      <c r="CA11" s="111">
        <v>6314.643</v>
      </c>
      <c r="CB11" s="111">
        <v>6532.9949999999999</v>
      </c>
      <c r="CC11" s="111">
        <v>6758.9380000000001</v>
      </c>
      <c r="CD11" s="111">
        <v>6994.32</v>
      </c>
      <c r="CE11" s="111">
        <v>7236.3969999999999</v>
      </c>
      <c r="CF11" s="111">
        <v>7485.5339999999997</v>
      </c>
      <c r="CG11" t="s">
        <v>898</v>
      </c>
      <c r="CH11" t="b">
        <v>1</v>
      </c>
      <c r="CI11" t="s">
        <v>573</v>
      </c>
      <c r="CJ11" t="s">
        <v>573</v>
      </c>
      <c r="CK11">
        <v>2024</v>
      </c>
      <c r="CL11">
        <v>2</v>
      </c>
      <c r="CM11" t="s">
        <v>573</v>
      </c>
      <c r="CN11" s="109" t="s">
        <v>899</v>
      </c>
      <c r="CO11" t="s">
        <v>900</v>
      </c>
      <c r="CP11" t="s">
        <v>901</v>
      </c>
      <c r="CQ11" t="s">
        <v>10</v>
      </c>
      <c r="CR11" s="109" t="s">
        <v>852</v>
      </c>
    </row>
    <row r="12" spans="1:96">
      <c r="A12" t="s">
        <v>779</v>
      </c>
      <c r="B12" t="s">
        <v>848</v>
      </c>
      <c r="C12" s="109" t="s">
        <v>849</v>
      </c>
      <c r="D12" t="s">
        <v>888</v>
      </c>
      <c r="E12" t="s">
        <v>861</v>
      </c>
      <c r="F12" t="s">
        <v>571</v>
      </c>
      <c r="G12" s="110">
        <v>13.89584</v>
      </c>
      <c r="H12" s="110">
        <v>17.53783</v>
      </c>
      <c r="I12" s="110">
        <v>18.378</v>
      </c>
      <c r="J12" s="110">
        <v>20.789000000000001</v>
      </c>
      <c r="K12" s="110">
        <v>22.945</v>
      </c>
      <c r="L12" s="110">
        <v>25.396999999999998</v>
      </c>
      <c r="M12" s="110">
        <v>29.405000000000001</v>
      </c>
      <c r="N12" s="110">
        <v>33.936</v>
      </c>
      <c r="O12" s="110">
        <v>38.363999999999997</v>
      </c>
      <c r="P12" s="110">
        <v>43.12</v>
      </c>
      <c r="Q12" s="110">
        <v>48.133000000000003</v>
      </c>
      <c r="R12" s="110">
        <v>53.774999999999999</v>
      </c>
      <c r="S12" s="110">
        <v>58.515999999999998</v>
      </c>
      <c r="T12" s="110">
        <v>63.006999999999998</v>
      </c>
      <c r="U12" s="110">
        <v>68.465999999999994</v>
      </c>
      <c r="V12" s="110">
        <v>77.677000000000007</v>
      </c>
      <c r="W12" s="110">
        <v>86.802000000000007</v>
      </c>
      <c r="X12" s="110">
        <v>90.963999999999999</v>
      </c>
      <c r="Y12" s="110">
        <v>86.912989999999994</v>
      </c>
      <c r="Z12" s="110">
        <v>84.786000000000001</v>
      </c>
      <c r="AA12" s="110">
        <v>85.61</v>
      </c>
      <c r="AB12" s="110">
        <v>90.646000000000001</v>
      </c>
      <c r="AC12" s="110">
        <v>98.453999999999994</v>
      </c>
      <c r="AD12" s="110">
        <v>101.977</v>
      </c>
      <c r="AE12" s="110">
        <v>110.764</v>
      </c>
      <c r="AF12" s="110">
        <v>120.431</v>
      </c>
      <c r="AG12" s="110">
        <v>126.88800000000001</v>
      </c>
      <c r="AH12" s="110">
        <v>136.386</v>
      </c>
      <c r="AI12" s="110">
        <v>144.613</v>
      </c>
      <c r="AJ12" s="110">
        <v>148.44</v>
      </c>
      <c r="AK12" s="110">
        <v>151.714</v>
      </c>
      <c r="AL12" s="110">
        <v>158.74100000000001</v>
      </c>
      <c r="AM12" s="110">
        <v>164.666</v>
      </c>
      <c r="AN12" s="110">
        <v>172.86099999999999</v>
      </c>
      <c r="AO12" s="110">
        <v>187.059</v>
      </c>
      <c r="AP12" s="110">
        <v>194.25299999999999</v>
      </c>
      <c r="AQ12" s="110">
        <v>181.73500000000001</v>
      </c>
      <c r="AR12" s="110">
        <v>188.14699999999999</v>
      </c>
      <c r="AS12" s="110">
        <v>197.655</v>
      </c>
      <c r="AT12" s="110">
        <v>200.37799999999999</v>
      </c>
      <c r="AU12" s="110">
        <v>203.49700000000001</v>
      </c>
      <c r="AV12" s="110">
        <v>205.85499999999999</v>
      </c>
      <c r="AW12" s="110">
        <v>210.19200000000001</v>
      </c>
      <c r="AX12" s="110">
        <v>215.71700000000001</v>
      </c>
      <c r="AY12" s="110">
        <v>224.70599999999999</v>
      </c>
      <c r="AZ12" s="110">
        <v>231.905</v>
      </c>
      <c r="BA12" s="110">
        <v>238.518</v>
      </c>
      <c r="BB12" s="110">
        <v>236.387</v>
      </c>
      <c r="BC12" s="110">
        <v>248.76400000000001</v>
      </c>
      <c r="BD12" s="110">
        <v>266.12400000000002</v>
      </c>
      <c r="BE12" s="110">
        <v>273.32</v>
      </c>
      <c r="BF12" s="110">
        <v>276.99790000000002</v>
      </c>
      <c r="BG12" s="111">
        <v>285.56599999999997</v>
      </c>
      <c r="BH12" s="111">
        <v>296.08179999999999</v>
      </c>
      <c r="BI12" s="111">
        <v>305.78609999999998</v>
      </c>
      <c r="BJ12" s="111">
        <v>315.02440000000001</v>
      </c>
      <c r="BK12" s="111">
        <v>324.08659999999998</v>
      </c>
      <c r="BL12" s="111">
        <v>333.00020000000001</v>
      </c>
      <c r="BM12" s="111">
        <v>341.36860000000001</v>
      </c>
      <c r="BN12" s="111">
        <v>349.42869999999999</v>
      </c>
      <c r="BO12" s="111">
        <v>357.54570000000001</v>
      </c>
      <c r="BP12" s="111">
        <v>365.85680000000002</v>
      </c>
      <c r="BQ12" s="111">
        <v>374.41199999999998</v>
      </c>
      <c r="BR12" s="111">
        <v>383.46210000000002</v>
      </c>
      <c r="BS12" s="111">
        <v>392.47620000000001</v>
      </c>
      <c r="BT12" s="111">
        <v>401.7072</v>
      </c>
      <c r="BU12" s="111">
        <v>411.29239999999999</v>
      </c>
      <c r="BV12" s="111">
        <v>421.15600000000001</v>
      </c>
      <c r="BW12" s="111">
        <v>431.10599999999999</v>
      </c>
      <c r="BX12" s="111">
        <v>441.16640000000001</v>
      </c>
      <c r="BY12" s="111">
        <v>451.43990000000002</v>
      </c>
      <c r="BZ12" s="111">
        <v>461.96600000000001</v>
      </c>
      <c r="CA12" s="111">
        <v>472.75880000000001</v>
      </c>
      <c r="CB12" s="111">
        <v>483.80259999999998</v>
      </c>
      <c r="CC12" s="111">
        <v>495.11380000000003</v>
      </c>
      <c r="CD12" s="111">
        <v>506.56580000000002</v>
      </c>
      <c r="CE12" s="111">
        <v>518.19230000000005</v>
      </c>
      <c r="CF12" s="111">
        <v>529.90039999999999</v>
      </c>
      <c r="CG12" t="s">
        <v>902</v>
      </c>
      <c r="CH12" t="b">
        <v>1</v>
      </c>
      <c r="CI12" t="s">
        <v>573</v>
      </c>
      <c r="CJ12" t="s">
        <v>573</v>
      </c>
      <c r="CK12">
        <v>2024</v>
      </c>
      <c r="CL12">
        <v>2</v>
      </c>
      <c r="CM12" t="s">
        <v>573</v>
      </c>
      <c r="CN12" s="109" t="s">
        <v>903</v>
      </c>
      <c r="CO12" s="109" t="s">
        <v>904</v>
      </c>
      <c r="CP12" t="s">
        <v>905</v>
      </c>
      <c r="CQ12" t="s">
        <v>10</v>
      </c>
      <c r="CR12" s="109" t="s">
        <v>852</v>
      </c>
    </row>
    <row r="13" spans="1:96">
      <c r="A13" t="s">
        <v>771</v>
      </c>
      <c r="B13" t="s">
        <v>848</v>
      </c>
      <c r="C13" s="109" t="s">
        <v>849</v>
      </c>
      <c r="D13" t="s">
        <v>888</v>
      </c>
      <c r="E13" t="s">
        <v>861</v>
      </c>
      <c r="F13" t="s">
        <v>571</v>
      </c>
      <c r="G13" s="110">
        <v>177.82499999999999</v>
      </c>
      <c r="H13" s="110">
        <v>207.30500000000001</v>
      </c>
      <c r="I13" s="110">
        <v>233.583</v>
      </c>
      <c r="J13" s="110">
        <v>269.714</v>
      </c>
      <c r="K13" s="110">
        <v>303.90699999999998</v>
      </c>
      <c r="L13" s="110">
        <v>345.18700000000001</v>
      </c>
      <c r="M13" s="110">
        <v>394.49099999999999</v>
      </c>
      <c r="N13" s="110">
        <v>447.34500000000003</v>
      </c>
      <c r="O13" s="110">
        <v>504.56599999999997</v>
      </c>
      <c r="P13" s="110">
        <v>578.92499999999995</v>
      </c>
      <c r="Q13" s="110">
        <v>642.54</v>
      </c>
      <c r="R13" s="110">
        <v>699.5</v>
      </c>
      <c r="S13" s="110">
        <v>750.14099999999996</v>
      </c>
      <c r="T13" s="110">
        <v>807.92</v>
      </c>
      <c r="U13" s="110">
        <v>849.11900000000003</v>
      </c>
      <c r="V13" s="110">
        <v>917.11</v>
      </c>
      <c r="W13" s="110">
        <v>989.6</v>
      </c>
      <c r="X13" s="110">
        <v>1044.5039999999999</v>
      </c>
      <c r="Y13" s="110">
        <v>1083.7840000000001</v>
      </c>
      <c r="Z13" s="110">
        <v>1121.3309999999999</v>
      </c>
      <c r="AA13" s="110">
        <v>1134.2729999999999</v>
      </c>
      <c r="AB13" s="110">
        <v>1172.316</v>
      </c>
      <c r="AC13" s="110">
        <v>1214.9090000000001</v>
      </c>
      <c r="AD13" s="110">
        <v>1247.433</v>
      </c>
      <c r="AE13" s="110">
        <v>1290.1110000000001</v>
      </c>
      <c r="AF13" s="110">
        <v>1346.951</v>
      </c>
      <c r="AG13" s="110">
        <v>1394.0540000000001</v>
      </c>
      <c r="AH13" s="110">
        <v>1475.4</v>
      </c>
      <c r="AI13" s="110">
        <v>1531.277</v>
      </c>
      <c r="AJ13" s="110">
        <v>1580.375</v>
      </c>
      <c r="AK13" s="110">
        <v>1624.769</v>
      </c>
      <c r="AL13" s="110">
        <v>1692.953</v>
      </c>
      <c r="AM13" s="110">
        <v>1760.508</v>
      </c>
      <c r="AN13" s="110">
        <v>1848.0940000000001</v>
      </c>
      <c r="AO13" s="110">
        <v>1939.32</v>
      </c>
      <c r="AP13" s="110">
        <v>1989.2560000000001</v>
      </c>
      <c r="AQ13" s="110">
        <v>1936.8979999999999</v>
      </c>
      <c r="AR13" s="110">
        <v>1993.999</v>
      </c>
      <c r="AS13" s="110">
        <v>2061.1219999999998</v>
      </c>
      <c r="AT13" s="110">
        <v>2087.895</v>
      </c>
      <c r="AU13" s="110">
        <v>2122.9459999999999</v>
      </c>
      <c r="AV13" s="110">
        <v>2156.7240000000002</v>
      </c>
      <c r="AW13" s="110">
        <v>2202.681</v>
      </c>
      <c r="AX13" s="110">
        <v>2230.2820000000002</v>
      </c>
      <c r="AY13" s="110">
        <v>2294.5909999999999</v>
      </c>
      <c r="AZ13" s="110">
        <v>2356.953</v>
      </c>
      <c r="BA13" s="110">
        <v>2434.982</v>
      </c>
      <c r="BB13" s="110">
        <v>2317.0929999999998</v>
      </c>
      <c r="BC13" s="110">
        <v>2505.6179999999999</v>
      </c>
      <c r="BD13" s="110">
        <v>2654.0059999999999</v>
      </c>
      <c r="BE13" s="110">
        <v>2826.3620000000001</v>
      </c>
      <c r="BF13" s="110">
        <v>2922.7190000000001</v>
      </c>
      <c r="BG13" s="111">
        <v>2994.3429999999998</v>
      </c>
      <c r="BH13" s="111">
        <v>3087.4879999999998</v>
      </c>
      <c r="BI13" s="111">
        <v>3202.9279999999999</v>
      </c>
      <c r="BJ13" s="111">
        <v>3321.1709999999998</v>
      </c>
      <c r="BK13" s="111">
        <v>3440.6819999999998</v>
      </c>
      <c r="BL13" s="111">
        <v>3557.7809999999999</v>
      </c>
      <c r="BM13" s="111">
        <v>3673.8629999999998</v>
      </c>
      <c r="BN13" s="111">
        <v>3792.3229999999999</v>
      </c>
      <c r="BO13" s="111">
        <v>3911.701</v>
      </c>
      <c r="BP13" s="111">
        <v>4033.4209999999998</v>
      </c>
      <c r="BQ13" s="111">
        <v>4156.2889999999998</v>
      </c>
      <c r="BR13" s="111">
        <v>4281.0510000000004</v>
      </c>
      <c r="BS13" s="111">
        <v>4407.9279999999999</v>
      </c>
      <c r="BT13" s="111">
        <v>4537.0389999999998</v>
      </c>
      <c r="BU13" s="111">
        <v>4666.7560000000003</v>
      </c>
      <c r="BV13" s="111">
        <v>4798.8980000000001</v>
      </c>
      <c r="BW13" s="111">
        <v>4934.0820000000003</v>
      </c>
      <c r="BX13" s="111">
        <v>5074.6959999999999</v>
      </c>
      <c r="BY13" s="111">
        <v>5220.0690000000004</v>
      </c>
      <c r="BZ13" s="111">
        <v>5368.1030000000001</v>
      </c>
      <c r="CA13" s="111">
        <v>5517.558</v>
      </c>
      <c r="CB13" s="111">
        <v>5669.3090000000002</v>
      </c>
      <c r="CC13" s="111">
        <v>5819.7240000000002</v>
      </c>
      <c r="CD13" s="111">
        <v>5971.0959999999995</v>
      </c>
      <c r="CE13" s="111">
        <v>6125.7809999999999</v>
      </c>
      <c r="CF13" s="111">
        <v>6286.8879999999999</v>
      </c>
      <c r="CG13" t="s">
        <v>906</v>
      </c>
      <c r="CH13" t="b">
        <v>1</v>
      </c>
      <c r="CI13" t="s">
        <v>573</v>
      </c>
      <c r="CJ13" t="s">
        <v>573</v>
      </c>
      <c r="CK13">
        <v>2024</v>
      </c>
      <c r="CL13">
        <v>2</v>
      </c>
      <c r="CM13" t="s">
        <v>573</v>
      </c>
      <c r="CN13" s="109" t="s">
        <v>907</v>
      </c>
      <c r="CO13" s="109" t="s">
        <v>908</v>
      </c>
      <c r="CP13" t="s">
        <v>909</v>
      </c>
      <c r="CQ13" t="s">
        <v>10</v>
      </c>
      <c r="CR13" s="109" t="s">
        <v>852</v>
      </c>
    </row>
    <row r="14" spans="1:96">
      <c r="A14" t="s">
        <v>770</v>
      </c>
      <c r="B14" t="s">
        <v>848</v>
      </c>
      <c r="C14" s="109" t="s">
        <v>849</v>
      </c>
      <c r="D14" t="s">
        <v>888</v>
      </c>
      <c r="E14" t="s">
        <v>861</v>
      </c>
      <c r="F14" t="s">
        <v>571</v>
      </c>
      <c r="G14" s="110">
        <v>553.30669999999998</v>
      </c>
      <c r="H14" s="110">
        <v>599.45870000000002</v>
      </c>
      <c r="I14" s="110">
        <v>627.77689999999996</v>
      </c>
      <c r="J14" s="110">
        <v>677.38350000000003</v>
      </c>
      <c r="K14" s="110">
        <v>722.86440000000005</v>
      </c>
      <c r="L14" s="110">
        <v>771.73360000000002</v>
      </c>
      <c r="M14" s="110">
        <v>839.20680000000004</v>
      </c>
      <c r="N14" s="110">
        <v>896.64660000000003</v>
      </c>
      <c r="O14" s="110">
        <v>939.96010000000001</v>
      </c>
      <c r="P14" s="110">
        <v>978.01490000000001</v>
      </c>
      <c r="Q14" s="110">
        <v>1020.3049999999999</v>
      </c>
      <c r="R14" s="110">
        <v>1070.9459999999999</v>
      </c>
      <c r="S14" s="110">
        <v>1122.1479999999999</v>
      </c>
      <c r="T14" s="110">
        <v>1181.876</v>
      </c>
      <c r="U14" s="110">
        <v>1212.3610000000001</v>
      </c>
      <c r="V14" s="110">
        <v>1275.3789999999999</v>
      </c>
      <c r="W14" s="110">
        <v>1365.0419999999999</v>
      </c>
      <c r="X14" s="110">
        <v>1488.998</v>
      </c>
      <c r="Y14" s="110">
        <v>1596.777</v>
      </c>
      <c r="Z14" s="110">
        <v>1708.394</v>
      </c>
      <c r="AA14" s="110">
        <v>1755.5809999999999</v>
      </c>
      <c r="AB14" s="110">
        <v>1837.3869999999999</v>
      </c>
      <c r="AC14" s="110">
        <v>1900.5730000000001</v>
      </c>
      <c r="AD14" s="110">
        <v>1929.7470000000001</v>
      </c>
      <c r="AE14" s="110">
        <v>1969.865</v>
      </c>
      <c r="AF14" s="110">
        <v>2020.681</v>
      </c>
      <c r="AG14" s="110">
        <v>2072.8380000000002</v>
      </c>
      <c r="AH14" s="110">
        <v>2129.8850000000002</v>
      </c>
      <c r="AI14" s="110">
        <v>2198.3330000000001</v>
      </c>
      <c r="AJ14" s="110">
        <v>2227.0459999999998</v>
      </c>
      <c r="AK14" s="110">
        <v>2244.3209999999999</v>
      </c>
      <c r="AL14" s="110">
        <v>2285.962</v>
      </c>
      <c r="AM14" s="110">
        <v>2322.4859999999999</v>
      </c>
      <c r="AN14" s="110">
        <v>2427.038</v>
      </c>
      <c r="AO14" s="110">
        <v>2545.6260000000002</v>
      </c>
      <c r="AP14" s="110">
        <v>2586.3739999999998</v>
      </c>
      <c r="AQ14" s="110">
        <v>2492.92</v>
      </c>
      <c r="AR14" s="110">
        <v>2610.6129999999998</v>
      </c>
      <c r="AS14" s="110">
        <v>2744.0479999999998</v>
      </c>
      <c r="AT14" s="110">
        <v>2801.63</v>
      </c>
      <c r="AU14" s="110">
        <v>2872.0320000000002</v>
      </c>
      <c r="AV14" s="110">
        <v>2989.8359999999998</v>
      </c>
      <c r="AW14" s="110">
        <v>3082.8969999999999</v>
      </c>
      <c r="AX14" s="110">
        <v>3190.886</v>
      </c>
      <c r="AY14" s="110">
        <v>3335.2719999999999</v>
      </c>
      <c r="AZ14" s="110">
        <v>3435.904</v>
      </c>
      <c r="BA14" s="110">
        <v>3540.9960000000001</v>
      </c>
      <c r="BB14" s="110">
        <v>3442.6439999999998</v>
      </c>
      <c r="BC14" s="110">
        <v>3667.306</v>
      </c>
      <c r="BD14" s="110">
        <v>3947.261</v>
      </c>
      <c r="BE14" s="110">
        <v>4187.1239999999998</v>
      </c>
      <c r="BF14" s="110">
        <v>4311.2520000000004</v>
      </c>
      <c r="BG14" s="111">
        <v>4400.6369999999997</v>
      </c>
      <c r="BH14" s="111">
        <v>4539.9089999999997</v>
      </c>
      <c r="BI14" s="111">
        <v>4701.3010000000004</v>
      </c>
      <c r="BJ14" s="111">
        <v>4870.5659999999998</v>
      </c>
      <c r="BK14" s="111">
        <v>5039.6760000000004</v>
      </c>
      <c r="BL14" s="111">
        <v>5201.8670000000002</v>
      </c>
      <c r="BM14" s="111">
        <v>5356.84</v>
      </c>
      <c r="BN14" s="111">
        <v>5505.0339999999997</v>
      </c>
      <c r="BO14" s="111">
        <v>5652.91</v>
      </c>
      <c r="BP14" s="111">
        <v>5805.37</v>
      </c>
      <c r="BQ14" s="111">
        <v>5962.4870000000001</v>
      </c>
      <c r="BR14" s="111">
        <v>6124.6239999999998</v>
      </c>
      <c r="BS14" s="111">
        <v>6292.4949999999999</v>
      </c>
      <c r="BT14" s="111">
        <v>6464.8729999999996</v>
      </c>
      <c r="BU14" s="111">
        <v>6646.5469999999996</v>
      </c>
      <c r="BV14" s="111">
        <v>6840.9840000000004</v>
      </c>
      <c r="BW14" s="111">
        <v>7045.2910000000002</v>
      </c>
      <c r="BX14" s="111">
        <v>7257.6760000000004</v>
      </c>
      <c r="BY14" s="111">
        <v>7476.3980000000001</v>
      </c>
      <c r="BZ14" s="111">
        <v>7699.98</v>
      </c>
      <c r="CA14" s="111">
        <v>7927.0259999999998</v>
      </c>
      <c r="CB14" s="111">
        <v>8158.4440000000004</v>
      </c>
      <c r="CC14" s="111">
        <v>8392.4760000000006</v>
      </c>
      <c r="CD14" s="111">
        <v>8631.0460000000003</v>
      </c>
      <c r="CE14" s="111">
        <v>8875.3950000000004</v>
      </c>
      <c r="CF14" s="111">
        <v>9126.0769999999993</v>
      </c>
      <c r="CG14" t="s">
        <v>910</v>
      </c>
      <c r="CH14" t="b">
        <v>1</v>
      </c>
      <c r="CI14" t="s">
        <v>573</v>
      </c>
      <c r="CJ14" t="s">
        <v>573</v>
      </c>
      <c r="CK14">
        <v>2024</v>
      </c>
      <c r="CL14">
        <v>2</v>
      </c>
      <c r="CM14" t="s">
        <v>573</v>
      </c>
      <c r="CN14" t="s">
        <v>911</v>
      </c>
      <c r="CO14" t="s">
        <v>912</v>
      </c>
      <c r="CP14" t="s">
        <v>913</v>
      </c>
      <c r="CQ14" t="s">
        <v>10</v>
      </c>
      <c r="CR14" s="109" t="s">
        <v>852</v>
      </c>
    </row>
    <row r="15" spans="1:96">
      <c r="A15" t="s">
        <v>780</v>
      </c>
      <c r="B15" t="s">
        <v>848</v>
      </c>
      <c r="C15" s="109" t="s">
        <v>849</v>
      </c>
      <c r="D15" t="s">
        <v>888</v>
      </c>
      <c r="E15" t="s">
        <v>861</v>
      </c>
      <c r="F15" t="s">
        <v>571</v>
      </c>
      <c r="G15" s="110">
        <v>2.0090729999999999</v>
      </c>
      <c r="H15" s="110">
        <v>2.308163</v>
      </c>
      <c r="I15" s="110">
        <v>2.7770959999999998</v>
      </c>
      <c r="J15" s="110">
        <v>3.4544160000000002</v>
      </c>
      <c r="K15" s="110">
        <v>4.0459719999999999</v>
      </c>
      <c r="L15" s="110">
        <v>4.9366180000000002</v>
      </c>
      <c r="M15" s="110">
        <v>6.1262340000000002</v>
      </c>
      <c r="N15" s="110">
        <v>7.3553600000000001</v>
      </c>
      <c r="O15" s="110">
        <v>8.8049180000000007</v>
      </c>
      <c r="P15" s="110">
        <v>11.074540000000001</v>
      </c>
      <c r="Q15" s="110">
        <v>13.21358</v>
      </c>
      <c r="R15" s="110">
        <v>16.433589999999999</v>
      </c>
      <c r="S15" s="110">
        <v>20.05086</v>
      </c>
      <c r="T15" s="110">
        <v>23.960239999999999</v>
      </c>
      <c r="U15" s="110">
        <v>26.991250000000001</v>
      </c>
      <c r="V15" s="110">
        <v>32.843330000000002</v>
      </c>
      <c r="W15" s="110">
        <v>39.033650000000002</v>
      </c>
      <c r="X15" s="110">
        <v>47.11101</v>
      </c>
      <c r="Y15" s="110">
        <v>58.182659999999998</v>
      </c>
      <c r="Z15" s="110">
        <v>67.260540000000006</v>
      </c>
      <c r="AA15" s="110">
        <v>75.733949999999993</v>
      </c>
      <c r="AB15" s="110">
        <v>85.886520000000004</v>
      </c>
      <c r="AC15" s="110">
        <v>94.921999999999997</v>
      </c>
      <c r="AD15" s="110">
        <v>104.76300000000001</v>
      </c>
      <c r="AE15" s="110">
        <v>116.077</v>
      </c>
      <c r="AF15" s="110">
        <v>126.29</v>
      </c>
      <c r="AG15" s="110">
        <v>135.79499999999999</v>
      </c>
      <c r="AH15" s="110">
        <v>143.80000000000001</v>
      </c>
      <c r="AI15" s="110">
        <v>153.4</v>
      </c>
      <c r="AJ15" s="110">
        <v>164.38800000000001</v>
      </c>
      <c r="AK15" s="110">
        <v>178.68100000000001</v>
      </c>
      <c r="AL15" s="110">
        <v>195.57499999999999</v>
      </c>
      <c r="AM15" s="110">
        <v>200.029</v>
      </c>
      <c r="AN15" s="110">
        <v>217.358</v>
      </c>
      <c r="AO15" s="110">
        <v>230.20599999999999</v>
      </c>
      <c r="AP15" s="110">
        <v>240.483</v>
      </c>
      <c r="AQ15" s="110">
        <v>235.76300000000001</v>
      </c>
      <c r="AR15" s="110">
        <v>224.887</v>
      </c>
      <c r="AS15" s="110">
        <v>204.12700000000001</v>
      </c>
      <c r="AT15" s="110">
        <v>188.58500000000001</v>
      </c>
      <c r="AU15" s="110">
        <v>179.958</v>
      </c>
      <c r="AV15" s="110">
        <v>177.33099999999999</v>
      </c>
      <c r="AW15" s="110">
        <v>176.208</v>
      </c>
      <c r="AX15" s="110">
        <v>174.62</v>
      </c>
      <c r="AY15" s="110">
        <v>176.86099999999999</v>
      </c>
      <c r="AZ15" s="110">
        <v>179.316</v>
      </c>
      <c r="BA15" s="110">
        <v>182.864</v>
      </c>
      <c r="BB15" s="110">
        <v>165.476</v>
      </c>
      <c r="BC15" s="110">
        <v>181.435</v>
      </c>
      <c r="BD15" s="110">
        <v>205.83699999999999</v>
      </c>
      <c r="BE15" s="110">
        <v>220.04900000000001</v>
      </c>
      <c r="BF15" s="110">
        <v>231.1619</v>
      </c>
      <c r="BG15" s="111">
        <v>240.7628</v>
      </c>
      <c r="BH15" s="111">
        <v>250.39259999999999</v>
      </c>
      <c r="BI15" s="111">
        <v>259.16660000000002</v>
      </c>
      <c r="BJ15" s="111">
        <v>268.23169999999999</v>
      </c>
      <c r="BK15" s="111">
        <v>277.51429999999999</v>
      </c>
      <c r="BL15" s="111">
        <v>286.53840000000002</v>
      </c>
      <c r="BM15" s="111">
        <v>295.44170000000003</v>
      </c>
      <c r="BN15" s="111">
        <v>304.25900000000001</v>
      </c>
      <c r="BO15" s="111">
        <v>313.07229999999998</v>
      </c>
      <c r="BP15" s="111">
        <v>321.85579999999999</v>
      </c>
      <c r="BQ15" s="111">
        <v>330.70089999999999</v>
      </c>
      <c r="BR15" s="111">
        <v>339.84699999999998</v>
      </c>
      <c r="BS15" s="111">
        <v>349.08229999999998</v>
      </c>
      <c r="BT15" s="111">
        <v>358.20170000000002</v>
      </c>
      <c r="BU15" s="111">
        <v>367.39449999999999</v>
      </c>
      <c r="BV15" s="111">
        <v>376.65890000000002</v>
      </c>
      <c r="BW15" s="111">
        <v>385.89319999999998</v>
      </c>
      <c r="BX15" s="111">
        <v>395.13339999999999</v>
      </c>
      <c r="BY15" s="111">
        <v>404.32470000000001</v>
      </c>
      <c r="BZ15" s="111">
        <v>413.63600000000002</v>
      </c>
      <c r="CA15" s="111">
        <v>423.05790000000002</v>
      </c>
      <c r="CB15" s="111">
        <v>432.53</v>
      </c>
      <c r="CC15" s="111">
        <v>442.11130000000003</v>
      </c>
      <c r="CD15" s="111">
        <v>451.899</v>
      </c>
      <c r="CE15" s="111">
        <v>461.90559999999999</v>
      </c>
      <c r="CF15" s="111">
        <v>472.13569999999999</v>
      </c>
      <c r="CG15" t="s">
        <v>914</v>
      </c>
      <c r="CH15" t="b">
        <v>1</v>
      </c>
      <c r="CI15" t="s">
        <v>573</v>
      </c>
      <c r="CJ15" t="s">
        <v>573</v>
      </c>
      <c r="CK15">
        <v>2024</v>
      </c>
      <c r="CL15">
        <v>2</v>
      </c>
      <c r="CM15" t="s">
        <v>573</v>
      </c>
      <c r="CN15" s="109" t="s">
        <v>915</v>
      </c>
      <c r="CO15" t="s">
        <v>916</v>
      </c>
      <c r="CP15" t="s">
        <v>917</v>
      </c>
      <c r="CQ15" t="s">
        <v>10</v>
      </c>
      <c r="CR15" s="109" t="s">
        <v>852</v>
      </c>
    </row>
    <row r="16" spans="1:96">
      <c r="A16" t="s">
        <v>783</v>
      </c>
      <c r="B16" t="s">
        <v>848</v>
      </c>
      <c r="C16" s="109" t="s">
        <v>849</v>
      </c>
      <c r="D16" t="s">
        <v>888</v>
      </c>
      <c r="E16" t="s">
        <v>861</v>
      </c>
      <c r="F16" t="s">
        <v>571</v>
      </c>
      <c r="G16" s="110">
        <v>3.841831</v>
      </c>
      <c r="H16" s="110">
        <v>4.2689839999999997</v>
      </c>
      <c r="I16" s="110">
        <v>5.3676919999999999</v>
      </c>
      <c r="J16" s="110">
        <v>6.6118290000000002</v>
      </c>
      <c r="K16" s="110">
        <v>8.0478380000000005</v>
      </c>
      <c r="L16" s="110">
        <v>9.5117360000000009</v>
      </c>
      <c r="M16" s="110">
        <v>11.2676</v>
      </c>
      <c r="N16" s="110">
        <v>13.37121</v>
      </c>
      <c r="O16" s="110">
        <v>16.22467</v>
      </c>
      <c r="P16" s="110">
        <v>19.247389999999999</v>
      </c>
      <c r="Q16" s="110">
        <v>21.21481</v>
      </c>
      <c r="R16" s="110">
        <v>23.494779999999999</v>
      </c>
      <c r="S16" s="110">
        <v>25.521920000000001</v>
      </c>
      <c r="T16" s="110">
        <v>27.18591</v>
      </c>
      <c r="U16" s="110">
        <v>29.05424</v>
      </c>
      <c r="V16" s="110">
        <v>31.03707</v>
      </c>
      <c r="W16" s="110">
        <v>34.429130000000001</v>
      </c>
      <c r="X16" s="110">
        <v>37.329140000000002</v>
      </c>
      <c r="Y16" s="110">
        <v>38.840499999999999</v>
      </c>
      <c r="Z16" s="110">
        <v>41.369030000000002</v>
      </c>
      <c r="AA16" s="110">
        <v>44.555840000000003</v>
      </c>
      <c r="AB16" s="110">
        <v>47.890099999999997</v>
      </c>
      <c r="AC16" s="110">
        <v>54.802</v>
      </c>
      <c r="AD16" s="110">
        <v>60.08</v>
      </c>
      <c r="AE16" s="110">
        <v>69.227999999999994</v>
      </c>
      <c r="AF16" s="110">
        <v>80.552999999999997</v>
      </c>
      <c r="AG16" s="110">
        <v>92.798000000000002</v>
      </c>
      <c r="AH16" s="110">
        <v>108.666</v>
      </c>
      <c r="AI16" s="110">
        <v>122.098</v>
      </c>
      <c r="AJ16" s="110">
        <v>135.93899999999999</v>
      </c>
      <c r="AK16" s="110">
        <v>145.23500000000001</v>
      </c>
      <c r="AL16" s="110">
        <v>156.43</v>
      </c>
      <c r="AM16" s="110">
        <v>170.245</v>
      </c>
      <c r="AN16" s="110">
        <v>185.11799999999999</v>
      </c>
      <c r="AO16" s="110">
        <v>197.09700000000001</v>
      </c>
      <c r="AP16" s="110">
        <v>187.09100000000001</v>
      </c>
      <c r="AQ16" s="110">
        <v>169.63399999999999</v>
      </c>
      <c r="AR16" s="110">
        <v>167.24100000000001</v>
      </c>
      <c r="AS16" s="110">
        <v>173.18199999999999</v>
      </c>
      <c r="AT16" s="110">
        <v>176.79</v>
      </c>
      <c r="AU16" s="110">
        <v>182.63</v>
      </c>
      <c r="AV16" s="110">
        <v>199.887</v>
      </c>
      <c r="AW16" s="110">
        <v>272.30799999999999</v>
      </c>
      <c r="AX16" s="110">
        <v>275.767</v>
      </c>
      <c r="AY16" s="110">
        <v>308.59399999999999</v>
      </c>
      <c r="AZ16" s="110">
        <v>334.90600000000001</v>
      </c>
      <c r="BA16" s="110">
        <v>362.89299999999997</v>
      </c>
      <c r="BB16" s="110">
        <v>382.93799999999999</v>
      </c>
      <c r="BC16" s="110">
        <v>448.197</v>
      </c>
      <c r="BD16" s="110">
        <v>520.51300000000003</v>
      </c>
      <c r="BE16" s="110">
        <v>510.48899999999998</v>
      </c>
      <c r="BF16" s="110">
        <v>521.78049999999996</v>
      </c>
      <c r="BG16" s="111">
        <v>562.95270000000005</v>
      </c>
      <c r="BH16" s="111">
        <v>600.23839999999996</v>
      </c>
      <c r="BI16" s="111">
        <v>637.30859999999996</v>
      </c>
      <c r="BJ16" s="111">
        <v>672.12339999999995</v>
      </c>
      <c r="BK16" s="111">
        <v>705.13990000000001</v>
      </c>
      <c r="BL16" s="111">
        <v>738.96529999999996</v>
      </c>
      <c r="BM16" s="111">
        <v>773.5403</v>
      </c>
      <c r="BN16" s="111">
        <v>808.90629999999999</v>
      </c>
      <c r="BO16" s="111">
        <v>845.06910000000005</v>
      </c>
      <c r="BP16" s="111">
        <v>882.05110000000002</v>
      </c>
      <c r="BQ16" s="111">
        <v>919.98770000000002</v>
      </c>
      <c r="BR16" s="111">
        <v>958.97299999999996</v>
      </c>
      <c r="BS16" s="111">
        <v>999.02980000000002</v>
      </c>
      <c r="BT16" s="111">
        <v>1039.403</v>
      </c>
      <c r="BU16" s="111">
        <v>1081.047</v>
      </c>
      <c r="BV16" s="111">
        <v>1123.578</v>
      </c>
      <c r="BW16" s="111">
        <v>1167.3150000000001</v>
      </c>
      <c r="BX16" s="111">
        <v>1212.396</v>
      </c>
      <c r="BY16" s="111">
        <v>1258.8579999999999</v>
      </c>
      <c r="BZ16" s="111">
        <v>1306.5530000000001</v>
      </c>
      <c r="CA16" s="111">
        <v>1354.9179999999999</v>
      </c>
      <c r="CB16" s="111">
        <v>1404.655</v>
      </c>
      <c r="CC16" s="111">
        <v>1455.45</v>
      </c>
      <c r="CD16" s="111">
        <v>1507.5</v>
      </c>
      <c r="CE16" s="111">
        <v>1561.069</v>
      </c>
      <c r="CF16" s="111">
        <v>1615.8309999999999</v>
      </c>
      <c r="CG16" t="s">
        <v>918</v>
      </c>
      <c r="CH16" t="b">
        <v>1</v>
      </c>
      <c r="CI16" t="s">
        <v>573</v>
      </c>
      <c r="CJ16" t="s">
        <v>573</v>
      </c>
      <c r="CK16">
        <v>2024</v>
      </c>
      <c r="CL16">
        <v>2</v>
      </c>
      <c r="CM16" t="s">
        <v>573</v>
      </c>
      <c r="CN16" s="109" t="s">
        <v>919</v>
      </c>
      <c r="CO16" t="s">
        <v>920</v>
      </c>
      <c r="CP16" t="s">
        <v>921</v>
      </c>
      <c r="CQ16" t="s">
        <v>10</v>
      </c>
      <c r="CR16" s="109" t="s">
        <v>852</v>
      </c>
    </row>
    <row r="17" spans="1:96">
      <c r="A17" t="s">
        <v>772</v>
      </c>
      <c r="B17" t="s">
        <v>848</v>
      </c>
      <c r="C17" s="109" t="s">
        <v>849</v>
      </c>
      <c r="D17" t="s">
        <v>888</v>
      </c>
      <c r="E17" t="s">
        <v>861</v>
      </c>
      <c r="F17" t="s">
        <v>571</v>
      </c>
      <c r="G17" s="110">
        <v>53.292999999999999</v>
      </c>
      <c r="H17" s="110">
        <v>67.409000000000006</v>
      </c>
      <c r="I17" s="110">
        <v>76.901989999999998</v>
      </c>
      <c r="J17" s="110">
        <v>96.561999999999998</v>
      </c>
      <c r="K17" s="110">
        <v>117.316</v>
      </c>
      <c r="L17" s="110">
        <v>138.02199999999999</v>
      </c>
      <c r="M17" s="110">
        <v>168.88399999999999</v>
      </c>
      <c r="N17" s="110">
        <v>217.501</v>
      </c>
      <c r="O17" s="110">
        <v>260.06</v>
      </c>
      <c r="P17" s="110">
        <v>306.68900000000002</v>
      </c>
      <c r="Q17" s="110">
        <v>357.80200000000002</v>
      </c>
      <c r="R17" s="110">
        <v>409.02600000000001</v>
      </c>
      <c r="S17" s="110">
        <v>459.22899999999998</v>
      </c>
      <c r="T17" s="110">
        <v>508.267</v>
      </c>
      <c r="U17" s="110">
        <v>554.75599999999997</v>
      </c>
      <c r="V17" s="110">
        <v>617.08500000000004</v>
      </c>
      <c r="W17" s="110">
        <v>678.09900000000005</v>
      </c>
      <c r="X17" s="110">
        <v>735.84</v>
      </c>
      <c r="Y17" s="110">
        <v>803.65499999999997</v>
      </c>
      <c r="Z17" s="110">
        <v>844.63300000000004</v>
      </c>
      <c r="AA17" s="110">
        <v>869.92499999999995</v>
      </c>
      <c r="AB17" s="110">
        <v>921.28099999999995</v>
      </c>
      <c r="AC17" s="110">
        <v>991.55899999999997</v>
      </c>
      <c r="AD17" s="110">
        <v>1047.002</v>
      </c>
      <c r="AE17" s="110">
        <v>1094.8530000000001</v>
      </c>
      <c r="AF17" s="110">
        <v>1139.1379999999999</v>
      </c>
      <c r="AG17" s="110">
        <v>1174.7950000000001</v>
      </c>
      <c r="AH17" s="110">
        <v>1245.6969999999999</v>
      </c>
      <c r="AI17" s="110">
        <v>1307.681</v>
      </c>
      <c r="AJ17" s="110">
        <v>1354.231</v>
      </c>
      <c r="AK17" s="110">
        <v>1399.201</v>
      </c>
      <c r="AL17" s="110">
        <v>1454.0160000000001</v>
      </c>
      <c r="AM17" s="110">
        <v>1501.26</v>
      </c>
      <c r="AN17" s="110">
        <v>1563.4849999999999</v>
      </c>
      <c r="AO17" s="110">
        <v>1622.539</v>
      </c>
      <c r="AP17" s="110">
        <v>1643.914</v>
      </c>
      <c r="AQ17" s="110">
        <v>1584.0029999999999</v>
      </c>
      <c r="AR17" s="110">
        <v>1617.0619999999999</v>
      </c>
      <c r="AS17" s="110">
        <v>1659.066</v>
      </c>
      <c r="AT17" s="110">
        <v>1633.7470000000001</v>
      </c>
      <c r="AU17" s="110">
        <v>1621.9770000000001</v>
      </c>
      <c r="AV17" s="110">
        <v>1637.8620000000001</v>
      </c>
      <c r="AW17" s="110">
        <v>1662.99</v>
      </c>
      <c r="AX17" s="110">
        <v>1706.568</v>
      </c>
      <c r="AY17" s="110">
        <v>1747.671</v>
      </c>
      <c r="AZ17" s="110">
        <v>1778.3969999999999</v>
      </c>
      <c r="BA17" s="110">
        <v>1804.5050000000001</v>
      </c>
      <c r="BB17" s="110">
        <v>1668.855</v>
      </c>
      <c r="BC17" s="110">
        <v>1838.9390000000001</v>
      </c>
      <c r="BD17" s="110">
        <v>1995.9369999999999</v>
      </c>
      <c r="BE17" s="110">
        <v>2128.8150000000001</v>
      </c>
      <c r="BF17" s="110">
        <v>2172.4059999999999</v>
      </c>
      <c r="BG17" s="111">
        <v>2209.3969999999999</v>
      </c>
      <c r="BH17" s="111">
        <v>2267.4580000000001</v>
      </c>
      <c r="BI17" s="111">
        <v>2329.2379999999998</v>
      </c>
      <c r="BJ17" s="111">
        <v>2387.1469999999999</v>
      </c>
      <c r="BK17" s="111">
        <v>2442.442</v>
      </c>
      <c r="BL17" s="111">
        <v>2500.047</v>
      </c>
      <c r="BM17" s="111">
        <v>2558.33</v>
      </c>
      <c r="BN17" s="111">
        <v>2618.2600000000002</v>
      </c>
      <c r="BO17" s="111">
        <v>2679.2060000000001</v>
      </c>
      <c r="BP17" s="111">
        <v>2739.8670000000002</v>
      </c>
      <c r="BQ17" s="111">
        <v>2801.1439999999998</v>
      </c>
      <c r="BR17" s="111">
        <v>2863.5039999999999</v>
      </c>
      <c r="BS17" s="111">
        <v>2925.8009999999999</v>
      </c>
      <c r="BT17" s="111">
        <v>2988.7190000000001</v>
      </c>
      <c r="BU17" s="111">
        <v>3051.826</v>
      </c>
      <c r="BV17" s="111">
        <v>3116.2089999999998</v>
      </c>
      <c r="BW17" s="111">
        <v>3181.7069999999999</v>
      </c>
      <c r="BX17" s="111">
        <v>3248.29</v>
      </c>
      <c r="BY17" s="111">
        <v>3316.19</v>
      </c>
      <c r="BZ17" s="111">
        <v>3384.85</v>
      </c>
      <c r="CA17" s="111">
        <v>3455.5369999999998</v>
      </c>
      <c r="CB17" s="111">
        <v>3528.8780000000002</v>
      </c>
      <c r="CC17" s="111">
        <v>3605.1309999999999</v>
      </c>
      <c r="CD17" s="111">
        <v>3683.788</v>
      </c>
      <c r="CE17" s="111">
        <v>3765.73</v>
      </c>
      <c r="CF17" s="111">
        <v>3851.0329999999999</v>
      </c>
      <c r="CG17" t="s">
        <v>922</v>
      </c>
      <c r="CH17" t="b">
        <v>1</v>
      </c>
      <c r="CI17" t="s">
        <v>573</v>
      </c>
      <c r="CJ17" t="s">
        <v>573</v>
      </c>
      <c r="CK17">
        <v>2024</v>
      </c>
      <c r="CL17">
        <v>2</v>
      </c>
      <c r="CM17" t="s">
        <v>573</v>
      </c>
      <c r="CN17" s="109" t="s">
        <v>923</v>
      </c>
      <c r="CO17" s="109" t="s">
        <v>924</v>
      </c>
      <c r="CP17" t="s">
        <v>925</v>
      </c>
      <c r="CQ17" t="s">
        <v>10</v>
      </c>
      <c r="CR17" s="109" t="s">
        <v>852</v>
      </c>
    </row>
    <row r="18" spans="1:96">
      <c r="A18" t="s">
        <v>789</v>
      </c>
      <c r="B18" t="s">
        <v>848</v>
      </c>
      <c r="C18" s="109" t="s">
        <v>849</v>
      </c>
      <c r="D18" t="s">
        <v>888</v>
      </c>
      <c r="E18" t="s">
        <v>861</v>
      </c>
      <c r="F18" t="s">
        <v>571</v>
      </c>
      <c r="G18" s="110">
        <v>138.72</v>
      </c>
      <c r="H18" s="110">
        <v>138.72</v>
      </c>
      <c r="I18" s="110">
        <v>138.72</v>
      </c>
      <c r="J18" s="110">
        <v>138.72</v>
      </c>
      <c r="K18" s="110">
        <v>142.446</v>
      </c>
      <c r="L18" s="110">
        <v>153.72200000000001</v>
      </c>
      <c r="M18" s="110">
        <v>162.96700000000001</v>
      </c>
      <c r="N18" s="110">
        <v>174.82599999999999</v>
      </c>
      <c r="O18" s="110">
        <v>183.31899999999999</v>
      </c>
      <c r="P18" s="110">
        <v>190.74100000000001</v>
      </c>
      <c r="Q18" s="110">
        <v>198.167</v>
      </c>
      <c r="R18" s="110">
        <v>207.209</v>
      </c>
      <c r="S18" s="110">
        <v>216.54400000000001</v>
      </c>
      <c r="T18" s="110">
        <v>223.53399999999999</v>
      </c>
      <c r="U18" s="110">
        <v>226.959</v>
      </c>
      <c r="V18" s="110">
        <v>236.82</v>
      </c>
      <c r="W18" s="110">
        <v>250.79900000000001</v>
      </c>
      <c r="X18" s="110">
        <v>265.32299999999998</v>
      </c>
      <c r="Y18" s="110">
        <v>280.30500000000001</v>
      </c>
      <c r="Z18" s="110">
        <v>291.846</v>
      </c>
      <c r="AA18" s="110">
        <v>300.233</v>
      </c>
      <c r="AB18" s="110">
        <v>315.68299999999999</v>
      </c>
      <c r="AC18" s="110">
        <v>330.06099999999998</v>
      </c>
      <c r="AD18" s="110">
        <v>345.18799999999999</v>
      </c>
      <c r="AE18" s="110">
        <v>369.97699999999998</v>
      </c>
      <c r="AF18" s="110">
        <v>395.01</v>
      </c>
      <c r="AG18" s="110">
        <v>419.98</v>
      </c>
      <c r="AH18" s="110">
        <v>452.37599999999998</v>
      </c>
      <c r="AI18" s="110">
        <v>483.08100000000002</v>
      </c>
      <c r="AJ18" s="110">
        <v>503.02100000000002</v>
      </c>
      <c r="AK18" s="110">
        <v>515.29999999999995</v>
      </c>
      <c r="AL18" s="110">
        <v>531</v>
      </c>
      <c r="AM18" s="110">
        <v>552.71199999999999</v>
      </c>
      <c r="AN18" s="110">
        <v>587.67200000000003</v>
      </c>
      <c r="AO18" s="110">
        <v>622.93399999999997</v>
      </c>
      <c r="AP18" s="110">
        <v>651.43399999999997</v>
      </c>
      <c r="AQ18" s="110">
        <v>630.21799999999996</v>
      </c>
      <c r="AR18" s="110">
        <v>642.61500000000001</v>
      </c>
      <c r="AS18" s="110">
        <v>655.69200000000001</v>
      </c>
      <c r="AT18" s="110">
        <v>657.87099999999998</v>
      </c>
      <c r="AU18" s="110">
        <v>665.62599999999998</v>
      </c>
      <c r="AV18" s="110">
        <v>678.69600000000003</v>
      </c>
      <c r="AW18" s="110">
        <v>699.21299999999997</v>
      </c>
      <c r="AX18" s="110">
        <v>720.32899999999995</v>
      </c>
      <c r="AY18" s="110">
        <v>751.11400000000003</v>
      </c>
      <c r="AZ18" s="110">
        <v>787.46109999999999</v>
      </c>
      <c r="BA18" s="110">
        <v>829.78</v>
      </c>
      <c r="BB18" s="110">
        <v>816.69899999999996</v>
      </c>
      <c r="BC18" s="110">
        <v>891.31600000000003</v>
      </c>
      <c r="BD18" s="110">
        <v>993.68</v>
      </c>
      <c r="BE18" s="110">
        <v>1067.6079999999999</v>
      </c>
      <c r="BF18" s="110">
        <v>1130.0940000000001</v>
      </c>
      <c r="BG18" s="111">
        <v>1163.8240000000001</v>
      </c>
      <c r="BH18" s="111">
        <v>1200.51</v>
      </c>
      <c r="BI18" s="111">
        <v>1242.1959999999999</v>
      </c>
      <c r="BJ18" s="111">
        <v>1284.231</v>
      </c>
      <c r="BK18" s="111">
        <v>1329.0719999999999</v>
      </c>
      <c r="BL18" s="111">
        <v>1376.5160000000001</v>
      </c>
      <c r="BM18" s="111">
        <v>1423.867</v>
      </c>
      <c r="BN18" s="111">
        <v>1470.3150000000001</v>
      </c>
      <c r="BO18" s="111">
        <v>1518.011</v>
      </c>
      <c r="BP18" s="111">
        <v>1566.693</v>
      </c>
      <c r="BQ18" s="111">
        <v>1616.259</v>
      </c>
      <c r="BR18" s="111">
        <v>1667.462</v>
      </c>
      <c r="BS18" s="111">
        <v>1719.0609999999999</v>
      </c>
      <c r="BT18" s="111">
        <v>1771.961</v>
      </c>
      <c r="BU18" s="111">
        <v>1827.152</v>
      </c>
      <c r="BV18" s="111">
        <v>1884.54</v>
      </c>
      <c r="BW18" s="111">
        <v>1944.212</v>
      </c>
      <c r="BX18" s="111">
        <v>2006.05</v>
      </c>
      <c r="BY18" s="111">
        <v>2070.049</v>
      </c>
      <c r="BZ18" s="111">
        <v>2135.9229999999998</v>
      </c>
      <c r="CA18" s="111">
        <v>2203.348</v>
      </c>
      <c r="CB18" s="111">
        <v>2271.8359999999998</v>
      </c>
      <c r="CC18" s="111">
        <v>2341.9780000000001</v>
      </c>
      <c r="CD18" s="111">
        <v>2413.4360000000001</v>
      </c>
      <c r="CE18" s="111">
        <v>2486.4969999999998</v>
      </c>
      <c r="CF18" s="111">
        <v>2561.596</v>
      </c>
      <c r="CG18" t="s">
        <v>926</v>
      </c>
      <c r="CH18" t="b">
        <v>1</v>
      </c>
      <c r="CI18" t="s">
        <v>573</v>
      </c>
      <c r="CJ18" t="s">
        <v>573</v>
      </c>
      <c r="CK18">
        <v>2024</v>
      </c>
      <c r="CL18">
        <v>2</v>
      </c>
      <c r="CM18" t="s">
        <v>573</v>
      </c>
      <c r="CN18" s="109" t="s">
        <v>927</v>
      </c>
      <c r="CO18" s="109" t="s">
        <v>928</v>
      </c>
      <c r="CP18" t="s">
        <v>929</v>
      </c>
      <c r="CQ18" t="s">
        <v>10</v>
      </c>
      <c r="CR18" s="109" t="s">
        <v>852</v>
      </c>
    </row>
    <row r="19" spans="1:96">
      <c r="A19" t="s">
        <v>790</v>
      </c>
      <c r="B19" t="s">
        <v>848</v>
      </c>
      <c r="C19" s="109" t="s">
        <v>849</v>
      </c>
      <c r="D19" t="s">
        <v>897</v>
      </c>
      <c r="E19" t="s">
        <v>861</v>
      </c>
      <c r="F19" t="s">
        <v>571</v>
      </c>
      <c r="G19" s="110">
        <v>111.5896</v>
      </c>
      <c r="H19" s="110">
        <v>129.42449999999999</v>
      </c>
      <c r="I19" s="110">
        <v>148.3518</v>
      </c>
      <c r="J19" s="110">
        <v>170.30699999999999</v>
      </c>
      <c r="K19" s="110">
        <v>191.07990000000001</v>
      </c>
      <c r="L19" s="110">
        <v>243.887</v>
      </c>
      <c r="M19" s="110">
        <v>269.06799999999998</v>
      </c>
      <c r="N19" s="110">
        <v>318.279</v>
      </c>
      <c r="O19" s="110">
        <v>365.01400000000001</v>
      </c>
      <c r="P19" s="110">
        <v>404.32499999999999</v>
      </c>
      <c r="Q19" s="110">
        <v>449.65800000000002</v>
      </c>
      <c r="R19" s="110">
        <v>506.48700000000002</v>
      </c>
      <c r="S19" s="110">
        <v>562.40300000000002</v>
      </c>
      <c r="T19" s="110">
        <v>581.91099999999994</v>
      </c>
      <c r="U19" s="110">
        <v>634.875</v>
      </c>
      <c r="V19" s="110">
        <v>664.08399999999995</v>
      </c>
      <c r="W19" s="110">
        <v>708.63599999999997</v>
      </c>
      <c r="X19" s="110">
        <v>749.86</v>
      </c>
      <c r="Y19" s="110">
        <v>790.08799999999997</v>
      </c>
      <c r="Z19" s="110">
        <v>813.09400000000005</v>
      </c>
      <c r="AA19" s="110">
        <v>855.40099999999995</v>
      </c>
      <c r="AB19" s="110">
        <v>897.24300000000005</v>
      </c>
      <c r="AC19" s="110">
        <v>963.13810000000001</v>
      </c>
      <c r="AD19" s="110">
        <v>1054.672</v>
      </c>
      <c r="AE19" s="110">
        <v>1141.3399999999999</v>
      </c>
      <c r="AF19" s="110">
        <v>1163.684</v>
      </c>
      <c r="AG19" s="110">
        <v>1266.462</v>
      </c>
      <c r="AH19" s="110">
        <v>1509.1320000000001</v>
      </c>
      <c r="AI19" s="110">
        <v>1566.7080000000001</v>
      </c>
      <c r="AJ19" s="110">
        <v>1564.145</v>
      </c>
      <c r="AK19" s="110">
        <v>1624.095</v>
      </c>
      <c r="AL19" s="110">
        <v>1788.1220000000001</v>
      </c>
      <c r="AM19" s="110">
        <v>1997.0360000000001</v>
      </c>
      <c r="AN19" s="110">
        <v>2224.8719999999998</v>
      </c>
      <c r="AO19" s="110">
        <v>2360.1729999999998</v>
      </c>
      <c r="AP19" s="110">
        <v>2622.123</v>
      </c>
      <c r="AQ19" s="110">
        <v>2439.712</v>
      </c>
      <c r="AR19" s="110">
        <v>2605.3510000000001</v>
      </c>
      <c r="AS19" s="110">
        <v>2809.9290000000001</v>
      </c>
      <c r="AT19" s="110">
        <v>2983.0819999999999</v>
      </c>
      <c r="AU19" s="110">
        <v>3090.3339999999998</v>
      </c>
      <c r="AV19" s="110">
        <v>3161.7750000000001</v>
      </c>
      <c r="AW19" s="110">
        <v>3130.183</v>
      </c>
      <c r="AX19" s="110">
        <v>3106.2840000000001</v>
      </c>
      <c r="AY19" s="110">
        <v>3325.2159999999999</v>
      </c>
      <c r="AZ19" s="110">
        <v>3590.9070000000002</v>
      </c>
      <c r="BA19" s="110">
        <v>3607.2190000000001</v>
      </c>
      <c r="BB19" s="110">
        <v>3449.4180000000001</v>
      </c>
      <c r="BC19" s="110">
        <v>4287.1310000000003</v>
      </c>
      <c r="BD19" s="110">
        <v>5701.3410000000003</v>
      </c>
      <c r="BE19" s="110">
        <v>5130.567</v>
      </c>
      <c r="BF19" s="110">
        <v>5261.6419999999998</v>
      </c>
      <c r="BG19" s="111">
        <v>5267.1869999999999</v>
      </c>
      <c r="BH19" s="111">
        <v>5349.2610000000004</v>
      </c>
      <c r="BI19" s="111">
        <v>5450.1279999999997</v>
      </c>
      <c r="BJ19" s="111">
        <v>5629.7359999999999</v>
      </c>
      <c r="BK19" s="111">
        <v>5791.0770000000002</v>
      </c>
      <c r="BL19" s="111">
        <v>5949.817</v>
      </c>
      <c r="BM19" s="111">
        <v>6117.9290000000001</v>
      </c>
      <c r="BN19" s="111">
        <v>6294.09</v>
      </c>
      <c r="BO19" s="111">
        <v>6475.9480000000003</v>
      </c>
      <c r="BP19" s="111">
        <v>6665.92</v>
      </c>
      <c r="BQ19" s="111">
        <v>6867.4840000000004</v>
      </c>
      <c r="BR19" s="111">
        <v>7085.3419999999996</v>
      </c>
      <c r="BS19" s="111">
        <v>7312.1679999999997</v>
      </c>
      <c r="BT19" s="111">
        <v>7547.5469999999996</v>
      </c>
      <c r="BU19" s="111">
        <v>7793.5640000000003</v>
      </c>
      <c r="BV19" s="111">
        <v>8050.2039999999997</v>
      </c>
      <c r="BW19" s="111">
        <v>8319.2890000000007</v>
      </c>
      <c r="BX19" s="111">
        <v>8600.3549999999996</v>
      </c>
      <c r="BY19" s="111">
        <v>8889.9689999999991</v>
      </c>
      <c r="BZ19" s="111">
        <v>9187.6</v>
      </c>
      <c r="CA19" s="111">
        <v>9492.9529999999995</v>
      </c>
      <c r="CB19" s="111">
        <v>9808.2369999999992</v>
      </c>
      <c r="CC19" s="111">
        <v>10133.86</v>
      </c>
      <c r="CD19" s="111">
        <v>10471.43</v>
      </c>
      <c r="CE19" s="111">
        <v>10822.45</v>
      </c>
      <c r="CF19" s="111">
        <v>11186.02</v>
      </c>
      <c r="CG19" t="s">
        <v>930</v>
      </c>
      <c r="CH19" t="b">
        <v>1</v>
      </c>
      <c r="CI19" t="s">
        <v>573</v>
      </c>
      <c r="CJ19" t="s">
        <v>573</v>
      </c>
      <c r="CK19">
        <v>2024</v>
      </c>
      <c r="CL19">
        <v>2</v>
      </c>
      <c r="CM19" t="s">
        <v>573</v>
      </c>
      <c r="CN19" s="109" t="s">
        <v>931</v>
      </c>
      <c r="CO19" t="s">
        <v>932</v>
      </c>
      <c r="CP19" t="s">
        <v>933</v>
      </c>
      <c r="CQ19" t="s">
        <v>10</v>
      </c>
      <c r="CR19" s="109" t="s">
        <v>852</v>
      </c>
    </row>
    <row r="20" spans="1:96">
      <c r="A20" t="s">
        <v>792</v>
      </c>
      <c r="B20" t="s">
        <v>848</v>
      </c>
      <c r="C20" s="109" t="s">
        <v>849</v>
      </c>
      <c r="D20" t="s">
        <v>888</v>
      </c>
      <c r="E20" t="s">
        <v>861</v>
      </c>
      <c r="F20" t="s">
        <v>571</v>
      </c>
      <c r="G20" s="110">
        <v>23.336030000000001</v>
      </c>
      <c r="H20" s="110">
        <v>23.336030000000001</v>
      </c>
      <c r="I20" s="110">
        <v>23.336030000000001</v>
      </c>
      <c r="J20" s="110">
        <v>23.336030000000001</v>
      </c>
      <c r="K20" s="110">
        <v>23.336030000000001</v>
      </c>
      <c r="L20" s="110">
        <v>23.336030000000001</v>
      </c>
      <c r="M20" s="110">
        <v>23.336030000000001</v>
      </c>
      <c r="N20" s="110">
        <v>23.336030000000001</v>
      </c>
      <c r="O20" s="110">
        <v>23.336030000000001</v>
      </c>
      <c r="P20" s="110">
        <v>23.336030000000001</v>
      </c>
      <c r="Q20" s="110">
        <v>23.336030000000001</v>
      </c>
      <c r="R20" s="110">
        <v>23.336030000000001</v>
      </c>
      <c r="S20" s="110">
        <v>23.336030000000001</v>
      </c>
      <c r="T20" s="110">
        <v>26.497800000000002</v>
      </c>
      <c r="U20" s="110">
        <v>31.045300000000001</v>
      </c>
      <c r="V20" s="110">
        <v>37.0304</v>
      </c>
      <c r="W20" s="110">
        <v>43.770299999999999</v>
      </c>
      <c r="X20" s="110">
        <v>51.5197</v>
      </c>
      <c r="Y20" s="110">
        <v>59.210900000000002</v>
      </c>
      <c r="Z20" s="110">
        <v>66.733699999999999</v>
      </c>
      <c r="AA20" s="110">
        <v>70.411299999999997</v>
      </c>
      <c r="AB20" s="110">
        <v>76.5458</v>
      </c>
      <c r="AC20" s="110">
        <v>89.028499999999994</v>
      </c>
      <c r="AD20" s="110">
        <v>94.351600000000005</v>
      </c>
      <c r="AE20" s="110">
        <v>102.3309</v>
      </c>
      <c r="AF20" s="110">
        <v>111.35339999999999</v>
      </c>
      <c r="AG20" s="110">
        <v>119.6033</v>
      </c>
      <c r="AH20" s="110">
        <v>128.4145</v>
      </c>
      <c r="AI20" s="110">
        <v>135.77510000000001</v>
      </c>
      <c r="AJ20" s="110">
        <v>142.55420000000001</v>
      </c>
      <c r="AK20" s="110">
        <v>146.06780000000001</v>
      </c>
      <c r="AL20" s="110">
        <v>152.2484</v>
      </c>
      <c r="AM20" s="110">
        <v>158.55269999999999</v>
      </c>
      <c r="AN20" s="110">
        <v>166.2604</v>
      </c>
      <c r="AO20" s="110">
        <v>175.48339999999999</v>
      </c>
      <c r="AP20" s="110">
        <v>179.1028</v>
      </c>
      <c r="AQ20" s="110">
        <v>175.41650000000001</v>
      </c>
      <c r="AR20" s="110">
        <v>179.8604</v>
      </c>
      <c r="AS20" s="110">
        <v>176.31790000000001</v>
      </c>
      <c r="AT20" s="110">
        <v>168.53870000000001</v>
      </c>
      <c r="AU20" s="110">
        <v>170.6756</v>
      </c>
      <c r="AV20" s="110">
        <v>173.1866</v>
      </c>
      <c r="AW20" s="110">
        <v>179.39259999999999</v>
      </c>
      <c r="AX20" s="110">
        <v>186.38079999999999</v>
      </c>
      <c r="AY20" s="110">
        <v>195.50909999999999</v>
      </c>
      <c r="AZ20" s="110">
        <v>204.99760000000001</v>
      </c>
      <c r="BA20" s="110">
        <v>214.48990000000001</v>
      </c>
      <c r="BB20" s="110">
        <v>201.03280000000001</v>
      </c>
      <c r="BC20" s="110">
        <v>216.49369999999999</v>
      </c>
      <c r="BD20" s="110">
        <v>243.9571</v>
      </c>
      <c r="BE20" s="110">
        <v>267.3843</v>
      </c>
      <c r="BF20" s="110">
        <v>283.16239999999999</v>
      </c>
      <c r="BG20" s="111">
        <v>294.45400000000001</v>
      </c>
      <c r="BH20" s="111">
        <v>304.70409999999998</v>
      </c>
      <c r="BI20" s="111">
        <v>314.27429999999998</v>
      </c>
      <c r="BJ20" s="111">
        <v>323.48630000000003</v>
      </c>
      <c r="BK20" s="111">
        <v>332.83980000000003</v>
      </c>
      <c r="BL20" s="111">
        <v>342.4785</v>
      </c>
      <c r="BM20" s="111">
        <v>352.60390000000001</v>
      </c>
      <c r="BN20" s="111">
        <v>363.10590000000002</v>
      </c>
      <c r="BO20" s="111">
        <v>373.90179999999998</v>
      </c>
      <c r="BP20" s="111">
        <v>384.89249999999998</v>
      </c>
      <c r="BQ20" s="111">
        <v>396.28089999999997</v>
      </c>
      <c r="BR20" s="111">
        <v>408.03160000000003</v>
      </c>
      <c r="BS20" s="111">
        <v>420.16320000000002</v>
      </c>
      <c r="BT20" s="111">
        <v>432.50880000000001</v>
      </c>
      <c r="BU20" s="111">
        <v>444.83179999999999</v>
      </c>
      <c r="BV20" s="111">
        <v>457.09519999999998</v>
      </c>
      <c r="BW20" s="111">
        <v>469.56490000000002</v>
      </c>
      <c r="BX20" s="111">
        <v>482.0428</v>
      </c>
      <c r="BY20" s="111">
        <v>494.48039999999997</v>
      </c>
      <c r="BZ20" s="111">
        <v>507.04250000000002</v>
      </c>
      <c r="CA20" s="111">
        <v>519.90359999999998</v>
      </c>
      <c r="CB20" s="111">
        <v>533.34540000000004</v>
      </c>
      <c r="CC20" s="111">
        <v>547.37120000000004</v>
      </c>
      <c r="CD20" s="111">
        <v>561.70389999999998</v>
      </c>
      <c r="CE20" s="111">
        <v>576.2337</v>
      </c>
      <c r="CF20" s="111">
        <v>590.90800000000002</v>
      </c>
      <c r="CG20" t="s">
        <v>934</v>
      </c>
      <c r="CH20" t="b">
        <v>1</v>
      </c>
      <c r="CI20" t="s">
        <v>573</v>
      </c>
      <c r="CJ20" t="s">
        <v>573</v>
      </c>
      <c r="CK20">
        <v>2024</v>
      </c>
      <c r="CL20">
        <v>2</v>
      </c>
      <c r="CM20" t="s">
        <v>573</v>
      </c>
      <c r="CN20" s="109" t="s">
        <v>935</v>
      </c>
      <c r="CO20" t="s">
        <v>936</v>
      </c>
      <c r="CP20" t="s">
        <v>937</v>
      </c>
      <c r="CQ20" t="s">
        <v>10</v>
      </c>
      <c r="CR20" s="109" t="s">
        <v>852</v>
      </c>
    </row>
    <row r="21" spans="1:96">
      <c r="A21" t="s">
        <v>795</v>
      </c>
      <c r="B21" t="s">
        <v>848</v>
      </c>
      <c r="C21" s="109" t="s">
        <v>849</v>
      </c>
      <c r="D21" t="s">
        <v>888</v>
      </c>
      <c r="E21" t="s">
        <v>861</v>
      </c>
      <c r="F21" t="s">
        <v>571</v>
      </c>
      <c r="G21" s="110">
        <v>27.217469999999999</v>
      </c>
      <c r="H21" s="110">
        <v>33.331620000000001</v>
      </c>
      <c r="I21" s="110">
        <v>39.132730000000002</v>
      </c>
      <c r="J21" s="110">
        <v>47.091360000000002</v>
      </c>
      <c r="K21" s="110">
        <v>59.744790000000002</v>
      </c>
      <c r="L21" s="110">
        <v>73.137069999999994</v>
      </c>
      <c r="M21" s="110">
        <v>85.645449999999997</v>
      </c>
      <c r="N21" s="110">
        <v>100.07810000000001</v>
      </c>
      <c r="O21" s="110">
        <v>112.29089999999999</v>
      </c>
      <c r="P21" s="110">
        <v>129.13310000000001</v>
      </c>
      <c r="Q21" s="110">
        <v>147.03460000000001</v>
      </c>
      <c r="R21" s="110">
        <v>165.91849999999999</v>
      </c>
      <c r="S21" s="110">
        <v>184.35749999999999</v>
      </c>
      <c r="T21" s="110">
        <v>211.07050000000001</v>
      </c>
      <c r="U21" s="110">
        <v>236.0179</v>
      </c>
      <c r="V21" s="110">
        <v>262.75920000000002</v>
      </c>
      <c r="W21" s="110">
        <v>294.44490000000002</v>
      </c>
      <c r="X21" s="110">
        <v>327.96460000000002</v>
      </c>
      <c r="Y21" s="110">
        <v>359.6429</v>
      </c>
      <c r="Z21" s="110">
        <v>387.34589999999997</v>
      </c>
      <c r="AA21" s="110">
        <v>400.7355</v>
      </c>
      <c r="AB21" s="110">
        <v>426.21089999999998</v>
      </c>
      <c r="AC21" s="110">
        <v>460.25900000000001</v>
      </c>
      <c r="AD21" s="110">
        <v>488.94600000000003</v>
      </c>
      <c r="AE21" s="110">
        <v>518.971</v>
      </c>
      <c r="AF21" s="110">
        <v>555.55899999999997</v>
      </c>
      <c r="AG21" s="110">
        <v>595.24199999999996</v>
      </c>
      <c r="AH21" s="110">
        <v>647.56899999999996</v>
      </c>
      <c r="AI21" s="110">
        <v>700.95799999999997</v>
      </c>
      <c r="AJ21" s="110">
        <v>749.74400000000003</v>
      </c>
      <c r="AK21" s="110">
        <v>802.68299999999999</v>
      </c>
      <c r="AL21" s="110">
        <v>860.05899999999997</v>
      </c>
      <c r="AM21" s="110">
        <v>928.12199999999996</v>
      </c>
      <c r="AN21" s="110">
        <v>1004.976</v>
      </c>
      <c r="AO21" s="110">
        <v>1077.5409999999999</v>
      </c>
      <c r="AP21" s="110">
        <v>1112.432</v>
      </c>
      <c r="AQ21" s="110">
        <v>1072.99</v>
      </c>
      <c r="AR21" s="110">
        <v>1077.145</v>
      </c>
      <c r="AS21" s="110">
        <v>1068.69</v>
      </c>
      <c r="AT21" s="110">
        <v>1035.9639999999999</v>
      </c>
      <c r="AU21" s="110">
        <v>1025.652</v>
      </c>
      <c r="AV21" s="110">
        <v>1038.9490000000001</v>
      </c>
      <c r="AW21" s="110">
        <v>1087.1120000000001</v>
      </c>
      <c r="AX21" s="110">
        <v>1122.9670000000001</v>
      </c>
      <c r="AY21" s="110">
        <v>1170.0239999999999</v>
      </c>
      <c r="AZ21" s="110">
        <v>1212.2760000000001</v>
      </c>
      <c r="BA21" s="110">
        <v>1253.71</v>
      </c>
      <c r="BB21" s="110">
        <v>1129.2139999999999</v>
      </c>
      <c r="BC21" s="110">
        <v>1235.4739999999999</v>
      </c>
      <c r="BD21" s="110">
        <v>1373.6289999999999</v>
      </c>
      <c r="BE21" s="110">
        <v>1498.3240000000001</v>
      </c>
      <c r="BF21" s="110">
        <v>1589.2439999999999</v>
      </c>
      <c r="BG21" s="111">
        <v>1667.4649999999999</v>
      </c>
      <c r="BH21" s="111">
        <v>1721.829</v>
      </c>
      <c r="BI21" s="111">
        <v>1774.8620000000001</v>
      </c>
      <c r="BJ21" s="111">
        <v>1828.4839999999999</v>
      </c>
      <c r="BK21" s="111">
        <v>1883.223</v>
      </c>
      <c r="BL21" s="111">
        <v>1939.269</v>
      </c>
      <c r="BM21" s="111">
        <v>1996.7750000000001</v>
      </c>
      <c r="BN21" s="111">
        <v>2054.7739999999999</v>
      </c>
      <c r="BO21" s="111">
        <v>2112.848</v>
      </c>
      <c r="BP21" s="111">
        <v>2171.2869999999998</v>
      </c>
      <c r="BQ21" s="111">
        <v>2230.5149999999999</v>
      </c>
      <c r="BR21" s="111">
        <v>2291.5680000000002</v>
      </c>
      <c r="BS21" s="111">
        <v>2354.0549999999998</v>
      </c>
      <c r="BT21" s="111">
        <v>2417.5619999999999</v>
      </c>
      <c r="BU21" s="111">
        <v>2481.703</v>
      </c>
      <c r="BV21" s="111">
        <v>2547.0100000000002</v>
      </c>
      <c r="BW21" s="111">
        <v>2612.1819999999998</v>
      </c>
      <c r="BX21" s="111">
        <v>2678.1840000000002</v>
      </c>
      <c r="BY21" s="111">
        <v>2746.4110000000001</v>
      </c>
      <c r="BZ21" s="111">
        <v>2817.221</v>
      </c>
      <c r="CA21" s="111">
        <v>2890.12</v>
      </c>
      <c r="CB21" s="111">
        <v>2966.4870000000001</v>
      </c>
      <c r="CC21" s="111">
        <v>3046.6959999999999</v>
      </c>
      <c r="CD21" s="111">
        <v>3130.9059999999999</v>
      </c>
      <c r="CE21" s="111">
        <v>3220.1129999999998</v>
      </c>
      <c r="CF21" s="111">
        <v>3314.518</v>
      </c>
      <c r="CG21" t="s">
        <v>938</v>
      </c>
      <c r="CH21" t="b">
        <v>1</v>
      </c>
      <c r="CI21" t="s">
        <v>573</v>
      </c>
      <c r="CJ21" t="s">
        <v>573</v>
      </c>
      <c r="CK21">
        <v>2024</v>
      </c>
      <c r="CL21">
        <v>2</v>
      </c>
      <c r="CM21" t="s">
        <v>573</v>
      </c>
      <c r="CN21" s="109" t="s">
        <v>939</v>
      </c>
      <c r="CO21" s="109" t="s">
        <v>940</v>
      </c>
      <c r="CP21" t="s">
        <v>941</v>
      </c>
      <c r="CQ21" t="s">
        <v>10</v>
      </c>
      <c r="CR21" s="109" t="s">
        <v>852</v>
      </c>
    </row>
    <row r="22" spans="1:96">
      <c r="A22" t="s">
        <v>796</v>
      </c>
      <c r="B22" t="s">
        <v>848</v>
      </c>
      <c r="C22" s="109" t="s">
        <v>849</v>
      </c>
      <c r="D22" t="s">
        <v>942</v>
      </c>
      <c r="E22" t="s">
        <v>570</v>
      </c>
      <c r="F22" t="s">
        <v>571</v>
      </c>
      <c r="G22" s="110">
        <v>237070.7</v>
      </c>
      <c r="H22" s="110">
        <v>267791.90000000002</v>
      </c>
      <c r="I22" s="110">
        <v>314483.20000000001</v>
      </c>
      <c r="J22" s="110">
        <v>355691.4</v>
      </c>
      <c r="K22" s="110">
        <v>386869</v>
      </c>
      <c r="L22" s="110">
        <v>431235.5</v>
      </c>
      <c r="M22" s="110">
        <v>483365.5</v>
      </c>
      <c r="N22" s="110">
        <v>590421.30000000005</v>
      </c>
      <c r="O22" s="110">
        <v>645160.30000000005</v>
      </c>
      <c r="P22" s="110">
        <v>705900.6</v>
      </c>
      <c r="Q22" s="110">
        <v>791620.6</v>
      </c>
      <c r="R22" s="110">
        <v>889936.5</v>
      </c>
      <c r="S22" s="110">
        <v>968690</v>
      </c>
      <c r="T22" s="110">
        <v>1059971</v>
      </c>
      <c r="U22" s="110">
        <v>1147500</v>
      </c>
      <c r="V22" s="110">
        <v>1254415</v>
      </c>
      <c r="W22" s="110">
        <v>1388789</v>
      </c>
      <c r="X22" s="110">
        <v>1528804</v>
      </c>
      <c r="Y22" s="110">
        <v>1635772</v>
      </c>
      <c r="Z22" s="110">
        <v>1639131</v>
      </c>
      <c r="AA22" s="110">
        <v>1653390</v>
      </c>
      <c r="AB22" s="110">
        <v>1762342</v>
      </c>
      <c r="AC22" s="110">
        <v>1903218</v>
      </c>
      <c r="AD22" s="110">
        <v>1957398</v>
      </c>
      <c r="AE22" s="110">
        <v>2046305</v>
      </c>
      <c r="AF22" s="110">
        <v>2152200</v>
      </c>
      <c r="AG22" s="110">
        <v>2265460</v>
      </c>
      <c r="AH22" s="110">
        <v>2408418</v>
      </c>
      <c r="AI22" s="110">
        <v>2504758</v>
      </c>
      <c r="AJ22" s="110">
        <v>2603235</v>
      </c>
      <c r="AK22" s="110">
        <v>2701422</v>
      </c>
      <c r="AL22" s="110">
        <v>2825207</v>
      </c>
      <c r="AM22" s="110">
        <v>2925306</v>
      </c>
      <c r="AN22" s="110">
        <v>3115493</v>
      </c>
      <c r="AO22" s="110">
        <v>3310064</v>
      </c>
      <c r="AP22" s="110">
        <v>3391856</v>
      </c>
      <c r="AQ22" s="110">
        <v>3323215</v>
      </c>
      <c r="AR22" s="110">
        <v>3548776</v>
      </c>
      <c r="AS22" s="110">
        <v>3704954</v>
      </c>
      <c r="AT22" s="110">
        <v>3724370</v>
      </c>
      <c r="AU22" s="110">
        <v>3804157</v>
      </c>
      <c r="AV22" s="110">
        <v>3962761</v>
      </c>
      <c r="AW22" s="110">
        <v>4230147</v>
      </c>
      <c r="AX22" s="110">
        <v>4400913</v>
      </c>
      <c r="AY22" s="110">
        <v>4582199</v>
      </c>
      <c r="AZ22" s="110">
        <v>4790406</v>
      </c>
      <c r="BA22" s="110">
        <v>5032415</v>
      </c>
      <c r="BB22" s="110">
        <v>5022857</v>
      </c>
      <c r="BC22" s="110">
        <v>5460987</v>
      </c>
      <c r="BD22" s="110">
        <v>5862871</v>
      </c>
      <c r="BE22" s="110">
        <v>6206709</v>
      </c>
      <c r="BF22" s="110">
        <v>6452059</v>
      </c>
      <c r="BG22" s="111">
        <v>6711506</v>
      </c>
      <c r="BH22" s="111">
        <v>7000889</v>
      </c>
      <c r="BI22" s="111">
        <v>7281458</v>
      </c>
      <c r="BJ22" s="111">
        <v>7559447</v>
      </c>
      <c r="BK22" s="111">
        <v>7838829</v>
      </c>
      <c r="BL22" s="111">
        <v>8128154</v>
      </c>
      <c r="BM22" s="111">
        <v>8425724</v>
      </c>
      <c r="BN22" s="111">
        <v>8730469</v>
      </c>
      <c r="BO22" s="111">
        <v>9044951</v>
      </c>
      <c r="BP22" s="111">
        <v>9371758</v>
      </c>
      <c r="BQ22" s="111">
        <v>9710447</v>
      </c>
      <c r="BR22" s="111">
        <v>10054300</v>
      </c>
      <c r="BS22" s="111">
        <v>10399030</v>
      </c>
      <c r="BT22" s="111">
        <v>10748610</v>
      </c>
      <c r="BU22" s="111">
        <v>11093180</v>
      </c>
      <c r="BV22" s="111">
        <v>11447500</v>
      </c>
      <c r="BW22" s="111">
        <v>11819660</v>
      </c>
      <c r="BX22" s="111">
        <v>12210670</v>
      </c>
      <c r="BY22" s="111">
        <v>12618980</v>
      </c>
      <c r="BZ22" s="111">
        <v>13044820</v>
      </c>
      <c r="CA22" s="111">
        <v>13489750</v>
      </c>
      <c r="CB22" s="111">
        <v>13952970</v>
      </c>
      <c r="CC22" s="111">
        <v>14433260</v>
      </c>
      <c r="CD22" s="111">
        <v>14930390</v>
      </c>
      <c r="CE22" s="111">
        <v>15445510</v>
      </c>
      <c r="CF22" s="111">
        <v>15978560</v>
      </c>
      <c r="CG22" t="s">
        <v>943</v>
      </c>
      <c r="CH22" t="b">
        <v>1</v>
      </c>
      <c r="CI22" t="s">
        <v>573</v>
      </c>
      <c r="CJ22" t="s">
        <v>573</v>
      </c>
      <c r="CK22">
        <v>2024</v>
      </c>
      <c r="CL22">
        <v>2</v>
      </c>
      <c r="CM22" t="s">
        <v>573</v>
      </c>
      <c r="CN22" t="s">
        <v>944</v>
      </c>
      <c r="CO22" t="s">
        <v>945</v>
      </c>
      <c r="CP22" t="s">
        <v>946</v>
      </c>
      <c r="CQ22" t="s">
        <v>10</v>
      </c>
      <c r="CR22" s="109" t="s">
        <v>852</v>
      </c>
    </row>
    <row r="23" spans="1:96">
      <c r="A23" t="s">
        <v>797</v>
      </c>
      <c r="B23" t="s">
        <v>848</v>
      </c>
      <c r="C23" s="109" t="s">
        <v>849</v>
      </c>
      <c r="D23" t="s">
        <v>947</v>
      </c>
      <c r="E23" t="s">
        <v>861</v>
      </c>
      <c r="F23" t="s">
        <v>571</v>
      </c>
      <c r="G23" s="110">
        <v>153.0625</v>
      </c>
      <c r="H23" s="110">
        <v>166.05510000000001</v>
      </c>
      <c r="I23" s="110">
        <v>164.94290000000001</v>
      </c>
      <c r="J23" s="110">
        <v>167.06710000000001</v>
      </c>
      <c r="K23" s="110">
        <v>171.5746</v>
      </c>
      <c r="L23" s="110">
        <v>178.50030000000001</v>
      </c>
      <c r="M23" s="110">
        <v>186.58539999999999</v>
      </c>
      <c r="N23" s="110">
        <v>205.2165</v>
      </c>
      <c r="O23" s="110">
        <v>220.2474</v>
      </c>
      <c r="P23" s="110">
        <v>233.25970000000001</v>
      </c>
      <c r="Q23" s="110">
        <v>240.3877</v>
      </c>
      <c r="R23" s="110">
        <v>257.05650000000003</v>
      </c>
      <c r="S23" s="110">
        <v>272.65449999999998</v>
      </c>
      <c r="T23" s="110">
        <v>286.16129999999998</v>
      </c>
      <c r="U23" s="110">
        <v>296.87529999999998</v>
      </c>
      <c r="V23" s="110">
        <v>315.13630000000001</v>
      </c>
      <c r="W23" s="110">
        <v>340.49349999999998</v>
      </c>
      <c r="X23" s="110">
        <v>369.3922</v>
      </c>
      <c r="Y23" s="110">
        <v>385.74790000000002</v>
      </c>
      <c r="Z23" s="110">
        <v>393.40870000000001</v>
      </c>
      <c r="AA23" s="110">
        <v>401.92059999999998</v>
      </c>
      <c r="AB23" s="110">
        <v>412.01159999999999</v>
      </c>
      <c r="AC23" s="110">
        <v>417.48070000000001</v>
      </c>
      <c r="AD23" s="110">
        <v>420.56330000000003</v>
      </c>
      <c r="AE23" s="110">
        <v>427.9314</v>
      </c>
      <c r="AF23" s="110">
        <v>439.67779999999999</v>
      </c>
      <c r="AG23" s="110">
        <v>447.00970000000001</v>
      </c>
      <c r="AH23" s="110">
        <v>471.6687</v>
      </c>
      <c r="AI23" s="110">
        <v>483.96319999999997</v>
      </c>
      <c r="AJ23" s="110">
        <v>482.53609999999998</v>
      </c>
      <c r="AK23" s="110">
        <v>487.71609999999998</v>
      </c>
      <c r="AL23" s="110">
        <v>501.68400000000003</v>
      </c>
      <c r="AM23" s="110">
        <v>520.7604</v>
      </c>
      <c r="AN23" s="110">
        <v>554.0258</v>
      </c>
      <c r="AO23" s="110">
        <v>589.45849999999996</v>
      </c>
      <c r="AP23" s="110">
        <v>614.07770000000005</v>
      </c>
      <c r="AQ23" s="110">
        <v>602.73559999999998</v>
      </c>
      <c r="AR23" s="110">
        <v>624.00469999999996</v>
      </c>
      <c r="AS23" s="110">
        <v>635.65940000000001</v>
      </c>
      <c r="AT23" s="110">
        <v>643.76310000000001</v>
      </c>
      <c r="AU23" s="110">
        <v>655.11339999999996</v>
      </c>
      <c r="AV23" s="110">
        <v>665.76</v>
      </c>
      <c r="AW23" s="110">
        <v>667.74329999999998</v>
      </c>
      <c r="AX23" s="110">
        <v>677.67669999999998</v>
      </c>
      <c r="AY23" s="110">
        <v>684.85749999999996</v>
      </c>
      <c r="AZ23" s="110">
        <v>709.85109999999997</v>
      </c>
      <c r="BA23" s="110">
        <v>717.3492</v>
      </c>
      <c r="BB23" s="110">
        <v>696.0652</v>
      </c>
      <c r="BC23" s="110">
        <v>744.50070000000005</v>
      </c>
      <c r="BD23" s="110">
        <v>791.02809999999999</v>
      </c>
      <c r="BE23" s="110">
        <v>803.97860000000003</v>
      </c>
      <c r="BF23" s="110">
        <v>826.12159999999994</v>
      </c>
      <c r="BG23" s="111">
        <v>841.09310000000005</v>
      </c>
      <c r="BH23" s="111">
        <v>862.48080000000004</v>
      </c>
      <c r="BI23" s="111">
        <v>887.38710000000003</v>
      </c>
      <c r="BJ23" s="111">
        <v>912.51840000000004</v>
      </c>
      <c r="BK23" s="111">
        <v>937.76179999999999</v>
      </c>
      <c r="BL23" s="111">
        <v>964.28</v>
      </c>
      <c r="BM23" s="111">
        <v>991.91539999999998</v>
      </c>
      <c r="BN23" s="111">
        <v>1020.371</v>
      </c>
      <c r="BO23" s="111">
        <v>1049.5170000000001</v>
      </c>
      <c r="BP23" s="111">
        <v>1079.424</v>
      </c>
      <c r="BQ23" s="111">
        <v>1110.1600000000001</v>
      </c>
      <c r="BR23" s="111">
        <v>1141.633</v>
      </c>
      <c r="BS23" s="111">
        <v>1173.691</v>
      </c>
      <c r="BT23" s="111">
        <v>1206.1959999999999</v>
      </c>
      <c r="BU23" s="111">
        <v>1239.1120000000001</v>
      </c>
      <c r="BV23" s="111">
        <v>1272.2829999999999</v>
      </c>
      <c r="BW23" s="111">
        <v>1305.9090000000001</v>
      </c>
      <c r="BX23" s="111">
        <v>1340.067</v>
      </c>
      <c r="BY23" s="111">
        <v>1374.63</v>
      </c>
      <c r="BZ23" s="111">
        <v>1409.5350000000001</v>
      </c>
      <c r="CA23" s="111">
        <v>1444.777</v>
      </c>
      <c r="CB23" s="111">
        <v>1480.56</v>
      </c>
      <c r="CC23" s="111">
        <v>1516.9549999999999</v>
      </c>
      <c r="CD23" s="111">
        <v>1553.89</v>
      </c>
      <c r="CE23" s="111">
        <v>1591.396</v>
      </c>
      <c r="CF23" s="111">
        <v>1629.509</v>
      </c>
      <c r="CG23" t="s">
        <v>948</v>
      </c>
      <c r="CH23" t="b">
        <v>1</v>
      </c>
      <c r="CI23" t="s">
        <v>573</v>
      </c>
      <c r="CJ23" t="s">
        <v>573</v>
      </c>
      <c r="CK23">
        <v>2024</v>
      </c>
      <c r="CL23">
        <v>2</v>
      </c>
      <c r="CM23" t="s">
        <v>573</v>
      </c>
      <c r="CN23" t="s">
        <v>948</v>
      </c>
      <c r="CO23" t="s">
        <v>573</v>
      </c>
      <c r="CP23" t="s">
        <v>949</v>
      </c>
      <c r="CQ23" t="s">
        <v>10</v>
      </c>
      <c r="CR23" s="109" t="s">
        <v>852</v>
      </c>
    </row>
    <row r="24" spans="1:96">
      <c r="A24" t="s">
        <v>566</v>
      </c>
      <c r="B24" t="s">
        <v>950</v>
      </c>
      <c r="C24" s="109" t="s">
        <v>849</v>
      </c>
      <c r="D24" t="s">
        <v>569</v>
      </c>
      <c r="E24" t="s">
        <v>570</v>
      </c>
      <c r="F24" t="s">
        <v>571</v>
      </c>
      <c r="G24" s="110">
        <v>3087</v>
      </c>
      <c r="H24" s="110">
        <v>4131</v>
      </c>
      <c r="I24" s="110">
        <v>4939</v>
      </c>
      <c r="J24" s="110">
        <v>6380</v>
      </c>
      <c r="K24" s="110">
        <v>7333</v>
      </c>
      <c r="L24" s="110">
        <v>8160</v>
      </c>
      <c r="M24" s="110">
        <v>9791</v>
      </c>
      <c r="N24" s="110">
        <v>11972</v>
      </c>
      <c r="O24" s="110">
        <v>14207</v>
      </c>
      <c r="P24" s="110">
        <v>15540</v>
      </c>
      <c r="Q24" s="110">
        <v>15996</v>
      </c>
      <c r="R24" s="110">
        <v>17461</v>
      </c>
      <c r="S24" s="110">
        <v>19036</v>
      </c>
      <c r="T24" s="110">
        <v>19204</v>
      </c>
      <c r="U24" s="110">
        <v>19892</v>
      </c>
      <c r="V24" s="110">
        <v>20216</v>
      </c>
      <c r="W24" s="110">
        <v>21148</v>
      </c>
      <c r="X24" s="110">
        <v>21078</v>
      </c>
      <c r="Y24" s="110">
        <v>18964</v>
      </c>
      <c r="Z24" s="110">
        <v>19229</v>
      </c>
      <c r="AA24" s="110">
        <v>20439</v>
      </c>
      <c r="AB24" s="110">
        <v>23342</v>
      </c>
      <c r="AC24" s="110">
        <v>26561</v>
      </c>
      <c r="AD24" s="110">
        <v>27996</v>
      </c>
      <c r="AE24" s="110">
        <v>34394</v>
      </c>
      <c r="AF24" s="110">
        <v>37036</v>
      </c>
      <c r="AG24" s="110">
        <v>33743</v>
      </c>
      <c r="AH24" s="110">
        <v>34244</v>
      </c>
      <c r="AI24" s="110">
        <v>32272</v>
      </c>
      <c r="AJ24" s="110">
        <v>30663</v>
      </c>
      <c r="AK24" s="110">
        <v>32307</v>
      </c>
      <c r="AL24" s="110">
        <v>34960</v>
      </c>
      <c r="AM24" s="110">
        <v>38784</v>
      </c>
      <c r="AN24" s="110">
        <v>41096</v>
      </c>
      <c r="AO24" s="110">
        <v>46418</v>
      </c>
      <c r="AP24" s="110">
        <v>49717</v>
      </c>
      <c r="AQ24" s="110">
        <v>42181</v>
      </c>
      <c r="AR24" s="110">
        <v>55460</v>
      </c>
      <c r="AS24" s="110">
        <v>62095</v>
      </c>
      <c r="AT24" s="110">
        <v>55479</v>
      </c>
      <c r="AU24" s="110">
        <v>56142</v>
      </c>
      <c r="AV24" s="110">
        <v>56503</v>
      </c>
      <c r="AW24" s="110">
        <v>52586</v>
      </c>
      <c r="AX24" s="110">
        <v>56229</v>
      </c>
      <c r="AY24" s="110">
        <v>61703</v>
      </c>
      <c r="AZ24" s="110">
        <v>58794</v>
      </c>
      <c r="BA24" s="110">
        <v>54040</v>
      </c>
      <c r="BB24" s="110">
        <v>44062</v>
      </c>
      <c r="BC24" s="110">
        <v>62962</v>
      </c>
      <c r="BD24" s="110">
        <v>122605</v>
      </c>
      <c r="BE24" s="110">
        <v>126932</v>
      </c>
      <c r="BF24" s="110">
        <v>121734.6</v>
      </c>
      <c r="BG24" s="111">
        <v>121797.6</v>
      </c>
      <c r="BH24" s="111">
        <v>117293.5</v>
      </c>
      <c r="BI24" s="111">
        <v>113528.6</v>
      </c>
      <c r="BJ24" s="111">
        <v>115701.2</v>
      </c>
      <c r="BK24" s="111">
        <v>117448.6</v>
      </c>
      <c r="BL24" s="111">
        <v>119706.4</v>
      </c>
      <c r="BM24" s="111">
        <v>122259.6</v>
      </c>
      <c r="BN24" s="111">
        <v>125087.4</v>
      </c>
      <c r="BO24" s="111">
        <v>128123.2</v>
      </c>
      <c r="BP24" s="111">
        <v>131386.5</v>
      </c>
      <c r="BQ24" s="111">
        <v>134890.79999999999</v>
      </c>
      <c r="BR24" s="111">
        <v>138634.79999999999</v>
      </c>
      <c r="BS24" s="111">
        <v>142607.1</v>
      </c>
      <c r="BT24" s="111">
        <v>146821.70000000001</v>
      </c>
      <c r="BU24" s="111">
        <v>151293.4</v>
      </c>
      <c r="BV24" s="111">
        <v>156037.6</v>
      </c>
      <c r="BW24" s="111">
        <v>161020.4</v>
      </c>
      <c r="BX24" s="111">
        <v>166163.4</v>
      </c>
      <c r="BY24" s="111">
        <v>171471.7</v>
      </c>
      <c r="BZ24" s="111">
        <v>176951.2</v>
      </c>
      <c r="CA24" s="111">
        <v>182607.8</v>
      </c>
      <c r="CB24" s="111">
        <v>188447.7</v>
      </c>
      <c r="CC24" s="111">
        <v>194477.4</v>
      </c>
      <c r="CD24" s="111">
        <v>200703.5</v>
      </c>
      <c r="CE24" s="111">
        <v>207132.9</v>
      </c>
      <c r="CF24" s="111">
        <v>213772.7</v>
      </c>
      <c r="CG24" t="s">
        <v>572</v>
      </c>
      <c r="CH24" t="b">
        <v>0</v>
      </c>
      <c r="CI24" t="s">
        <v>573</v>
      </c>
      <c r="CJ24" t="s">
        <v>573</v>
      </c>
      <c r="CK24">
        <v>2024</v>
      </c>
      <c r="CL24">
        <v>2</v>
      </c>
      <c r="CM24" t="s">
        <v>573</v>
      </c>
      <c r="CN24" s="109" t="s">
        <v>951</v>
      </c>
      <c r="CO24" t="s">
        <v>952</v>
      </c>
      <c r="CP24" t="s">
        <v>576</v>
      </c>
      <c r="CQ24" t="s">
        <v>953</v>
      </c>
      <c r="CR24" s="109" t="s">
        <v>852</v>
      </c>
    </row>
    <row r="25" spans="1:96">
      <c r="A25" t="s">
        <v>853</v>
      </c>
      <c r="B25" t="s">
        <v>950</v>
      </c>
      <c r="C25" s="109" t="s">
        <v>849</v>
      </c>
      <c r="D25" t="s">
        <v>854</v>
      </c>
      <c r="E25" t="s">
        <v>570</v>
      </c>
      <c r="F25" t="s">
        <v>571</v>
      </c>
      <c r="G25" s="110">
        <v>4910</v>
      </c>
      <c r="H25" s="110">
        <v>5488</v>
      </c>
      <c r="I25" s="110">
        <v>6639</v>
      </c>
      <c r="J25" s="110">
        <v>8242</v>
      </c>
      <c r="K25" s="110">
        <v>9432</v>
      </c>
      <c r="L25" s="110">
        <v>11741</v>
      </c>
      <c r="M25" s="110">
        <v>14057</v>
      </c>
      <c r="N25" s="110">
        <v>17033</v>
      </c>
      <c r="O25" s="110">
        <v>22530</v>
      </c>
      <c r="P25" s="110">
        <v>27419</v>
      </c>
      <c r="Q25" s="110">
        <v>29858</v>
      </c>
      <c r="R25" s="110">
        <v>35147</v>
      </c>
      <c r="S25" s="110">
        <v>40585</v>
      </c>
      <c r="T25" s="110">
        <v>43222</v>
      </c>
      <c r="U25" s="110">
        <v>46279</v>
      </c>
      <c r="V25" s="110">
        <v>50806</v>
      </c>
      <c r="W25" s="110">
        <v>58285</v>
      </c>
      <c r="X25" s="110">
        <v>64448</v>
      </c>
      <c r="Y25" s="110">
        <v>64692</v>
      </c>
      <c r="Z25" s="110">
        <v>65417</v>
      </c>
      <c r="AA25" s="110">
        <v>67037</v>
      </c>
      <c r="AB25" s="110">
        <v>69791</v>
      </c>
      <c r="AC25" s="110">
        <v>77737</v>
      </c>
      <c r="AD25" s="110">
        <v>76508</v>
      </c>
      <c r="AE25" s="110">
        <v>74286</v>
      </c>
      <c r="AF25" s="110">
        <v>75733</v>
      </c>
      <c r="AG25" s="110">
        <v>75293</v>
      </c>
      <c r="AH25" s="110">
        <v>76777</v>
      </c>
      <c r="AI25" s="110">
        <v>73530</v>
      </c>
      <c r="AJ25" s="110">
        <v>67346</v>
      </c>
      <c r="AK25" s="110">
        <v>65651</v>
      </c>
      <c r="AL25" s="110">
        <v>64037</v>
      </c>
      <c r="AM25" s="110">
        <v>62757</v>
      </c>
      <c r="AN25" s="110">
        <v>62807</v>
      </c>
      <c r="AO25" s="110">
        <v>61941</v>
      </c>
      <c r="AP25" s="110">
        <v>61071</v>
      </c>
      <c r="AQ25" s="110">
        <v>57921</v>
      </c>
      <c r="AR25" s="110">
        <v>59990</v>
      </c>
      <c r="AS25" s="110">
        <v>63271</v>
      </c>
      <c r="AT25" s="110">
        <v>62466</v>
      </c>
      <c r="AU25" s="110">
        <v>62930</v>
      </c>
      <c r="AV25" s="110">
        <v>61934</v>
      </c>
      <c r="AW25" s="110">
        <v>61124</v>
      </c>
      <c r="AX25" s="110">
        <v>60126</v>
      </c>
      <c r="AY25" s="110">
        <v>60874</v>
      </c>
      <c r="AZ25" s="110">
        <v>65753</v>
      </c>
      <c r="BA25" s="110">
        <v>68439</v>
      </c>
      <c r="BB25" s="110">
        <v>65069</v>
      </c>
      <c r="BC25" s="110">
        <v>66695</v>
      </c>
      <c r="BD25" s="110">
        <v>77008</v>
      </c>
      <c r="BE25" s="110">
        <v>92521</v>
      </c>
      <c r="BF25" s="110">
        <v>102652.3</v>
      </c>
      <c r="BG25" s="111">
        <v>103069.7</v>
      </c>
      <c r="BH25" s="111">
        <v>105770.5</v>
      </c>
      <c r="BI25" s="111">
        <v>108277</v>
      </c>
      <c r="BJ25" s="111">
        <v>110320.4</v>
      </c>
      <c r="BK25" s="111">
        <v>112160.4</v>
      </c>
      <c r="BL25" s="111">
        <v>113817.5</v>
      </c>
      <c r="BM25" s="111">
        <v>115306.4</v>
      </c>
      <c r="BN25" s="111">
        <v>116627.1</v>
      </c>
      <c r="BO25" s="111">
        <v>117781.6</v>
      </c>
      <c r="BP25" s="111">
        <v>118785</v>
      </c>
      <c r="BQ25" s="111">
        <v>119640.3</v>
      </c>
      <c r="BR25" s="111">
        <v>120368</v>
      </c>
      <c r="BS25" s="111">
        <v>121014.7</v>
      </c>
      <c r="BT25" s="111">
        <v>121595.9</v>
      </c>
      <c r="BU25" s="111">
        <v>122115.9</v>
      </c>
      <c r="BV25" s="111">
        <v>122582.39999999999</v>
      </c>
      <c r="BW25" s="111">
        <v>123004.6</v>
      </c>
      <c r="BX25" s="111">
        <v>123391.3</v>
      </c>
      <c r="BY25" s="111">
        <v>123743.1</v>
      </c>
      <c r="BZ25" s="111">
        <v>124057.9</v>
      </c>
      <c r="CA25" s="111">
        <v>124331.3</v>
      </c>
      <c r="CB25" s="111">
        <v>124556</v>
      </c>
      <c r="CC25" s="111">
        <v>124725.7</v>
      </c>
      <c r="CD25" s="111">
        <v>124837</v>
      </c>
      <c r="CE25" s="111">
        <v>124884.4</v>
      </c>
      <c r="CF25" s="111">
        <v>124854.6</v>
      </c>
      <c r="CG25" t="s">
        <v>855</v>
      </c>
      <c r="CH25" t="b">
        <v>1</v>
      </c>
      <c r="CI25" t="s">
        <v>573</v>
      </c>
      <c r="CJ25" t="s">
        <v>573</v>
      </c>
      <c r="CK25">
        <v>2024</v>
      </c>
      <c r="CL25">
        <v>2</v>
      </c>
      <c r="CM25" t="s">
        <v>573</v>
      </c>
      <c r="CN25" s="109" t="s">
        <v>954</v>
      </c>
      <c r="CO25" t="s">
        <v>955</v>
      </c>
      <c r="CP25" t="s">
        <v>858</v>
      </c>
      <c r="CQ25" t="s">
        <v>953</v>
      </c>
      <c r="CR25" s="109" t="s">
        <v>852</v>
      </c>
    </row>
    <row r="26" spans="1:96">
      <c r="A26" t="s">
        <v>859</v>
      </c>
      <c r="B26" t="s">
        <v>950</v>
      </c>
      <c r="C26" s="109" t="s">
        <v>849</v>
      </c>
      <c r="D26" t="s">
        <v>860</v>
      </c>
      <c r="E26" t="s">
        <v>861</v>
      </c>
      <c r="F26" t="s">
        <v>571</v>
      </c>
      <c r="G26" s="110">
        <v>61.95</v>
      </c>
      <c r="H26" s="110">
        <v>69.55</v>
      </c>
      <c r="I26" s="110">
        <v>77.424999999999997</v>
      </c>
      <c r="J26" s="110">
        <v>86.724999999999994</v>
      </c>
      <c r="K26" s="110">
        <v>95.75</v>
      </c>
      <c r="L26" s="110">
        <v>112.45</v>
      </c>
      <c r="M26" s="110">
        <v>128.47499999999999</v>
      </c>
      <c r="N26" s="110">
        <v>148.77500000000001</v>
      </c>
      <c r="O26" s="110">
        <v>180.07499999999999</v>
      </c>
      <c r="P26" s="110">
        <v>206.17500000000001</v>
      </c>
      <c r="Q26" s="110">
        <v>227.97499999999999</v>
      </c>
      <c r="R26" s="110">
        <v>260.05</v>
      </c>
      <c r="S26" s="110">
        <v>285.75</v>
      </c>
      <c r="T26" s="110">
        <v>302.7</v>
      </c>
      <c r="U26" s="110">
        <v>314.64999999999998</v>
      </c>
      <c r="V26" s="110">
        <v>333.75</v>
      </c>
      <c r="W26" s="110">
        <v>362.125</v>
      </c>
      <c r="X26" s="110">
        <v>383.32499999999999</v>
      </c>
      <c r="Y26" s="110">
        <v>408.7</v>
      </c>
      <c r="Z26" s="110">
        <v>417.2</v>
      </c>
      <c r="AA26" s="110">
        <v>422.75</v>
      </c>
      <c r="AB26" s="110">
        <v>434.05</v>
      </c>
      <c r="AC26" s="110">
        <v>472.97500000000002</v>
      </c>
      <c r="AD26" s="110">
        <v>479.35</v>
      </c>
      <c r="AE26" s="110">
        <v>485.35</v>
      </c>
      <c r="AF26" s="110">
        <v>479.25</v>
      </c>
      <c r="AG26" s="110">
        <v>465.57499999999999</v>
      </c>
      <c r="AH26" s="110">
        <v>464.8</v>
      </c>
      <c r="AI26" s="110">
        <v>459.82499999999999</v>
      </c>
      <c r="AJ26" s="110">
        <v>452.22500000000002</v>
      </c>
      <c r="AK26" s="110">
        <v>475.625</v>
      </c>
      <c r="AL26" s="110">
        <v>480.7</v>
      </c>
      <c r="AM26" s="110">
        <v>521.52499999999998</v>
      </c>
      <c r="AN26" s="110">
        <v>560.85</v>
      </c>
      <c r="AO26" s="110">
        <v>600</v>
      </c>
      <c r="AP26" s="110">
        <v>592.32500000000005</v>
      </c>
      <c r="AQ26" s="110">
        <v>621.54999999999995</v>
      </c>
      <c r="AR26" s="110">
        <v>648.47500000000002</v>
      </c>
      <c r="AS26" s="110">
        <v>691.22500000000002</v>
      </c>
      <c r="AT26" s="110">
        <v>703.72500000000002</v>
      </c>
      <c r="AU26" s="110">
        <v>686.57500000000005</v>
      </c>
      <c r="AV26" s="110">
        <v>701.375</v>
      </c>
      <c r="AW26" s="110">
        <v>698.02499999999998</v>
      </c>
      <c r="AX26" s="110">
        <v>737.07500000000005</v>
      </c>
      <c r="AY26" s="110">
        <v>767.65</v>
      </c>
      <c r="AZ26" s="110">
        <v>826.65</v>
      </c>
      <c r="BA26" s="110">
        <v>883.25</v>
      </c>
      <c r="BB26" s="110">
        <v>813.47500000000002</v>
      </c>
      <c r="BC26" s="110">
        <v>851.92499999999995</v>
      </c>
      <c r="BD26" s="110">
        <v>963.97500000000002</v>
      </c>
      <c r="BE26" s="110">
        <v>1216.55</v>
      </c>
      <c r="BF26" s="110">
        <v>1385.575</v>
      </c>
      <c r="BG26" s="111">
        <v>1477.665</v>
      </c>
      <c r="BH26" s="111">
        <v>1555.828</v>
      </c>
      <c r="BI26" s="111">
        <v>1631.336</v>
      </c>
      <c r="BJ26" s="111">
        <v>1711.934</v>
      </c>
      <c r="BK26" s="111">
        <v>1796.5820000000001</v>
      </c>
      <c r="BL26" s="111">
        <v>1886.2149999999999</v>
      </c>
      <c r="BM26" s="111">
        <v>1982.9059999999999</v>
      </c>
      <c r="BN26" s="111">
        <v>2086.0509999999999</v>
      </c>
      <c r="BO26" s="111">
        <v>2198.5390000000002</v>
      </c>
      <c r="BP26" s="111">
        <v>2318.0039999999999</v>
      </c>
      <c r="BQ26" s="111">
        <v>2439.8870000000002</v>
      </c>
      <c r="BR26" s="111">
        <v>2563.558</v>
      </c>
      <c r="BS26" s="111">
        <v>2689.0369999999998</v>
      </c>
      <c r="BT26" s="111">
        <v>2816.3029999999999</v>
      </c>
      <c r="BU26" s="111">
        <v>2945.2689999999998</v>
      </c>
      <c r="BV26" s="111">
        <v>3075.732</v>
      </c>
      <c r="BW26" s="111">
        <v>3207.4490000000001</v>
      </c>
      <c r="BX26" s="111">
        <v>3340.2710000000002</v>
      </c>
      <c r="BY26" s="111">
        <v>3474.0650000000001</v>
      </c>
      <c r="BZ26" s="111">
        <v>3608.69</v>
      </c>
      <c r="CA26" s="111">
        <v>3744.0680000000002</v>
      </c>
      <c r="CB26" s="111">
        <v>3880.1819999999998</v>
      </c>
      <c r="CC26" s="111">
        <v>4016.8960000000002</v>
      </c>
      <c r="CD26" s="111">
        <v>4154.0529999999999</v>
      </c>
      <c r="CE26" s="111">
        <v>4291.5209999999997</v>
      </c>
      <c r="CF26" s="111">
        <v>4429.1090000000004</v>
      </c>
      <c r="CG26" t="s">
        <v>862</v>
      </c>
      <c r="CH26" t="b">
        <v>1</v>
      </c>
      <c r="CI26" t="s">
        <v>573</v>
      </c>
      <c r="CJ26" t="s">
        <v>573</v>
      </c>
      <c r="CK26">
        <v>2024</v>
      </c>
      <c r="CL26">
        <v>2</v>
      </c>
      <c r="CM26" t="s">
        <v>573</v>
      </c>
      <c r="CN26" s="109" t="s">
        <v>956</v>
      </c>
      <c r="CO26" t="s">
        <v>957</v>
      </c>
      <c r="CP26" t="s">
        <v>865</v>
      </c>
      <c r="CQ26" t="s">
        <v>953</v>
      </c>
      <c r="CR26" s="109" t="s">
        <v>852</v>
      </c>
    </row>
    <row r="27" spans="1:96">
      <c r="A27" t="s">
        <v>773</v>
      </c>
      <c r="B27" t="s">
        <v>950</v>
      </c>
      <c r="C27" s="109" t="s">
        <v>849</v>
      </c>
      <c r="D27" t="s">
        <v>866</v>
      </c>
      <c r="E27" t="s">
        <v>570</v>
      </c>
      <c r="F27" t="s">
        <v>571</v>
      </c>
      <c r="G27" s="110">
        <v>738.17010000000005</v>
      </c>
      <c r="H27" s="110">
        <v>807</v>
      </c>
      <c r="I27" s="110">
        <v>916</v>
      </c>
      <c r="J27" s="110">
        <v>1191</v>
      </c>
      <c r="K27" s="110">
        <v>1532</v>
      </c>
      <c r="L27" s="110">
        <v>1796</v>
      </c>
      <c r="M27" s="110">
        <v>2136</v>
      </c>
      <c r="N27" s="110">
        <v>2396</v>
      </c>
      <c r="O27" s="110">
        <v>2661</v>
      </c>
      <c r="P27" s="110">
        <v>3141</v>
      </c>
      <c r="Q27" s="110">
        <v>3764</v>
      </c>
      <c r="R27" s="110">
        <v>4951</v>
      </c>
      <c r="S27" s="110">
        <v>6665</v>
      </c>
      <c r="T27" s="110">
        <v>7518</v>
      </c>
      <c r="U27" s="110">
        <v>7774</v>
      </c>
      <c r="V27" s="110">
        <v>7203</v>
      </c>
      <c r="W27" s="110">
        <v>7406</v>
      </c>
      <c r="X27" s="110">
        <v>6774</v>
      </c>
      <c r="Y27" s="110">
        <v>5776</v>
      </c>
      <c r="Z27" s="110">
        <v>5328</v>
      </c>
      <c r="AA27" s="110">
        <v>5567</v>
      </c>
      <c r="AB27" s="110">
        <v>7576</v>
      </c>
      <c r="AC27" s="110">
        <v>8693</v>
      </c>
      <c r="AD27" s="110">
        <v>9348</v>
      </c>
      <c r="AE27" s="110">
        <v>9173</v>
      </c>
      <c r="AF27" s="110">
        <v>7643</v>
      </c>
      <c r="AG27" s="110">
        <v>8045</v>
      </c>
      <c r="AH27" s="110">
        <v>10396</v>
      </c>
      <c r="AI27" s="110">
        <v>8802</v>
      </c>
      <c r="AJ27" s="110">
        <v>6808</v>
      </c>
      <c r="AK27" s="110">
        <v>5792</v>
      </c>
      <c r="AL27" s="110">
        <v>5753</v>
      </c>
      <c r="AM27" s="110">
        <v>5719</v>
      </c>
      <c r="AN27" s="110">
        <v>5440</v>
      </c>
      <c r="AO27" s="110">
        <v>4372</v>
      </c>
      <c r="AP27" s="110">
        <v>3542</v>
      </c>
      <c r="AQ27" s="110">
        <v>5022</v>
      </c>
      <c r="AR27" s="110">
        <v>7847</v>
      </c>
      <c r="AS27" s="110">
        <v>10584</v>
      </c>
      <c r="AT27" s="110">
        <v>11738</v>
      </c>
      <c r="AU27" s="110">
        <v>12896</v>
      </c>
      <c r="AV27" s="110">
        <v>14363</v>
      </c>
      <c r="AW27" s="110">
        <v>14805</v>
      </c>
      <c r="AX27" s="110">
        <v>15487</v>
      </c>
      <c r="AY27" s="110">
        <v>16776</v>
      </c>
      <c r="AZ27" s="110">
        <v>17263</v>
      </c>
      <c r="BA27" s="110">
        <v>16891</v>
      </c>
      <c r="BB27" s="110">
        <v>16647</v>
      </c>
      <c r="BC27" s="110">
        <v>17969</v>
      </c>
      <c r="BD27" s="110">
        <v>20429</v>
      </c>
      <c r="BE27" s="110">
        <v>22625</v>
      </c>
      <c r="BF27" s="110">
        <v>26784.61</v>
      </c>
      <c r="BG27" s="111">
        <v>40901.81</v>
      </c>
      <c r="BH27" s="111">
        <v>50811.74</v>
      </c>
      <c r="BI27" s="111">
        <v>54725.75</v>
      </c>
      <c r="BJ27" s="111">
        <v>56318.239999999998</v>
      </c>
      <c r="BK27" s="111">
        <v>57753.03</v>
      </c>
      <c r="BL27" s="111">
        <v>59693.93</v>
      </c>
      <c r="BM27" s="111">
        <v>61964.639999999999</v>
      </c>
      <c r="BN27" s="111">
        <v>64354.83</v>
      </c>
      <c r="BO27" s="111">
        <v>66865.11</v>
      </c>
      <c r="BP27" s="111">
        <v>69500.77</v>
      </c>
      <c r="BQ27" s="111">
        <v>72267.09</v>
      </c>
      <c r="BR27" s="111">
        <v>75170.42</v>
      </c>
      <c r="BS27" s="111">
        <v>78217.899999999994</v>
      </c>
      <c r="BT27" s="111">
        <v>81415.48</v>
      </c>
      <c r="BU27" s="111">
        <v>84769.57</v>
      </c>
      <c r="BV27" s="111">
        <v>88287.51</v>
      </c>
      <c r="BW27" s="111">
        <v>91977.06</v>
      </c>
      <c r="BX27" s="111">
        <v>95845.23</v>
      </c>
      <c r="BY27" s="111">
        <v>99899.66</v>
      </c>
      <c r="BZ27" s="111">
        <v>104149.1</v>
      </c>
      <c r="CA27" s="111">
        <v>108599.7</v>
      </c>
      <c r="CB27" s="111">
        <v>113255.3</v>
      </c>
      <c r="CC27" s="111">
        <v>118121.60000000001</v>
      </c>
      <c r="CD27" s="111">
        <v>123205.2</v>
      </c>
      <c r="CE27" s="111">
        <v>128512.2</v>
      </c>
      <c r="CF27" s="111">
        <v>134049.1</v>
      </c>
      <c r="CG27" t="s">
        <v>958</v>
      </c>
      <c r="CH27" t="b">
        <v>0</v>
      </c>
      <c r="CI27" t="s">
        <v>573</v>
      </c>
      <c r="CJ27" t="s">
        <v>573</v>
      </c>
      <c r="CK27">
        <v>2024</v>
      </c>
      <c r="CL27">
        <v>2</v>
      </c>
      <c r="CM27" t="s">
        <v>573</v>
      </c>
      <c r="CN27" t="s">
        <v>959</v>
      </c>
      <c r="CO27" t="s">
        <v>960</v>
      </c>
      <c r="CP27" t="s">
        <v>870</v>
      </c>
      <c r="CQ27" t="s">
        <v>953</v>
      </c>
      <c r="CR27" s="109" t="s">
        <v>852</v>
      </c>
    </row>
    <row r="28" spans="1:96">
      <c r="A28" t="s">
        <v>769</v>
      </c>
      <c r="B28" t="s">
        <v>950</v>
      </c>
      <c r="C28" s="109" t="s">
        <v>849</v>
      </c>
      <c r="D28" t="s">
        <v>871</v>
      </c>
      <c r="E28" t="s">
        <v>861</v>
      </c>
      <c r="F28" t="s">
        <v>571</v>
      </c>
      <c r="G28" s="110">
        <v>922.97159999999997</v>
      </c>
      <c r="H28" s="110">
        <v>1196.6199999999999</v>
      </c>
      <c r="I28" s="110">
        <v>1681.87</v>
      </c>
      <c r="J28" s="110">
        <v>2416.8589999999999</v>
      </c>
      <c r="K28" s="110">
        <v>3374.9679999999998</v>
      </c>
      <c r="L28" s="110">
        <v>4369.6679999999997</v>
      </c>
      <c r="M28" s="110">
        <v>5571.2240000000002</v>
      </c>
      <c r="N28" s="110">
        <v>7259.8689999999997</v>
      </c>
      <c r="O28" s="110">
        <v>8747.4269999999997</v>
      </c>
      <c r="P28" s="110">
        <v>10090.23</v>
      </c>
      <c r="Q28" s="110">
        <v>11534.9</v>
      </c>
      <c r="R28" s="110">
        <v>12792.81</v>
      </c>
      <c r="S28" s="110">
        <v>13766.58</v>
      </c>
      <c r="T28" s="110">
        <v>14237.08</v>
      </c>
      <c r="U28" s="110">
        <v>14640.47</v>
      </c>
      <c r="V28" s="110">
        <v>14858</v>
      </c>
      <c r="W28" s="110">
        <v>15121.2</v>
      </c>
      <c r="X28" s="110">
        <v>15902.85</v>
      </c>
      <c r="Y28" s="110">
        <v>16376.83</v>
      </c>
      <c r="Z28" s="110">
        <v>16643.21</v>
      </c>
      <c r="AA28" s="110">
        <v>16495.37</v>
      </c>
      <c r="AB28" s="110">
        <v>16449.900000000001</v>
      </c>
      <c r="AC28" s="110">
        <v>16990.8</v>
      </c>
      <c r="AD28" s="110">
        <v>17292.8</v>
      </c>
      <c r="AE28" s="110">
        <v>17471.5</v>
      </c>
      <c r="AF28" s="110">
        <v>17510.3</v>
      </c>
      <c r="AG28" s="110">
        <v>17149</v>
      </c>
      <c r="AH28" s="110">
        <v>16522.8</v>
      </c>
      <c r="AI28" s="110">
        <v>14247</v>
      </c>
      <c r="AJ28" s="110">
        <v>12227.7</v>
      </c>
      <c r="AK28" s="110">
        <v>10657.2</v>
      </c>
      <c r="AL28" s="110">
        <v>9701.4</v>
      </c>
      <c r="AM28" s="110">
        <v>9021</v>
      </c>
      <c r="AN28" s="110">
        <v>9194.3009999999995</v>
      </c>
      <c r="AO28" s="110">
        <v>9956.9</v>
      </c>
      <c r="AP28" s="110">
        <v>10270.5</v>
      </c>
      <c r="AQ28" s="110">
        <v>9724.7999999999993</v>
      </c>
      <c r="AR28" s="110">
        <v>9551.8979999999992</v>
      </c>
      <c r="AS28" s="110">
        <v>9723.9</v>
      </c>
      <c r="AT28" s="110">
        <v>9787.4009999999998</v>
      </c>
      <c r="AU28" s="110">
        <v>9815.7990000000009</v>
      </c>
      <c r="AV28" s="110">
        <v>9796.7000000000007</v>
      </c>
      <c r="AW28" s="110">
        <v>9593.3009999999995</v>
      </c>
      <c r="AX28" s="110">
        <v>9420.0990000000002</v>
      </c>
      <c r="AY28" s="110">
        <v>9000.2000000000007</v>
      </c>
      <c r="AZ28" s="110">
        <v>8545.2999999999993</v>
      </c>
      <c r="BA28" s="110">
        <v>8257.7000000000007</v>
      </c>
      <c r="BB28" s="110">
        <v>8099.0990000000002</v>
      </c>
      <c r="BC28" s="110">
        <v>7987.8</v>
      </c>
      <c r="BD28" s="110">
        <v>7776.6</v>
      </c>
      <c r="BE28" s="110">
        <v>7400.1549999999997</v>
      </c>
      <c r="BF28" s="111">
        <v>7335.4539999999997</v>
      </c>
      <c r="BG28" s="111">
        <v>8553.4879999999994</v>
      </c>
      <c r="BH28" s="111">
        <v>10898.14</v>
      </c>
      <c r="BI28" s="111">
        <v>13761.92</v>
      </c>
      <c r="BJ28" s="111">
        <v>16744.32</v>
      </c>
      <c r="BK28" s="111">
        <v>19391.259999999998</v>
      </c>
      <c r="BL28" s="111">
        <v>21357.27</v>
      </c>
      <c r="BM28" s="111">
        <v>22499.62</v>
      </c>
      <c r="BN28" s="111">
        <v>22852.45</v>
      </c>
      <c r="BO28" s="111">
        <v>22873.56</v>
      </c>
      <c r="BP28" s="111">
        <v>22807.26</v>
      </c>
      <c r="BQ28" s="111">
        <v>22667.279999999999</v>
      </c>
      <c r="BR28" s="111">
        <v>22481.31</v>
      </c>
      <c r="BS28" s="111">
        <v>22296.53</v>
      </c>
      <c r="BT28" s="111">
        <v>22146.06</v>
      </c>
      <c r="BU28" s="111">
        <v>22058.87</v>
      </c>
      <c r="BV28" s="111">
        <v>22036.959999999999</v>
      </c>
      <c r="BW28" s="111">
        <v>22080.17</v>
      </c>
      <c r="BX28" s="111">
        <v>22165.360000000001</v>
      </c>
      <c r="BY28" s="111">
        <v>22264.89</v>
      </c>
      <c r="BZ28" s="111">
        <v>22375.69</v>
      </c>
      <c r="CA28" s="111">
        <v>22496.91</v>
      </c>
      <c r="CB28" s="111">
        <v>22627.8</v>
      </c>
      <c r="CC28" s="111">
        <v>22767.29</v>
      </c>
      <c r="CD28" s="111">
        <v>22913.54</v>
      </c>
      <c r="CE28" s="111">
        <v>23064.240000000002</v>
      </c>
      <c r="CF28" s="111">
        <v>23218.85</v>
      </c>
      <c r="CG28" t="s">
        <v>227</v>
      </c>
      <c r="CH28" t="b">
        <v>0</v>
      </c>
      <c r="CI28" t="s">
        <v>573</v>
      </c>
      <c r="CJ28" t="s">
        <v>573</v>
      </c>
      <c r="CK28">
        <v>2023</v>
      </c>
      <c r="CL28">
        <v>2</v>
      </c>
      <c r="CM28" t="s">
        <v>573</v>
      </c>
      <c r="CN28" s="109" t="s">
        <v>961</v>
      </c>
      <c r="CO28" t="s">
        <v>962</v>
      </c>
      <c r="CP28" t="s">
        <v>875</v>
      </c>
      <c r="CQ28" t="s">
        <v>953</v>
      </c>
      <c r="CR28" s="109" t="s">
        <v>852</v>
      </c>
    </row>
    <row r="29" spans="1:96">
      <c r="A29" t="s">
        <v>876</v>
      </c>
      <c r="B29" t="s">
        <v>950</v>
      </c>
      <c r="C29" s="109" t="s">
        <v>849</v>
      </c>
      <c r="D29" t="s">
        <v>877</v>
      </c>
      <c r="E29" t="s">
        <v>861</v>
      </c>
      <c r="F29" t="s">
        <v>571</v>
      </c>
      <c r="G29" s="110">
        <v>4.0000000000000001E-3</v>
      </c>
      <c r="H29" s="110">
        <v>4.0000000000000001E-3</v>
      </c>
      <c r="I29" s="110">
        <v>30.704409999999999</v>
      </c>
      <c r="J29" s="110">
        <v>45.524410000000003</v>
      </c>
      <c r="K29" s="110">
        <v>64.847700000000003</v>
      </c>
      <c r="L29" s="110">
        <v>97.435320000000004</v>
      </c>
      <c r="M29" s="110">
        <v>116.51300000000001</v>
      </c>
      <c r="N29" s="110">
        <v>177.92179999999999</v>
      </c>
      <c r="O29" s="110">
        <v>251.4486</v>
      </c>
      <c r="P29" s="110">
        <v>411.35719999999998</v>
      </c>
      <c r="Q29" s="110">
        <v>483.65589999999997</v>
      </c>
      <c r="R29" s="110">
        <v>583.71119999999996</v>
      </c>
      <c r="S29" s="110">
        <v>593.45479999999998</v>
      </c>
      <c r="T29" s="110">
        <v>761.71489999999994</v>
      </c>
      <c r="U29" s="110">
        <v>798.56029999999998</v>
      </c>
      <c r="V29" s="110">
        <v>824.51570000000004</v>
      </c>
      <c r="W29" s="110">
        <v>863.24419999999998</v>
      </c>
      <c r="X29" s="110">
        <v>1163.7380000000001</v>
      </c>
      <c r="Y29" s="110">
        <v>1714.78</v>
      </c>
      <c r="Z29" s="110">
        <v>2127.1190000000001</v>
      </c>
      <c r="AA29" s="110">
        <v>2499.5839999999998</v>
      </c>
      <c r="AB29" s="110">
        <v>2577.0410000000002</v>
      </c>
      <c r="AC29" s="110">
        <v>2896.203</v>
      </c>
      <c r="AD29" s="110">
        <v>2559.4380000000001</v>
      </c>
      <c r="AE29" s="110">
        <v>2677.3420000000001</v>
      </c>
      <c r="AF29" s="110">
        <v>4603.3680000000004</v>
      </c>
      <c r="AG29" s="110">
        <v>6234.2219999999998</v>
      </c>
      <c r="AH29" s="110">
        <v>6888</v>
      </c>
      <c r="AI29" s="110">
        <v>7198</v>
      </c>
      <c r="AJ29" s="110">
        <v>6846</v>
      </c>
      <c r="AK29" s="110">
        <v>6597</v>
      </c>
      <c r="AL29" s="110">
        <v>8307</v>
      </c>
      <c r="AM29" s="110">
        <v>8705</v>
      </c>
      <c r="AN29" s="110">
        <v>9807</v>
      </c>
      <c r="AO29" s="110">
        <v>10218</v>
      </c>
      <c r="AP29" s="110">
        <v>10405</v>
      </c>
      <c r="AQ29" s="110">
        <v>11519</v>
      </c>
      <c r="AR29" s="110">
        <v>13387</v>
      </c>
      <c r="AS29" s="110">
        <v>14566</v>
      </c>
      <c r="AT29" s="110">
        <v>14239</v>
      </c>
      <c r="AU29" s="110">
        <v>13386</v>
      </c>
      <c r="AV29" s="110">
        <v>14057</v>
      </c>
      <c r="AW29" s="110">
        <v>14056</v>
      </c>
      <c r="AX29" s="110">
        <v>13964</v>
      </c>
      <c r="AY29" s="110">
        <v>13976</v>
      </c>
      <c r="AZ29" s="110">
        <v>14287</v>
      </c>
      <c r="BA29" s="110">
        <v>13837</v>
      </c>
      <c r="BB29" s="110">
        <v>14452</v>
      </c>
      <c r="BC29" s="110">
        <v>15431</v>
      </c>
      <c r="BD29" s="110">
        <v>18481</v>
      </c>
      <c r="BE29" s="110">
        <v>22362</v>
      </c>
      <c r="BF29" s="110">
        <v>30229.49</v>
      </c>
      <c r="BG29" s="111">
        <v>37401.74</v>
      </c>
      <c r="BH29" s="111">
        <v>36198.199999999997</v>
      </c>
      <c r="BI29" s="111">
        <v>31136.77</v>
      </c>
      <c r="BJ29" s="111">
        <v>26695.24</v>
      </c>
      <c r="BK29" s="111">
        <v>25337.58</v>
      </c>
      <c r="BL29" s="111">
        <v>25973.56</v>
      </c>
      <c r="BM29" s="111">
        <v>27324.16</v>
      </c>
      <c r="BN29" s="111">
        <v>28728.82</v>
      </c>
      <c r="BO29" s="111">
        <v>30152.61</v>
      </c>
      <c r="BP29" s="111">
        <v>31584.75</v>
      </c>
      <c r="BQ29" s="111">
        <v>33023.730000000003</v>
      </c>
      <c r="BR29" s="111">
        <v>34471.269999999997</v>
      </c>
      <c r="BS29" s="111">
        <v>35924.639999999999</v>
      </c>
      <c r="BT29" s="111">
        <v>37379.08</v>
      </c>
      <c r="BU29" s="111">
        <v>38834.36</v>
      </c>
      <c r="BV29" s="111">
        <v>40290.53</v>
      </c>
      <c r="BW29" s="111">
        <v>41747.629999999997</v>
      </c>
      <c r="BX29" s="111">
        <v>43205.69</v>
      </c>
      <c r="BY29" s="111">
        <v>44664.77</v>
      </c>
      <c r="BZ29" s="111">
        <v>46124.86</v>
      </c>
      <c r="CA29" s="111">
        <v>47586.01</v>
      </c>
      <c r="CB29" s="111">
        <v>49048.36</v>
      </c>
      <c r="CC29" s="111">
        <v>50511.87</v>
      </c>
      <c r="CD29" s="111">
        <v>51976.57</v>
      </c>
      <c r="CE29" s="111">
        <v>53442.5</v>
      </c>
      <c r="CF29" s="111">
        <v>54909.67</v>
      </c>
      <c r="CG29" t="s">
        <v>963</v>
      </c>
      <c r="CH29" t="b">
        <v>0</v>
      </c>
      <c r="CI29" t="s">
        <v>573</v>
      </c>
      <c r="CJ29" t="s">
        <v>573</v>
      </c>
      <c r="CK29">
        <v>2024</v>
      </c>
      <c r="CL29">
        <v>2</v>
      </c>
      <c r="CM29" t="s">
        <v>573</v>
      </c>
      <c r="CN29" s="109" t="s">
        <v>964</v>
      </c>
      <c r="CO29" t="s">
        <v>965</v>
      </c>
      <c r="CP29" t="s">
        <v>881</v>
      </c>
      <c r="CQ29" t="s">
        <v>953</v>
      </c>
      <c r="CR29" s="109" t="s">
        <v>852</v>
      </c>
    </row>
    <row r="30" spans="1:96">
      <c r="A30" t="s">
        <v>882</v>
      </c>
      <c r="B30" t="s">
        <v>950</v>
      </c>
      <c r="C30" s="109" t="s">
        <v>849</v>
      </c>
      <c r="D30" t="s">
        <v>883</v>
      </c>
      <c r="E30" t="s">
        <v>570</v>
      </c>
      <c r="F30" t="s">
        <v>571</v>
      </c>
      <c r="G30" s="110">
        <v>1061.7249999999999</v>
      </c>
      <c r="H30" s="110">
        <v>996.43700000000001</v>
      </c>
      <c r="I30" s="110">
        <v>957.48800000000006</v>
      </c>
      <c r="J30" s="110">
        <v>762.77499999999998</v>
      </c>
      <c r="K30" s="110">
        <v>593.43200000000002</v>
      </c>
      <c r="L30" s="110">
        <v>368.45499999999998</v>
      </c>
      <c r="M30" s="110">
        <v>338.92</v>
      </c>
      <c r="N30" s="110">
        <v>1826.529</v>
      </c>
      <c r="O30" s="110">
        <v>1756.296</v>
      </c>
      <c r="P30" s="110">
        <v>2391.0349999999999</v>
      </c>
      <c r="Q30" s="110">
        <v>4196.5479999999998</v>
      </c>
      <c r="R30" s="110">
        <v>5657.0029999999997</v>
      </c>
      <c r="S30" s="110">
        <v>6031.7889999999998</v>
      </c>
      <c r="T30" s="110">
        <v>5394.1009999999997</v>
      </c>
      <c r="U30" s="110">
        <v>6988.7740000000003</v>
      </c>
      <c r="V30" s="110">
        <v>8000.5</v>
      </c>
      <c r="W30" s="110">
        <v>10701.2</v>
      </c>
      <c r="X30" s="110">
        <v>16755.400000000001</v>
      </c>
      <c r="Y30" s="110">
        <v>33398.5</v>
      </c>
      <c r="Z30" s="110">
        <v>33936.300000000003</v>
      </c>
      <c r="AA30" s="110">
        <v>63893.9</v>
      </c>
      <c r="AB30" s="110">
        <v>75179.100000000006</v>
      </c>
      <c r="AC30" s="110">
        <v>194890.4</v>
      </c>
      <c r="AD30" s="110">
        <v>106061</v>
      </c>
      <c r="AE30" s="110">
        <v>115630.1</v>
      </c>
      <c r="AF30" s="110">
        <v>115896</v>
      </c>
      <c r="AG30" s="110">
        <v>140910.29999999999</v>
      </c>
      <c r="AH30" s="110">
        <v>270251.8</v>
      </c>
      <c r="AI30" s="110">
        <v>171565.2</v>
      </c>
      <c r="AJ30" s="110">
        <v>170966.39999999999</v>
      </c>
      <c r="AK30" s="110">
        <v>159666.6</v>
      </c>
      <c r="AL30" s="110">
        <v>139331.4</v>
      </c>
      <c r="AM30" s="110">
        <v>132639.4</v>
      </c>
      <c r="AN30" s="110">
        <v>138330.9</v>
      </c>
      <c r="AO30" s="110">
        <v>139379.70000000001</v>
      </c>
      <c r="AP30" s="110">
        <v>134696.6</v>
      </c>
      <c r="AQ30" s="110">
        <v>129484.2</v>
      </c>
      <c r="AR30" s="110">
        <v>119615.2</v>
      </c>
      <c r="AS30" s="110">
        <v>121120.1</v>
      </c>
      <c r="AT30" s="110">
        <v>124936.9</v>
      </c>
      <c r="AU30" s="110">
        <v>128453.1</v>
      </c>
      <c r="AV30" s="110">
        <v>125171.1</v>
      </c>
      <c r="AW30" s="110">
        <v>120639.8</v>
      </c>
      <c r="AX30" s="110">
        <v>121035.8</v>
      </c>
      <c r="AY30" s="110">
        <v>107339.5</v>
      </c>
      <c r="AZ30" s="110">
        <v>106239</v>
      </c>
      <c r="BA30" s="110">
        <v>104462.2</v>
      </c>
      <c r="BB30" s="110">
        <v>101006.9</v>
      </c>
      <c r="BC30" s="110">
        <v>93384.21</v>
      </c>
      <c r="BD30" s="110">
        <v>88844.89</v>
      </c>
      <c r="BE30" s="110">
        <v>91481.1</v>
      </c>
      <c r="BF30" s="111">
        <v>131441.60000000001</v>
      </c>
      <c r="BG30" s="111">
        <v>133425.29999999999</v>
      </c>
      <c r="BH30" s="111">
        <v>135347.29999999999</v>
      </c>
      <c r="BI30" s="111">
        <v>137244.4</v>
      </c>
      <c r="BJ30" s="111">
        <v>138800.9</v>
      </c>
      <c r="BK30" s="111">
        <v>140158.1</v>
      </c>
      <c r="BL30" s="111">
        <v>141378.1</v>
      </c>
      <c r="BM30" s="111">
        <v>142455.9</v>
      </c>
      <c r="BN30" s="111">
        <v>143390.39999999999</v>
      </c>
      <c r="BO30" s="111">
        <v>144253.70000000001</v>
      </c>
      <c r="BP30" s="111">
        <v>145119.70000000001</v>
      </c>
      <c r="BQ30" s="111">
        <v>145991</v>
      </c>
      <c r="BR30" s="111">
        <v>146867.5</v>
      </c>
      <c r="BS30" s="111">
        <v>147749.5</v>
      </c>
      <c r="BT30" s="111">
        <v>148636.79999999999</v>
      </c>
      <c r="BU30" s="111">
        <v>149529.5</v>
      </c>
      <c r="BV30" s="111">
        <v>150427.4</v>
      </c>
      <c r="BW30" s="111">
        <v>151330.9</v>
      </c>
      <c r="BX30" s="111">
        <v>152239.79999999999</v>
      </c>
      <c r="BY30" s="111">
        <v>153154</v>
      </c>
      <c r="BZ30" s="111">
        <v>154073.70000000001</v>
      </c>
      <c r="CA30" s="111">
        <v>154998.9</v>
      </c>
      <c r="CB30" s="111">
        <v>155929.5</v>
      </c>
      <c r="CC30" s="111">
        <v>156865.79999999999</v>
      </c>
      <c r="CD30" s="111">
        <v>157807.6</v>
      </c>
      <c r="CE30" s="111">
        <v>158755.1</v>
      </c>
      <c r="CF30" s="111">
        <v>159708.29999999999</v>
      </c>
      <c r="CG30" t="s">
        <v>966</v>
      </c>
      <c r="CH30" t="b">
        <v>0</v>
      </c>
      <c r="CI30" t="s">
        <v>573</v>
      </c>
      <c r="CJ30" t="s">
        <v>573</v>
      </c>
      <c r="CK30">
        <v>2023</v>
      </c>
      <c r="CL30">
        <v>4</v>
      </c>
      <c r="CM30" t="s">
        <v>573</v>
      </c>
      <c r="CN30" s="109" t="s">
        <v>967</v>
      </c>
      <c r="CO30" t="s">
        <v>968</v>
      </c>
      <c r="CP30" t="s">
        <v>887</v>
      </c>
      <c r="CQ30" t="s">
        <v>953</v>
      </c>
      <c r="CR30" s="109" t="s">
        <v>852</v>
      </c>
    </row>
    <row r="31" spans="1:96">
      <c r="A31" t="s">
        <v>774</v>
      </c>
      <c r="B31" t="s">
        <v>950</v>
      </c>
      <c r="C31" s="109" t="s">
        <v>849</v>
      </c>
      <c r="D31" t="s">
        <v>888</v>
      </c>
      <c r="E31" t="s">
        <v>861</v>
      </c>
      <c r="F31" t="s">
        <v>571</v>
      </c>
      <c r="G31" s="110">
        <v>0.3305708</v>
      </c>
      <c r="H31" s="110">
        <v>0.3980747</v>
      </c>
      <c r="I31" s="110">
        <v>0.53010449999999998</v>
      </c>
      <c r="J31" s="110">
        <v>0.7534632</v>
      </c>
      <c r="K31" s="110">
        <v>0.91725950000000001</v>
      </c>
      <c r="L31" s="110">
        <v>1.1793340000000001</v>
      </c>
      <c r="M31" s="110">
        <v>1.3570279999999999</v>
      </c>
      <c r="N31" s="110">
        <v>1.591307</v>
      </c>
      <c r="O31" s="110">
        <v>1.8960669999999999</v>
      </c>
      <c r="P31" s="110">
        <v>2.2971200000000001</v>
      </c>
      <c r="Q31" s="110">
        <v>2.3894410000000001</v>
      </c>
      <c r="R31" s="110">
        <v>2.8490639999999998</v>
      </c>
      <c r="S31" s="110">
        <v>3.1627580000000002</v>
      </c>
      <c r="T31" s="110">
        <v>3.4367450000000002</v>
      </c>
      <c r="U31" s="110">
        <v>3.8675790000000001</v>
      </c>
      <c r="V31" s="110">
        <v>4.072076</v>
      </c>
      <c r="W31" s="110">
        <v>4.4592320000000001</v>
      </c>
      <c r="X31" s="110">
        <v>5.0181250000000004</v>
      </c>
      <c r="Y31" s="110">
        <v>5.5690749999999998</v>
      </c>
      <c r="Z31" s="110">
        <v>5.9909749999999997</v>
      </c>
      <c r="AA31" s="110">
        <v>6.2480859999999998</v>
      </c>
      <c r="AB31" s="110">
        <v>6.0852820000000003</v>
      </c>
      <c r="AC31" s="110">
        <v>7.0075060000000002</v>
      </c>
      <c r="AD31" s="110">
        <v>7.1057829999999997</v>
      </c>
      <c r="AE31" s="110">
        <v>6.7454299999999998</v>
      </c>
      <c r="AF31" s="110">
        <v>6.971768</v>
      </c>
      <c r="AG31" s="110">
        <v>6.9499279999999999</v>
      </c>
      <c r="AH31" s="110">
        <v>7.5485300000000004</v>
      </c>
      <c r="AI31" s="110">
        <v>7.9981090000000004</v>
      </c>
      <c r="AJ31" s="110">
        <v>7.8192349999999999</v>
      </c>
      <c r="AK31" s="110">
        <v>7.3473050000000004</v>
      </c>
      <c r="AL31" s="110">
        <v>7.2598520000000004</v>
      </c>
      <c r="AM31" s="110">
        <v>8.1468810000000005</v>
      </c>
      <c r="AN31" s="110">
        <v>8.3784519999999993</v>
      </c>
      <c r="AO31" s="110">
        <v>8.8843979999999991</v>
      </c>
      <c r="AP31" s="110">
        <v>8.6346229999999995</v>
      </c>
      <c r="AQ31" s="110">
        <v>9.0148270000000004</v>
      </c>
      <c r="AR31" s="110">
        <v>8.5637249999999998</v>
      </c>
      <c r="AS31" s="110">
        <v>8.6250990000000005</v>
      </c>
      <c r="AT31" s="110">
        <v>8.6725589999999997</v>
      </c>
      <c r="AU31" s="110">
        <v>8.4445209999999999</v>
      </c>
      <c r="AV31" s="110">
        <v>8.1228069999999999</v>
      </c>
      <c r="AW31" s="110">
        <v>8.0206169999999997</v>
      </c>
      <c r="AX31" s="110">
        <v>7.4416909999999996</v>
      </c>
      <c r="AY31" s="110">
        <v>6.7856459999999998</v>
      </c>
      <c r="AZ31" s="110">
        <v>6.2499269999999996</v>
      </c>
      <c r="BA31" s="110">
        <v>5.6368910000000003</v>
      </c>
      <c r="BB31" s="110">
        <v>5.1244680000000002</v>
      </c>
      <c r="BC31" s="110">
        <v>4.490488</v>
      </c>
      <c r="BD31" s="110">
        <v>4.199586</v>
      </c>
      <c r="BE31" s="110">
        <v>5.5451639999999998</v>
      </c>
      <c r="BF31" s="110">
        <v>7.1098270000000001</v>
      </c>
      <c r="BG31" s="111">
        <v>7.5996439999999996</v>
      </c>
      <c r="BH31" s="111">
        <v>7.9244019999999997</v>
      </c>
      <c r="BI31" s="111">
        <v>8.2375699999999998</v>
      </c>
      <c r="BJ31" s="111">
        <v>8.5218050000000005</v>
      </c>
      <c r="BK31" s="111">
        <v>8.7662630000000004</v>
      </c>
      <c r="BL31" s="111">
        <v>8.9799399999999991</v>
      </c>
      <c r="BM31" s="111">
        <v>9.1711690000000008</v>
      </c>
      <c r="BN31" s="111">
        <v>9.3512140000000006</v>
      </c>
      <c r="BO31" s="111">
        <v>9.5278759999999991</v>
      </c>
      <c r="BP31" s="111">
        <v>9.7100159999999995</v>
      </c>
      <c r="BQ31" s="111">
        <v>9.8986640000000001</v>
      </c>
      <c r="BR31" s="111">
        <v>10.09347</v>
      </c>
      <c r="BS31" s="111">
        <v>10.294320000000001</v>
      </c>
      <c r="BT31" s="111">
        <v>10.501329999999999</v>
      </c>
      <c r="BU31" s="111">
        <v>10.71475</v>
      </c>
      <c r="BV31" s="111">
        <v>10.93478</v>
      </c>
      <c r="BW31" s="111">
        <v>11.1616</v>
      </c>
      <c r="BX31" s="111">
        <v>11.395440000000001</v>
      </c>
      <c r="BY31" s="111">
        <v>11.636509999999999</v>
      </c>
      <c r="BZ31" s="111">
        <v>11.88499</v>
      </c>
      <c r="CA31" s="111">
        <v>12.14106</v>
      </c>
      <c r="CB31" s="111">
        <v>12.404809999999999</v>
      </c>
      <c r="CC31" s="111">
        <v>12.67633</v>
      </c>
      <c r="CD31" s="111">
        <v>12.95574</v>
      </c>
      <c r="CE31" s="111">
        <v>13.24328</v>
      </c>
      <c r="CF31" s="111">
        <v>13.539160000000001</v>
      </c>
      <c r="CG31" t="s">
        <v>969</v>
      </c>
      <c r="CH31" t="b">
        <v>1</v>
      </c>
      <c r="CI31" t="s">
        <v>573</v>
      </c>
      <c r="CJ31" t="s">
        <v>573</v>
      </c>
      <c r="CK31">
        <v>2024</v>
      </c>
      <c r="CL31">
        <v>1</v>
      </c>
      <c r="CM31" t="s">
        <v>573</v>
      </c>
      <c r="CN31" s="109" t="s">
        <v>970</v>
      </c>
      <c r="CO31" s="109" t="s">
        <v>971</v>
      </c>
      <c r="CP31" t="s">
        <v>892</v>
      </c>
      <c r="CQ31" t="s">
        <v>953</v>
      </c>
      <c r="CR31" s="109" t="s">
        <v>852</v>
      </c>
    </row>
    <row r="32" spans="1:96">
      <c r="A32" t="s">
        <v>775</v>
      </c>
      <c r="B32" t="s">
        <v>950</v>
      </c>
      <c r="C32" s="109" t="s">
        <v>849</v>
      </c>
      <c r="D32" t="s">
        <v>888</v>
      </c>
      <c r="E32" t="s">
        <v>861</v>
      </c>
      <c r="F32" t="s">
        <v>571</v>
      </c>
      <c r="G32" s="110">
        <v>1.5787530000000001</v>
      </c>
      <c r="H32" s="110">
        <v>1.902121</v>
      </c>
      <c r="I32" s="110">
        <v>2.2591429999999999</v>
      </c>
      <c r="J32" s="110">
        <v>2.6084909999999999</v>
      </c>
      <c r="K32" s="110">
        <v>3.1951969999999998</v>
      </c>
      <c r="L32" s="110">
        <v>3.6531859999999998</v>
      </c>
      <c r="M32" s="110">
        <v>4.4500909999999996</v>
      </c>
      <c r="N32" s="110">
        <v>5.5218480000000003</v>
      </c>
      <c r="O32" s="110">
        <v>7.3489810000000002</v>
      </c>
      <c r="P32" s="110">
        <v>9.0407060000000001</v>
      </c>
      <c r="Q32" s="110">
        <v>9.992407</v>
      </c>
      <c r="R32" s="110">
        <v>10.9818</v>
      </c>
      <c r="S32" s="110">
        <v>12.86463</v>
      </c>
      <c r="T32" s="110">
        <v>13.702669999999999</v>
      </c>
      <c r="U32" s="110">
        <v>13.49906</v>
      </c>
      <c r="V32" s="110">
        <v>14.16371</v>
      </c>
      <c r="W32" s="110">
        <v>17.433199999999999</v>
      </c>
      <c r="X32" s="110">
        <v>19.35491</v>
      </c>
      <c r="Y32" s="110">
        <v>19.64686</v>
      </c>
      <c r="Z32" s="110">
        <v>20</v>
      </c>
      <c r="AA32" s="110">
        <v>20.434889999999999</v>
      </c>
      <c r="AB32" s="110">
        <v>18.390840000000001</v>
      </c>
      <c r="AC32" s="110">
        <v>18.944739999999999</v>
      </c>
      <c r="AD32" s="110">
        <v>18.373670000000001</v>
      </c>
      <c r="AE32" s="110">
        <v>17.515609999999999</v>
      </c>
      <c r="AF32" s="110">
        <v>17.375</v>
      </c>
      <c r="AG32" s="110">
        <v>16.806629999999998</v>
      </c>
      <c r="AH32" s="110">
        <v>17.211919999999999</v>
      </c>
      <c r="AI32" s="110">
        <v>17.368030000000001</v>
      </c>
      <c r="AJ32" s="110">
        <v>15.95185</v>
      </c>
      <c r="AK32" s="110">
        <v>15.22892</v>
      </c>
      <c r="AL32" s="110">
        <v>14.417210000000001</v>
      </c>
      <c r="AM32" s="110">
        <v>13.65546</v>
      </c>
      <c r="AN32" s="110">
        <v>13.46677</v>
      </c>
      <c r="AO32" s="110">
        <v>13.83934</v>
      </c>
      <c r="AP32" s="110">
        <v>14.168100000000001</v>
      </c>
      <c r="AQ32" s="110">
        <v>13.467460000000001</v>
      </c>
      <c r="AR32" s="110">
        <v>12.921279999999999</v>
      </c>
      <c r="AS32" s="110">
        <v>13.282970000000001</v>
      </c>
      <c r="AT32" s="110">
        <v>13.4733</v>
      </c>
      <c r="AU32" s="110">
        <v>12.866910000000001</v>
      </c>
      <c r="AV32" s="110">
        <v>12.91535</v>
      </c>
      <c r="AW32" s="110">
        <v>12.03032</v>
      </c>
      <c r="AX32" s="110">
        <v>11.52115</v>
      </c>
      <c r="AY32" s="110">
        <v>10.50128</v>
      </c>
      <c r="AZ32" s="110">
        <v>9.7771709999999992</v>
      </c>
      <c r="BA32" s="110">
        <v>9.4753969999999992</v>
      </c>
      <c r="BB32" s="110">
        <v>8.9917619999999996</v>
      </c>
      <c r="BC32" s="110">
        <v>8.4981010000000001</v>
      </c>
      <c r="BD32" s="110">
        <v>8.6061230000000002</v>
      </c>
      <c r="BE32" s="110">
        <v>11.81828</v>
      </c>
      <c r="BF32" s="110">
        <v>13.005979999999999</v>
      </c>
      <c r="BG32" s="111">
        <v>13.45584</v>
      </c>
      <c r="BH32" s="111">
        <v>13.79758</v>
      </c>
      <c r="BI32" s="111">
        <v>14.0471</v>
      </c>
      <c r="BJ32" s="111">
        <v>14.27952</v>
      </c>
      <c r="BK32" s="111">
        <v>14.51882</v>
      </c>
      <c r="BL32" s="111">
        <v>14.76764</v>
      </c>
      <c r="BM32" s="111">
        <v>15.02595</v>
      </c>
      <c r="BN32" s="111">
        <v>15.29299</v>
      </c>
      <c r="BO32" s="111">
        <v>15.56855</v>
      </c>
      <c r="BP32" s="111">
        <v>15.85275</v>
      </c>
      <c r="BQ32" s="111">
        <v>16.145900000000001</v>
      </c>
      <c r="BR32" s="111">
        <v>16.44828</v>
      </c>
      <c r="BS32" s="111">
        <v>16.76004</v>
      </c>
      <c r="BT32" s="111">
        <v>17.081209999999999</v>
      </c>
      <c r="BU32" s="111">
        <v>17.411909999999999</v>
      </c>
      <c r="BV32" s="111">
        <v>17.75224</v>
      </c>
      <c r="BW32" s="111">
        <v>18.102340000000002</v>
      </c>
      <c r="BX32" s="111">
        <v>18.46246</v>
      </c>
      <c r="BY32" s="111">
        <v>18.832850000000001</v>
      </c>
      <c r="BZ32" s="111">
        <v>19.213709999999999</v>
      </c>
      <c r="CA32" s="111">
        <v>19.60521</v>
      </c>
      <c r="CB32" s="111">
        <v>20.007470000000001</v>
      </c>
      <c r="CC32" s="111">
        <v>20.420649999999998</v>
      </c>
      <c r="CD32" s="111">
        <v>20.844909999999999</v>
      </c>
      <c r="CE32" s="111">
        <v>21.280429999999999</v>
      </c>
      <c r="CF32" s="111">
        <v>21.727519999999998</v>
      </c>
      <c r="CG32" t="s">
        <v>972</v>
      </c>
      <c r="CH32" t="b">
        <v>1</v>
      </c>
      <c r="CI32" t="s">
        <v>573</v>
      </c>
      <c r="CJ32" t="s">
        <v>573</v>
      </c>
      <c r="CK32">
        <v>2024</v>
      </c>
      <c r="CL32">
        <v>1</v>
      </c>
      <c r="CM32" t="s">
        <v>573</v>
      </c>
      <c r="CN32" t="s">
        <v>973</v>
      </c>
      <c r="CO32" t="s">
        <v>974</v>
      </c>
      <c r="CP32" t="s">
        <v>896</v>
      </c>
      <c r="CQ32" t="s">
        <v>953</v>
      </c>
      <c r="CR32" s="109" t="s">
        <v>852</v>
      </c>
    </row>
    <row r="33" spans="1:96">
      <c r="A33" t="s">
        <v>777</v>
      </c>
      <c r="B33" t="s">
        <v>950</v>
      </c>
      <c r="C33" s="109" t="s">
        <v>849</v>
      </c>
      <c r="D33" t="s">
        <v>897</v>
      </c>
      <c r="E33" t="s">
        <v>861</v>
      </c>
      <c r="F33" t="s">
        <v>571</v>
      </c>
      <c r="G33" s="110">
        <v>1.986917</v>
      </c>
      <c r="H33" s="110">
        <v>2.1632709999999999</v>
      </c>
      <c r="I33" s="110">
        <v>2.374895</v>
      </c>
      <c r="J33" s="110">
        <v>3.0832489999999999</v>
      </c>
      <c r="K33" s="110">
        <v>4.6596539999999997</v>
      </c>
      <c r="L33" s="110">
        <v>6.2096070000000001</v>
      </c>
      <c r="M33" s="110">
        <v>11.058350000000001</v>
      </c>
      <c r="N33" s="110">
        <v>13.37152</v>
      </c>
      <c r="O33" s="110">
        <v>19.545860000000001</v>
      </c>
      <c r="P33" s="110">
        <v>25.321439999999999</v>
      </c>
      <c r="Q33" s="110">
        <v>37.507469999999998</v>
      </c>
      <c r="R33" s="110">
        <v>49.155619999999999</v>
      </c>
      <c r="S33" s="110">
        <v>55.072290000000002</v>
      </c>
      <c r="T33" s="110">
        <v>53.292099999999998</v>
      </c>
      <c r="U33" s="110">
        <v>52.39367</v>
      </c>
      <c r="V33" s="110">
        <v>51.604979999999998</v>
      </c>
      <c r="W33" s="110">
        <v>51.782310000000003</v>
      </c>
      <c r="X33" s="110">
        <v>54.643160000000002</v>
      </c>
      <c r="Y33" s="110">
        <v>56.736870000000003</v>
      </c>
      <c r="Z33" s="110">
        <v>53.617370000000001</v>
      </c>
      <c r="AA33" s="110">
        <v>60.000390000000003</v>
      </c>
      <c r="AB33" s="110">
        <v>58.950110000000002</v>
      </c>
      <c r="AC33" s="110">
        <v>59.355719999999998</v>
      </c>
      <c r="AD33" s="110">
        <v>59.997459999999997</v>
      </c>
      <c r="AE33" s="110">
        <v>56.468420000000002</v>
      </c>
      <c r="AF33" s="110">
        <v>52.684660000000001</v>
      </c>
      <c r="AG33" s="110">
        <v>52.195979999999999</v>
      </c>
      <c r="AH33" s="110">
        <v>50.777500000000003</v>
      </c>
      <c r="AI33" s="110">
        <v>44.69894</v>
      </c>
      <c r="AJ33" s="110">
        <v>42.187109999999997</v>
      </c>
      <c r="AK33" s="110">
        <v>38.151609999999998</v>
      </c>
      <c r="AL33" s="110">
        <v>35.960769999999997</v>
      </c>
      <c r="AM33" s="110">
        <v>29.968769999999999</v>
      </c>
      <c r="AN33" s="110">
        <v>27.998909999999999</v>
      </c>
      <c r="AO33" s="110">
        <v>26.403009999999998</v>
      </c>
      <c r="AP33" s="110">
        <v>25.478470000000002</v>
      </c>
      <c r="AQ33" s="110">
        <v>31.123519999999999</v>
      </c>
      <c r="AR33" s="110">
        <v>31.978999999999999</v>
      </c>
      <c r="AS33" s="110">
        <v>33.442700000000002</v>
      </c>
      <c r="AT33" s="110">
        <v>31.01624</v>
      </c>
      <c r="AU33" s="110">
        <v>30.122260000000001</v>
      </c>
      <c r="AV33" s="110">
        <v>26.76193</v>
      </c>
      <c r="AW33" s="110">
        <v>25.559470000000001</v>
      </c>
      <c r="AX33" s="110">
        <v>22.24457</v>
      </c>
      <c r="AY33" s="110">
        <v>16.68187</v>
      </c>
      <c r="AZ33" s="110">
        <v>18.031030000000001</v>
      </c>
      <c r="BA33" s="110">
        <v>17.018879999999999</v>
      </c>
      <c r="BB33" s="110">
        <v>12.05696</v>
      </c>
      <c r="BC33" s="110">
        <v>12.666969999999999</v>
      </c>
      <c r="BD33" s="110">
        <v>20.28368</v>
      </c>
      <c r="BE33" s="110">
        <v>18.558800000000002</v>
      </c>
      <c r="BF33" s="110">
        <v>18.834099999999999</v>
      </c>
      <c r="BG33" s="111">
        <v>16.647970000000001</v>
      </c>
      <c r="BH33" s="111">
        <v>14.89662</v>
      </c>
      <c r="BI33" s="111">
        <v>13.428660000000001</v>
      </c>
      <c r="BJ33" s="111">
        <v>12.276199999999999</v>
      </c>
      <c r="BK33" s="111">
        <v>11.48845</v>
      </c>
      <c r="BL33" s="111">
        <v>10.796720000000001</v>
      </c>
      <c r="BM33" s="111">
        <v>10.01742</v>
      </c>
      <c r="BN33" s="111">
        <v>9.2115500000000008</v>
      </c>
      <c r="BO33" s="111">
        <v>8.3926780000000001</v>
      </c>
      <c r="BP33" s="111">
        <v>7.5604630000000004</v>
      </c>
      <c r="BQ33" s="111">
        <v>6.7153619999999998</v>
      </c>
      <c r="BR33" s="111">
        <v>5.8568920000000002</v>
      </c>
      <c r="BS33" s="111">
        <v>4.9864499999999996</v>
      </c>
      <c r="BT33" s="111">
        <v>4.1088789999999999</v>
      </c>
      <c r="BU33" s="111">
        <v>3.226038</v>
      </c>
      <c r="BV33" s="111">
        <v>2.336265</v>
      </c>
      <c r="BW33" s="111">
        <v>1.44011</v>
      </c>
      <c r="BX33" s="111">
        <v>0.54259570000000001</v>
      </c>
      <c r="BY33" s="111">
        <v>-0.3565239</v>
      </c>
      <c r="BZ33" s="111">
        <v>-1.2574209999999999</v>
      </c>
      <c r="CA33" s="111">
        <v>-2.1559110000000001</v>
      </c>
      <c r="CB33" s="111">
        <v>-3.047644</v>
      </c>
      <c r="CC33" s="111">
        <v>-3.9291209999999999</v>
      </c>
      <c r="CD33" s="111">
        <v>-4.8023600000000002</v>
      </c>
      <c r="CE33" s="111">
        <v>-5.6626630000000002</v>
      </c>
      <c r="CF33" s="111">
        <v>-6.5068390000000003</v>
      </c>
      <c r="CG33" t="s">
        <v>889</v>
      </c>
      <c r="CH33" t="b">
        <v>1</v>
      </c>
      <c r="CI33" t="s">
        <v>573</v>
      </c>
      <c r="CJ33" t="s">
        <v>573</v>
      </c>
      <c r="CK33">
        <v>2024</v>
      </c>
      <c r="CL33">
        <v>2</v>
      </c>
      <c r="CM33" t="s">
        <v>573</v>
      </c>
      <c r="CN33" s="109" t="s">
        <v>975</v>
      </c>
      <c r="CO33" t="s">
        <v>976</v>
      </c>
      <c r="CP33" t="s">
        <v>901</v>
      </c>
      <c r="CQ33" t="s">
        <v>953</v>
      </c>
      <c r="CR33" s="109" t="s">
        <v>852</v>
      </c>
    </row>
    <row r="34" spans="1:96">
      <c r="A34" t="s">
        <v>779</v>
      </c>
      <c r="B34" t="s">
        <v>950</v>
      </c>
      <c r="C34" s="109" t="s">
        <v>849</v>
      </c>
      <c r="D34" t="s">
        <v>888</v>
      </c>
      <c r="E34" t="s">
        <v>861</v>
      </c>
      <c r="F34" t="s">
        <v>571</v>
      </c>
      <c r="G34" s="110">
        <v>8.0210000000000004E-2</v>
      </c>
      <c r="H34" s="110">
        <v>8.7389999999999995E-2</v>
      </c>
      <c r="I34" s="110">
        <v>0.104</v>
      </c>
      <c r="J34" s="110">
        <v>0.123</v>
      </c>
      <c r="K34" s="110">
        <v>0.16300000000000001</v>
      </c>
      <c r="L34" s="110">
        <v>0.193</v>
      </c>
      <c r="M34" s="110">
        <v>0.25800000000000001</v>
      </c>
      <c r="N34" s="110">
        <v>0.32200000000000001</v>
      </c>
      <c r="O34" s="110">
        <v>0.39300000000000002</v>
      </c>
      <c r="P34" s="110">
        <v>0.503</v>
      </c>
      <c r="Q34" s="110">
        <v>0.6790001</v>
      </c>
      <c r="R34" s="110">
        <v>0.84199990000000002</v>
      </c>
      <c r="S34" s="110">
        <v>1.006</v>
      </c>
      <c r="T34" s="110">
        <v>1.02</v>
      </c>
      <c r="U34" s="110">
        <v>1.081</v>
      </c>
      <c r="V34" s="110">
        <v>1.1930000000000001</v>
      </c>
      <c r="W34" s="110">
        <v>1.204</v>
      </c>
      <c r="X34" s="110">
        <v>1.2470000000000001</v>
      </c>
      <c r="Y34" s="110">
        <v>1.597</v>
      </c>
      <c r="Z34" s="110">
        <v>2.0990000000000002</v>
      </c>
      <c r="AA34" s="110">
        <v>3.6930000000000001</v>
      </c>
      <c r="AB34" s="110">
        <v>3.6480000000000001</v>
      </c>
      <c r="AC34" s="110">
        <v>3.778</v>
      </c>
      <c r="AD34" s="110">
        <v>4.1429999999999998</v>
      </c>
      <c r="AE34" s="110">
        <v>4.4960000000000004</v>
      </c>
      <c r="AF34" s="110">
        <v>4.1109999999999998</v>
      </c>
      <c r="AG34" s="110">
        <v>3.6796509999999998</v>
      </c>
      <c r="AH34" s="110">
        <v>3.6991580000000002</v>
      </c>
      <c r="AI34" s="110">
        <v>3.6921560000000002</v>
      </c>
      <c r="AJ34" s="110">
        <v>3.0129739999999998</v>
      </c>
      <c r="AK34" s="110">
        <v>2.755115</v>
      </c>
      <c r="AL34" s="110">
        <v>2.6872799999999999</v>
      </c>
      <c r="AM34" s="110">
        <v>2.6549740000000002</v>
      </c>
      <c r="AN34" s="110">
        <v>2.583183</v>
      </c>
      <c r="AO34" s="110">
        <v>2.6523469999999998</v>
      </c>
      <c r="AP34" s="110">
        <v>2.7140439999999999</v>
      </c>
      <c r="AQ34" s="110">
        <v>2.4131710000000002</v>
      </c>
      <c r="AR34" s="110">
        <v>2.4971930000000002</v>
      </c>
      <c r="AS34" s="110">
        <v>2.7532700000000001</v>
      </c>
      <c r="AT34" s="110">
        <v>2.865993</v>
      </c>
      <c r="AU34" s="110">
        <v>2.6032299999999999</v>
      </c>
      <c r="AV34" s="110">
        <v>2.545849</v>
      </c>
      <c r="AW34" s="110">
        <v>2.4450729999999998</v>
      </c>
      <c r="AX34" s="110">
        <v>2.366978</v>
      </c>
      <c r="AY34" s="110">
        <v>2.26058</v>
      </c>
      <c r="AZ34" s="110">
        <v>2.2067480000000002</v>
      </c>
      <c r="BA34" s="110">
        <v>2.0732059999999999</v>
      </c>
      <c r="BB34" s="110">
        <v>1.692558</v>
      </c>
      <c r="BC34" s="110">
        <v>1.3062670000000001</v>
      </c>
      <c r="BD34" s="110">
        <v>1.530427</v>
      </c>
      <c r="BE34" s="110">
        <v>3.1883279999999998</v>
      </c>
      <c r="BF34" s="110">
        <v>3.184828</v>
      </c>
      <c r="BG34" s="111">
        <v>3.2694320000000001</v>
      </c>
      <c r="BH34" s="111">
        <v>3.527746</v>
      </c>
      <c r="BI34" s="111">
        <v>3.7739729999999998</v>
      </c>
      <c r="BJ34" s="111">
        <v>4.0272370000000004</v>
      </c>
      <c r="BK34" s="111">
        <v>4.283188</v>
      </c>
      <c r="BL34" s="111">
        <v>4.5417100000000001</v>
      </c>
      <c r="BM34" s="111">
        <v>4.8027129999999998</v>
      </c>
      <c r="BN34" s="111">
        <v>5.0634009999999998</v>
      </c>
      <c r="BO34" s="111">
        <v>5.3154810000000001</v>
      </c>
      <c r="BP34" s="111">
        <v>5.5686580000000001</v>
      </c>
      <c r="BQ34" s="111">
        <v>5.8022980000000004</v>
      </c>
      <c r="BR34" s="111">
        <v>6.0245790000000001</v>
      </c>
      <c r="BS34" s="111">
        <v>6.2305529999999996</v>
      </c>
      <c r="BT34" s="111">
        <v>6.4200809999999997</v>
      </c>
      <c r="BU34" s="111">
        <v>6.6087100000000003</v>
      </c>
      <c r="BV34" s="111">
        <v>6.7932870000000003</v>
      </c>
      <c r="BW34" s="111">
        <v>6.9394070000000001</v>
      </c>
      <c r="BX34" s="111">
        <v>7.0532589999999997</v>
      </c>
      <c r="BY34" s="111">
        <v>7.1671110000000002</v>
      </c>
      <c r="BZ34" s="111">
        <v>7.2937019999999997</v>
      </c>
      <c r="CA34" s="111">
        <v>7.4279380000000002</v>
      </c>
      <c r="CB34" s="111">
        <v>7.5621729999999996</v>
      </c>
      <c r="CC34" s="111">
        <v>7.6964069999999998</v>
      </c>
      <c r="CD34" s="111">
        <v>7.8306420000000001</v>
      </c>
      <c r="CE34" s="111">
        <v>7.9648770000000004</v>
      </c>
      <c r="CF34" s="111">
        <v>8.0745459999999998</v>
      </c>
      <c r="CG34" t="s">
        <v>977</v>
      </c>
      <c r="CH34" t="b">
        <v>0</v>
      </c>
      <c r="CI34" t="s">
        <v>573</v>
      </c>
      <c r="CJ34" t="s">
        <v>573</v>
      </c>
      <c r="CK34">
        <v>2024</v>
      </c>
      <c r="CL34">
        <v>1</v>
      </c>
      <c r="CM34" t="s">
        <v>573</v>
      </c>
      <c r="CN34" s="109" t="s">
        <v>978</v>
      </c>
      <c r="CO34" t="s">
        <v>979</v>
      </c>
      <c r="CP34" t="s">
        <v>905</v>
      </c>
      <c r="CQ34" t="s">
        <v>953</v>
      </c>
      <c r="CR34" s="109" t="s">
        <v>852</v>
      </c>
    </row>
    <row r="35" spans="1:96">
      <c r="A35" t="s">
        <v>771</v>
      </c>
      <c r="B35" t="s">
        <v>950</v>
      </c>
      <c r="C35" s="109" t="s">
        <v>849</v>
      </c>
      <c r="D35" t="s">
        <v>888</v>
      </c>
      <c r="E35" t="s">
        <v>861</v>
      </c>
      <c r="F35" t="s">
        <v>571</v>
      </c>
      <c r="G35" s="110">
        <v>1.054</v>
      </c>
      <c r="H35" s="110">
        <v>1.3540000000000001</v>
      </c>
      <c r="I35" s="110">
        <v>2.294</v>
      </c>
      <c r="J35" s="110">
        <v>2.4049999999999998</v>
      </c>
      <c r="K35" s="110">
        <v>3.0529999999999999</v>
      </c>
      <c r="L35" s="110">
        <v>3.6019999999999999</v>
      </c>
      <c r="M35" s="110">
        <v>4.516</v>
      </c>
      <c r="N35" s="110">
        <v>5.516</v>
      </c>
      <c r="O35" s="110">
        <v>8.6739999999999995</v>
      </c>
      <c r="P35" s="110">
        <v>10.256</v>
      </c>
      <c r="Q35" s="110">
        <v>14.372</v>
      </c>
      <c r="R35" s="110">
        <v>16.478999999999999</v>
      </c>
      <c r="S35" s="110">
        <v>19.134</v>
      </c>
      <c r="T35" s="110">
        <v>20.81</v>
      </c>
      <c r="U35" s="110">
        <v>21.094999999999999</v>
      </c>
      <c r="V35" s="110">
        <v>21.907</v>
      </c>
      <c r="W35" s="110">
        <v>24.440999999999999</v>
      </c>
      <c r="X35" s="110">
        <v>28.132999999999999</v>
      </c>
      <c r="Y35" s="110">
        <v>30.565000000000001</v>
      </c>
      <c r="Z35" s="110">
        <v>33.619</v>
      </c>
      <c r="AA35" s="110">
        <v>36.587000000000003</v>
      </c>
      <c r="AB35" s="110">
        <v>39.137</v>
      </c>
      <c r="AC35" s="110">
        <v>41.981999999999999</v>
      </c>
      <c r="AD35" s="110">
        <v>45.073</v>
      </c>
      <c r="AE35" s="110">
        <v>45.796999999999997</v>
      </c>
      <c r="AF35" s="110">
        <v>45.585999999999999</v>
      </c>
      <c r="AG35" s="110">
        <v>42.944000000000003</v>
      </c>
      <c r="AH35" s="110">
        <v>43.606000000000002</v>
      </c>
      <c r="AI35" s="110">
        <v>46.707000000000001</v>
      </c>
      <c r="AJ35" s="110">
        <v>47.792999999999999</v>
      </c>
      <c r="AK35" s="110">
        <v>46.658000000000001</v>
      </c>
      <c r="AL35" s="110">
        <v>47.51</v>
      </c>
      <c r="AM35" s="110">
        <v>47.844000000000001</v>
      </c>
      <c r="AN35" s="110">
        <v>48.06</v>
      </c>
      <c r="AO35" s="110">
        <v>52.094999999999999</v>
      </c>
      <c r="AP35" s="110">
        <v>57.17</v>
      </c>
      <c r="AQ35" s="110">
        <v>49.280999999999999</v>
      </c>
      <c r="AR35" s="110">
        <v>50.709000000000003</v>
      </c>
      <c r="AS35" s="110">
        <v>55.996000000000002</v>
      </c>
      <c r="AT35" s="110">
        <v>54.941000000000003</v>
      </c>
      <c r="AU35" s="110">
        <v>49.426000000000002</v>
      </c>
      <c r="AV35" s="110">
        <v>47.314999999999998</v>
      </c>
      <c r="AW35" s="110">
        <v>44.707000000000001</v>
      </c>
      <c r="AX35" s="110">
        <v>42.43</v>
      </c>
      <c r="AY35" s="110">
        <v>41.02</v>
      </c>
      <c r="AZ35" s="110">
        <v>41.661000000000001</v>
      </c>
      <c r="BA35" s="110">
        <v>36.869</v>
      </c>
      <c r="BB35" s="110">
        <v>29.724</v>
      </c>
      <c r="BC35" s="110">
        <v>34.798999999999999</v>
      </c>
      <c r="BD35" s="110">
        <v>50.912999999999997</v>
      </c>
      <c r="BE35" s="110">
        <v>52.793999999999997</v>
      </c>
      <c r="BF35" s="110">
        <v>56.849969999999999</v>
      </c>
      <c r="BG35" s="111">
        <v>64.444220000000001</v>
      </c>
      <c r="BH35" s="111">
        <v>70.308869999999999</v>
      </c>
      <c r="BI35" s="111">
        <v>75.451999999999998</v>
      </c>
      <c r="BJ35" s="111">
        <v>80.119420000000005</v>
      </c>
      <c r="BK35" s="111">
        <v>84.195589999999996</v>
      </c>
      <c r="BL35" s="111">
        <v>87.592759999999998</v>
      </c>
      <c r="BM35" s="111">
        <v>90.746899999999997</v>
      </c>
      <c r="BN35" s="111">
        <v>93.840400000000002</v>
      </c>
      <c r="BO35" s="111">
        <v>96.894069999999999</v>
      </c>
      <c r="BP35" s="111">
        <v>99.936660000000003</v>
      </c>
      <c r="BQ35" s="111">
        <v>102.985</v>
      </c>
      <c r="BR35" s="111">
        <v>106.0496</v>
      </c>
      <c r="BS35" s="111">
        <v>109.1403</v>
      </c>
      <c r="BT35" s="111">
        <v>112.26649999999999</v>
      </c>
      <c r="BU35" s="111">
        <v>115.43559999999999</v>
      </c>
      <c r="BV35" s="111">
        <v>118.6544</v>
      </c>
      <c r="BW35" s="111">
        <v>121.92959999999999</v>
      </c>
      <c r="BX35" s="111">
        <v>125.26860000000001</v>
      </c>
      <c r="BY35" s="111">
        <v>128.679</v>
      </c>
      <c r="BZ35" s="111">
        <v>132.16739999999999</v>
      </c>
      <c r="CA35" s="111">
        <v>135.7379</v>
      </c>
      <c r="CB35" s="111">
        <v>139.39439999999999</v>
      </c>
      <c r="CC35" s="111">
        <v>143.13990000000001</v>
      </c>
      <c r="CD35" s="111">
        <v>146.97559999999999</v>
      </c>
      <c r="CE35" s="111">
        <v>150.90450000000001</v>
      </c>
      <c r="CF35" s="111">
        <v>154.9314</v>
      </c>
      <c r="CG35" t="s">
        <v>906</v>
      </c>
      <c r="CH35" t="b">
        <v>1</v>
      </c>
      <c r="CI35" t="s">
        <v>573</v>
      </c>
      <c r="CJ35" t="s">
        <v>573</v>
      </c>
      <c r="CK35">
        <v>2024</v>
      </c>
      <c r="CL35">
        <v>2</v>
      </c>
      <c r="CM35" t="s">
        <v>573</v>
      </c>
      <c r="CN35" s="109" t="s">
        <v>980</v>
      </c>
      <c r="CO35" t="s">
        <v>981</v>
      </c>
      <c r="CP35" t="s">
        <v>909</v>
      </c>
      <c r="CQ35" t="s">
        <v>953</v>
      </c>
      <c r="CR35" s="109" t="s">
        <v>852</v>
      </c>
    </row>
    <row r="36" spans="1:96">
      <c r="A36" t="s">
        <v>770</v>
      </c>
      <c r="B36" t="s">
        <v>950</v>
      </c>
      <c r="C36" s="109" t="s">
        <v>849</v>
      </c>
      <c r="D36" t="s">
        <v>888</v>
      </c>
      <c r="E36" t="s">
        <v>861</v>
      </c>
      <c r="F36" t="s">
        <v>571</v>
      </c>
      <c r="G36" s="110">
        <v>5.47</v>
      </c>
      <c r="H36" s="110">
        <v>6.6</v>
      </c>
      <c r="I36" s="110">
        <v>7.7502500000000003</v>
      </c>
      <c r="J36" s="110">
        <v>9.6902500000000007</v>
      </c>
      <c r="K36" s="110">
        <v>10.62</v>
      </c>
      <c r="L36" s="110">
        <v>11.47025</v>
      </c>
      <c r="M36" s="110">
        <v>13.17</v>
      </c>
      <c r="N36" s="110">
        <v>16.739999999999998</v>
      </c>
      <c r="O36" s="110">
        <v>20.75</v>
      </c>
      <c r="P36" s="110">
        <v>24.62</v>
      </c>
      <c r="Q36" s="110">
        <v>26.82</v>
      </c>
      <c r="R36" s="110">
        <v>28.23</v>
      </c>
      <c r="S36" s="110">
        <v>29.25</v>
      </c>
      <c r="T36" s="110">
        <v>28.93</v>
      </c>
      <c r="U36" s="110">
        <v>29.39</v>
      </c>
      <c r="V36" s="110">
        <v>30.32</v>
      </c>
      <c r="W36" s="110">
        <v>32.06</v>
      </c>
      <c r="X36" s="110">
        <v>34.86</v>
      </c>
      <c r="Y36" s="110">
        <v>41.37</v>
      </c>
      <c r="Z36" s="110">
        <v>52.12</v>
      </c>
      <c r="AA36" s="110">
        <v>54.689990000000002</v>
      </c>
      <c r="AB36" s="110">
        <v>59.37</v>
      </c>
      <c r="AC36" s="110">
        <v>65.3</v>
      </c>
      <c r="AD36" s="110">
        <v>65.739999999999995</v>
      </c>
      <c r="AE36" s="110">
        <v>65.600009999999997</v>
      </c>
      <c r="AF36" s="110">
        <v>66.649990000000003</v>
      </c>
      <c r="AG36" s="110">
        <v>64.277760000000001</v>
      </c>
      <c r="AH36" s="110">
        <v>67.538550000000001</v>
      </c>
      <c r="AI36" s="110">
        <v>66.215239999999994</v>
      </c>
      <c r="AJ36" s="110">
        <v>66.146039999999999</v>
      </c>
      <c r="AK36" s="110">
        <v>65.106740000000002</v>
      </c>
      <c r="AL36" s="110">
        <v>63.83437</v>
      </c>
      <c r="AM36" s="110">
        <v>63.505189999999999</v>
      </c>
      <c r="AN36" s="110">
        <v>65.195310000000006</v>
      </c>
      <c r="AO36" s="110">
        <v>67.628559999999993</v>
      </c>
      <c r="AP36" s="110">
        <v>69.010639999999995</v>
      </c>
      <c r="AQ36" s="110">
        <v>65.103470000000002</v>
      </c>
      <c r="AR36" s="110">
        <v>63.673729999999999</v>
      </c>
      <c r="AS36" s="110">
        <v>67.882050000000007</v>
      </c>
      <c r="AT36" s="110">
        <v>64.129490000000004</v>
      </c>
      <c r="AU36" s="110">
        <v>51.984670000000001</v>
      </c>
      <c r="AV36" s="110">
        <v>47.577570000000001</v>
      </c>
      <c r="AW36" s="110">
        <v>42.890349999999998</v>
      </c>
      <c r="AX36" s="110">
        <v>37.896039999999999</v>
      </c>
      <c r="AY36" s="110">
        <v>34.548819999999999</v>
      </c>
      <c r="AZ36" s="110">
        <v>31.908539999999999</v>
      </c>
      <c r="BA36" s="110">
        <v>28.042570000000001</v>
      </c>
      <c r="BB36" s="110">
        <v>22.53633</v>
      </c>
      <c r="BC36" s="110">
        <v>21.861789999999999</v>
      </c>
      <c r="BD36" s="110">
        <v>27.796859999999999</v>
      </c>
      <c r="BE36" s="110">
        <v>36.473010000000002</v>
      </c>
      <c r="BF36" s="110">
        <v>46.379240000000003</v>
      </c>
      <c r="BG36" s="111">
        <v>50.669089999999997</v>
      </c>
      <c r="BH36" s="111">
        <v>52.426270000000002</v>
      </c>
      <c r="BI36" s="111">
        <v>53.569760000000002</v>
      </c>
      <c r="BJ36" s="111">
        <v>54.566980000000001</v>
      </c>
      <c r="BK36" s="111">
        <v>55.54128</v>
      </c>
      <c r="BL36" s="111">
        <v>56.496899999999997</v>
      </c>
      <c r="BM36" s="111">
        <v>57.438679999999998</v>
      </c>
      <c r="BN36" s="111">
        <v>58.370539999999998</v>
      </c>
      <c r="BO36" s="111">
        <v>59.295920000000002</v>
      </c>
      <c r="BP36" s="111">
        <v>60.218620000000001</v>
      </c>
      <c r="BQ36" s="111">
        <v>61.142449999999997</v>
      </c>
      <c r="BR36" s="111">
        <v>62.070810000000002</v>
      </c>
      <c r="BS36" s="111">
        <v>63.006810000000002</v>
      </c>
      <c r="BT36" s="111">
        <v>63.953240000000001</v>
      </c>
      <c r="BU36" s="111">
        <v>64.912559999999999</v>
      </c>
      <c r="BV36" s="111">
        <v>65.887680000000003</v>
      </c>
      <c r="BW36" s="111">
        <v>66.881619999999998</v>
      </c>
      <c r="BX36" s="111">
        <v>67.896829999999994</v>
      </c>
      <c r="BY36" s="111">
        <v>68.935379999999995</v>
      </c>
      <c r="BZ36" s="111">
        <v>69.998940000000005</v>
      </c>
      <c r="CA36" s="111">
        <v>71.088840000000005</v>
      </c>
      <c r="CB36" s="111">
        <v>72.206190000000007</v>
      </c>
      <c r="CC36" s="111">
        <v>73.352069999999998</v>
      </c>
      <c r="CD36" s="111">
        <v>74.527320000000003</v>
      </c>
      <c r="CE36" s="111">
        <v>75.733000000000004</v>
      </c>
      <c r="CF36" s="111">
        <v>76.970230000000001</v>
      </c>
      <c r="CG36" t="s">
        <v>982</v>
      </c>
      <c r="CH36" t="b">
        <v>1</v>
      </c>
      <c r="CI36" t="s">
        <v>573</v>
      </c>
      <c r="CJ36" t="s">
        <v>573</v>
      </c>
      <c r="CK36">
        <v>2024</v>
      </c>
      <c r="CL36">
        <v>2</v>
      </c>
      <c r="CM36" t="s">
        <v>573</v>
      </c>
      <c r="CN36" t="s">
        <v>983</v>
      </c>
      <c r="CO36" t="s">
        <v>984</v>
      </c>
      <c r="CP36" t="s">
        <v>913</v>
      </c>
      <c r="CQ36" t="s">
        <v>953</v>
      </c>
      <c r="CR36" s="109" t="s">
        <v>852</v>
      </c>
    </row>
    <row r="37" spans="1:96">
      <c r="A37" t="s">
        <v>780</v>
      </c>
      <c r="B37" t="s">
        <v>950</v>
      </c>
      <c r="C37" s="109" t="s">
        <v>849</v>
      </c>
      <c r="D37" t="s">
        <v>888</v>
      </c>
      <c r="E37" t="s">
        <v>861</v>
      </c>
      <c r="F37" t="s">
        <v>571</v>
      </c>
      <c r="G37" s="110">
        <v>-1.591869E-4</v>
      </c>
      <c r="H37" s="110">
        <v>2.7016869999999999E-3</v>
      </c>
      <c r="I37" s="110">
        <v>1.6202870000000001E-2</v>
      </c>
      <c r="J37" s="110">
        <v>3.4875379999999997E-2</v>
      </c>
      <c r="K37" s="110">
        <v>5.3190420000000002E-2</v>
      </c>
      <c r="L37" s="110">
        <v>8.3566420000000002E-2</v>
      </c>
      <c r="M37" s="110">
        <v>0.1205557</v>
      </c>
      <c r="N37" s="110">
        <v>0.1569082</v>
      </c>
      <c r="O37" s="110">
        <v>0.2607525</v>
      </c>
      <c r="P37" s="110">
        <v>0.46370220000000001</v>
      </c>
      <c r="Q37" s="110">
        <v>0.68475759999999997</v>
      </c>
      <c r="R37" s="110">
        <v>0.99096240000000002</v>
      </c>
      <c r="S37" s="110">
        <v>1.4809030000000001</v>
      </c>
      <c r="T37" s="110">
        <v>2.1306409999999998</v>
      </c>
      <c r="U37" s="110">
        <v>2.8016049999999999</v>
      </c>
      <c r="V37" s="110">
        <v>3.6739000000000002</v>
      </c>
      <c r="W37" s="110">
        <v>4.7809150000000002</v>
      </c>
      <c r="X37" s="110">
        <v>6.6268000000000002</v>
      </c>
      <c r="Y37" s="110">
        <v>7.0475000000000003</v>
      </c>
      <c r="Z37" s="110">
        <v>8.8667999999999996</v>
      </c>
      <c r="AA37" s="110">
        <v>10.0588</v>
      </c>
      <c r="AB37" s="110">
        <v>11.7371</v>
      </c>
      <c r="AC37" s="110">
        <v>11.4771</v>
      </c>
      <c r="AD37" s="110">
        <v>11.2171</v>
      </c>
      <c r="AE37" s="110">
        <v>10.957100000000001</v>
      </c>
      <c r="AF37" s="110">
        <v>10.697100000000001</v>
      </c>
      <c r="AG37" s="110">
        <v>10.437099999999999</v>
      </c>
      <c r="AH37" s="110">
        <v>10.177099999999999</v>
      </c>
      <c r="AI37" s="110">
        <v>9.457001</v>
      </c>
      <c r="AJ37" s="110">
        <v>8.7409999999999997</v>
      </c>
      <c r="AK37" s="110">
        <v>8.5869990000000005</v>
      </c>
      <c r="AL37" s="110">
        <v>8.9699989999999996</v>
      </c>
      <c r="AM37" s="110">
        <v>9.0069999999999997</v>
      </c>
      <c r="AN37" s="110">
        <v>9.776999</v>
      </c>
      <c r="AO37" s="110">
        <v>10.683999999999999</v>
      </c>
      <c r="AP37" s="110">
        <v>11.936999999999999</v>
      </c>
      <c r="AQ37" s="110">
        <v>11.917</v>
      </c>
      <c r="AR37" s="110">
        <v>13.236000000000001</v>
      </c>
      <c r="AS37" s="110">
        <v>15.066000000000001</v>
      </c>
      <c r="AT37" s="110">
        <v>9.9712370000000004</v>
      </c>
      <c r="AU37" s="110">
        <v>7.4169729999999996</v>
      </c>
      <c r="AV37" s="110">
        <v>7.0799060000000003</v>
      </c>
      <c r="AW37" s="110">
        <v>6.2856269999999999</v>
      </c>
      <c r="AX37" s="110">
        <v>5.6040619999999999</v>
      </c>
      <c r="AY37" s="110">
        <v>5.555612</v>
      </c>
      <c r="AZ37" s="110">
        <v>6.0680319999999996</v>
      </c>
      <c r="BA37" s="110">
        <v>5.4989299999999997</v>
      </c>
      <c r="BB37" s="110">
        <v>4.9489239999999999</v>
      </c>
      <c r="BC37" s="110">
        <v>4.5259159999999996</v>
      </c>
      <c r="BD37" s="110">
        <v>5.1539260000000002</v>
      </c>
      <c r="BE37" s="110">
        <v>7.6026769999999999</v>
      </c>
      <c r="BF37" s="110">
        <v>8.3014220000000005</v>
      </c>
      <c r="BG37" s="111">
        <v>8.4963250000000006</v>
      </c>
      <c r="BH37" s="111">
        <v>8.7414489999999994</v>
      </c>
      <c r="BI37" s="111">
        <v>9.0114230000000006</v>
      </c>
      <c r="BJ37" s="111">
        <v>9.3157759999999996</v>
      </c>
      <c r="BK37" s="111">
        <v>9.6630739999999999</v>
      </c>
      <c r="BL37" s="111">
        <v>10.051539999999999</v>
      </c>
      <c r="BM37" s="111">
        <v>10.428789999999999</v>
      </c>
      <c r="BN37" s="111">
        <v>10.77576</v>
      </c>
      <c r="BO37" s="111">
        <v>11.09576</v>
      </c>
      <c r="BP37" s="111">
        <v>11.390029999999999</v>
      </c>
      <c r="BQ37" s="111">
        <v>11.66109</v>
      </c>
      <c r="BR37" s="111">
        <v>11.91297</v>
      </c>
      <c r="BS37" s="111">
        <v>12.148300000000001</v>
      </c>
      <c r="BT37" s="111">
        <v>12.369719999999999</v>
      </c>
      <c r="BU37" s="111">
        <v>12.57891</v>
      </c>
      <c r="BV37" s="111">
        <v>12.77792</v>
      </c>
      <c r="BW37" s="111">
        <v>12.968209999999999</v>
      </c>
      <c r="BX37" s="111">
        <v>13.150930000000001</v>
      </c>
      <c r="BY37" s="111">
        <v>13.327719999999999</v>
      </c>
      <c r="BZ37" s="111">
        <v>13.49963</v>
      </c>
      <c r="CA37" s="111">
        <v>13.66797</v>
      </c>
      <c r="CB37" s="111">
        <v>13.83306</v>
      </c>
      <c r="CC37" s="111">
        <v>13.996079999999999</v>
      </c>
      <c r="CD37" s="111">
        <v>14.15831</v>
      </c>
      <c r="CE37" s="111">
        <v>14.32053</v>
      </c>
      <c r="CF37" s="111">
        <v>14.48359</v>
      </c>
      <c r="CG37" s="109" t="s">
        <v>985</v>
      </c>
      <c r="CH37" t="b">
        <v>0</v>
      </c>
      <c r="CI37" t="s">
        <v>573</v>
      </c>
      <c r="CJ37" t="s">
        <v>573</v>
      </c>
      <c r="CK37">
        <v>2024</v>
      </c>
      <c r="CL37">
        <v>2</v>
      </c>
      <c r="CM37" t="s">
        <v>573</v>
      </c>
      <c r="CN37" s="109" t="s">
        <v>985</v>
      </c>
      <c r="CO37" s="109" t="s">
        <v>986</v>
      </c>
      <c r="CP37" t="s">
        <v>917</v>
      </c>
      <c r="CQ37" t="s">
        <v>953</v>
      </c>
      <c r="CR37" s="109" t="s">
        <v>852</v>
      </c>
    </row>
    <row r="38" spans="1:96">
      <c r="A38" t="s">
        <v>783</v>
      </c>
      <c r="B38" t="s">
        <v>950</v>
      </c>
      <c r="C38" s="109" t="s">
        <v>849</v>
      </c>
      <c r="D38" t="s">
        <v>888</v>
      </c>
      <c r="E38" t="s">
        <v>861</v>
      </c>
      <c r="F38" t="s">
        <v>571</v>
      </c>
      <c r="G38" s="110">
        <v>4.0000000000000001E-3</v>
      </c>
      <c r="H38" s="110">
        <v>4.0000000000000001E-3</v>
      </c>
      <c r="I38" s="110">
        <v>4.0000000000000001E-3</v>
      </c>
      <c r="J38" s="110">
        <v>4.0000000000000001E-3</v>
      </c>
      <c r="K38" s="110">
        <v>4.0000000000000001E-3</v>
      </c>
      <c r="L38" s="110">
        <v>4.0000000000000001E-3</v>
      </c>
      <c r="M38" s="110">
        <v>4.0000000000000001E-3</v>
      </c>
      <c r="N38" s="110">
        <v>4.0000000000000001E-3</v>
      </c>
      <c r="O38" s="110">
        <v>4.0000000000000001E-3</v>
      </c>
      <c r="P38" s="110">
        <v>4.0000000000000001E-3</v>
      </c>
      <c r="Q38" s="110">
        <v>4.0000000000000001E-3</v>
      </c>
      <c r="R38" s="110">
        <v>4.0000000000000001E-3</v>
      </c>
      <c r="S38" s="110">
        <v>4.0000000000000001E-3</v>
      </c>
      <c r="T38" s="110">
        <v>4.0000000000000001E-3</v>
      </c>
      <c r="U38" s="110">
        <v>4.0000000000000001E-3</v>
      </c>
      <c r="V38" s="110">
        <v>4.0000000000000001E-3</v>
      </c>
      <c r="W38" s="110">
        <v>4.0000000000000001E-3</v>
      </c>
      <c r="X38" s="110">
        <v>4.0000000000000001E-3</v>
      </c>
      <c r="Y38" s="110">
        <v>2.8531</v>
      </c>
      <c r="Z38" s="110">
        <v>2.81501</v>
      </c>
      <c r="AA38" s="110">
        <v>2.84802</v>
      </c>
      <c r="AB38" s="110">
        <v>2.7972299999999999</v>
      </c>
      <c r="AC38" s="110">
        <v>2.7854000000000001</v>
      </c>
      <c r="AD38" s="110">
        <v>2.62161</v>
      </c>
      <c r="AE38" s="110">
        <v>2.53756</v>
      </c>
      <c r="AF38" s="110">
        <v>2.6600999999999999</v>
      </c>
      <c r="AG38" s="110">
        <v>2.1642700000000001</v>
      </c>
      <c r="AH38" s="110">
        <v>2.07138</v>
      </c>
      <c r="AI38" s="110">
        <v>1.71454</v>
      </c>
      <c r="AJ38" s="110">
        <v>1.74177</v>
      </c>
      <c r="AK38" s="110">
        <v>1.7281500000000001</v>
      </c>
      <c r="AL38" s="110">
        <v>1.6765300000000001</v>
      </c>
      <c r="AM38" s="110">
        <v>1.7141200000000001</v>
      </c>
      <c r="AN38" s="110">
        <v>1.82056</v>
      </c>
      <c r="AO38" s="110">
        <v>1.9695199999999999</v>
      </c>
      <c r="AP38" s="110">
        <v>2.3850899999999999</v>
      </c>
      <c r="AQ38" s="110">
        <v>3.3938199999999998</v>
      </c>
      <c r="AR38" s="110">
        <v>4.7253610000000004</v>
      </c>
      <c r="AS38" s="110">
        <v>5.7460699999999996</v>
      </c>
      <c r="AT38" s="110">
        <v>7.2754510000000003</v>
      </c>
      <c r="AU38" s="110">
        <v>7.7377609999999999</v>
      </c>
      <c r="AV38" s="110">
        <v>7.5743400000000003</v>
      </c>
      <c r="AW38" s="110">
        <v>6.9223710000000001</v>
      </c>
      <c r="AX38" s="110">
        <v>6.2555509999999996</v>
      </c>
      <c r="AY38" s="110">
        <v>5.9004099999999999</v>
      </c>
      <c r="AZ38" s="110">
        <v>5.3009599999999999</v>
      </c>
      <c r="BA38" s="110">
        <v>4.614141</v>
      </c>
      <c r="BB38" s="110">
        <v>3.8203299999999998</v>
      </c>
      <c r="BC38" s="110">
        <v>3.2819500000000001</v>
      </c>
      <c r="BD38" s="110">
        <v>3.32416</v>
      </c>
      <c r="BE38" s="111">
        <v>3.4841760000000002</v>
      </c>
      <c r="BF38" s="111">
        <v>3.373122</v>
      </c>
      <c r="BG38" s="111">
        <v>3.0318260000000001</v>
      </c>
      <c r="BH38" s="111">
        <v>3.1271339999999999</v>
      </c>
      <c r="BI38" s="111">
        <v>3.295398</v>
      </c>
      <c r="BJ38" s="111">
        <v>3.5300699999999998</v>
      </c>
      <c r="BK38" s="111">
        <v>3.8272179999999998</v>
      </c>
      <c r="BL38" s="111">
        <v>4.1745190000000001</v>
      </c>
      <c r="BM38" s="111">
        <v>4.5495640000000002</v>
      </c>
      <c r="BN38" s="111">
        <v>4.9246679999999996</v>
      </c>
      <c r="BO38" s="111">
        <v>5.2969600000000003</v>
      </c>
      <c r="BP38" s="111">
        <v>5.6664490000000001</v>
      </c>
      <c r="BQ38" s="111">
        <v>6.0332239999999997</v>
      </c>
      <c r="BR38" s="111">
        <v>6.3974440000000001</v>
      </c>
      <c r="BS38" s="111">
        <v>6.7592980000000003</v>
      </c>
      <c r="BT38" s="111">
        <v>7.1189539999999996</v>
      </c>
      <c r="BU38" s="111">
        <v>7.4765699999999997</v>
      </c>
      <c r="BV38" s="111">
        <v>7.8322779999999996</v>
      </c>
      <c r="BW38" s="111">
        <v>8.1900220000000008</v>
      </c>
      <c r="BX38" s="111">
        <v>8.5575589999999995</v>
      </c>
      <c r="BY38" s="111">
        <v>8.9360560000000007</v>
      </c>
      <c r="BZ38" s="111">
        <v>9.3259620000000005</v>
      </c>
      <c r="CA38" s="111">
        <v>9.7277360000000002</v>
      </c>
      <c r="CB38" s="111">
        <v>10.141859999999999</v>
      </c>
      <c r="CC38" s="111">
        <v>10.56884</v>
      </c>
      <c r="CD38" s="111">
        <v>11.0092</v>
      </c>
      <c r="CE38" s="111">
        <v>11.463469999999999</v>
      </c>
      <c r="CF38" s="111">
        <v>11.932219999999999</v>
      </c>
      <c r="CG38" t="s">
        <v>987</v>
      </c>
      <c r="CH38" t="b">
        <v>0</v>
      </c>
      <c r="CI38" t="s">
        <v>573</v>
      </c>
      <c r="CJ38" t="s">
        <v>573</v>
      </c>
      <c r="CK38">
        <v>2022</v>
      </c>
      <c r="CL38">
        <v>4</v>
      </c>
      <c r="CM38" t="s">
        <v>573</v>
      </c>
      <c r="CN38" s="109" t="s">
        <v>988</v>
      </c>
      <c r="CO38" s="109" t="s">
        <v>989</v>
      </c>
      <c r="CP38" t="s">
        <v>921</v>
      </c>
      <c r="CQ38" t="s">
        <v>953</v>
      </c>
      <c r="CR38" s="109" t="s">
        <v>852</v>
      </c>
    </row>
    <row r="39" spans="1:96">
      <c r="A39" t="s">
        <v>772</v>
      </c>
      <c r="B39" t="s">
        <v>950</v>
      </c>
      <c r="C39" s="109" t="s">
        <v>849</v>
      </c>
      <c r="D39" t="s">
        <v>888</v>
      </c>
      <c r="E39" t="s">
        <v>861</v>
      </c>
      <c r="F39" t="s">
        <v>571</v>
      </c>
      <c r="G39" s="110">
        <v>0.95381210000000005</v>
      </c>
      <c r="H39" s="110">
        <v>1.429236</v>
      </c>
      <c r="I39" s="110">
        <v>2.094433</v>
      </c>
      <c r="J39" s="110">
        <v>2.9760909999999998</v>
      </c>
      <c r="K39" s="110">
        <v>3.93188</v>
      </c>
      <c r="L39" s="110">
        <v>5.4787369999999997</v>
      </c>
      <c r="M39" s="110">
        <v>6.6154039999999998</v>
      </c>
      <c r="N39" s="110">
        <v>8.8976349999999993</v>
      </c>
      <c r="O39" s="110">
        <v>12.26362</v>
      </c>
      <c r="P39" s="110">
        <v>18.669709999999998</v>
      </c>
      <c r="Q39" s="110">
        <v>25.846039999999999</v>
      </c>
      <c r="R39" s="110">
        <v>31.718889999999998</v>
      </c>
      <c r="S39" s="110">
        <v>35.775440000000003</v>
      </c>
      <c r="T39" s="110">
        <v>41.22128</v>
      </c>
      <c r="U39" s="110">
        <v>40.576680000000003</v>
      </c>
      <c r="V39" s="110">
        <v>47.329079999999998</v>
      </c>
      <c r="W39" s="110">
        <v>57.417830000000002</v>
      </c>
      <c r="X39" s="110">
        <v>69.898020000000002</v>
      </c>
      <c r="Y39" s="110">
        <v>85.894350000000003</v>
      </c>
      <c r="Z39" s="110">
        <v>97.378519999999995</v>
      </c>
      <c r="AA39" s="110">
        <v>103.8091</v>
      </c>
      <c r="AB39" s="110">
        <v>98.534909999999996</v>
      </c>
      <c r="AC39" s="110">
        <v>109.776</v>
      </c>
      <c r="AD39" s="110">
        <v>115.57</v>
      </c>
      <c r="AE39" s="110">
        <v>99.866010000000003</v>
      </c>
      <c r="AF39" s="110">
        <v>89.382999999999996</v>
      </c>
      <c r="AG39" s="110">
        <v>74.996989999999997</v>
      </c>
      <c r="AH39" s="110">
        <v>75.961010000000002</v>
      </c>
      <c r="AI39" s="110">
        <v>79.081999999999994</v>
      </c>
      <c r="AJ39" s="110">
        <v>73.477010000000007</v>
      </c>
      <c r="AK39" s="110">
        <v>69.138000000000005</v>
      </c>
      <c r="AL39" s="110">
        <v>66.748999999999995</v>
      </c>
      <c r="AM39" s="110">
        <v>67.224000000000004</v>
      </c>
      <c r="AN39" s="110">
        <v>68.870990000000006</v>
      </c>
      <c r="AO39" s="110">
        <v>76.677000000000007</v>
      </c>
      <c r="AP39" s="110">
        <v>80.67801</v>
      </c>
      <c r="AQ39" s="110">
        <v>69.498990000000006</v>
      </c>
      <c r="AR39" s="110">
        <v>68.857010000000002</v>
      </c>
      <c r="AS39" s="110">
        <v>76.565989999999999</v>
      </c>
      <c r="AT39" s="110">
        <v>83.582009999999997</v>
      </c>
      <c r="AU39" s="110">
        <v>77.659009999999995</v>
      </c>
      <c r="AV39" s="110">
        <v>74.442009999999996</v>
      </c>
      <c r="AW39" s="110">
        <v>68.115989999999996</v>
      </c>
      <c r="AX39" s="110">
        <v>66.257999999999996</v>
      </c>
      <c r="AY39" s="110">
        <v>65.332989999999995</v>
      </c>
      <c r="AZ39" s="110">
        <v>64.366010000000003</v>
      </c>
      <c r="BA39" s="110">
        <v>60.213999999999999</v>
      </c>
      <c r="BB39" s="110">
        <v>57.125999999999998</v>
      </c>
      <c r="BC39" s="110">
        <v>62.994</v>
      </c>
      <c r="BD39" s="110">
        <v>81.844999999999999</v>
      </c>
      <c r="BE39" s="110">
        <v>77.986999999999995</v>
      </c>
      <c r="BF39" s="111">
        <v>85.809250000000006</v>
      </c>
      <c r="BG39" s="111">
        <v>89.967910000000003</v>
      </c>
      <c r="BH39" s="111">
        <v>94.0762</v>
      </c>
      <c r="BI39" s="111">
        <v>98.172319999999999</v>
      </c>
      <c r="BJ39" s="111">
        <v>102.09569999999999</v>
      </c>
      <c r="BK39" s="111">
        <v>103.0932</v>
      </c>
      <c r="BL39" s="111">
        <v>103.6039</v>
      </c>
      <c r="BM39" s="111">
        <v>104.251</v>
      </c>
      <c r="BN39" s="111">
        <v>105.0027</v>
      </c>
      <c r="BO39" s="111">
        <v>105.8359</v>
      </c>
      <c r="BP39" s="111">
        <v>106.73399999999999</v>
      </c>
      <c r="BQ39" s="111">
        <v>107.7214</v>
      </c>
      <c r="BR39" s="111">
        <v>108.8066</v>
      </c>
      <c r="BS39" s="111">
        <v>109.9787</v>
      </c>
      <c r="BT39" s="111">
        <v>111.2299</v>
      </c>
      <c r="BU39" s="111">
        <v>112.5547</v>
      </c>
      <c r="BV39" s="111">
        <v>113.9478</v>
      </c>
      <c r="BW39" s="111">
        <v>115.4044</v>
      </c>
      <c r="BX39" s="111">
        <v>116.92</v>
      </c>
      <c r="BY39" s="111">
        <v>118.4913</v>
      </c>
      <c r="BZ39" s="111">
        <v>120.11669999999999</v>
      </c>
      <c r="CA39" s="111">
        <v>121.79430000000001</v>
      </c>
      <c r="CB39" s="111">
        <v>123.52290000000001</v>
      </c>
      <c r="CC39" s="111">
        <v>125.3019</v>
      </c>
      <c r="CD39" s="111">
        <v>127.1313</v>
      </c>
      <c r="CE39" s="111">
        <v>129.011</v>
      </c>
      <c r="CF39" s="111">
        <v>130.94110000000001</v>
      </c>
      <c r="CG39" t="s">
        <v>922</v>
      </c>
      <c r="CH39" t="b">
        <v>0</v>
      </c>
      <c r="CI39" t="s">
        <v>573</v>
      </c>
      <c r="CJ39" t="s">
        <v>573</v>
      </c>
      <c r="CK39">
        <v>2023</v>
      </c>
      <c r="CL39">
        <v>4</v>
      </c>
      <c r="CM39" t="s">
        <v>573</v>
      </c>
      <c r="CN39" s="109" t="s">
        <v>990</v>
      </c>
      <c r="CO39" s="109" t="s">
        <v>991</v>
      </c>
      <c r="CP39" t="s">
        <v>925</v>
      </c>
      <c r="CQ39" t="s">
        <v>953</v>
      </c>
      <c r="CR39" s="109" t="s">
        <v>852</v>
      </c>
    </row>
    <row r="40" spans="1:96">
      <c r="A40" t="s">
        <v>789</v>
      </c>
      <c r="B40" t="s">
        <v>950</v>
      </c>
      <c r="C40" s="109" t="s">
        <v>849</v>
      </c>
      <c r="D40" t="s">
        <v>888</v>
      </c>
      <c r="E40" t="s">
        <v>861</v>
      </c>
      <c r="F40" t="s">
        <v>571</v>
      </c>
      <c r="G40" s="110">
        <v>2.2130999999999998</v>
      </c>
      <c r="H40" s="110">
        <v>2.6983999999999999</v>
      </c>
      <c r="I40" s="110">
        <v>3.0367000000000002</v>
      </c>
      <c r="J40" s="110">
        <v>3.4763000000000002</v>
      </c>
      <c r="K40" s="110">
        <v>3.8340999999999998</v>
      </c>
      <c r="L40" s="110">
        <v>4.3503999999999996</v>
      </c>
      <c r="M40" s="110">
        <v>4.8715999999999999</v>
      </c>
      <c r="N40" s="110">
        <v>5.8643999999999998</v>
      </c>
      <c r="O40" s="110">
        <v>7.2976999999999999</v>
      </c>
      <c r="P40" s="110">
        <v>8.7728009999999994</v>
      </c>
      <c r="Q40" s="110">
        <v>9.9436</v>
      </c>
      <c r="R40" s="110">
        <v>11.1328</v>
      </c>
      <c r="S40" s="110">
        <v>12.082800000000001</v>
      </c>
      <c r="T40" s="110">
        <v>12.452299999999999</v>
      </c>
      <c r="U40" s="110">
        <v>12.391999999999999</v>
      </c>
      <c r="V40" s="110">
        <v>12.766400000000001</v>
      </c>
      <c r="W40" s="110">
        <v>12.8461</v>
      </c>
      <c r="X40" s="110">
        <v>13.73</v>
      </c>
      <c r="Y40" s="110">
        <v>15.036899999999999</v>
      </c>
      <c r="Z40" s="110">
        <v>16.241700000000002</v>
      </c>
      <c r="AA40" s="110">
        <v>16.3185</v>
      </c>
      <c r="AB40" s="110">
        <v>15.629099999999999</v>
      </c>
      <c r="AC40" s="110">
        <v>16.724</v>
      </c>
      <c r="AD40" s="110">
        <v>16.34</v>
      </c>
      <c r="AE40" s="110">
        <v>16.349</v>
      </c>
      <c r="AF40" s="110">
        <v>16.481999999999999</v>
      </c>
      <c r="AG40" s="110">
        <v>16.297000000000001</v>
      </c>
      <c r="AH40" s="110">
        <v>14.888999999999999</v>
      </c>
      <c r="AI40" s="110">
        <v>13.888999999999999</v>
      </c>
      <c r="AJ40" s="110">
        <v>12.884</v>
      </c>
      <c r="AK40" s="110">
        <v>12.161</v>
      </c>
      <c r="AL40" s="110">
        <v>12.29</v>
      </c>
      <c r="AM40" s="110">
        <v>11.952999999999999</v>
      </c>
      <c r="AN40" s="110">
        <v>11.775</v>
      </c>
      <c r="AO40" s="110">
        <v>12.176</v>
      </c>
      <c r="AP40" s="110">
        <v>13.215999999999999</v>
      </c>
      <c r="AQ40" s="110">
        <v>12.709</v>
      </c>
      <c r="AR40" s="110">
        <v>11.397</v>
      </c>
      <c r="AS40" s="110">
        <v>11.648999999999999</v>
      </c>
      <c r="AT40" s="110">
        <v>10.954000000000001</v>
      </c>
      <c r="AU40" s="110">
        <v>10.295</v>
      </c>
      <c r="AV40" s="110">
        <v>9.8569990000000001</v>
      </c>
      <c r="AW40" s="110">
        <v>8.98</v>
      </c>
      <c r="AX40" s="110">
        <v>8.1509999999999998</v>
      </c>
      <c r="AY40" s="110">
        <v>7.3959999999999999</v>
      </c>
      <c r="AZ40" s="110">
        <v>6.9329999999999998</v>
      </c>
      <c r="BA40" s="110">
        <v>6.231001</v>
      </c>
      <c r="BB40" s="110">
        <v>5.4320000000000004</v>
      </c>
      <c r="BC40" s="110">
        <v>4.7130000000000001</v>
      </c>
      <c r="BD40" s="110">
        <v>5.1779999999999999</v>
      </c>
      <c r="BE40" s="110">
        <v>6.524</v>
      </c>
      <c r="BF40" s="111">
        <v>7.8932099999999998</v>
      </c>
      <c r="BG40" s="111">
        <v>9.2389410000000005</v>
      </c>
      <c r="BH40" s="111">
        <v>10.390140000000001</v>
      </c>
      <c r="BI40" s="111">
        <v>11.436210000000001</v>
      </c>
      <c r="BJ40" s="111">
        <v>12.36755</v>
      </c>
      <c r="BK40" s="111">
        <v>13.206429999999999</v>
      </c>
      <c r="BL40" s="111">
        <v>13.99601</v>
      </c>
      <c r="BM40" s="111">
        <v>14.754949999999999</v>
      </c>
      <c r="BN40" s="111">
        <v>15.489039999999999</v>
      </c>
      <c r="BO40" s="111">
        <v>16.202850000000002</v>
      </c>
      <c r="BP40" s="111">
        <v>16.900600000000001</v>
      </c>
      <c r="BQ40" s="111">
        <v>17.586030000000001</v>
      </c>
      <c r="BR40" s="111">
        <v>18.262460000000001</v>
      </c>
      <c r="BS40" s="111">
        <v>18.9328</v>
      </c>
      <c r="BT40" s="111">
        <v>19.599430000000002</v>
      </c>
      <c r="BU40" s="111">
        <v>20.2651</v>
      </c>
      <c r="BV40" s="111">
        <v>20.932379999999998</v>
      </c>
      <c r="BW40" s="111">
        <v>21.603639999999999</v>
      </c>
      <c r="BX40" s="111">
        <v>22.281040000000001</v>
      </c>
      <c r="BY40" s="111">
        <v>22.966550000000002</v>
      </c>
      <c r="BZ40" s="111">
        <v>23.661950000000001</v>
      </c>
      <c r="CA40" s="111">
        <v>24.368849999999998</v>
      </c>
      <c r="CB40" s="111">
        <v>25.088550000000001</v>
      </c>
      <c r="CC40" s="111">
        <v>25.82226</v>
      </c>
      <c r="CD40" s="111">
        <v>26.571190000000001</v>
      </c>
      <c r="CE40" s="111">
        <v>27.336369999999999</v>
      </c>
      <c r="CF40" s="111">
        <v>28.11891</v>
      </c>
      <c r="CG40" t="s">
        <v>992</v>
      </c>
      <c r="CH40" t="b">
        <v>0</v>
      </c>
      <c r="CI40" t="s">
        <v>573</v>
      </c>
      <c r="CJ40" t="s">
        <v>573</v>
      </c>
      <c r="CK40">
        <v>2023</v>
      </c>
      <c r="CL40">
        <v>4</v>
      </c>
      <c r="CM40" t="s">
        <v>573</v>
      </c>
      <c r="CN40" s="109" t="s">
        <v>993</v>
      </c>
      <c r="CO40" s="109" t="s">
        <v>994</v>
      </c>
      <c r="CP40" t="s">
        <v>929</v>
      </c>
      <c r="CQ40" t="s">
        <v>953</v>
      </c>
      <c r="CR40" s="109" t="s">
        <v>852</v>
      </c>
    </row>
    <row r="41" spans="1:96">
      <c r="A41" t="s">
        <v>790</v>
      </c>
      <c r="B41" t="s">
        <v>950</v>
      </c>
      <c r="C41" s="109" t="s">
        <v>849</v>
      </c>
      <c r="D41" t="s">
        <v>897</v>
      </c>
      <c r="E41" t="s">
        <v>861</v>
      </c>
      <c r="F41" t="s">
        <v>571</v>
      </c>
      <c r="G41" s="110">
        <v>4.0000000000000001E-3</v>
      </c>
      <c r="H41" s="110">
        <v>4.0000000000000001E-3</v>
      </c>
      <c r="I41" s="110">
        <v>4.0000000000000001E-3</v>
      </c>
      <c r="J41" s="110">
        <v>4.0000000000000001E-3</v>
      </c>
      <c r="K41" s="110">
        <v>4.0000000000000001E-3</v>
      </c>
      <c r="L41" s="110">
        <v>5.8760000000000003</v>
      </c>
      <c r="M41" s="110">
        <v>7.617</v>
      </c>
      <c r="N41" s="110">
        <v>9.6729990000000008</v>
      </c>
      <c r="O41" s="110">
        <v>10.723000000000001</v>
      </c>
      <c r="P41" s="110">
        <v>11.532</v>
      </c>
      <c r="Q41" s="110">
        <v>13.42</v>
      </c>
      <c r="R41" s="110">
        <v>15.022</v>
      </c>
      <c r="S41" s="110">
        <v>17.446000000000002</v>
      </c>
      <c r="T41" s="110">
        <v>22.324000000000002</v>
      </c>
      <c r="U41" s="110">
        <v>24.06</v>
      </c>
      <c r="V41" s="110">
        <v>22.684000000000001</v>
      </c>
      <c r="W41" s="110">
        <v>24.712</v>
      </c>
      <c r="X41" s="110">
        <v>25.812999999999999</v>
      </c>
      <c r="Y41" s="110">
        <v>24.84</v>
      </c>
      <c r="Z41" s="110">
        <v>25.652999999999999</v>
      </c>
      <c r="AA41" s="110">
        <v>27.556000000000001</v>
      </c>
      <c r="AB41" s="110">
        <v>26.84</v>
      </c>
      <c r="AC41" s="110">
        <v>26.616</v>
      </c>
      <c r="AD41" s="110">
        <v>25.81</v>
      </c>
      <c r="AE41" s="110">
        <v>23.518000000000001</v>
      </c>
      <c r="AF41" s="110">
        <v>23.768999999999998</v>
      </c>
      <c r="AG41" s="110">
        <v>23.329830000000001</v>
      </c>
      <c r="AH41" s="110">
        <v>25.986139999999999</v>
      </c>
      <c r="AI41" s="110">
        <v>32.777479999999997</v>
      </c>
      <c r="AJ41" s="110">
        <v>31.770019999999999</v>
      </c>
      <c r="AK41" s="110">
        <v>34.719889999999999</v>
      </c>
      <c r="AL41" s="110">
        <v>31.389009999999999</v>
      </c>
      <c r="AM41" s="110">
        <v>35.487850000000002</v>
      </c>
      <c r="AN41" s="110">
        <v>55.137099999999997</v>
      </c>
      <c r="AO41" s="110">
        <v>63.013910000000003</v>
      </c>
      <c r="AP41" s="110">
        <v>54.635559999999998</v>
      </c>
      <c r="AQ41" s="110">
        <v>36.89667</v>
      </c>
      <c r="AR41" s="110">
        <v>32.791490000000003</v>
      </c>
      <c r="AS41" s="110">
        <v>32.533070000000002</v>
      </c>
      <c r="AT41" s="110">
        <v>27.693359999999998</v>
      </c>
      <c r="AU41" s="110">
        <v>26.969830000000002</v>
      </c>
      <c r="AV41" s="110">
        <v>26.654979999999998</v>
      </c>
      <c r="AW41" s="110">
        <v>26.1629</v>
      </c>
      <c r="AX41" s="110">
        <v>23.526330000000002</v>
      </c>
      <c r="AY41" s="110">
        <v>21.82488</v>
      </c>
      <c r="AZ41" s="110">
        <v>23.479209999999998</v>
      </c>
      <c r="BA41" s="110">
        <v>25.17304</v>
      </c>
      <c r="BB41" s="110">
        <v>23.025410000000001</v>
      </c>
      <c r="BC41" s="110">
        <v>17.87518</v>
      </c>
      <c r="BD41" s="110">
        <v>29.31541</v>
      </c>
      <c r="BE41" s="110">
        <v>54.991309999999999</v>
      </c>
      <c r="BF41" s="110">
        <v>84.535560000000004</v>
      </c>
      <c r="BG41" s="111">
        <v>84.64228</v>
      </c>
      <c r="BH41" s="111">
        <v>77.987920000000003</v>
      </c>
      <c r="BI41" s="111">
        <v>73.233180000000004</v>
      </c>
      <c r="BJ41" s="111">
        <v>69.879639999999995</v>
      </c>
      <c r="BK41" s="111">
        <v>67.757059999999996</v>
      </c>
      <c r="BL41" s="111">
        <v>66.413600000000002</v>
      </c>
      <c r="BM41" s="111">
        <v>65.767679999999999</v>
      </c>
      <c r="BN41" s="111">
        <v>65.695449999999994</v>
      </c>
      <c r="BO41" s="111">
        <v>66.096400000000003</v>
      </c>
      <c r="BP41" s="111">
        <v>66.910439999999994</v>
      </c>
      <c r="BQ41" s="111">
        <v>68.064909999999998</v>
      </c>
      <c r="BR41" s="111">
        <v>69.464780000000005</v>
      </c>
      <c r="BS41" s="111">
        <v>71.093140000000005</v>
      </c>
      <c r="BT41" s="111">
        <v>72.927109999999999</v>
      </c>
      <c r="BU41" s="111">
        <v>74.987899999999996</v>
      </c>
      <c r="BV41" s="111">
        <v>77.254559999999998</v>
      </c>
      <c r="BW41" s="111">
        <v>79.712680000000006</v>
      </c>
      <c r="BX41" s="111">
        <v>82.347110000000001</v>
      </c>
      <c r="BY41" s="111">
        <v>85.129559999999998</v>
      </c>
      <c r="BZ41" s="111">
        <v>88.028440000000003</v>
      </c>
      <c r="CA41" s="111">
        <v>91.045910000000006</v>
      </c>
      <c r="CB41" s="111">
        <v>94.186520000000002</v>
      </c>
      <c r="CC41" s="111">
        <v>97.460179999999994</v>
      </c>
      <c r="CD41" s="111">
        <v>100.8571</v>
      </c>
      <c r="CE41" s="111">
        <v>104.3986</v>
      </c>
      <c r="CF41" s="111">
        <v>108.07599999999999</v>
      </c>
      <c r="CG41" t="s">
        <v>930</v>
      </c>
      <c r="CH41" t="b">
        <v>1</v>
      </c>
      <c r="CI41" t="s">
        <v>573</v>
      </c>
      <c r="CJ41" t="s">
        <v>573</v>
      </c>
      <c r="CK41">
        <v>2024</v>
      </c>
      <c r="CL41">
        <v>2</v>
      </c>
      <c r="CM41" t="s">
        <v>573</v>
      </c>
      <c r="CN41" s="109" t="s">
        <v>995</v>
      </c>
      <c r="CO41" s="109" t="s">
        <v>996</v>
      </c>
      <c r="CP41" t="s">
        <v>933</v>
      </c>
      <c r="CQ41" t="s">
        <v>953</v>
      </c>
      <c r="CR41" s="109" t="s">
        <v>852</v>
      </c>
    </row>
    <row r="42" spans="1:96">
      <c r="A42" t="s">
        <v>792</v>
      </c>
      <c r="B42" t="s">
        <v>950</v>
      </c>
      <c r="C42" s="109" t="s">
        <v>849</v>
      </c>
      <c r="D42" t="s">
        <v>888</v>
      </c>
      <c r="E42" t="s">
        <v>861</v>
      </c>
      <c r="F42" t="s">
        <v>571</v>
      </c>
      <c r="G42" s="110">
        <v>4.0000000000000001E-3</v>
      </c>
      <c r="H42" s="110">
        <v>4.0000000000000001E-3</v>
      </c>
      <c r="I42" s="110">
        <v>4.0000000000000001E-3</v>
      </c>
      <c r="J42" s="110">
        <v>4.0000000000000001E-3</v>
      </c>
      <c r="K42" s="110">
        <v>4.0000000000000001E-3</v>
      </c>
      <c r="L42" s="110">
        <v>4.0000000000000001E-3</v>
      </c>
      <c r="M42" s="110">
        <v>4.0000000000000001E-3</v>
      </c>
      <c r="N42" s="110">
        <v>4.0000000000000001E-3</v>
      </c>
      <c r="O42" s="110">
        <v>4.0000000000000001E-3</v>
      </c>
      <c r="P42" s="110">
        <v>4.0000000000000001E-3</v>
      </c>
      <c r="Q42" s="110">
        <v>4.0000000000000001E-3</v>
      </c>
      <c r="R42" s="110">
        <v>4.0000000000000001E-3</v>
      </c>
      <c r="S42" s="110">
        <v>4.0000000000000001E-3</v>
      </c>
      <c r="T42" s="110">
        <v>4.0000000000000001E-3</v>
      </c>
      <c r="U42" s="110">
        <v>4.0000000000000001E-3</v>
      </c>
      <c r="V42" s="110">
        <v>4.0000000000000001E-3</v>
      </c>
      <c r="W42" s="110">
        <v>4.0000000000000001E-3</v>
      </c>
      <c r="X42" s="110">
        <v>4.0000000000000001E-3</v>
      </c>
      <c r="Y42" s="110">
        <v>4.0000000000000001E-3</v>
      </c>
      <c r="Z42" s="110">
        <v>4.0000000000000001E-3</v>
      </c>
      <c r="AA42" s="110">
        <v>4.0000000000000001E-3</v>
      </c>
      <c r="AB42" s="110">
        <v>4.0000000000000001E-3</v>
      </c>
      <c r="AC42" s="110">
        <v>4.0000000000000001E-3</v>
      </c>
      <c r="AD42" s="110">
        <v>4.0000000000000001E-3</v>
      </c>
      <c r="AE42" s="110">
        <v>4.0000000000000001E-3</v>
      </c>
      <c r="AF42" s="110">
        <v>4.0000000000000001E-3</v>
      </c>
      <c r="AG42" s="110">
        <v>3.5230000000000001</v>
      </c>
      <c r="AH42" s="110">
        <v>3.8650000000000002</v>
      </c>
      <c r="AI42" s="110">
        <v>4.0599999999999996</v>
      </c>
      <c r="AJ42" s="110">
        <v>4.0439999999999996</v>
      </c>
      <c r="AK42" s="110">
        <v>3.8849999999999998</v>
      </c>
      <c r="AL42" s="110">
        <v>3.91</v>
      </c>
      <c r="AM42" s="110">
        <v>4.0709999999999997</v>
      </c>
      <c r="AN42" s="110">
        <v>4.6260000000000003</v>
      </c>
      <c r="AO42" s="110">
        <v>5.2069999999999999</v>
      </c>
      <c r="AP42" s="110">
        <v>5.58758</v>
      </c>
      <c r="AQ42" s="110">
        <v>5.2395399999999999</v>
      </c>
      <c r="AR42" s="110">
        <v>5.2825800000000003</v>
      </c>
      <c r="AS42" s="110">
        <v>7.6093000000000002</v>
      </c>
      <c r="AT42" s="110">
        <v>8.2030390000000004</v>
      </c>
      <c r="AU42" s="110">
        <v>8.2360109999999995</v>
      </c>
      <c r="AV42" s="110">
        <v>8.4445599999999992</v>
      </c>
      <c r="AW42" s="110">
        <v>8.2393199999999993</v>
      </c>
      <c r="AX42" s="110">
        <v>7.7389299999999999</v>
      </c>
      <c r="AY42" s="110">
        <v>7.3988699999999996</v>
      </c>
      <c r="AZ42" s="110">
        <v>6.9025499999999997</v>
      </c>
      <c r="BA42" s="110">
        <v>6.32416</v>
      </c>
      <c r="BB42" s="110">
        <v>5.7869099999999998</v>
      </c>
      <c r="BC42" s="110">
        <v>5.1909200000000002</v>
      </c>
      <c r="BD42" s="110">
        <v>4.6642000000000001</v>
      </c>
      <c r="BE42" s="110">
        <v>5.7516299999999996</v>
      </c>
      <c r="BF42" s="110">
        <v>6.3471270000000004</v>
      </c>
      <c r="BG42" s="111">
        <v>6.609788</v>
      </c>
      <c r="BH42" s="111">
        <v>6.6530069999999997</v>
      </c>
      <c r="BI42" s="111">
        <v>6.7057380000000002</v>
      </c>
      <c r="BJ42" s="111">
        <v>6.772856</v>
      </c>
      <c r="BK42" s="111">
        <v>6.8704489999999998</v>
      </c>
      <c r="BL42" s="111">
        <v>6.982183</v>
      </c>
      <c r="BM42" s="111">
        <v>7.0939160000000001</v>
      </c>
      <c r="BN42" s="111">
        <v>7.2056480000000001</v>
      </c>
      <c r="BO42" s="111">
        <v>7.3173830000000004</v>
      </c>
      <c r="BP42" s="111">
        <v>7.4291159999999996</v>
      </c>
      <c r="BQ42" s="111">
        <v>7.5408489999999997</v>
      </c>
      <c r="BR42" s="111">
        <v>7.6525829999999999</v>
      </c>
      <c r="BS42" s="111">
        <v>7.764316</v>
      </c>
      <c r="BT42" s="111">
        <v>7.8952109999999998</v>
      </c>
      <c r="BU42" s="111">
        <v>8.0375999999999994</v>
      </c>
      <c r="BV42" s="111">
        <v>8.1891859999999994</v>
      </c>
      <c r="BW42" s="111">
        <v>8.3600680000000001</v>
      </c>
      <c r="BX42" s="111">
        <v>8.5486500000000003</v>
      </c>
      <c r="BY42" s="111">
        <v>8.7604930000000003</v>
      </c>
      <c r="BZ42" s="111">
        <v>8.9800229999999992</v>
      </c>
      <c r="CA42" s="111">
        <v>9.2034739999999999</v>
      </c>
      <c r="CB42" s="111">
        <v>9.4312579999999997</v>
      </c>
      <c r="CC42" s="111">
        <v>9.6615509999999993</v>
      </c>
      <c r="CD42" s="111">
        <v>9.9219480000000004</v>
      </c>
      <c r="CE42" s="111">
        <v>10.189870000000001</v>
      </c>
      <c r="CF42" s="111">
        <v>10.460240000000001</v>
      </c>
      <c r="CG42" t="s">
        <v>997</v>
      </c>
      <c r="CH42" t="b">
        <v>0</v>
      </c>
      <c r="CI42" t="s">
        <v>573</v>
      </c>
      <c r="CJ42" t="s">
        <v>573</v>
      </c>
      <c r="CK42">
        <v>2024</v>
      </c>
      <c r="CL42">
        <v>1</v>
      </c>
      <c r="CM42" t="s">
        <v>573</v>
      </c>
      <c r="CN42" s="109" t="s">
        <v>998</v>
      </c>
      <c r="CO42" s="109" t="s">
        <v>999</v>
      </c>
      <c r="CP42" t="s">
        <v>937</v>
      </c>
      <c r="CQ42" t="s">
        <v>953</v>
      </c>
      <c r="CR42" s="109" t="s">
        <v>852</v>
      </c>
    </row>
    <row r="43" spans="1:96">
      <c r="A43" t="s">
        <v>795</v>
      </c>
      <c r="B43" t="s">
        <v>950</v>
      </c>
      <c r="C43" s="109" t="s">
        <v>849</v>
      </c>
      <c r="D43" t="s">
        <v>888</v>
      </c>
      <c r="E43" t="s">
        <v>861</v>
      </c>
      <c r="F43" t="s">
        <v>571</v>
      </c>
      <c r="G43" s="110">
        <v>0.53253760000000006</v>
      </c>
      <c r="H43" s="110">
        <v>0.94151660000000004</v>
      </c>
      <c r="I43" s="110">
        <v>1.227948</v>
      </c>
      <c r="J43" s="110">
        <v>1.23817</v>
      </c>
      <c r="K43" s="110">
        <v>1.968513</v>
      </c>
      <c r="L43" s="110">
        <v>1.5524579999999999</v>
      </c>
      <c r="M43" s="110">
        <v>1.223624</v>
      </c>
      <c r="N43" s="110">
        <v>2.7622089999999999</v>
      </c>
      <c r="O43" s="110">
        <v>5.4709510000000003</v>
      </c>
      <c r="P43" s="110">
        <v>5.91256</v>
      </c>
      <c r="Q43" s="110">
        <v>5.009684</v>
      </c>
      <c r="R43" s="110">
        <v>-0.23307649999999999</v>
      </c>
      <c r="S43" s="110">
        <v>1.451308</v>
      </c>
      <c r="T43" s="110">
        <v>0.46441189999999999</v>
      </c>
      <c r="U43" s="110">
        <v>-2.6189369999999998</v>
      </c>
      <c r="V43" s="110">
        <v>5.9999500000000001</v>
      </c>
      <c r="W43" s="110">
        <v>8.9142489999999999</v>
      </c>
      <c r="X43" s="110">
        <v>10.6945</v>
      </c>
      <c r="Y43" s="110">
        <v>25.26004</v>
      </c>
      <c r="Z43" s="110">
        <v>27.644279999999998</v>
      </c>
      <c r="AA43" s="110">
        <v>25.016369999999998</v>
      </c>
      <c r="AB43" s="110">
        <v>22.388459999999998</v>
      </c>
      <c r="AC43" s="110">
        <v>22.729369999999999</v>
      </c>
      <c r="AD43" s="110">
        <v>24.58268</v>
      </c>
      <c r="AE43" s="110">
        <v>23.51567</v>
      </c>
      <c r="AF43" s="110">
        <v>22.55866</v>
      </c>
      <c r="AG43" s="110">
        <v>20.27815</v>
      </c>
      <c r="AH43" s="110">
        <v>20.455269999999999</v>
      </c>
      <c r="AI43" s="110">
        <v>20.794910000000002</v>
      </c>
      <c r="AJ43" s="110">
        <v>19.717790000000001</v>
      </c>
      <c r="AK43" s="110">
        <v>18.478950000000001</v>
      </c>
      <c r="AL43" s="110">
        <v>17.126010000000001</v>
      </c>
      <c r="AM43" s="110">
        <v>16.210830000000001</v>
      </c>
      <c r="AN43" s="110">
        <v>16.169409999999999</v>
      </c>
      <c r="AO43" s="110">
        <v>17.007580000000001</v>
      </c>
      <c r="AP43" s="110">
        <v>17.52664</v>
      </c>
      <c r="AQ43" s="110">
        <v>18.34667</v>
      </c>
      <c r="AR43" s="110">
        <v>20.437390000000001</v>
      </c>
      <c r="AS43" s="110">
        <v>26.557549999999999</v>
      </c>
      <c r="AT43" s="110">
        <v>31.33662</v>
      </c>
      <c r="AU43" s="110">
        <v>36.521030000000003</v>
      </c>
      <c r="AV43" s="110">
        <v>36.66142</v>
      </c>
      <c r="AW43" s="110">
        <v>33.344380000000001</v>
      </c>
      <c r="AX43" s="110">
        <v>31.22662</v>
      </c>
      <c r="AY43" s="110">
        <v>29.590520000000001</v>
      </c>
      <c r="AZ43" s="110">
        <v>29.572340000000001</v>
      </c>
      <c r="BA43" s="110">
        <v>28.15522</v>
      </c>
      <c r="BB43" s="110">
        <v>25.131609999999998</v>
      </c>
      <c r="BC43" s="110">
        <v>26.158190000000001</v>
      </c>
      <c r="BD43" s="110">
        <v>31.61225</v>
      </c>
      <c r="BE43" s="110">
        <v>35.504809999999999</v>
      </c>
      <c r="BF43" s="110">
        <v>38.750019999999999</v>
      </c>
      <c r="BG43" s="111">
        <v>39.90334</v>
      </c>
      <c r="BH43" s="111">
        <v>41.131320000000002</v>
      </c>
      <c r="BI43" s="111">
        <v>42.407800000000002</v>
      </c>
      <c r="BJ43" s="111">
        <v>43.652470000000001</v>
      </c>
      <c r="BK43" s="111">
        <v>44.833730000000003</v>
      </c>
      <c r="BL43" s="111">
        <v>45.976320000000001</v>
      </c>
      <c r="BM43" s="111">
        <v>47.137740000000001</v>
      </c>
      <c r="BN43" s="111">
        <v>48.340090000000004</v>
      </c>
      <c r="BO43" s="111">
        <v>49.589199999999998</v>
      </c>
      <c r="BP43" s="111">
        <v>50.881839999999997</v>
      </c>
      <c r="BQ43" s="111">
        <v>52.219290000000001</v>
      </c>
      <c r="BR43" s="111">
        <v>53.597670000000001</v>
      </c>
      <c r="BS43" s="111">
        <v>55.018259999999998</v>
      </c>
      <c r="BT43" s="111">
        <v>56.475239999999999</v>
      </c>
      <c r="BU43" s="111">
        <v>57.97184</v>
      </c>
      <c r="BV43" s="111">
        <v>59.510010000000001</v>
      </c>
      <c r="BW43" s="111">
        <v>61.092350000000003</v>
      </c>
      <c r="BX43" s="111">
        <v>62.718870000000003</v>
      </c>
      <c r="BY43" s="111">
        <v>64.388900000000007</v>
      </c>
      <c r="BZ43" s="111">
        <v>66.103099999999998</v>
      </c>
      <c r="CA43" s="111">
        <v>67.860820000000004</v>
      </c>
      <c r="CB43" s="111">
        <v>69.666610000000006</v>
      </c>
      <c r="CC43" s="111">
        <v>71.519180000000006</v>
      </c>
      <c r="CD43" s="111">
        <v>73.424350000000004</v>
      </c>
      <c r="CE43" s="111">
        <v>75.382149999999996</v>
      </c>
      <c r="CF43" s="111">
        <v>77.398399999999995</v>
      </c>
      <c r="CG43" t="s">
        <v>1000</v>
      </c>
      <c r="CH43" t="b">
        <v>1</v>
      </c>
      <c r="CI43" t="s">
        <v>573</v>
      </c>
      <c r="CJ43" t="s">
        <v>573</v>
      </c>
      <c r="CK43">
        <v>2024</v>
      </c>
      <c r="CL43">
        <v>2</v>
      </c>
      <c r="CM43" t="s">
        <v>573</v>
      </c>
      <c r="CN43" t="s">
        <v>1001</v>
      </c>
      <c r="CO43" s="109" t="s">
        <v>1002</v>
      </c>
      <c r="CP43" t="s">
        <v>941</v>
      </c>
      <c r="CQ43" t="s">
        <v>953</v>
      </c>
      <c r="CR43" s="109" t="s">
        <v>852</v>
      </c>
    </row>
    <row r="44" spans="1:96">
      <c r="A44" t="s">
        <v>796</v>
      </c>
      <c r="B44" t="s">
        <v>950</v>
      </c>
      <c r="C44" s="109" t="s">
        <v>849</v>
      </c>
      <c r="D44" t="s">
        <v>942</v>
      </c>
      <c r="E44" t="s">
        <v>570</v>
      </c>
      <c r="F44" t="s">
        <v>571</v>
      </c>
      <c r="G44" s="110">
        <v>3553.0369999999998</v>
      </c>
      <c r="H44" s="110">
        <v>4397.5950000000003</v>
      </c>
      <c r="I44" s="110">
        <v>5346.4</v>
      </c>
      <c r="J44" s="110">
        <v>5906.2240000000002</v>
      </c>
      <c r="K44" s="110">
        <v>7658.6890000000003</v>
      </c>
      <c r="L44" s="110">
        <v>9006.9220000000005</v>
      </c>
      <c r="M44" s="110">
        <v>11487.63</v>
      </c>
      <c r="N44" s="110">
        <v>16780.39</v>
      </c>
      <c r="O44" s="110">
        <v>24984.48</v>
      </c>
      <c r="P44" s="110">
        <v>36744.300000000003</v>
      </c>
      <c r="Q44" s="110">
        <v>43218.67</v>
      </c>
      <c r="R44" s="110">
        <v>51442.58</v>
      </c>
      <c r="S44" s="110">
        <v>62413.66</v>
      </c>
      <c r="T44" s="110">
        <v>58973.91</v>
      </c>
      <c r="U44" s="110">
        <v>54716.82</v>
      </c>
      <c r="V44" s="110">
        <v>49995.3</v>
      </c>
      <c r="W44" s="110">
        <v>53073.58</v>
      </c>
      <c r="X44" s="110">
        <v>53234.98</v>
      </c>
      <c r="Y44" s="110">
        <v>58021.440000000002</v>
      </c>
      <c r="Z44" s="110">
        <v>59443.98</v>
      </c>
      <c r="AA44" s="110">
        <v>71700.45</v>
      </c>
      <c r="AB44" s="110">
        <v>83792.539999999994</v>
      </c>
      <c r="AC44" s="110">
        <v>96586.48</v>
      </c>
      <c r="AD44" s="110">
        <v>100418</v>
      </c>
      <c r="AE44" s="110">
        <v>101913</v>
      </c>
      <c r="AF44" s="110">
        <v>92937.96</v>
      </c>
      <c r="AG44" s="110">
        <v>86214.22</v>
      </c>
      <c r="AH44" s="110">
        <v>79752.759999999995</v>
      </c>
      <c r="AI44" s="110">
        <v>66858.05</v>
      </c>
      <c r="AJ44" s="110">
        <v>72924.75</v>
      </c>
      <c r="AK44" s="110">
        <v>58828.44</v>
      </c>
      <c r="AL44" s="110">
        <v>53331.92</v>
      </c>
      <c r="AM44" s="110">
        <v>53201.1</v>
      </c>
      <c r="AN44" s="110">
        <v>55284.02</v>
      </c>
      <c r="AO44" s="110">
        <v>56068.14</v>
      </c>
      <c r="AP44" s="110">
        <v>54598.69</v>
      </c>
      <c r="AQ44" s="110">
        <v>43436.62</v>
      </c>
      <c r="AR44" s="110">
        <v>38495.879999999997</v>
      </c>
      <c r="AS44" s="110">
        <v>45659.78</v>
      </c>
      <c r="AT44" s="110">
        <v>37436.79</v>
      </c>
      <c r="AU44" s="110">
        <v>32893.47</v>
      </c>
      <c r="AV44" s="110">
        <v>26337.51</v>
      </c>
      <c r="AW44" s="110">
        <v>23415.5</v>
      </c>
      <c r="AX44" s="110">
        <v>20734.990000000002</v>
      </c>
      <c r="AY44" s="110">
        <v>19539.41</v>
      </c>
      <c r="AZ44" s="110">
        <v>21454.98</v>
      </c>
      <c r="BA44" s="110">
        <v>19992.34</v>
      </c>
      <c r="BB44" s="110">
        <v>13623.47</v>
      </c>
      <c r="BC44" s="110">
        <v>12437.79</v>
      </c>
      <c r="BD44" s="110">
        <v>29641.01</v>
      </c>
      <c r="BE44" s="110">
        <v>41450.019999999997</v>
      </c>
      <c r="BF44" s="110">
        <v>40984.53</v>
      </c>
      <c r="BG44" s="111">
        <v>37481.5</v>
      </c>
      <c r="BH44" s="111">
        <v>38818.71</v>
      </c>
      <c r="BI44" s="111">
        <v>40144.339999999997</v>
      </c>
      <c r="BJ44" s="111">
        <v>41330.94</v>
      </c>
      <c r="BK44" s="111">
        <v>42482.78</v>
      </c>
      <c r="BL44" s="111">
        <v>43573.82</v>
      </c>
      <c r="BM44" s="111">
        <v>44421.56</v>
      </c>
      <c r="BN44" s="111">
        <v>45249.02</v>
      </c>
      <c r="BO44" s="111">
        <v>46076.49</v>
      </c>
      <c r="BP44" s="111">
        <v>46846.57</v>
      </c>
      <c r="BQ44" s="111">
        <v>47382.66</v>
      </c>
      <c r="BR44" s="111">
        <v>47892</v>
      </c>
      <c r="BS44" s="111">
        <v>48396.72</v>
      </c>
      <c r="BT44" s="111">
        <v>48899.8</v>
      </c>
      <c r="BU44" s="111">
        <v>49403.69</v>
      </c>
      <c r="BV44" s="111">
        <v>49910.48</v>
      </c>
      <c r="BW44" s="111">
        <v>50420.94</v>
      </c>
      <c r="BX44" s="111">
        <v>50944.73</v>
      </c>
      <c r="BY44" s="111">
        <v>51479.5</v>
      </c>
      <c r="BZ44" s="111">
        <v>52022.77</v>
      </c>
      <c r="CA44" s="111">
        <v>52575.53</v>
      </c>
      <c r="CB44" s="111">
        <v>53138.68</v>
      </c>
      <c r="CC44" s="111">
        <v>53712.77</v>
      </c>
      <c r="CD44" s="111">
        <v>54298.239999999998</v>
      </c>
      <c r="CE44" s="111">
        <v>54895.86</v>
      </c>
      <c r="CF44" s="111">
        <v>55505.98</v>
      </c>
      <c r="CG44" t="s">
        <v>1003</v>
      </c>
      <c r="CH44" t="b">
        <v>1</v>
      </c>
      <c r="CI44" t="s">
        <v>573</v>
      </c>
      <c r="CJ44" t="s">
        <v>573</v>
      </c>
      <c r="CK44">
        <v>2024</v>
      </c>
      <c r="CL44">
        <v>1</v>
      </c>
      <c r="CM44" t="s">
        <v>573</v>
      </c>
      <c r="CN44" s="109" t="s">
        <v>1004</v>
      </c>
      <c r="CO44" t="s">
        <v>1005</v>
      </c>
      <c r="CP44" t="s">
        <v>946</v>
      </c>
      <c r="CQ44" t="s">
        <v>953</v>
      </c>
      <c r="CR44" s="109" t="s">
        <v>852</v>
      </c>
    </row>
    <row r="45" spans="1:96">
      <c r="A45" t="s">
        <v>797</v>
      </c>
      <c r="B45" t="s">
        <v>950</v>
      </c>
      <c r="C45" s="109" t="s">
        <v>849</v>
      </c>
      <c r="D45" t="s">
        <v>947</v>
      </c>
      <c r="E45" t="s">
        <v>861</v>
      </c>
      <c r="F45" t="s">
        <v>571</v>
      </c>
      <c r="G45" s="110">
        <v>1.915308</v>
      </c>
      <c r="H45" s="110">
        <v>2.2639960000000001</v>
      </c>
      <c r="I45" s="110">
        <v>2.686347</v>
      </c>
      <c r="J45" s="110">
        <v>2.8778709999999998</v>
      </c>
      <c r="K45" s="110">
        <v>3.113591</v>
      </c>
      <c r="L45" s="110">
        <v>3.064492</v>
      </c>
      <c r="M45" s="110">
        <v>2.9711759999999998</v>
      </c>
      <c r="N45" s="110">
        <v>3.154236</v>
      </c>
      <c r="O45" s="110">
        <v>3.4021690000000002</v>
      </c>
      <c r="P45" s="110">
        <v>3.559402</v>
      </c>
      <c r="Q45" s="110">
        <v>3.6574430000000002</v>
      </c>
      <c r="R45" s="110">
        <v>3.6314570000000002</v>
      </c>
      <c r="S45" s="110">
        <v>3.7354569999999998</v>
      </c>
      <c r="T45" s="110">
        <v>3.788996</v>
      </c>
      <c r="U45" s="110">
        <v>3.761018</v>
      </c>
      <c r="V45" s="110">
        <v>3.795655</v>
      </c>
      <c r="W45" s="110">
        <v>3.9940449999999998</v>
      </c>
      <c r="X45" s="110">
        <v>4.5163500000000001</v>
      </c>
      <c r="Y45" s="110">
        <v>5.206969</v>
      </c>
      <c r="Z45" s="110">
        <v>6.3746510000000001</v>
      </c>
      <c r="AA45" s="110">
        <v>6.7757149999999999</v>
      </c>
      <c r="AB45" s="110">
        <v>7.541112</v>
      </c>
      <c r="AC45" s="110">
        <v>7.7954489999999996</v>
      </c>
      <c r="AD45" s="110">
        <v>7.5470170000000003</v>
      </c>
      <c r="AE45" s="110">
        <v>7.7226910000000002</v>
      </c>
      <c r="AF45" s="110">
        <v>7.9103830000000004</v>
      </c>
      <c r="AG45" s="110">
        <v>7.9947319999999999</v>
      </c>
      <c r="AH45" s="110">
        <v>7.8339740000000004</v>
      </c>
      <c r="AI45" s="110">
        <v>7.4638439999999999</v>
      </c>
      <c r="AJ45" s="110">
        <v>7.1644829999999997</v>
      </c>
      <c r="AK45" s="110">
        <v>6.3935040000000001</v>
      </c>
      <c r="AL45" s="110">
        <v>6.2979139999999996</v>
      </c>
      <c r="AM45" s="110">
        <v>6.6058310000000002</v>
      </c>
      <c r="AN45" s="110">
        <v>6.858708</v>
      </c>
      <c r="AO45" s="110">
        <v>6.3749190000000002</v>
      </c>
      <c r="AP45" s="110">
        <v>6.0845789999999997</v>
      </c>
      <c r="AQ45" s="110">
        <v>5.452426</v>
      </c>
      <c r="AR45" s="110">
        <v>5.1567990000000004</v>
      </c>
      <c r="AS45" s="110">
        <v>4.7385570000000001</v>
      </c>
      <c r="AT45" s="110">
        <v>4.4207039999999997</v>
      </c>
      <c r="AU45" s="110">
        <v>3.9659110000000002</v>
      </c>
      <c r="AV45" s="110">
        <v>3.6867709999999998</v>
      </c>
      <c r="AW45" s="110">
        <v>3.5786859999999998</v>
      </c>
      <c r="AX45" s="110">
        <v>3.1840790000000001</v>
      </c>
      <c r="AY45" s="110">
        <v>2.7356349999999998</v>
      </c>
      <c r="AZ45" s="110">
        <v>2.2890470000000001</v>
      </c>
      <c r="BA45" s="110">
        <v>2.1049449999999998</v>
      </c>
      <c r="BB45" s="110">
        <v>1.9778199999999999</v>
      </c>
      <c r="BC45" s="111">
        <v>2.0564710000000002</v>
      </c>
      <c r="BD45" s="111">
        <v>2.185111</v>
      </c>
      <c r="BE45" s="111">
        <v>2.2208830000000002</v>
      </c>
      <c r="BF45" s="111">
        <v>2.2820550000000002</v>
      </c>
      <c r="BG45" s="111">
        <v>2.3234849999999998</v>
      </c>
      <c r="BH45" s="111">
        <v>2.3825099999999999</v>
      </c>
      <c r="BI45" s="111">
        <v>2.4512420000000001</v>
      </c>
      <c r="BJ45" s="111">
        <v>2.5206439999999999</v>
      </c>
      <c r="BK45" s="111">
        <v>2.5903879999999999</v>
      </c>
      <c r="BL45" s="111">
        <v>2.6636259999999998</v>
      </c>
      <c r="BM45" s="111">
        <v>2.7399589999999998</v>
      </c>
      <c r="BN45" s="111">
        <v>2.818565</v>
      </c>
      <c r="BO45" s="111">
        <v>2.899073</v>
      </c>
      <c r="BP45" s="111">
        <v>2.9816829999999999</v>
      </c>
      <c r="BQ45" s="111">
        <v>3.0665840000000002</v>
      </c>
      <c r="BR45" s="111">
        <v>3.1535199999999999</v>
      </c>
      <c r="BS45" s="111">
        <v>3.2420779999999998</v>
      </c>
      <c r="BT45" s="111">
        <v>3.3318650000000001</v>
      </c>
      <c r="BU45" s="111">
        <v>3.4227850000000002</v>
      </c>
      <c r="BV45" s="111">
        <v>3.5144150000000001</v>
      </c>
      <c r="BW45" s="111">
        <v>3.6072989999999998</v>
      </c>
      <c r="BX45" s="111">
        <v>3.701654</v>
      </c>
      <c r="BY45" s="111">
        <v>3.7971300000000001</v>
      </c>
      <c r="BZ45" s="111">
        <v>3.893545</v>
      </c>
      <c r="CA45" s="111">
        <v>3.9908929999999998</v>
      </c>
      <c r="CB45" s="111">
        <v>4.089734</v>
      </c>
      <c r="CC45" s="111">
        <v>4.1902670000000004</v>
      </c>
      <c r="CD45" s="111">
        <v>4.2922919999999998</v>
      </c>
      <c r="CE45" s="111">
        <v>4.3959330000000003</v>
      </c>
      <c r="CF45" s="111">
        <v>4.5012129999999999</v>
      </c>
      <c r="CG45" t="s">
        <v>1006</v>
      </c>
      <c r="CH45" t="b">
        <v>1</v>
      </c>
      <c r="CI45" t="s">
        <v>573</v>
      </c>
      <c r="CJ45" t="s">
        <v>573</v>
      </c>
      <c r="CK45">
        <v>2020</v>
      </c>
      <c r="CL45">
        <v>4</v>
      </c>
      <c r="CM45" t="s">
        <v>573</v>
      </c>
      <c r="CN45" t="s">
        <v>1006</v>
      </c>
      <c r="CO45" t="s">
        <v>573</v>
      </c>
      <c r="CP45" t="s">
        <v>949</v>
      </c>
      <c r="CQ45" t="s">
        <v>953</v>
      </c>
      <c r="CR45" s="109" t="s">
        <v>852</v>
      </c>
    </row>
    <row r="46" spans="1:96">
      <c r="A46" t="s">
        <v>566</v>
      </c>
      <c r="B46" t="s">
        <v>1007</v>
      </c>
      <c r="C46" s="109" t="s">
        <v>849</v>
      </c>
      <c r="D46" t="s">
        <v>569</v>
      </c>
      <c r="E46" t="s">
        <v>570</v>
      </c>
      <c r="F46" t="s">
        <v>571</v>
      </c>
      <c r="G46" s="110">
        <v>35969.43</v>
      </c>
      <c r="H46" s="110">
        <v>48829.88</v>
      </c>
      <c r="I46" s="110">
        <v>62646</v>
      </c>
      <c r="J46" s="110">
        <v>73402.75</v>
      </c>
      <c r="K46" s="110">
        <v>83765.5</v>
      </c>
      <c r="L46" s="110">
        <v>94137.5</v>
      </c>
      <c r="M46" s="110">
        <v>104807</v>
      </c>
      <c r="N46" s="110">
        <v>121541.3</v>
      </c>
      <c r="O46" s="110">
        <v>131791.5</v>
      </c>
      <c r="P46" s="110">
        <v>140578.79999999999</v>
      </c>
      <c r="Q46" s="110">
        <v>152083.29999999999</v>
      </c>
      <c r="R46" s="110">
        <v>163648.5</v>
      </c>
      <c r="S46" s="110">
        <v>176082.8</v>
      </c>
      <c r="T46" s="110">
        <v>187833.8</v>
      </c>
      <c r="U46" s="110">
        <v>198357.3</v>
      </c>
      <c r="V46" s="110">
        <v>196661.8</v>
      </c>
      <c r="W46" s="110">
        <v>188804.5</v>
      </c>
      <c r="X46" s="110">
        <v>187903.8</v>
      </c>
      <c r="Y46" s="110">
        <v>200592</v>
      </c>
      <c r="Z46" s="110">
        <v>237655.3</v>
      </c>
      <c r="AA46" s="110">
        <v>286197.8</v>
      </c>
      <c r="AB46" s="110">
        <v>329627</v>
      </c>
      <c r="AC46" s="110">
        <v>367999</v>
      </c>
      <c r="AD46" s="110">
        <v>400795.5</v>
      </c>
      <c r="AE46" s="110">
        <v>420757</v>
      </c>
      <c r="AF46" s="110">
        <v>419066</v>
      </c>
      <c r="AG46" s="110">
        <v>421574</v>
      </c>
      <c r="AH46" s="110">
        <v>414826</v>
      </c>
      <c r="AI46" s="110">
        <v>400663</v>
      </c>
      <c r="AJ46" s="110">
        <v>422180</v>
      </c>
      <c r="AK46" s="110">
        <v>462610</v>
      </c>
      <c r="AL46" s="110">
        <v>526430</v>
      </c>
      <c r="AM46" s="110">
        <v>573493</v>
      </c>
      <c r="AN46" s="110">
        <v>619114</v>
      </c>
      <c r="AO46" s="110">
        <v>666880</v>
      </c>
      <c r="AP46" s="110">
        <v>809985</v>
      </c>
      <c r="AQ46" s="110">
        <v>1005405</v>
      </c>
      <c r="AR46" s="110">
        <v>1220252</v>
      </c>
      <c r="AS46" s="110">
        <v>1353765</v>
      </c>
      <c r="AT46" s="110">
        <v>1447791</v>
      </c>
      <c r="AU46" s="110">
        <v>1519787</v>
      </c>
      <c r="AV46" s="110">
        <v>1622144</v>
      </c>
      <c r="AW46" s="110">
        <v>1683922</v>
      </c>
      <c r="AX46" s="110">
        <v>1749166</v>
      </c>
      <c r="AY46" s="110">
        <v>1805987</v>
      </c>
      <c r="AZ46" s="110">
        <v>1858410</v>
      </c>
      <c r="BA46" s="110">
        <v>1913514</v>
      </c>
      <c r="BB46" s="110">
        <v>2226332</v>
      </c>
      <c r="BC46" s="110">
        <v>2402766</v>
      </c>
      <c r="BD46" s="110">
        <v>2516819</v>
      </c>
      <c r="BE46" s="110">
        <v>2720877</v>
      </c>
      <c r="BF46" s="110">
        <v>2853210</v>
      </c>
      <c r="BG46" s="111">
        <v>2955058</v>
      </c>
      <c r="BH46" s="111">
        <v>3041793</v>
      </c>
      <c r="BI46" s="111">
        <v>3108319</v>
      </c>
      <c r="BJ46" s="111">
        <v>3161789</v>
      </c>
      <c r="BK46" s="111">
        <v>3220577</v>
      </c>
      <c r="BL46" s="111">
        <v>3289909</v>
      </c>
      <c r="BM46" s="111">
        <v>3372708</v>
      </c>
      <c r="BN46" s="111">
        <v>3463052</v>
      </c>
      <c r="BO46" s="111">
        <v>3562463</v>
      </c>
      <c r="BP46" s="111">
        <v>3671483</v>
      </c>
      <c r="BQ46" s="111">
        <v>3790688</v>
      </c>
      <c r="BR46" s="111">
        <v>3918997</v>
      </c>
      <c r="BS46" s="111">
        <v>4056962</v>
      </c>
      <c r="BT46" s="111">
        <v>4205179</v>
      </c>
      <c r="BU46" s="111">
        <v>4364266</v>
      </c>
      <c r="BV46" s="111">
        <v>4534854</v>
      </c>
      <c r="BW46" s="111">
        <v>4712014</v>
      </c>
      <c r="BX46" s="111">
        <v>4895820</v>
      </c>
      <c r="BY46" s="111">
        <v>5086518</v>
      </c>
      <c r="BZ46" s="111">
        <v>5284348</v>
      </c>
      <c r="CA46" s="111">
        <v>5489560</v>
      </c>
      <c r="CB46" s="111">
        <v>5702413</v>
      </c>
      <c r="CC46" s="111">
        <v>5923173</v>
      </c>
      <c r="CD46" s="111">
        <v>6152119</v>
      </c>
      <c r="CE46" s="111">
        <v>6389537</v>
      </c>
      <c r="CF46" s="111">
        <v>6635729</v>
      </c>
      <c r="CG46" s="109" t="s">
        <v>1008</v>
      </c>
      <c r="CH46" t="b">
        <v>0</v>
      </c>
      <c r="CI46" t="s">
        <v>573</v>
      </c>
      <c r="CJ46" t="s">
        <v>573</v>
      </c>
      <c r="CK46">
        <v>2024</v>
      </c>
      <c r="CL46">
        <v>2</v>
      </c>
      <c r="CM46" t="s">
        <v>573</v>
      </c>
      <c r="CN46" s="109" t="s">
        <v>1009</v>
      </c>
      <c r="CO46" t="s">
        <v>573</v>
      </c>
      <c r="CP46" t="s">
        <v>576</v>
      </c>
      <c r="CQ46" t="s">
        <v>1010</v>
      </c>
      <c r="CR46" s="109" t="s">
        <v>852</v>
      </c>
    </row>
    <row r="47" spans="1:96">
      <c r="A47" t="s">
        <v>853</v>
      </c>
      <c r="B47" t="s">
        <v>1007</v>
      </c>
      <c r="C47" s="109" t="s">
        <v>849</v>
      </c>
      <c r="D47" t="s">
        <v>854</v>
      </c>
      <c r="E47" t="s">
        <v>570</v>
      </c>
      <c r="F47" t="s">
        <v>571</v>
      </c>
      <c r="G47" s="110">
        <v>64923</v>
      </c>
      <c r="H47" s="110">
        <v>74036</v>
      </c>
      <c r="I47" s="110">
        <v>82299</v>
      </c>
      <c r="J47" s="110">
        <v>91437</v>
      </c>
      <c r="K47" s="110">
        <v>104504</v>
      </c>
      <c r="L47" s="110">
        <v>123288</v>
      </c>
      <c r="M47" s="110">
        <v>132680</v>
      </c>
      <c r="N47" s="110">
        <v>150393</v>
      </c>
      <c r="O47" s="110">
        <v>177353</v>
      </c>
      <c r="P47" s="110">
        <v>209732</v>
      </c>
      <c r="Q47" s="110">
        <v>251868</v>
      </c>
      <c r="R47" s="110">
        <v>290671</v>
      </c>
      <c r="S47" s="110">
        <v>340487</v>
      </c>
      <c r="T47" s="110">
        <v>381478</v>
      </c>
      <c r="U47" s="110">
        <v>418659</v>
      </c>
      <c r="V47" s="110">
        <v>456865</v>
      </c>
      <c r="W47" s="110">
        <v>498148</v>
      </c>
      <c r="X47" s="110">
        <v>540348</v>
      </c>
      <c r="Y47" s="110">
        <v>616390</v>
      </c>
      <c r="Z47" s="110">
        <v>665461</v>
      </c>
      <c r="AA47" s="110">
        <v>777123</v>
      </c>
      <c r="AB47" s="110">
        <v>808152</v>
      </c>
      <c r="AC47" s="110">
        <v>866026</v>
      </c>
      <c r="AD47" s="110">
        <v>951233</v>
      </c>
      <c r="AE47" s="110">
        <v>950251</v>
      </c>
      <c r="AF47" s="110">
        <v>961277</v>
      </c>
      <c r="AG47" s="110">
        <v>937355</v>
      </c>
      <c r="AH47" s="110">
        <v>941783</v>
      </c>
      <c r="AI47" s="110">
        <v>982166</v>
      </c>
      <c r="AJ47" s="110">
        <v>1003151</v>
      </c>
      <c r="AK47" s="110">
        <v>1010686</v>
      </c>
      <c r="AL47" s="110">
        <v>1067711</v>
      </c>
      <c r="AM47" s="110">
        <v>1106114</v>
      </c>
      <c r="AN47" s="110">
        <v>1126511</v>
      </c>
      <c r="AO47" s="110">
        <v>1125273</v>
      </c>
      <c r="AP47" s="110">
        <v>1230238</v>
      </c>
      <c r="AQ47" s="110">
        <v>1361026</v>
      </c>
      <c r="AR47" s="110">
        <v>1492208</v>
      </c>
      <c r="AS47" s="110">
        <v>1642422</v>
      </c>
      <c r="AT47" s="110">
        <v>1739555</v>
      </c>
      <c r="AU47" s="110">
        <v>1753831</v>
      </c>
      <c r="AV47" s="110">
        <v>1858520</v>
      </c>
      <c r="AW47" s="110">
        <v>1983658</v>
      </c>
      <c r="AX47" s="110">
        <v>2014521</v>
      </c>
      <c r="AY47" s="110">
        <v>2058193</v>
      </c>
      <c r="AZ47" s="110">
        <v>2129521</v>
      </c>
      <c r="BA47" s="110">
        <v>2237183</v>
      </c>
      <c r="BB47" s="110">
        <v>2860992</v>
      </c>
      <c r="BC47" s="110">
        <v>2994296</v>
      </c>
      <c r="BD47" s="110">
        <v>2870043</v>
      </c>
      <c r="BE47" s="110">
        <v>2989833</v>
      </c>
      <c r="BF47" s="110">
        <v>3093513</v>
      </c>
      <c r="BG47" s="111">
        <v>3166896</v>
      </c>
      <c r="BH47" s="111">
        <v>3234169</v>
      </c>
      <c r="BI47" s="111">
        <v>3293088</v>
      </c>
      <c r="BJ47" s="111">
        <v>3343778</v>
      </c>
      <c r="BK47" s="111">
        <v>3387244</v>
      </c>
      <c r="BL47" s="111">
        <v>3424370</v>
      </c>
      <c r="BM47" s="111">
        <v>3455837</v>
      </c>
      <c r="BN47" s="111">
        <v>3481504</v>
      </c>
      <c r="BO47" s="111">
        <v>3502056</v>
      </c>
      <c r="BP47" s="111">
        <v>3517438</v>
      </c>
      <c r="BQ47" s="111">
        <v>3528014</v>
      </c>
      <c r="BR47" s="111">
        <v>3535233</v>
      </c>
      <c r="BS47" s="111">
        <v>3539890</v>
      </c>
      <c r="BT47" s="111">
        <v>3542198</v>
      </c>
      <c r="BU47" s="111">
        <v>3542259</v>
      </c>
      <c r="BV47" s="111">
        <v>3540405</v>
      </c>
      <c r="BW47" s="111">
        <v>3536920</v>
      </c>
      <c r="BX47" s="111">
        <v>3531845</v>
      </c>
      <c r="BY47" s="111">
        <v>3525151</v>
      </c>
      <c r="BZ47" s="111">
        <v>3516649</v>
      </c>
      <c r="CA47" s="111">
        <v>3506151</v>
      </c>
      <c r="CB47" s="111">
        <v>3493381</v>
      </c>
      <c r="CC47" s="111">
        <v>3478130</v>
      </c>
      <c r="CD47" s="111">
        <v>3460369</v>
      </c>
      <c r="CE47" s="111">
        <v>3439571</v>
      </c>
      <c r="CF47" s="111">
        <v>3415325</v>
      </c>
      <c r="CG47" t="s">
        <v>992</v>
      </c>
      <c r="CH47" t="b">
        <v>0</v>
      </c>
      <c r="CI47" t="s">
        <v>573</v>
      </c>
      <c r="CJ47" t="s">
        <v>573</v>
      </c>
      <c r="CK47">
        <v>2024</v>
      </c>
      <c r="CL47">
        <v>2</v>
      </c>
      <c r="CM47" t="s">
        <v>573</v>
      </c>
      <c r="CN47" s="109" t="s">
        <v>1011</v>
      </c>
      <c r="CO47" t="s">
        <v>1012</v>
      </c>
      <c r="CP47" t="s">
        <v>858</v>
      </c>
      <c r="CQ47" t="s">
        <v>1010</v>
      </c>
      <c r="CR47" s="109" t="s">
        <v>852</v>
      </c>
    </row>
    <row r="48" spans="1:96">
      <c r="A48" t="s">
        <v>859</v>
      </c>
      <c r="B48" t="s">
        <v>1007</v>
      </c>
      <c r="C48" s="109" t="s">
        <v>849</v>
      </c>
      <c r="D48" t="s">
        <v>860</v>
      </c>
      <c r="E48" t="s">
        <v>861</v>
      </c>
      <c r="F48" t="s">
        <v>571</v>
      </c>
      <c r="G48" s="110">
        <v>1145.5650000000001</v>
      </c>
      <c r="H48" s="110">
        <v>1238.1379999999999</v>
      </c>
      <c r="I48" s="110">
        <v>1398.3810000000001</v>
      </c>
      <c r="J48" s="110">
        <v>1507.7180000000001</v>
      </c>
      <c r="K48" s="110">
        <v>1624.972</v>
      </c>
      <c r="L48" s="110">
        <v>1764.2950000000001</v>
      </c>
      <c r="M48" s="110">
        <v>1908.65</v>
      </c>
      <c r="N48" s="110">
        <v>2048.9160000000002</v>
      </c>
      <c r="O48" s="110">
        <v>2242.6019999999999</v>
      </c>
      <c r="P48" s="110">
        <v>2517.9659999999999</v>
      </c>
      <c r="Q48" s="110">
        <v>2797.67</v>
      </c>
      <c r="R48" s="110">
        <v>3113.0169999999998</v>
      </c>
      <c r="S48" s="110">
        <v>3498.7109999999998</v>
      </c>
      <c r="T48" s="110">
        <v>3827.8139999999999</v>
      </c>
      <c r="U48" s="110">
        <v>4115.4690000000001</v>
      </c>
      <c r="V48" s="110">
        <v>4410.3289999999997</v>
      </c>
      <c r="W48" s="110">
        <v>4775.5709999999999</v>
      </c>
      <c r="X48" s="110">
        <v>5201.4549999999999</v>
      </c>
      <c r="Y48" s="110">
        <v>5640.3370000000004</v>
      </c>
      <c r="Z48" s="110">
        <v>6239.3130000000001</v>
      </c>
      <c r="AA48" s="110">
        <v>6653.47</v>
      </c>
      <c r="AB48" s="110">
        <v>6986.3649999999998</v>
      </c>
      <c r="AC48" s="110">
        <v>7174.4129999999996</v>
      </c>
      <c r="AD48" s="110">
        <v>7370.9570000000003</v>
      </c>
      <c r="AE48" s="110">
        <v>7399.3159999999998</v>
      </c>
      <c r="AF48" s="110">
        <v>7405.1469999999999</v>
      </c>
      <c r="AG48" s="110">
        <v>7346.9009999999998</v>
      </c>
      <c r="AH48" s="110">
        <v>7407.5789999999997</v>
      </c>
      <c r="AI48" s="110">
        <v>7927.18</v>
      </c>
      <c r="AJ48" s="110">
        <v>8807.0740000000005</v>
      </c>
      <c r="AK48" s="110">
        <v>9396.3410000000003</v>
      </c>
      <c r="AL48" s="110">
        <v>10869.72</v>
      </c>
      <c r="AM48" s="110">
        <v>11566.18</v>
      </c>
      <c r="AN48" s="110">
        <v>11892.27</v>
      </c>
      <c r="AO48" s="110">
        <v>12508.3</v>
      </c>
      <c r="AP48" s="110">
        <v>15090.99</v>
      </c>
      <c r="AQ48" s="110">
        <v>16742.27</v>
      </c>
      <c r="AR48" s="110">
        <v>18900.32</v>
      </c>
      <c r="AS48" s="110">
        <v>20400.330000000002</v>
      </c>
      <c r="AT48" s="110">
        <v>21533.71</v>
      </c>
      <c r="AU48" s="110">
        <v>22958.79</v>
      </c>
      <c r="AV48" s="110">
        <v>23823.07</v>
      </c>
      <c r="AW48" s="110">
        <v>24972.86</v>
      </c>
      <c r="AX48" s="110">
        <v>25991.97</v>
      </c>
      <c r="AY48" s="110">
        <v>26425.13</v>
      </c>
      <c r="AZ48" s="110">
        <v>28238.04</v>
      </c>
      <c r="BA48" s="110">
        <v>29105.22</v>
      </c>
      <c r="BB48" s="110">
        <v>33743.129999999997</v>
      </c>
      <c r="BC48" s="110">
        <v>34621.730000000003</v>
      </c>
      <c r="BD48" s="110">
        <v>35560.699999999997</v>
      </c>
      <c r="BE48" s="110">
        <v>38047.21</v>
      </c>
      <c r="BF48" s="111">
        <v>40179.589999999997</v>
      </c>
      <c r="BG48" s="111">
        <v>42360.56</v>
      </c>
      <c r="BH48" s="111">
        <v>44602.75</v>
      </c>
      <c r="BI48" s="111">
        <v>46867.92</v>
      </c>
      <c r="BJ48" s="111">
        <v>49283.29</v>
      </c>
      <c r="BK48" s="111">
        <v>51829.73</v>
      </c>
      <c r="BL48" s="111">
        <v>54618.62</v>
      </c>
      <c r="BM48" s="111">
        <v>57597.41</v>
      </c>
      <c r="BN48" s="111">
        <v>60836.77</v>
      </c>
      <c r="BO48" s="111">
        <v>64398.51</v>
      </c>
      <c r="BP48" s="111">
        <v>68114.990000000005</v>
      </c>
      <c r="BQ48" s="111">
        <v>71914.17</v>
      </c>
      <c r="BR48" s="111">
        <v>75787.37</v>
      </c>
      <c r="BS48" s="111">
        <v>79732.31</v>
      </c>
      <c r="BT48" s="111">
        <v>83744.53</v>
      </c>
      <c r="BU48" s="111">
        <v>87819.66</v>
      </c>
      <c r="BV48" s="111">
        <v>91953.39</v>
      </c>
      <c r="BW48" s="111">
        <v>96141.22</v>
      </c>
      <c r="BX48" s="111">
        <v>100377.8</v>
      </c>
      <c r="BY48" s="111">
        <v>104658.2</v>
      </c>
      <c r="BZ48" s="111">
        <v>108978.7</v>
      </c>
      <c r="CA48" s="111">
        <v>113334.9</v>
      </c>
      <c r="CB48" s="111">
        <v>117721.5</v>
      </c>
      <c r="CC48" s="111">
        <v>122132.7</v>
      </c>
      <c r="CD48" s="111">
        <v>126562.1</v>
      </c>
      <c r="CE48" s="111">
        <v>131003.2</v>
      </c>
      <c r="CF48" s="111">
        <v>135448.9</v>
      </c>
      <c r="CG48" t="s">
        <v>1013</v>
      </c>
      <c r="CH48" t="b">
        <v>0</v>
      </c>
      <c r="CI48" t="s">
        <v>573</v>
      </c>
      <c r="CJ48" t="s">
        <v>573</v>
      </c>
      <c r="CK48">
        <v>2023</v>
      </c>
      <c r="CL48">
        <v>3</v>
      </c>
      <c r="CM48" t="s">
        <v>573</v>
      </c>
      <c r="CN48" s="109" t="s">
        <v>1014</v>
      </c>
      <c r="CO48" s="109" t="s">
        <v>1015</v>
      </c>
      <c r="CP48" t="s">
        <v>865</v>
      </c>
      <c r="CQ48" t="s">
        <v>1010</v>
      </c>
      <c r="CR48" s="109" t="s">
        <v>852</v>
      </c>
    </row>
    <row r="49" spans="1:96">
      <c r="A49" t="s">
        <v>773</v>
      </c>
      <c r="B49" t="s">
        <v>1007</v>
      </c>
      <c r="C49" s="109" t="s">
        <v>849</v>
      </c>
      <c r="D49" t="s">
        <v>866</v>
      </c>
      <c r="E49" t="s">
        <v>570</v>
      </c>
      <c r="F49" t="s">
        <v>571</v>
      </c>
      <c r="G49" s="110">
        <v>1E-3</v>
      </c>
      <c r="H49" s="110">
        <v>1E-3</v>
      </c>
      <c r="I49" s="110">
        <v>1E-3</v>
      </c>
      <c r="J49" s="110">
        <v>1E-3</v>
      </c>
      <c r="K49" s="110">
        <v>1E-3</v>
      </c>
      <c r="L49" s="110">
        <v>1E-3</v>
      </c>
      <c r="M49" s="110">
        <v>1E-3</v>
      </c>
      <c r="N49" s="110">
        <v>1E-3</v>
      </c>
      <c r="O49" s="110">
        <v>1E-3</v>
      </c>
      <c r="P49" s="110">
        <v>1E-3</v>
      </c>
      <c r="Q49" s="110">
        <v>1E-3</v>
      </c>
      <c r="R49" s="110">
        <v>1E-3</v>
      </c>
      <c r="S49" s="110">
        <v>1E-3</v>
      </c>
      <c r="T49" s="110">
        <v>1E-3</v>
      </c>
      <c r="U49" s="110">
        <v>1E-3</v>
      </c>
      <c r="V49" s="110">
        <v>99508</v>
      </c>
      <c r="W49" s="110">
        <v>96441</v>
      </c>
      <c r="X49" s="110">
        <v>107123</v>
      </c>
      <c r="Y49" s="110">
        <v>129760</v>
      </c>
      <c r="Z49" s="110">
        <v>147410</v>
      </c>
      <c r="AA49" s="110">
        <v>177899</v>
      </c>
      <c r="AB49" s="110">
        <v>188579</v>
      </c>
      <c r="AC49" s="110">
        <v>205222</v>
      </c>
      <c r="AD49" s="110">
        <v>200550</v>
      </c>
      <c r="AE49" s="110">
        <v>206527</v>
      </c>
      <c r="AF49" s="110">
        <v>201803</v>
      </c>
      <c r="AG49" s="110">
        <v>165165</v>
      </c>
      <c r="AH49" s="110">
        <v>156556</v>
      </c>
      <c r="AI49" s="110">
        <v>163899</v>
      </c>
      <c r="AJ49" s="110">
        <v>157247</v>
      </c>
      <c r="AK49" s="110">
        <v>141681</v>
      </c>
      <c r="AL49" s="110">
        <v>132832</v>
      </c>
      <c r="AM49" s="110">
        <v>129031</v>
      </c>
      <c r="AN49" s="110">
        <v>125101</v>
      </c>
      <c r="AO49" s="110">
        <v>146853</v>
      </c>
      <c r="AP49" s="110">
        <v>190940</v>
      </c>
      <c r="AQ49" s="110">
        <v>265312</v>
      </c>
      <c r="AR49" s="110">
        <v>326306</v>
      </c>
      <c r="AS49" s="110">
        <v>417489</v>
      </c>
      <c r="AT49" s="110">
        <v>494668</v>
      </c>
      <c r="AU49" s="110">
        <v>535560</v>
      </c>
      <c r="AV49" s="110">
        <v>611223</v>
      </c>
      <c r="AW49" s="110">
        <v>653209</v>
      </c>
      <c r="AX49" s="110">
        <v>720883</v>
      </c>
      <c r="AY49" s="110">
        <v>785554</v>
      </c>
      <c r="AZ49" s="110">
        <v>830031</v>
      </c>
      <c r="BA49" s="110">
        <v>917102</v>
      </c>
      <c r="BB49" s="110">
        <v>1290901</v>
      </c>
      <c r="BC49" s="110">
        <v>1358615</v>
      </c>
      <c r="BD49" s="110">
        <v>1340173</v>
      </c>
      <c r="BE49" s="110">
        <v>1434380</v>
      </c>
      <c r="BF49" s="110">
        <v>1491019</v>
      </c>
      <c r="BG49" s="111">
        <v>1559209</v>
      </c>
      <c r="BH49" s="111">
        <v>1616896</v>
      </c>
      <c r="BI49" s="111">
        <v>1678761</v>
      </c>
      <c r="BJ49" s="111">
        <v>1735945</v>
      </c>
      <c r="BK49" s="111">
        <v>1789529</v>
      </c>
      <c r="BL49" s="111">
        <v>1846126</v>
      </c>
      <c r="BM49" s="111">
        <v>1905755</v>
      </c>
      <c r="BN49" s="111">
        <v>1968380</v>
      </c>
      <c r="BO49" s="111">
        <v>2034150</v>
      </c>
      <c r="BP49" s="111">
        <v>2103189</v>
      </c>
      <c r="BQ49" s="111">
        <v>2175642</v>
      </c>
      <c r="BR49" s="111">
        <v>2251695</v>
      </c>
      <c r="BS49" s="111">
        <v>2331513</v>
      </c>
      <c r="BT49" s="111">
        <v>2415243</v>
      </c>
      <c r="BU49" s="111">
        <v>2503067</v>
      </c>
      <c r="BV49" s="111">
        <v>2595179</v>
      </c>
      <c r="BW49" s="111">
        <v>2691772</v>
      </c>
      <c r="BX49" s="111">
        <v>2793016</v>
      </c>
      <c r="BY49" s="111">
        <v>2899137</v>
      </c>
      <c r="BZ49" s="111">
        <v>3010334</v>
      </c>
      <c r="CA49" s="111">
        <v>3126700</v>
      </c>
      <c r="CB49" s="111">
        <v>3248366</v>
      </c>
      <c r="CC49" s="111">
        <v>3375492</v>
      </c>
      <c r="CD49" s="111">
        <v>3508246</v>
      </c>
      <c r="CE49" s="111">
        <v>3646774</v>
      </c>
      <c r="CF49" s="111">
        <v>3791277</v>
      </c>
      <c r="CG49" t="s">
        <v>1016</v>
      </c>
      <c r="CH49" t="b">
        <v>1</v>
      </c>
      <c r="CI49" t="s">
        <v>573</v>
      </c>
      <c r="CJ49" t="s">
        <v>573</v>
      </c>
      <c r="CK49">
        <v>2024</v>
      </c>
      <c r="CL49">
        <v>2</v>
      </c>
      <c r="CM49" t="s">
        <v>573</v>
      </c>
      <c r="CN49" t="s">
        <v>1017</v>
      </c>
      <c r="CO49" t="s">
        <v>1018</v>
      </c>
      <c r="CP49" t="s">
        <v>870</v>
      </c>
      <c r="CQ49" t="s">
        <v>1010</v>
      </c>
      <c r="CR49" s="109" t="s">
        <v>852</v>
      </c>
    </row>
    <row r="50" spans="1:96">
      <c r="A50" t="s">
        <v>769</v>
      </c>
      <c r="B50" t="s">
        <v>1007</v>
      </c>
      <c r="C50" s="109" t="s">
        <v>849</v>
      </c>
      <c r="D50" t="s">
        <v>871</v>
      </c>
      <c r="E50" t="s">
        <v>861</v>
      </c>
      <c r="F50" t="s">
        <v>571</v>
      </c>
      <c r="G50" s="110">
        <v>17770</v>
      </c>
      <c r="H50" s="110">
        <v>16503</v>
      </c>
      <c r="I50" s="110">
        <v>29169</v>
      </c>
      <c r="J50" s="110">
        <v>44004</v>
      </c>
      <c r="K50" s="110">
        <v>58816</v>
      </c>
      <c r="L50" s="110">
        <v>82009</v>
      </c>
      <c r="M50" s="110">
        <v>98772</v>
      </c>
      <c r="N50" s="110">
        <v>117142</v>
      </c>
      <c r="O50" s="110">
        <v>141207</v>
      </c>
      <c r="P50" s="110">
        <v>164889</v>
      </c>
      <c r="Q50" s="110">
        <v>189532</v>
      </c>
      <c r="R50" s="110">
        <v>207939</v>
      </c>
      <c r="S50" s="110">
        <v>231127</v>
      </c>
      <c r="T50" s="110">
        <v>261745</v>
      </c>
      <c r="U50" s="110">
        <v>278477</v>
      </c>
      <c r="V50" s="110">
        <v>283611</v>
      </c>
      <c r="W50" s="110">
        <v>279822</v>
      </c>
      <c r="X50" s="110">
        <v>289612</v>
      </c>
      <c r="Y50" s="110">
        <v>303749</v>
      </c>
      <c r="Z50" s="110">
        <v>332657</v>
      </c>
      <c r="AA50" s="110">
        <v>365698</v>
      </c>
      <c r="AB50" s="110">
        <v>395323</v>
      </c>
      <c r="AC50" s="110">
        <v>439647</v>
      </c>
      <c r="AD50" s="110">
        <v>487974</v>
      </c>
      <c r="AE50" s="110">
        <v>542355</v>
      </c>
      <c r="AF50" s="110">
        <v>590198</v>
      </c>
      <c r="AG50" s="110">
        <v>642406</v>
      </c>
      <c r="AH50" s="110">
        <v>699794</v>
      </c>
      <c r="AI50" s="110">
        <v>722779</v>
      </c>
      <c r="AJ50" s="110">
        <v>751017</v>
      </c>
      <c r="AK50" s="110">
        <v>790564</v>
      </c>
      <c r="AL50" s="110">
        <v>818071</v>
      </c>
      <c r="AM50" s="110">
        <v>823447</v>
      </c>
      <c r="AN50" s="110">
        <v>818402</v>
      </c>
      <c r="AO50" s="110">
        <v>825072</v>
      </c>
      <c r="AP50" s="110">
        <v>837206</v>
      </c>
      <c r="AQ50" s="110">
        <v>877183</v>
      </c>
      <c r="AR50" s="110">
        <v>917566</v>
      </c>
      <c r="AS50" s="110">
        <v>976435</v>
      </c>
      <c r="AT50" s="110">
        <v>1028164</v>
      </c>
      <c r="AU50" s="110">
        <v>1060608</v>
      </c>
      <c r="AV50" s="110">
        <v>1114181</v>
      </c>
      <c r="AW50" s="110">
        <v>1171028</v>
      </c>
      <c r="AX50" s="110">
        <v>1191239</v>
      </c>
      <c r="AY50" s="110">
        <v>1208846</v>
      </c>
      <c r="AZ50" s="110">
        <v>1234648</v>
      </c>
      <c r="BA50" s="110">
        <v>1249011</v>
      </c>
      <c r="BB50" s="110">
        <v>1297669</v>
      </c>
      <c r="BC50" s="110">
        <v>1332103</v>
      </c>
      <c r="BD50" s="110">
        <v>1346115</v>
      </c>
      <c r="BE50" s="110">
        <v>1390831</v>
      </c>
      <c r="BF50" s="111">
        <v>1413209</v>
      </c>
      <c r="BG50" s="111">
        <v>1434366</v>
      </c>
      <c r="BH50" s="111">
        <v>1454341</v>
      </c>
      <c r="BI50" s="111">
        <v>1472752</v>
      </c>
      <c r="BJ50" s="111">
        <v>1489012</v>
      </c>
      <c r="BK50" s="111">
        <v>1502500</v>
      </c>
      <c r="BL50" s="111">
        <v>1513488</v>
      </c>
      <c r="BM50" s="111">
        <v>1522204</v>
      </c>
      <c r="BN50" s="111">
        <v>1528765</v>
      </c>
      <c r="BO50" s="111">
        <v>1534045</v>
      </c>
      <c r="BP50" s="111">
        <v>1538156</v>
      </c>
      <c r="BQ50" s="111">
        <v>1541492</v>
      </c>
      <c r="BR50" s="111">
        <v>1544678</v>
      </c>
      <c r="BS50" s="111">
        <v>1547904</v>
      </c>
      <c r="BT50" s="111">
        <v>1551168</v>
      </c>
      <c r="BU50" s="111">
        <v>1554471</v>
      </c>
      <c r="BV50" s="111">
        <v>1557812</v>
      </c>
      <c r="BW50" s="111">
        <v>1561195</v>
      </c>
      <c r="BX50" s="111">
        <v>1564620</v>
      </c>
      <c r="BY50" s="111">
        <v>1568089</v>
      </c>
      <c r="BZ50" s="111">
        <v>1571604</v>
      </c>
      <c r="CA50" s="111">
        <v>1575168</v>
      </c>
      <c r="CB50" s="111">
        <v>1578784</v>
      </c>
      <c r="CC50" s="111">
        <v>1582456</v>
      </c>
      <c r="CD50" s="111">
        <v>1586185</v>
      </c>
      <c r="CE50" s="111">
        <v>1589974</v>
      </c>
      <c r="CF50" s="111">
        <v>1593824</v>
      </c>
      <c r="CG50" t="s">
        <v>1019</v>
      </c>
      <c r="CH50" t="b">
        <v>0</v>
      </c>
      <c r="CI50" t="s">
        <v>573</v>
      </c>
      <c r="CJ50" t="s">
        <v>573</v>
      </c>
      <c r="CK50">
        <v>2023</v>
      </c>
      <c r="CL50">
        <v>2</v>
      </c>
      <c r="CM50" t="s">
        <v>573</v>
      </c>
      <c r="CN50" s="109" t="s">
        <v>1020</v>
      </c>
      <c r="CO50" t="s">
        <v>1021</v>
      </c>
      <c r="CP50" t="s">
        <v>875</v>
      </c>
      <c r="CQ50" t="s">
        <v>1010</v>
      </c>
      <c r="CR50" s="109" t="s">
        <v>852</v>
      </c>
    </row>
    <row r="51" spans="1:96">
      <c r="A51" t="s">
        <v>876</v>
      </c>
      <c r="B51" t="s">
        <v>1007</v>
      </c>
      <c r="C51" s="109" t="s">
        <v>849</v>
      </c>
      <c r="D51" t="s">
        <v>877</v>
      </c>
      <c r="E51" t="s">
        <v>861</v>
      </c>
      <c r="F51" t="s">
        <v>571</v>
      </c>
      <c r="G51" s="110">
        <v>1345.5160000000001</v>
      </c>
      <c r="H51" s="110">
        <v>1926.087</v>
      </c>
      <c r="I51" s="110">
        <v>2531.4110000000001</v>
      </c>
      <c r="J51" s="110">
        <v>3137.1149999999998</v>
      </c>
      <c r="K51" s="110">
        <v>3960.1439999999998</v>
      </c>
      <c r="L51" s="110">
        <v>4917.5609999999997</v>
      </c>
      <c r="M51" s="110">
        <v>6313.1019999999999</v>
      </c>
      <c r="N51" s="110">
        <v>9342.0540000000001</v>
      </c>
      <c r="O51" s="110">
        <v>12468.82</v>
      </c>
      <c r="P51" s="110">
        <v>15261.4</v>
      </c>
      <c r="Q51" s="110">
        <v>17081.46</v>
      </c>
      <c r="R51" s="110">
        <v>18511.38</v>
      </c>
      <c r="S51" s="110">
        <v>20153.330000000002</v>
      </c>
      <c r="T51" s="110">
        <v>21390.639999999999</v>
      </c>
      <c r="U51" s="110">
        <v>21907.19</v>
      </c>
      <c r="V51" s="110">
        <v>20979.51</v>
      </c>
      <c r="W51" s="110">
        <v>22213.88</v>
      </c>
      <c r="X51" s="110">
        <v>23373.26</v>
      </c>
      <c r="Y51" s="110">
        <v>26294.98</v>
      </c>
      <c r="Z51" s="110">
        <v>28926.66</v>
      </c>
      <c r="AA51" s="110">
        <v>30445.09</v>
      </c>
      <c r="AB51" s="110">
        <v>31761.91</v>
      </c>
      <c r="AC51" s="110">
        <v>32820.870000000003</v>
      </c>
      <c r="AD51" s="110">
        <v>37203.68</v>
      </c>
      <c r="AE51" s="110">
        <v>52498.45</v>
      </c>
      <c r="AF51" s="110">
        <v>71434.41</v>
      </c>
      <c r="AG51" s="110">
        <v>85988.85</v>
      </c>
      <c r="AH51" s="110">
        <v>95915.23</v>
      </c>
      <c r="AI51" s="110">
        <v>106769</v>
      </c>
      <c r="AJ51" s="110">
        <v>121710.39999999999</v>
      </c>
      <c r="AK51" s="110">
        <v>166159.20000000001</v>
      </c>
      <c r="AL51" s="110">
        <v>220405.6</v>
      </c>
      <c r="AM51" s="110">
        <v>264643.3</v>
      </c>
      <c r="AN51" s="110">
        <v>306215.3</v>
      </c>
      <c r="AO51" s="110">
        <v>335804.6</v>
      </c>
      <c r="AP51" s="110">
        <v>400854.7</v>
      </c>
      <c r="AQ51" s="110">
        <v>450842.1</v>
      </c>
      <c r="AR51" s="110">
        <v>502023.6</v>
      </c>
      <c r="AS51" s="110">
        <v>553723.5</v>
      </c>
      <c r="AT51" s="110">
        <v>591316.6</v>
      </c>
      <c r="AU51" s="110">
        <v>624729.30000000005</v>
      </c>
      <c r="AV51" s="110">
        <v>687490.4</v>
      </c>
      <c r="AW51" s="110">
        <v>740870.1</v>
      </c>
      <c r="AX51" s="110">
        <v>753273.6</v>
      </c>
      <c r="AY51" s="110">
        <v>763582.6</v>
      </c>
      <c r="AZ51" s="110">
        <v>808652.3</v>
      </c>
      <c r="BA51" s="110">
        <v>883177.6</v>
      </c>
      <c r="BB51" s="110">
        <v>987035.3</v>
      </c>
      <c r="BC51" s="110">
        <v>1041608</v>
      </c>
      <c r="BD51" s="110">
        <v>1068932</v>
      </c>
      <c r="BE51" s="110">
        <v>1189600</v>
      </c>
      <c r="BF51" s="111">
        <v>1302054</v>
      </c>
      <c r="BG51" s="111">
        <v>1360726</v>
      </c>
      <c r="BH51" s="111">
        <v>1408367</v>
      </c>
      <c r="BI51" s="111">
        <v>1452693</v>
      </c>
      <c r="BJ51" s="111">
        <v>1498168</v>
      </c>
      <c r="BK51" s="111">
        <v>1544172</v>
      </c>
      <c r="BL51" s="111">
        <v>1590456</v>
      </c>
      <c r="BM51" s="111">
        <v>1637399</v>
      </c>
      <c r="BN51" s="111">
        <v>1685107</v>
      </c>
      <c r="BO51" s="111">
        <v>1733133</v>
      </c>
      <c r="BP51" s="111">
        <v>1781355</v>
      </c>
      <c r="BQ51" s="111">
        <v>1829765</v>
      </c>
      <c r="BR51" s="111">
        <v>1878446</v>
      </c>
      <c r="BS51" s="111">
        <v>1927131</v>
      </c>
      <c r="BT51" s="111">
        <v>1975801</v>
      </c>
      <c r="BU51" s="111">
        <v>2024454</v>
      </c>
      <c r="BV51" s="111">
        <v>2073091</v>
      </c>
      <c r="BW51" s="111">
        <v>2121714</v>
      </c>
      <c r="BX51" s="111">
        <v>2170320</v>
      </c>
      <c r="BY51" s="111">
        <v>2218909</v>
      </c>
      <c r="BZ51" s="111">
        <v>2267483</v>
      </c>
      <c r="CA51" s="111">
        <v>2316041</v>
      </c>
      <c r="CB51" s="111">
        <v>2364583</v>
      </c>
      <c r="CC51" s="111">
        <v>2413110</v>
      </c>
      <c r="CD51" s="111">
        <v>2461621</v>
      </c>
      <c r="CE51" s="111">
        <v>2510117</v>
      </c>
      <c r="CF51" s="111">
        <v>2558597</v>
      </c>
      <c r="CG51" t="s">
        <v>1022</v>
      </c>
      <c r="CH51" t="b">
        <v>0</v>
      </c>
      <c r="CI51" t="s">
        <v>573</v>
      </c>
      <c r="CJ51" t="s">
        <v>573</v>
      </c>
      <c r="CK51">
        <v>2023</v>
      </c>
      <c r="CL51">
        <v>4</v>
      </c>
      <c r="CM51" t="s">
        <v>573</v>
      </c>
      <c r="CN51" s="109" t="s">
        <v>1023</v>
      </c>
      <c r="CO51" s="109" t="s">
        <v>1024</v>
      </c>
      <c r="CP51" t="s">
        <v>881</v>
      </c>
      <c r="CQ51" t="s">
        <v>1010</v>
      </c>
      <c r="CR51" s="109" t="s">
        <v>852</v>
      </c>
    </row>
    <row r="52" spans="1:96">
      <c r="A52" t="s">
        <v>882</v>
      </c>
      <c r="B52" t="s">
        <v>1007</v>
      </c>
      <c r="C52" s="109" t="s">
        <v>849</v>
      </c>
      <c r="D52" t="s">
        <v>883</v>
      </c>
      <c r="E52" t="s">
        <v>570</v>
      </c>
      <c r="F52" t="s">
        <v>571</v>
      </c>
      <c r="G52" s="110">
        <v>1E-3</v>
      </c>
      <c r="H52" s="110">
        <v>1E-3</v>
      </c>
      <c r="I52" s="110">
        <v>1E-3</v>
      </c>
      <c r="J52" s="110">
        <v>1E-3</v>
      </c>
      <c r="K52" s="110">
        <v>1E-3</v>
      </c>
      <c r="L52" s="110">
        <v>1E-3</v>
      </c>
      <c r="M52" s="110">
        <v>1E-3</v>
      </c>
      <c r="N52" s="110">
        <v>9.9998709999999996E-4</v>
      </c>
      <c r="O52" s="110">
        <v>9.9998709999999996E-4</v>
      </c>
      <c r="P52" s="110">
        <v>9.9998709999999996E-4</v>
      </c>
      <c r="Q52" s="110">
        <v>9.9998709999999996E-4</v>
      </c>
      <c r="R52" s="110">
        <v>9.9998709999999996E-4</v>
      </c>
      <c r="S52" s="110">
        <v>9.9998709999999996E-4</v>
      </c>
      <c r="T52" s="110">
        <v>9.9998709999999996E-4</v>
      </c>
      <c r="U52" s="110">
        <v>106823.9</v>
      </c>
      <c r="V52" s="110">
        <v>158672.79999999999</v>
      </c>
      <c r="W52" s="110">
        <v>198299.2</v>
      </c>
      <c r="X52" s="110">
        <v>221140.1</v>
      </c>
      <c r="Y52" s="110">
        <v>359681.5</v>
      </c>
      <c r="Z52" s="110">
        <v>659450.9</v>
      </c>
      <c r="AA52" s="110">
        <v>851894.8</v>
      </c>
      <c r="AB52" s="110">
        <v>979115.4</v>
      </c>
      <c r="AC52" s="110">
        <v>1153369</v>
      </c>
      <c r="AD52" s="110">
        <v>1280991</v>
      </c>
      <c r="AE52" s="110">
        <v>1391667</v>
      </c>
      <c r="AF52" s="110">
        <v>1351873</v>
      </c>
      <c r="AG52" s="110">
        <v>1639168</v>
      </c>
      <c r="AH52" s="110">
        <v>2635976</v>
      </c>
      <c r="AI52" s="110">
        <v>2811525</v>
      </c>
      <c r="AJ52" s="110">
        <v>2937088</v>
      </c>
      <c r="AK52" s="110">
        <v>3216953</v>
      </c>
      <c r="AL52" s="110">
        <v>3436638</v>
      </c>
      <c r="AM52" s="110">
        <v>3586615</v>
      </c>
      <c r="AN52" s="110">
        <v>3656582</v>
      </c>
      <c r="AO52" s="110">
        <v>3743643</v>
      </c>
      <c r="AP52" s="110">
        <v>3884414</v>
      </c>
      <c r="AQ52" s="110">
        <v>4274875</v>
      </c>
      <c r="AR52" s="110">
        <v>4633236</v>
      </c>
      <c r="AS52" s="110">
        <v>4840120</v>
      </c>
      <c r="AT52" s="110">
        <v>5060607</v>
      </c>
      <c r="AU52" s="110">
        <v>5196526</v>
      </c>
      <c r="AV52" s="110">
        <v>5292553</v>
      </c>
      <c r="AW52" s="110">
        <v>5310639</v>
      </c>
      <c r="AX52" s="110">
        <v>5346908</v>
      </c>
      <c r="AY52" s="110">
        <v>5360168</v>
      </c>
      <c r="AZ52" s="110">
        <v>5361898</v>
      </c>
      <c r="BA52" s="110">
        <v>5384284</v>
      </c>
      <c r="BB52" s="110">
        <v>5603965</v>
      </c>
      <c r="BC52" s="110">
        <v>5785324</v>
      </c>
      <c r="BD52" s="110">
        <v>5978892</v>
      </c>
      <c r="BE52" s="110">
        <v>6110906</v>
      </c>
      <c r="BF52" s="111">
        <v>6291832</v>
      </c>
      <c r="BG52" s="111">
        <v>6470776</v>
      </c>
      <c r="BH52" s="111">
        <v>6652320</v>
      </c>
      <c r="BI52" s="111">
        <v>6848586</v>
      </c>
      <c r="BJ52" s="111">
        <v>7056750</v>
      </c>
      <c r="BK52" s="111">
        <v>7270217</v>
      </c>
      <c r="BL52" s="111">
        <v>7487760</v>
      </c>
      <c r="BM52" s="111">
        <v>7713121</v>
      </c>
      <c r="BN52" s="111">
        <v>7944471</v>
      </c>
      <c r="BO52" s="111">
        <v>8181240</v>
      </c>
      <c r="BP52" s="111">
        <v>8423680</v>
      </c>
      <c r="BQ52" s="111">
        <v>8671126</v>
      </c>
      <c r="BR52" s="111">
        <v>8923308</v>
      </c>
      <c r="BS52" s="111">
        <v>9179845</v>
      </c>
      <c r="BT52" s="111">
        <v>9440191</v>
      </c>
      <c r="BU52" s="111">
        <v>9704095</v>
      </c>
      <c r="BV52" s="111">
        <v>9971398</v>
      </c>
      <c r="BW52" s="111">
        <v>10271180</v>
      </c>
      <c r="BX52" s="111">
        <v>10577330</v>
      </c>
      <c r="BY52" s="111">
        <v>10889590</v>
      </c>
      <c r="BZ52" s="111">
        <v>11207830</v>
      </c>
      <c r="CA52" s="111">
        <v>11532020</v>
      </c>
      <c r="CB52" s="111">
        <v>11862160</v>
      </c>
      <c r="CC52" s="111">
        <v>12198200</v>
      </c>
      <c r="CD52" s="111">
        <v>12540090</v>
      </c>
      <c r="CE52" s="111">
        <v>12887820</v>
      </c>
      <c r="CF52" s="111">
        <v>13241320</v>
      </c>
      <c r="CG52" t="s">
        <v>966</v>
      </c>
      <c r="CH52" t="b">
        <v>0</v>
      </c>
      <c r="CI52" t="s">
        <v>573</v>
      </c>
      <c r="CJ52" t="s">
        <v>573</v>
      </c>
      <c r="CK52">
        <v>2023</v>
      </c>
      <c r="CL52">
        <v>4</v>
      </c>
      <c r="CM52" t="s">
        <v>573</v>
      </c>
      <c r="CN52" s="109" t="s">
        <v>1025</v>
      </c>
      <c r="CO52" t="s">
        <v>1026</v>
      </c>
      <c r="CP52" t="s">
        <v>887</v>
      </c>
      <c r="CQ52" t="s">
        <v>1010</v>
      </c>
      <c r="CR52" s="109" t="s">
        <v>852</v>
      </c>
    </row>
    <row r="53" spans="1:96">
      <c r="A53" t="s">
        <v>774</v>
      </c>
      <c r="B53" t="s">
        <v>1007</v>
      </c>
      <c r="C53" s="109" t="s">
        <v>849</v>
      </c>
      <c r="D53" t="s">
        <v>888</v>
      </c>
      <c r="E53" t="s">
        <v>861</v>
      </c>
      <c r="F53" t="s">
        <v>571</v>
      </c>
      <c r="G53" s="110">
        <v>9.394164</v>
      </c>
      <c r="H53" s="110">
        <v>10.77284</v>
      </c>
      <c r="I53" s="110">
        <v>15.52458</v>
      </c>
      <c r="J53" s="110">
        <v>19.657250000000001</v>
      </c>
      <c r="K53" s="110">
        <v>23.65607</v>
      </c>
      <c r="L53" s="110">
        <v>28.18807</v>
      </c>
      <c r="M53" s="110">
        <v>32.65202</v>
      </c>
      <c r="N53" s="110">
        <v>36.716659999999997</v>
      </c>
      <c r="O53" s="110">
        <v>41.007719999999999</v>
      </c>
      <c r="P53" s="110">
        <v>46.790120000000002</v>
      </c>
      <c r="Q53" s="110">
        <v>55.172580000000004</v>
      </c>
      <c r="R53" s="110">
        <v>61.101100000000002</v>
      </c>
      <c r="S53" s="110">
        <v>67.413330000000002</v>
      </c>
      <c r="T53" s="110">
        <v>77.647419999999997</v>
      </c>
      <c r="U53" s="110">
        <v>86.960149999999999</v>
      </c>
      <c r="V53" s="110">
        <v>92.811710000000005</v>
      </c>
      <c r="W53" s="110">
        <v>97.490939999999995</v>
      </c>
      <c r="X53" s="110">
        <v>104.01730000000001</v>
      </c>
      <c r="Y53" s="110">
        <v>111.9224</v>
      </c>
      <c r="Z53" s="110">
        <v>118.0138</v>
      </c>
      <c r="AA53" s="110">
        <v>131.9254</v>
      </c>
      <c r="AB53" s="110">
        <v>145.58609999999999</v>
      </c>
      <c r="AC53" s="110">
        <v>139.61410000000001</v>
      </c>
      <c r="AD53" s="110">
        <v>144.08340000000001</v>
      </c>
      <c r="AE53" s="110">
        <v>138.41050000000001</v>
      </c>
      <c r="AF53" s="110">
        <v>144.7765</v>
      </c>
      <c r="AG53" s="110">
        <v>153.482</v>
      </c>
      <c r="AH53" s="110">
        <v>163.161</v>
      </c>
      <c r="AI53" s="110">
        <v>173.57900000000001</v>
      </c>
      <c r="AJ53" s="110">
        <v>188.64599999999999</v>
      </c>
      <c r="AK53" s="110">
        <v>190.35300000000001</v>
      </c>
      <c r="AL53" s="110">
        <v>197.19399999999999</v>
      </c>
      <c r="AM53" s="110">
        <v>230.01</v>
      </c>
      <c r="AN53" s="110">
        <v>237.251</v>
      </c>
      <c r="AO53" s="110">
        <v>242.10300000000001</v>
      </c>
      <c r="AP53" s="110">
        <v>262.83600000000001</v>
      </c>
      <c r="AQ53" s="110">
        <v>283.02600000000001</v>
      </c>
      <c r="AR53" s="110">
        <v>306.76799999999997</v>
      </c>
      <c r="AS53" s="110">
        <v>323.06</v>
      </c>
      <c r="AT53" s="110">
        <v>383.74299999999999</v>
      </c>
      <c r="AU53" s="110">
        <v>383.2</v>
      </c>
      <c r="AV53" s="110">
        <v>420.80599999999998</v>
      </c>
      <c r="AW53" s="110">
        <v>431.71600000000001</v>
      </c>
      <c r="AX53" s="110">
        <v>460.18799999999999</v>
      </c>
      <c r="AY53" s="110">
        <v>476.68400000000003</v>
      </c>
      <c r="AZ53" s="110">
        <v>469.51600000000002</v>
      </c>
      <c r="BA53" s="110">
        <v>473.92</v>
      </c>
      <c r="BB53" s="110">
        <v>533.35799999999995</v>
      </c>
      <c r="BC53" s="110">
        <v>539.23400000000004</v>
      </c>
      <c r="BD53" s="110">
        <v>490.15300000000002</v>
      </c>
      <c r="BE53" s="110">
        <v>523.52499999999998</v>
      </c>
      <c r="BF53" s="110">
        <v>544.25049999999999</v>
      </c>
      <c r="BG53" s="111">
        <v>560.73869999999999</v>
      </c>
      <c r="BH53" s="111">
        <v>574.04480000000001</v>
      </c>
      <c r="BI53" s="111">
        <v>587.27809999999999</v>
      </c>
      <c r="BJ53" s="111">
        <v>598.74959999999999</v>
      </c>
      <c r="BK53" s="111">
        <v>608.73950000000002</v>
      </c>
      <c r="BL53" s="111">
        <v>617.54610000000002</v>
      </c>
      <c r="BM53" s="111">
        <v>625.70069999999998</v>
      </c>
      <c r="BN53" s="111">
        <v>633.55079999999998</v>
      </c>
      <c r="BO53" s="111">
        <v>641.54970000000003</v>
      </c>
      <c r="BP53" s="111">
        <v>649.84770000000003</v>
      </c>
      <c r="BQ53" s="111">
        <v>658.42430000000002</v>
      </c>
      <c r="BR53" s="111">
        <v>667.26990000000001</v>
      </c>
      <c r="BS53" s="111">
        <v>676.38670000000002</v>
      </c>
      <c r="BT53" s="111">
        <v>685.78480000000002</v>
      </c>
      <c r="BU53" s="111">
        <v>695.47439999999995</v>
      </c>
      <c r="BV53" s="111">
        <v>705.46310000000005</v>
      </c>
      <c r="BW53" s="111">
        <v>715.76059999999995</v>
      </c>
      <c r="BX53" s="111">
        <v>726.37670000000003</v>
      </c>
      <c r="BY53" s="111">
        <v>737.32029999999997</v>
      </c>
      <c r="BZ53" s="111">
        <v>748.5992</v>
      </c>
      <c r="CA53" s="111">
        <v>760.2192</v>
      </c>
      <c r="CB53" s="111">
        <v>772.18349999999998</v>
      </c>
      <c r="CC53" s="111">
        <v>784.49680000000001</v>
      </c>
      <c r="CD53" s="111">
        <v>797.16790000000003</v>
      </c>
      <c r="CE53" s="111">
        <v>810.20690000000002</v>
      </c>
      <c r="CF53" s="111">
        <v>823.6232</v>
      </c>
      <c r="CG53" t="s">
        <v>1027</v>
      </c>
      <c r="CH53" t="b">
        <v>0</v>
      </c>
      <c r="CI53" t="s">
        <v>573</v>
      </c>
      <c r="CJ53" t="s">
        <v>573</v>
      </c>
      <c r="CK53">
        <v>2024</v>
      </c>
      <c r="CL53">
        <v>1</v>
      </c>
      <c r="CM53" t="s">
        <v>573</v>
      </c>
      <c r="CN53" s="109" t="s">
        <v>1028</v>
      </c>
      <c r="CO53" s="109" t="s">
        <v>1029</v>
      </c>
      <c r="CP53" t="s">
        <v>892</v>
      </c>
      <c r="CQ53" t="s">
        <v>1010</v>
      </c>
      <c r="CR53" s="109" t="s">
        <v>852</v>
      </c>
    </row>
    <row r="54" spans="1:96">
      <c r="A54" t="s">
        <v>775</v>
      </c>
      <c r="B54" t="s">
        <v>1007</v>
      </c>
      <c r="C54" s="109" t="s">
        <v>849</v>
      </c>
      <c r="D54" t="s">
        <v>888</v>
      </c>
      <c r="E54" t="s">
        <v>861</v>
      </c>
      <c r="F54" t="s">
        <v>571</v>
      </c>
      <c r="G54" s="110">
        <v>32.733829999999998</v>
      </c>
      <c r="H54" s="110">
        <v>35.868980000000001</v>
      </c>
      <c r="I54" s="110">
        <v>40.824100000000001</v>
      </c>
      <c r="J54" s="110">
        <v>46.902729999999998</v>
      </c>
      <c r="K54" s="110">
        <v>53.673549999999999</v>
      </c>
      <c r="L54" s="110">
        <v>60.959800000000001</v>
      </c>
      <c r="M54" s="110">
        <v>68.143820000000005</v>
      </c>
      <c r="N54" s="110">
        <v>82.852639999999994</v>
      </c>
      <c r="O54" s="110">
        <v>101.3441</v>
      </c>
      <c r="P54" s="110">
        <v>121.8578</v>
      </c>
      <c r="Q54" s="110">
        <v>142.78579999999999</v>
      </c>
      <c r="R54" s="110">
        <v>159.90780000000001</v>
      </c>
      <c r="S54" s="110">
        <v>177.0702</v>
      </c>
      <c r="T54" s="110">
        <v>193.5127</v>
      </c>
      <c r="U54" s="110">
        <v>208.7945</v>
      </c>
      <c r="V54" s="110">
        <v>223.7227</v>
      </c>
      <c r="W54" s="110">
        <v>236.6722</v>
      </c>
      <c r="X54" s="110">
        <v>258.7131</v>
      </c>
      <c r="Y54" s="110">
        <v>274.46230000000003</v>
      </c>
      <c r="Z54" s="110">
        <v>309.0736</v>
      </c>
      <c r="AA54" s="110">
        <v>327.92290000000003</v>
      </c>
      <c r="AB54" s="110">
        <v>338.40609999999998</v>
      </c>
      <c r="AC54" s="110">
        <v>316.5899</v>
      </c>
      <c r="AD54" s="110">
        <v>327.00279999999998</v>
      </c>
      <c r="AE54" s="110">
        <v>329.26260000000002</v>
      </c>
      <c r="AF54" s="110">
        <v>345.32600000000002</v>
      </c>
      <c r="AG54" s="110">
        <v>330.61099999999999</v>
      </c>
      <c r="AH54" s="110">
        <v>333.47699999999998</v>
      </c>
      <c r="AI54" s="110">
        <v>344.17</v>
      </c>
      <c r="AJ54" s="110">
        <v>359.23899999999998</v>
      </c>
      <c r="AK54" s="110">
        <v>352.72699999999998</v>
      </c>
      <c r="AL54" s="110">
        <v>361.06599999999997</v>
      </c>
      <c r="AM54" s="110">
        <v>370.65800000000002</v>
      </c>
      <c r="AN54" s="110">
        <v>360.05399999999997</v>
      </c>
      <c r="AO54" s="110">
        <v>367.113</v>
      </c>
      <c r="AP54" s="110">
        <v>402.24</v>
      </c>
      <c r="AQ54" s="110">
        <v>420.90300000000002</v>
      </c>
      <c r="AR54" s="110">
        <v>441.65800000000002</v>
      </c>
      <c r="AS54" s="110">
        <v>470.66500000000002</v>
      </c>
      <c r="AT54" s="110">
        <v>513.97</v>
      </c>
      <c r="AU54" s="110">
        <v>514.49099999999999</v>
      </c>
      <c r="AV54" s="110">
        <v>577.68899999999996</v>
      </c>
      <c r="AW54" s="110">
        <v>584.14200000000005</v>
      </c>
      <c r="AX54" s="110">
        <v>608.96199999999999</v>
      </c>
      <c r="AY54" s="110">
        <v>572.39800000000002</v>
      </c>
      <c r="AZ54" s="110">
        <v>576.80899999999997</v>
      </c>
      <c r="BA54" s="110">
        <v>605.22799999999995</v>
      </c>
      <c r="BB54" s="110">
        <v>673.30399999999997</v>
      </c>
      <c r="BC54" s="110">
        <v>682.46</v>
      </c>
      <c r="BD54" s="110">
        <v>601.86800000000005</v>
      </c>
      <c r="BE54" s="110">
        <v>665.78800000000001</v>
      </c>
      <c r="BF54" s="110">
        <v>709.48829999999998</v>
      </c>
      <c r="BG54" s="111">
        <v>730.00250000000005</v>
      </c>
      <c r="BH54" s="111">
        <v>741.5412</v>
      </c>
      <c r="BI54" s="111">
        <v>751.43510000000003</v>
      </c>
      <c r="BJ54" s="111">
        <v>761.66600000000005</v>
      </c>
      <c r="BK54" s="111">
        <v>772.29939999999999</v>
      </c>
      <c r="BL54" s="111">
        <v>783.35469999999998</v>
      </c>
      <c r="BM54" s="111">
        <v>794.798</v>
      </c>
      <c r="BN54" s="111">
        <v>806.61149999999998</v>
      </c>
      <c r="BO54" s="111">
        <v>818.79570000000001</v>
      </c>
      <c r="BP54" s="111">
        <v>831.36270000000002</v>
      </c>
      <c r="BQ54" s="111">
        <v>844.3261</v>
      </c>
      <c r="BR54" s="111">
        <v>857.69510000000002</v>
      </c>
      <c r="BS54" s="111">
        <v>871.47190000000001</v>
      </c>
      <c r="BT54" s="111">
        <v>885.65920000000006</v>
      </c>
      <c r="BU54" s="111">
        <v>900.26310000000001</v>
      </c>
      <c r="BV54" s="111">
        <v>915.2876</v>
      </c>
      <c r="BW54" s="111">
        <v>930.74239999999998</v>
      </c>
      <c r="BX54" s="111">
        <v>946.63869999999997</v>
      </c>
      <c r="BY54" s="111">
        <v>962.98670000000004</v>
      </c>
      <c r="BZ54" s="111">
        <v>979.79280000000006</v>
      </c>
      <c r="CA54" s="111">
        <v>997.06399999999996</v>
      </c>
      <c r="CB54" s="111">
        <v>1014.807</v>
      </c>
      <c r="CC54" s="111">
        <v>1033.027</v>
      </c>
      <c r="CD54" s="111">
        <v>1051.732</v>
      </c>
      <c r="CE54" s="111">
        <v>1070.933</v>
      </c>
      <c r="CF54" s="111">
        <v>1090.644</v>
      </c>
      <c r="CG54" t="s">
        <v>893</v>
      </c>
      <c r="CH54" t="b">
        <v>0</v>
      </c>
      <c r="CI54" t="s">
        <v>573</v>
      </c>
      <c r="CJ54" t="s">
        <v>573</v>
      </c>
      <c r="CK54">
        <v>2024</v>
      </c>
      <c r="CL54">
        <v>1</v>
      </c>
      <c r="CM54" t="s">
        <v>573</v>
      </c>
      <c r="CN54" t="s">
        <v>1030</v>
      </c>
      <c r="CO54" s="109" t="s">
        <v>1031</v>
      </c>
      <c r="CP54" t="s">
        <v>896</v>
      </c>
      <c r="CQ54" t="s">
        <v>1010</v>
      </c>
      <c r="CR54" s="109" t="s">
        <v>852</v>
      </c>
    </row>
    <row r="55" spans="1:96">
      <c r="A55" t="s">
        <v>777</v>
      </c>
      <c r="B55" t="s">
        <v>1007</v>
      </c>
      <c r="C55" s="109" t="s">
        <v>849</v>
      </c>
      <c r="D55" t="s">
        <v>897</v>
      </c>
      <c r="E55" t="s">
        <v>861</v>
      </c>
      <c r="F55" t="s">
        <v>571</v>
      </c>
      <c r="G55" s="110">
        <v>167</v>
      </c>
      <c r="H55" s="110">
        <v>167</v>
      </c>
      <c r="I55" s="110">
        <v>167</v>
      </c>
      <c r="J55" s="110">
        <v>167</v>
      </c>
      <c r="K55" s="110">
        <v>167</v>
      </c>
      <c r="L55" s="110">
        <v>167</v>
      </c>
      <c r="M55" s="110">
        <v>167</v>
      </c>
      <c r="N55" s="110">
        <v>177.57599999999999</v>
      </c>
      <c r="O55" s="110">
        <v>238.18600000000001</v>
      </c>
      <c r="P55" s="110">
        <v>330.69600000000003</v>
      </c>
      <c r="Q55" s="110">
        <v>424.26900000000001</v>
      </c>
      <c r="R55" s="110">
        <v>476.37200000000001</v>
      </c>
      <c r="S55" s="110">
        <v>500.82900000000001</v>
      </c>
      <c r="T55" s="110">
        <v>519.96900000000005</v>
      </c>
      <c r="U55" s="110">
        <v>522.09500000000003</v>
      </c>
      <c r="V55" s="110">
        <v>530.60199999999998</v>
      </c>
      <c r="W55" s="110">
        <v>545.48900000000003</v>
      </c>
      <c r="X55" s="110">
        <v>577.38900000000001</v>
      </c>
      <c r="Y55" s="110">
        <v>608.22500000000002</v>
      </c>
      <c r="Z55" s="110">
        <v>666.70799999999997</v>
      </c>
      <c r="AA55" s="110">
        <v>801.75099999999998</v>
      </c>
      <c r="AB55" s="110">
        <v>797.49800000000005</v>
      </c>
      <c r="AC55" s="110">
        <v>845.31600000000003</v>
      </c>
      <c r="AD55" s="110">
        <v>860.93299999999999</v>
      </c>
      <c r="AE55" s="110">
        <v>859.62099999999998</v>
      </c>
      <c r="AF55" s="110">
        <v>860.71500000000003</v>
      </c>
      <c r="AG55" s="110">
        <v>833.00400000000002</v>
      </c>
      <c r="AH55" s="110">
        <v>802.19500000000005</v>
      </c>
      <c r="AI55" s="110">
        <v>799.28499999999997</v>
      </c>
      <c r="AJ55" s="110">
        <v>820.03700000000003</v>
      </c>
      <c r="AK55" s="110">
        <v>805.57399999999996</v>
      </c>
      <c r="AL55" s="110">
        <v>788.178</v>
      </c>
      <c r="AM55" s="110">
        <v>715.58699999999999</v>
      </c>
      <c r="AN55" s="110">
        <v>681.19200000000001</v>
      </c>
      <c r="AO55" s="110">
        <v>601.53300000000002</v>
      </c>
      <c r="AP55" s="110">
        <v>755.53499999999997</v>
      </c>
      <c r="AQ55" s="110">
        <v>848.45600000000002</v>
      </c>
      <c r="AR55" s="110">
        <v>967.78200000000004</v>
      </c>
      <c r="AS55" s="110">
        <v>1110.1659999999999</v>
      </c>
      <c r="AT55" s="110">
        <v>1148.6600000000001</v>
      </c>
      <c r="AU55" s="110">
        <v>1094.749</v>
      </c>
      <c r="AV55" s="110">
        <v>1171.7</v>
      </c>
      <c r="AW55" s="110">
        <v>1087.992</v>
      </c>
      <c r="AX55" s="110">
        <v>1090.9929999999999</v>
      </c>
      <c r="AY55" s="110">
        <v>1079.085</v>
      </c>
      <c r="AZ55" s="110">
        <v>1068.17</v>
      </c>
      <c r="BA55" s="110">
        <v>1125.0229999999999</v>
      </c>
      <c r="BB55" s="110">
        <v>1368.3820000000001</v>
      </c>
      <c r="BC55" s="110">
        <v>1254.164</v>
      </c>
      <c r="BD55" s="110">
        <v>987.37099999999998</v>
      </c>
      <c r="BE55" s="110">
        <v>947.08</v>
      </c>
      <c r="BF55" s="111">
        <v>870.98599999999999</v>
      </c>
      <c r="BG55" s="111">
        <v>812.21029999999996</v>
      </c>
      <c r="BH55" s="111">
        <v>763.56740000000002</v>
      </c>
      <c r="BI55" s="111">
        <v>725.26369999999997</v>
      </c>
      <c r="BJ55" s="111">
        <v>705.32380000000001</v>
      </c>
      <c r="BK55" s="111">
        <v>695.44920000000002</v>
      </c>
      <c r="BL55" s="111">
        <v>681.86599999999999</v>
      </c>
      <c r="BM55" s="111">
        <v>666.16309999999999</v>
      </c>
      <c r="BN55" s="111">
        <v>649.9434</v>
      </c>
      <c r="BO55" s="111">
        <v>633.10410000000002</v>
      </c>
      <c r="BP55" s="111">
        <v>615.68240000000003</v>
      </c>
      <c r="BQ55" s="111">
        <v>597.70979999999997</v>
      </c>
      <c r="BR55" s="111">
        <v>579.10130000000004</v>
      </c>
      <c r="BS55" s="111">
        <v>560.13080000000002</v>
      </c>
      <c r="BT55" s="111">
        <v>540.90189999999996</v>
      </c>
      <c r="BU55" s="111">
        <v>521.42949999999996</v>
      </c>
      <c r="BV55" s="111">
        <v>501.58280000000002</v>
      </c>
      <c r="BW55" s="111">
        <v>481.63929999999999</v>
      </c>
      <c r="BX55" s="111">
        <v>461.65219999999999</v>
      </c>
      <c r="BY55" s="111">
        <v>441.5394</v>
      </c>
      <c r="BZ55" s="111">
        <v>421.4658</v>
      </c>
      <c r="CA55" s="111">
        <v>401.5942</v>
      </c>
      <c r="CB55" s="111">
        <v>382.21690000000001</v>
      </c>
      <c r="CC55" s="111">
        <v>363.16300000000001</v>
      </c>
      <c r="CD55" s="111">
        <v>344.6121</v>
      </c>
      <c r="CE55" s="111">
        <v>326.7321</v>
      </c>
      <c r="CF55" s="111">
        <v>309.68560000000002</v>
      </c>
      <c r="CG55" t="s">
        <v>889</v>
      </c>
      <c r="CH55" t="b">
        <v>0</v>
      </c>
      <c r="CI55" t="s">
        <v>573</v>
      </c>
      <c r="CJ55" t="s">
        <v>573</v>
      </c>
      <c r="CK55">
        <v>2023</v>
      </c>
      <c r="CL55">
        <v>4</v>
      </c>
      <c r="CM55" t="s">
        <v>573</v>
      </c>
      <c r="CN55" s="109" t="s">
        <v>1032</v>
      </c>
      <c r="CO55" s="109" t="s">
        <v>1033</v>
      </c>
      <c r="CP55" t="s">
        <v>901</v>
      </c>
      <c r="CQ55" t="s">
        <v>1010</v>
      </c>
      <c r="CR55" s="109" t="s">
        <v>852</v>
      </c>
    </row>
    <row r="56" spans="1:96">
      <c r="A56" t="s">
        <v>779</v>
      </c>
      <c r="B56" t="s">
        <v>1007</v>
      </c>
      <c r="C56" s="109" t="s">
        <v>849</v>
      </c>
      <c r="D56" t="s">
        <v>888</v>
      </c>
      <c r="E56" t="s">
        <v>861</v>
      </c>
      <c r="F56" t="s">
        <v>571</v>
      </c>
      <c r="G56" s="110">
        <v>1E-3</v>
      </c>
      <c r="H56" s="110">
        <v>1E-3</v>
      </c>
      <c r="I56" s="110">
        <v>1.473355</v>
      </c>
      <c r="J56" s="110">
        <v>1.516359</v>
      </c>
      <c r="K56" s="110">
        <v>2.0987830000000001</v>
      </c>
      <c r="L56" s="110">
        <v>3.073852</v>
      </c>
      <c r="M56" s="110">
        <v>3.8114650000000001</v>
      </c>
      <c r="N56" s="110">
        <v>4.2396349999999998</v>
      </c>
      <c r="O56" s="110">
        <v>4.9239600000000001</v>
      </c>
      <c r="P56" s="110">
        <v>6.4599510000000002</v>
      </c>
      <c r="Q56" s="110">
        <v>7.8856279999999996</v>
      </c>
      <c r="R56" s="110">
        <v>8.5147949999999994</v>
      </c>
      <c r="S56" s="110">
        <v>9.8395060000000001</v>
      </c>
      <c r="T56" s="110">
        <v>11.166090000000001</v>
      </c>
      <c r="U56" s="110">
        <v>12.457140000000001</v>
      </c>
      <c r="V56" s="110">
        <v>13.343400000000001</v>
      </c>
      <c r="W56" s="110">
        <v>13.11436</v>
      </c>
      <c r="X56" s="110">
        <v>13.67995</v>
      </c>
      <c r="Y56" s="110">
        <v>19.749130000000001</v>
      </c>
      <c r="Z56" s="110">
        <v>34.622909999999997</v>
      </c>
      <c r="AA56" s="110">
        <v>45.295380000000002</v>
      </c>
      <c r="AB56" s="110">
        <v>50.118369999999999</v>
      </c>
      <c r="AC56" s="110">
        <v>58.579880000000003</v>
      </c>
      <c r="AD56" s="110">
        <v>61.338679999999997</v>
      </c>
      <c r="AE56" s="110">
        <v>64.873429999999999</v>
      </c>
      <c r="AF56" s="110">
        <v>66.681470000000004</v>
      </c>
      <c r="AG56" s="110">
        <v>62.744729999999997</v>
      </c>
      <c r="AH56" s="110">
        <v>60.604570000000002</v>
      </c>
      <c r="AI56" s="110">
        <v>61.70767</v>
      </c>
      <c r="AJ56" s="110">
        <v>61.922499999999999</v>
      </c>
      <c r="AK56" s="110">
        <v>66.733379999999997</v>
      </c>
      <c r="AL56" s="110">
        <v>69.246459999999999</v>
      </c>
      <c r="AM56" s="110">
        <v>67.279799999999994</v>
      </c>
      <c r="AN56" s="110">
        <v>67.488529999999997</v>
      </c>
      <c r="AO56" s="110">
        <v>65.580870000000004</v>
      </c>
      <c r="AP56" s="110">
        <v>65.982129999999998</v>
      </c>
      <c r="AQ56" s="110">
        <v>78.828810000000004</v>
      </c>
      <c r="AR56" s="110">
        <v>93.080020000000005</v>
      </c>
      <c r="AS56" s="110">
        <v>101.8896</v>
      </c>
      <c r="AT56" s="110">
        <v>115.1768</v>
      </c>
      <c r="AU56" s="110">
        <v>123.1062</v>
      </c>
      <c r="AV56" s="110">
        <v>132.7242</v>
      </c>
      <c r="AW56" s="110">
        <v>143.7527</v>
      </c>
      <c r="AX56" s="110">
        <v>147.29349999999999</v>
      </c>
      <c r="AY56" s="110">
        <v>148.9803</v>
      </c>
      <c r="AZ56" s="110">
        <v>151.23330000000001</v>
      </c>
      <c r="BA56" s="110">
        <v>155.75880000000001</v>
      </c>
      <c r="BB56" s="110">
        <v>178.2311</v>
      </c>
      <c r="BC56" s="110">
        <v>182.20189999999999</v>
      </c>
      <c r="BD56" s="110">
        <v>196.91550000000001</v>
      </c>
      <c r="BE56" s="110">
        <v>210.70869999999999</v>
      </c>
      <c r="BF56" s="110">
        <v>225.15880000000001</v>
      </c>
      <c r="BG56" s="111">
        <v>237.16569999999999</v>
      </c>
      <c r="BH56" s="111">
        <v>246.2936</v>
      </c>
      <c r="BI56" s="111">
        <v>255.3374</v>
      </c>
      <c r="BJ56" s="111">
        <v>265.02850000000001</v>
      </c>
      <c r="BK56" s="111">
        <v>275.00639999999999</v>
      </c>
      <c r="BL56" s="111">
        <v>285.18869999999998</v>
      </c>
      <c r="BM56" s="111">
        <v>295.25779999999997</v>
      </c>
      <c r="BN56" s="111">
        <v>305.19150000000002</v>
      </c>
      <c r="BO56" s="111">
        <v>315.00420000000003</v>
      </c>
      <c r="BP56" s="111">
        <v>324.71370000000002</v>
      </c>
      <c r="BQ56" s="111">
        <v>334.33780000000002</v>
      </c>
      <c r="BR56" s="111">
        <v>343.90109999999999</v>
      </c>
      <c r="BS56" s="111">
        <v>353.41449999999998</v>
      </c>
      <c r="BT56" s="111">
        <v>362.89159999999998</v>
      </c>
      <c r="BU56" s="111">
        <v>372.3492</v>
      </c>
      <c r="BV56" s="111">
        <v>381.80149999999998</v>
      </c>
      <c r="BW56" s="111">
        <v>391.25889999999998</v>
      </c>
      <c r="BX56" s="111">
        <v>400.73180000000002</v>
      </c>
      <c r="BY56" s="111">
        <v>410.23169999999999</v>
      </c>
      <c r="BZ56" s="111">
        <v>419.77080000000001</v>
      </c>
      <c r="CA56" s="111">
        <v>429.36130000000003</v>
      </c>
      <c r="CB56" s="111">
        <v>439.01479999999998</v>
      </c>
      <c r="CC56" s="111">
        <v>448.74270000000001</v>
      </c>
      <c r="CD56" s="111">
        <v>458.5539</v>
      </c>
      <c r="CE56" s="111">
        <v>468.45740000000001</v>
      </c>
      <c r="CF56" s="111">
        <v>478.46039999999999</v>
      </c>
      <c r="CG56" t="s">
        <v>1003</v>
      </c>
      <c r="CH56" t="b">
        <v>1</v>
      </c>
      <c r="CI56" t="s">
        <v>573</v>
      </c>
      <c r="CJ56" t="s">
        <v>573</v>
      </c>
      <c r="CK56">
        <v>2024</v>
      </c>
      <c r="CL56">
        <v>1</v>
      </c>
      <c r="CM56" t="s">
        <v>573</v>
      </c>
      <c r="CN56" s="109" t="s">
        <v>1034</v>
      </c>
      <c r="CO56" s="109" t="s">
        <v>1035</v>
      </c>
      <c r="CP56" t="s">
        <v>905</v>
      </c>
      <c r="CQ56" t="s">
        <v>1010</v>
      </c>
      <c r="CR56" s="109" t="s">
        <v>852</v>
      </c>
    </row>
    <row r="57" spans="1:96">
      <c r="A57" t="s">
        <v>771</v>
      </c>
      <c r="B57" t="s">
        <v>1007</v>
      </c>
      <c r="C57" s="109" t="s">
        <v>849</v>
      </c>
      <c r="D57" t="s">
        <v>888</v>
      </c>
      <c r="E57" t="s">
        <v>861</v>
      </c>
      <c r="F57" t="s">
        <v>571</v>
      </c>
      <c r="G57" s="110">
        <v>56.766300000000001</v>
      </c>
      <c r="H57" s="110">
        <v>61.89546</v>
      </c>
      <c r="I57" s="110">
        <v>70.287930000000003</v>
      </c>
      <c r="J57" s="110">
        <v>77.048749999999998</v>
      </c>
      <c r="K57" s="110">
        <v>85.557360000000003</v>
      </c>
      <c r="L57" s="110">
        <v>100.80629999999999</v>
      </c>
      <c r="M57" s="110">
        <v>115.7283</v>
      </c>
      <c r="N57" s="110">
        <v>129.1328</v>
      </c>
      <c r="O57" s="110">
        <v>141.51079999999999</v>
      </c>
      <c r="P57" s="110">
        <v>184.3563</v>
      </c>
      <c r="Q57" s="110">
        <v>210.67349999999999</v>
      </c>
      <c r="R57" s="110">
        <v>240.8142</v>
      </c>
      <c r="S57" s="110">
        <v>269.76530000000002</v>
      </c>
      <c r="T57" s="110">
        <v>296.54410000000001</v>
      </c>
      <c r="U57" s="110">
        <v>323.2029</v>
      </c>
      <c r="V57" s="110">
        <v>346.60520000000002</v>
      </c>
      <c r="W57" s="110">
        <v>372.41699999999997</v>
      </c>
      <c r="X57" s="110">
        <v>421.28899999999999</v>
      </c>
      <c r="Y57" s="110">
        <v>466.59800000000001</v>
      </c>
      <c r="Z57" s="110">
        <v>528.38400000000001</v>
      </c>
      <c r="AA57" s="110">
        <v>665.99300000000005</v>
      </c>
      <c r="AB57" s="110">
        <v>676.23099999999999</v>
      </c>
      <c r="AC57" s="110">
        <v>884.95600000000002</v>
      </c>
      <c r="AD57" s="110">
        <v>975.47900000000004</v>
      </c>
      <c r="AE57" s="110">
        <v>1039.508</v>
      </c>
      <c r="AF57" s="110">
        <v>1090.6769999999999</v>
      </c>
      <c r="AG57" s="110">
        <v>1080.7049999999999</v>
      </c>
      <c r="AH57" s="110">
        <v>1115.002</v>
      </c>
      <c r="AI57" s="110">
        <v>1159.454</v>
      </c>
      <c r="AJ57" s="110">
        <v>1261.77</v>
      </c>
      <c r="AK57" s="110">
        <v>1365.951</v>
      </c>
      <c r="AL57" s="110">
        <v>1447.6969999999999</v>
      </c>
      <c r="AM57" s="110">
        <v>1531.979</v>
      </c>
      <c r="AN57" s="110">
        <v>1520.8219999999999</v>
      </c>
      <c r="AO57" s="110">
        <v>1576.51</v>
      </c>
      <c r="AP57" s="110">
        <v>1764.585</v>
      </c>
      <c r="AQ57" s="110">
        <v>1977.9590000000001</v>
      </c>
      <c r="AR57" s="110">
        <v>2146.5010000000002</v>
      </c>
      <c r="AS57" s="110">
        <v>2208.8220000000001</v>
      </c>
      <c r="AT57" s="110">
        <v>2442.5940000000001</v>
      </c>
      <c r="AU57" s="110">
        <v>2491.9859999999999</v>
      </c>
      <c r="AV57" s="110">
        <v>2706.7759999999998</v>
      </c>
      <c r="AW57" s="110">
        <v>2788.567</v>
      </c>
      <c r="AX57" s="110">
        <v>2875.317</v>
      </c>
      <c r="AY57" s="110">
        <v>2947.1489999999999</v>
      </c>
      <c r="AZ57" s="110">
        <v>2973.241</v>
      </c>
      <c r="BA57" s="110">
        <v>3111.3009999999999</v>
      </c>
      <c r="BB57" s="110">
        <v>3560.0709999999999</v>
      </c>
      <c r="BC57" s="110">
        <v>3614.44</v>
      </c>
      <c r="BD57" s="110">
        <v>3254.0619999999999</v>
      </c>
      <c r="BE57" s="110">
        <v>3487.1570000000002</v>
      </c>
      <c r="BF57" s="110">
        <v>3714.0160000000001</v>
      </c>
      <c r="BG57" s="111">
        <v>3882.3249999999998</v>
      </c>
      <c r="BH57" s="111">
        <v>4043.163</v>
      </c>
      <c r="BI57" s="111">
        <v>4197.9489999999996</v>
      </c>
      <c r="BJ57" s="111">
        <v>4338.2139999999999</v>
      </c>
      <c r="BK57" s="111">
        <v>4454.5519999999997</v>
      </c>
      <c r="BL57" s="111">
        <v>4561.616</v>
      </c>
      <c r="BM57" s="111">
        <v>4671.8019999999997</v>
      </c>
      <c r="BN57" s="111">
        <v>4785.5379999999996</v>
      </c>
      <c r="BO57" s="111">
        <v>4902.8429999999998</v>
      </c>
      <c r="BP57" s="111">
        <v>5023.7960000000003</v>
      </c>
      <c r="BQ57" s="111">
        <v>5148.4229999999998</v>
      </c>
      <c r="BR57" s="111">
        <v>5276.7849999999999</v>
      </c>
      <c r="BS57" s="111">
        <v>5408.942</v>
      </c>
      <c r="BT57" s="111">
        <v>5544.9690000000001</v>
      </c>
      <c r="BU57" s="111">
        <v>5684.8789999999999</v>
      </c>
      <c r="BV57" s="111">
        <v>5828.7470000000003</v>
      </c>
      <c r="BW57" s="111">
        <v>5976.6639999999998</v>
      </c>
      <c r="BX57" s="111">
        <v>6128.7839999999997</v>
      </c>
      <c r="BY57" s="111">
        <v>6285.2640000000001</v>
      </c>
      <c r="BZ57" s="111">
        <v>6446.1779999999999</v>
      </c>
      <c r="CA57" s="111">
        <v>6611.5680000000002</v>
      </c>
      <c r="CB57" s="111">
        <v>6781.5029999999997</v>
      </c>
      <c r="CC57" s="111">
        <v>6955.9409999999998</v>
      </c>
      <c r="CD57" s="111">
        <v>7134.915</v>
      </c>
      <c r="CE57" s="111">
        <v>7318.5290000000005</v>
      </c>
      <c r="CF57" s="111">
        <v>7506.96</v>
      </c>
      <c r="CG57" t="s">
        <v>1036</v>
      </c>
      <c r="CH57" t="b">
        <v>0</v>
      </c>
      <c r="CI57" t="s">
        <v>573</v>
      </c>
      <c r="CJ57" t="s">
        <v>573</v>
      </c>
      <c r="CK57">
        <v>2024</v>
      </c>
      <c r="CL57">
        <v>1</v>
      </c>
      <c r="CM57" t="s">
        <v>573</v>
      </c>
      <c r="CN57" s="109" t="s">
        <v>1037</v>
      </c>
      <c r="CO57" s="109" t="s">
        <v>1038</v>
      </c>
      <c r="CP57" t="s">
        <v>909</v>
      </c>
      <c r="CQ57" t="s">
        <v>1010</v>
      </c>
      <c r="CR57" s="109" t="s">
        <v>852</v>
      </c>
    </row>
    <row r="58" spans="1:96">
      <c r="A58" t="s">
        <v>770</v>
      </c>
      <c r="B58" t="s">
        <v>1007</v>
      </c>
      <c r="C58" s="109" t="s">
        <v>849</v>
      </c>
      <c r="D58" t="s">
        <v>888</v>
      </c>
      <c r="E58" t="s">
        <v>861</v>
      </c>
      <c r="F58" t="s">
        <v>571</v>
      </c>
      <c r="G58" s="110">
        <v>89.06523</v>
      </c>
      <c r="H58" s="110">
        <v>106.16800000000001</v>
      </c>
      <c r="I58" s="110">
        <v>136.74610000000001</v>
      </c>
      <c r="J58" s="110">
        <v>155.01509999999999</v>
      </c>
      <c r="K58" s="110">
        <v>172.10300000000001</v>
      </c>
      <c r="L58" s="110">
        <v>193.93610000000001</v>
      </c>
      <c r="M58" s="110">
        <v>217.64449999999999</v>
      </c>
      <c r="N58" s="110">
        <v>248.89420000000001</v>
      </c>
      <c r="O58" s="110">
        <v>287.47710000000001</v>
      </c>
      <c r="P58" s="110">
        <v>320.43079999999998</v>
      </c>
      <c r="Q58" s="110">
        <v>347.27859999999998</v>
      </c>
      <c r="R58" s="110">
        <v>369.34899999999999</v>
      </c>
      <c r="S58" s="110">
        <v>390.3852</v>
      </c>
      <c r="T58" s="110">
        <v>411.90100000000001</v>
      </c>
      <c r="U58" s="110">
        <v>437.25279999999998</v>
      </c>
      <c r="V58" s="110">
        <v>460.66950000000003</v>
      </c>
      <c r="W58" s="110">
        <v>486.90699999999998</v>
      </c>
      <c r="X58" s="110">
        <v>553.05280000000005</v>
      </c>
      <c r="Y58" s="110">
        <v>620.46579999999994</v>
      </c>
      <c r="Z58" s="110">
        <v>707.18399999999997</v>
      </c>
      <c r="AA58" s="110">
        <v>787.65530000000001</v>
      </c>
      <c r="AB58" s="110">
        <v>890.72389999999996</v>
      </c>
      <c r="AC58" s="110">
        <v>1036.001</v>
      </c>
      <c r="AD58" s="110">
        <v>1086.2059999999999</v>
      </c>
      <c r="AE58" s="110">
        <v>1128.9860000000001</v>
      </c>
      <c r="AF58" s="110">
        <v>1160.441</v>
      </c>
      <c r="AG58" s="110">
        <v>1187.6510000000001</v>
      </c>
      <c r="AH58" s="110">
        <v>1197.2860000000001</v>
      </c>
      <c r="AI58" s="110">
        <v>1221.5889999999999</v>
      </c>
      <c r="AJ58" s="110">
        <v>1285.606</v>
      </c>
      <c r="AK58" s="110">
        <v>1364.643</v>
      </c>
      <c r="AL58" s="110">
        <v>1431.4739999999999</v>
      </c>
      <c r="AM58" s="110">
        <v>1488.3720000000001</v>
      </c>
      <c r="AN58" s="110">
        <v>1528.7670000000001</v>
      </c>
      <c r="AO58" s="110">
        <v>1536.96</v>
      </c>
      <c r="AP58" s="110">
        <v>1589.694</v>
      </c>
      <c r="AQ58" s="110">
        <v>1769.5219999999999</v>
      </c>
      <c r="AR58" s="110">
        <v>2011.6769999999999</v>
      </c>
      <c r="AS58" s="110">
        <v>2025.4380000000001</v>
      </c>
      <c r="AT58" s="110">
        <v>2068.2890000000002</v>
      </c>
      <c r="AU58" s="110">
        <v>2043.3440000000001</v>
      </c>
      <c r="AV58" s="110">
        <v>2043.9179999999999</v>
      </c>
      <c r="AW58" s="110">
        <v>2020.704</v>
      </c>
      <c r="AX58" s="110">
        <v>2006.8130000000001</v>
      </c>
      <c r="AY58" s="110">
        <v>1967.2650000000001</v>
      </c>
      <c r="AZ58" s="110">
        <v>1914.05</v>
      </c>
      <c r="BA58" s="110">
        <v>1899.1679999999999</v>
      </c>
      <c r="BB58" s="110">
        <v>2171.7979999999998</v>
      </c>
      <c r="BC58" s="110">
        <v>2319.9110000000001</v>
      </c>
      <c r="BD58" s="110">
        <v>2367.6869999999999</v>
      </c>
      <c r="BE58" s="110">
        <v>2445.6909999999998</v>
      </c>
      <c r="BF58" s="110">
        <v>2505.4690000000001</v>
      </c>
      <c r="BG58" s="111">
        <v>2573.4459999999999</v>
      </c>
      <c r="BH58" s="111">
        <v>2610.2440000000001</v>
      </c>
      <c r="BI58" s="111">
        <v>2640.2370000000001</v>
      </c>
      <c r="BJ58" s="111">
        <v>2656.51</v>
      </c>
      <c r="BK58" s="111">
        <v>2673.8620000000001</v>
      </c>
      <c r="BL58" s="111">
        <v>2692.2489999999998</v>
      </c>
      <c r="BM58" s="111">
        <v>2711.625</v>
      </c>
      <c r="BN58" s="111">
        <v>2731.9470000000001</v>
      </c>
      <c r="BO58" s="111">
        <v>2768.0120000000002</v>
      </c>
      <c r="BP58" s="111">
        <v>2805.05</v>
      </c>
      <c r="BQ58" s="111">
        <v>2843.0909999999999</v>
      </c>
      <c r="BR58" s="111">
        <v>2882.1669999999999</v>
      </c>
      <c r="BS58" s="111">
        <v>2922.3130000000001</v>
      </c>
      <c r="BT58" s="111">
        <v>2963.5610000000001</v>
      </c>
      <c r="BU58" s="111">
        <v>3005.9670000000001</v>
      </c>
      <c r="BV58" s="111">
        <v>3049.6149999999998</v>
      </c>
      <c r="BW58" s="111">
        <v>3094.5659999999998</v>
      </c>
      <c r="BX58" s="111">
        <v>3140.8739999999998</v>
      </c>
      <c r="BY58" s="111">
        <v>3188.5770000000002</v>
      </c>
      <c r="BZ58" s="111">
        <v>3237.7069999999999</v>
      </c>
      <c r="CA58" s="111">
        <v>3288.2860000000001</v>
      </c>
      <c r="CB58" s="111">
        <v>3340.3420000000001</v>
      </c>
      <c r="CC58" s="111">
        <v>3393.8919999999998</v>
      </c>
      <c r="CD58" s="111">
        <v>3448.9639999999999</v>
      </c>
      <c r="CE58" s="111">
        <v>3505.596</v>
      </c>
      <c r="CF58" s="111">
        <v>3563.828</v>
      </c>
      <c r="CG58" t="s">
        <v>1039</v>
      </c>
      <c r="CH58" t="b">
        <v>0</v>
      </c>
      <c r="CI58" t="s">
        <v>573</v>
      </c>
      <c r="CJ58" t="s">
        <v>573</v>
      </c>
      <c r="CK58">
        <v>2024</v>
      </c>
      <c r="CL58">
        <v>2</v>
      </c>
      <c r="CM58" t="s">
        <v>573</v>
      </c>
      <c r="CN58" s="109" t="s">
        <v>1040</v>
      </c>
      <c r="CO58" s="109" t="s">
        <v>1041</v>
      </c>
      <c r="CP58" t="s">
        <v>913</v>
      </c>
      <c r="CQ58" t="s">
        <v>1010</v>
      </c>
      <c r="CR58" s="109" t="s">
        <v>852</v>
      </c>
    </row>
    <row r="59" spans="1:96">
      <c r="A59" t="s">
        <v>780</v>
      </c>
      <c r="B59" t="s">
        <v>1007</v>
      </c>
      <c r="C59" s="109" t="s">
        <v>849</v>
      </c>
      <c r="D59" t="s">
        <v>888</v>
      </c>
      <c r="E59" t="s">
        <v>861</v>
      </c>
      <c r="F59" t="s">
        <v>571</v>
      </c>
      <c r="G59" s="110">
        <v>0.35222419999999999</v>
      </c>
      <c r="H59" s="110">
        <v>0.44295760000000001</v>
      </c>
      <c r="I59" s="110">
        <v>0.57061799999999996</v>
      </c>
      <c r="J59" s="110">
        <v>0.68191239999999997</v>
      </c>
      <c r="K59" s="110">
        <v>0.89238969999999995</v>
      </c>
      <c r="L59" s="110">
        <v>1.2853699999999999</v>
      </c>
      <c r="M59" s="110">
        <v>1.4765740000000001</v>
      </c>
      <c r="N59" s="110">
        <v>1.8823920000000001</v>
      </c>
      <c r="O59" s="110">
        <v>2.669562</v>
      </c>
      <c r="P59" s="110">
        <v>3.670045</v>
      </c>
      <c r="Q59" s="110">
        <v>5.1650200000000002</v>
      </c>
      <c r="R59" s="110">
        <v>7.5714480000000002</v>
      </c>
      <c r="S59" s="110">
        <v>10.150980000000001</v>
      </c>
      <c r="T59" s="110">
        <v>12.293810000000001</v>
      </c>
      <c r="U59" s="110">
        <v>16.200119999999998</v>
      </c>
      <c r="V59" s="110">
        <v>22.344239999999999</v>
      </c>
      <c r="W59" s="110">
        <v>29.204840000000001</v>
      </c>
      <c r="X59" s="110">
        <v>41.058639999999997</v>
      </c>
      <c r="Y59" s="110">
        <v>51.413760000000003</v>
      </c>
      <c r="Z59" s="110">
        <v>66.384910000000005</v>
      </c>
      <c r="AA59" s="110">
        <v>87.227890000000002</v>
      </c>
      <c r="AB59" s="110">
        <v>95.942329999999998</v>
      </c>
      <c r="AC59" s="110">
        <v>107.8664</v>
      </c>
      <c r="AD59" s="110">
        <v>119.2856</v>
      </c>
      <c r="AE59" s="110">
        <v>127.36499999999999</v>
      </c>
      <c r="AF59" s="110">
        <v>136.80799999999999</v>
      </c>
      <c r="AG59" s="110">
        <v>147.32400000000001</v>
      </c>
      <c r="AH59" s="110">
        <v>169.98400000000001</v>
      </c>
      <c r="AI59" s="110">
        <v>188.57499999999999</v>
      </c>
      <c r="AJ59" s="110">
        <v>206.68299999999999</v>
      </c>
      <c r="AK59" s="110">
        <v>215.80600000000001</v>
      </c>
      <c r="AL59" s="110">
        <v>244.60599999999999</v>
      </c>
      <c r="AM59" s="110">
        <v>255.499</v>
      </c>
      <c r="AN59" s="110">
        <v>276.75</v>
      </c>
      <c r="AO59" s="110">
        <v>288.685</v>
      </c>
      <c r="AP59" s="110">
        <v>310.04199999999997</v>
      </c>
      <c r="AQ59" s="110">
        <v>348.024</v>
      </c>
      <c r="AR59" s="110">
        <v>314.22699999999998</v>
      </c>
      <c r="AS59" s="110">
        <v>242.46100000000001</v>
      </c>
      <c r="AT59" s="110">
        <v>324.59100000000001</v>
      </c>
      <c r="AU59" s="110">
        <v>337.714</v>
      </c>
      <c r="AV59" s="110">
        <v>338.303</v>
      </c>
      <c r="AW59" s="110">
        <v>342.66699999999997</v>
      </c>
      <c r="AX59" s="110">
        <v>348.79599999999999</v>
      </c>
      <c r="AY59" s="110">
        <v>362.18099999999998</v>
      </c>
      <c r="AZ59" s="110">
        <v>390.38099999999997</v>
      </c>
      <c r="BA59" s="110">
        <v>403.62799999999999</v>
      </c>
      <c r="BB59" s="110">
        <v>435.53</v>
      </c>
      <c r="BC59" s="110">
        <v>448.58600000000001</v>
      </c>
      <c r="BD59" s="110">
        <v>448.23</v>
      </c>
      <c r="BE59" s="110">
        <v>461.82900000000001</v>
      </c>
      <c r="BF59" s="110">
        <v>459.87099999999998</v>
      </c>
      <c r="BG59" s="111">
        <v>463.03030000000001</v>
      </c>
      <c r="BH59" s="111">
        <v>465.91199999999998</v>
      </c>
      <c r="BI59" s="111">
        <v>468.79230000000001</v>
      </c>
      <c r="BJ59" s="111">
        <v>471.91500000000002</v>
      </c>
      <c r="BK59" s="111">
        <v>475.44659999999999</v>
      </c>
      <c r="BL59" s="111">
        <v>479.35629999999998</v>
      </c>
      <c r="BM59" s="111">
        <v>483.47379999999998</v>
      </c>
      <c r="BN59" s="111">
        <v>487.70710000000003</v>
      </c>
      <c r="BO59" s="111">
        <v>492.04730000000001</v>
      </c>
      <c r="BP59" s="111">
        <v>496.45409999999998</v>
      </c>
      <c r="BQ59" s="111">
        <v>500.9402</v>
      </c>
      <c r="BR59" s="111">
        <v>505.5505</v>
      </c>
      <c r="BS59" s="111">
        <v>510.286</v>
      </c>
      <c r="BT59" s="111">
        <v>515.14520000000005</v>
      </c>
      <c r="BU59" s="111">
        <v>520.12909999999999</v>
      </c>
      <c r="BV59" s="111">
        <v>525.23860000000002</v>
      </c>
      <c r="BW59" s="111">
        <v>530.47349999999994</v>
      </c>
      <c r="BX59" s="111">
        <v>535.83370000000002</v>
      </c>
      <c r="BY59" s="111">
        <v>541.31859999999995</v>
      </c>
      <c r="BZ59" s="111">
        <v>546.9298</v>
      </c>
      <c r="CA59" s="111">
        <v>552.66880000000003</v>
      </c>
      <c r="CB59" s="111">
        <v>558.53639999999996</v>
      </c>
      <c r="CC59" s="111">
        <v>564.53390000000002</v>
      </c>
      <c r="CD59" s="111">
        <v>570.66420000000005</v>
      </c>
      <c r="CE59" s="111">
        <v>576.93020000000001</v>
      </c>
      <c r="CF59" s="111">
        <v>583.33489999999995</v>
      </c>
      <c r="CG59" t="s">
        <v>1042</v>
      </c>
      <c r="CH59" t="b">
        <v>0</v>
      </c>
      <c r="CI59" t="s">
        <v>573</v>
      </c>
      <c r="CJ59" t="s">
        <v>573</v>
      </c>
      <c r="CK59">
        <v>2024</v>
      </c>
      <c r="CL59">
        <v>2</v>
      </c>
      <c r="CM59" t="s">
        <v>573</v>
      </c>
      <c r="CN59" t="s">
        <v>1043</v>
      </c>
      <c r="CO59" t="s">
        <v>1044</v>
      </c>
      <c r="CP59" t="s">
        <v>917</v>
      </c>
      <c r="CQ59" t="s">
        <v>1010</v>
      </c>
      <c r="CR59" s="109" t="s">
        <v>852</v>
      </c>
    </row>
    <row r="60" spans="1:96">
      <c r="A60" t="s">
        <v>783</v>
      </c>
      <c r="B60" t="s">
        <v>1007</v>
      </c>
      <c r="C60" s="109" t="s">
        <v>849</v>
      </c>
      <c r="D60" t="s">
        <v>888</v>
      </c>
      <c r="E60" t="s">
        <v>861</v>
      </c>
      <c r="F60" t="s">
        <v>571</v>
      </c>
      <c r="G60" s="110">
        <v>1E-3</v>
      </c>
      <c r="H60" s="110">
        <v>1E-3</v>
      </c>
      <c r="I60" s="110">
        <v>1E-3</v>
      </c>
      <c r="J60" s="110">
        <v>1E-3</v>
      </c>
      <c r="K60" s="110">
        <v>1E-3</v>
      </c>
      <c r="L60" s="110">
        <v>1E-3</v>
      </c>
      <c r="M60" s="110">
        <v>1E-3</v>
      </c>
      <c r="N60" s="110">
        <v>7.2451030000000003</v>
      </c>
      <c r="O60" s="110">
        <v>9.3602670000000003</v>
      </c>
      <c r="P60" s="110">
        <v>11.8583</v>
      </c>
      <c r="Q60" s="110">
        <v>15.329129999999999</v>
      </c>
      <c r="R60" s="110">
        <v>17.781649999999999</v>
      </c>
      <c r="S60" s="110">
        <v>19.89949</v>
      </c>
      <c r="T60" s="110">
        <v>24.452000000000002</v>
      </c>
      <c r="U60" s="110">
        <v>26.384209999999999</v>
      </c>
      <c r="V60" s="110">
        <v>27.72738</v>
      </c>
      <c r="W60" s="110">
        <v>28.278040000000001</v>
      </c>
      <c r="X60" s="110">
        <v>29.011649999999999</v>
      </c>
      <c r="Y60" s="110">
        <v>30.546710000000001</v>
      </c>
      <c r="Z60" s="110">
        <v>31.426690000000001</v>
      </c>
      <c r="AA60" s="110">
        <v>34.893949999999997</v>
      </c>
      <c r="AB60" s="110">
        <v>35.357140000000001</v>
      </c>
      <c r="AC60" s="110">
        <v>36.98948</v>
      </c>
      <c r="AD60" s="110">
        <v>36.619990000000001</v>
      </c>
      <c r="AE60" s="110">
        <v>37.071579999999997</v>
      </c>
      <c r="AF60" s="110">
        <v>35.433</v>
      </c>
      <c r="AG60" s="110">
        <v>31.975999999999999</v>
      </c>
      <c r="AH60" s="110">
        <v>26.893000000000001</v>
      </c>
      <c r="AI60" s="110">
        <v>25.695</v>
      </c>
      <c r="AJ60" s="110">
        <v>31.044</v>
      </c>
      <c r="AK60" s="110">
        <v>32.304000000000002</v>
      </c>
      <c r="AL60" s="110">
        <v>31.152000000000001</v>
      </c>
      <c r="AM60" s="110">
        <v>30.209</v>
      </c>
      <c r="AN60" s="110">
        <v>26.972000000000001</v>
      </c>
      <c r="AO60" s="110">
        <v>28.73</v>
      </c>
      <c r="AP60" s="110">
        <v>43.082999999999998</v>
      </c>
      <c r="AQ60" s="110">
        <v>63.008000000000003</v>
      </c>
      <c r="AR60" s="110">
        <v>111.449</v>
      </c>
      <c r="AS60" s="110">
        <v>135.685</v>
      </c>
      <c r="AT60" s="110">
        <v>152.29400000000001</v>
      </c>
      <c r="AU60" s="110">
        <v>161.553</v>
      </c>
      <c r="AV60" s="110">
        <v>167.34299999999999</v>
      </c>
      <c r="AW60" s="110">
        <v>172.744</v>
      </c>
      <c r="AX60" s="110">
        <v>176.60400000000001</v>
      </c>
      <c r="AY60" s="110">
        <v>175.08500000000001</v>
      </c>
      <c r="AZ60" s="110">
        <v>177.126</v>
      </c>
      <c r="BA60" s="110">
        <v>174.298</v>
      </c>
      <c r="BB60" s="110">
        <v>186.024</v>
      </c>
      <c r="BC60" s="110">
        <v>192.98099999999999</v>
      </c>
      <c r="BD60" s="110">
        <v>188.09399999999999</v>
      </c>
      <c r="BE60" s="110">
        <v>188.76499999999999</v>
      </c>
      <c r="BF60" s="111">
        <v>164.94</v>
      </c>
      <c r="BG60" s="111">
        <v>157.15809999999999</v>
      </c>
      <c r="BH60" s="111">
        <v>152.75450000000001</v>
      </c>
      <c r="BI60" s="111">
        <v>151.65610000000001</v>
      </c>
      <c r="BJ60" s="111">
        <v>153.75620000000001</v>
      </c>
      <c r="BK60" s="111">
        <v>158.5992</v>
      </c>
      <c r="BL60" s="111">
        <v>165.5488</v>
      </c>
      <c r="BM60" s="111">
        <v>173.15100000000001</v>
      </c>
      <c r="BN60" s="111">
        <v>181.06200000000001</v>
      </c>
      <c r="BO60" s="111">
        <v>189.29400000000001</v>
      </c>
      <c r="BP60" s="111">
        <v>197.8604</v>
      </c>
      <c r="BQ60" s="111">
        <v>206.77459999999999</v>
      </c>
      <c r="BR60" s="111">
        <v>216.05080000000001</v>
      </c>
      <c r="BS60" s="111">
        <v>225.70359999999999</v>
      </c>
      <c r="BT60" s="111">
        <v>235.7483</v>
      </c>
      <c r="BU60" s="111">
        <v>246.20089999999999</v>
      </c>
      <c r="BV60" s="111">
        <v>257.0779</v>
      </c>
      <c r="BW60" s="111">
        <v>268.3965</v>
      </c>
      <c r="BX60" s="111">
        <v>280.17469999999997</v>
      </c>
      <c r="BY60" s="111">
        <v>292.43119999999999</v>
      </c>
      <c r="BZ60" s="111">
        <v>305.18540000000002</v>
      </c>
      <c r="CA60" s="111">
        <v>318.45729999999998</v>
      </c>
      <c r="CB60" s="111">
        <v>332.26819999999998</v>
      </c>
      <c r="CC60" s="111">
        <v>346.63990000000001</v>
      </c>
      <c r="CD60" s="111">
        <v>361.59519999999998</v>
      </c>
      <c r="CE60" s="111">
        <v>377.15769999999998</v>
      </c>
      <c r="CF60" s="111">
        <v>393.35199999999998</v>
      </c>
      <c r="CG60" t="s">
        <v>1045</v>
      </c>
      <c r="CH60" t="b">
        <v>0</v>
      </c>
      <c r="CI60" t="s">
        <v>573</v>
      </c>
      <c r="CJ60" t="s">
        <v>573</v>
      </c>
      <c r="CK60">
        <v>2023</v>
      </c>
      <c r="CL60">
        <v>4</v>
      </c>
      <c r="CM60" t="s">
        <v>573</v>
      </c>
      <c r="CN60" s="109" t="s">
        <v>1046</v>
      </c>
      <c r="CO60" t="s">
        <v>1047</v>
      </c>
      <c r="CP60" t="s">
        <v>921</v>
      </c>
      <c r="CQ60" t="s">
        <v>1010</v>
      </c>
      <c r="CR60" s="109" t="s">
        <v>852</v>
      </c>
    </row>
    <row r="61" spans="1:96">
      <c r="A61" t="s">
        <v>772</v>
      </c>
      <c r="B61" t="s">
        <v>1007</v>
      </c>
      <c r="C61" s="109" t="s">
        <v>849</v>
      </c>
      <c r="D61" t="s">
        <v>888</v>
      </c>
      <c r="E61" t="s">
        <v>861</v>
      </c>
      <c r="F61" t="s">
        <v>571</v>
      </c>
      <c r="G61" s="110">
        <v>36.414000000000001</v>
      </c>
      <c r="H61" s="110">
        <v>45.795000000000002</v>
      </c>
      <c r="I61" s="110">
        <v>61.44</v>
      </c>
      <c r="J61" s="110">
        <v>76.945999999999998</v>
      </c>
      <c r="K61" s="110">
        <v>97.55</v>
      </c>
      <c r="L61" s="110">
        <v>121.67400000000001</v>
      </c>
      <c r="M61" s="110">
        <v>146.61099999999999</v>
      </c>
      <c r="N61" s="110">
        <v>178.64400000000001</v>
      </c>
      <c r="O61" s="110">
        <v>224.36500000000001</v>
      </c>
      <c r="P61" s="110">
        <v>275.67399999999998</v>
      </c>
      <c r="Q61" s="110">
        <v>269.12799999999999</v>
      </c>
      <c r="R61" s="110">
        <v>318.72699999999998</v>
      </c>
      <c r="S61" s="110">
        <v>386.27100000000002</v>
      </c>
      <c r="T61" s="110">
        <v>446.226</v>
      </c>
      <c r="U61" s="110">
        <v>506.44799999999998</v>
      </c>
      <c r="V61" s="110">
        <v>576.70600000000002</v>
      </c>
      <c r="W61" s="110">
        <v>612.70600000000002</v>
      </c>
      <c r="X61" s="110">
        <v>691.51800000000003</v>
      </c>
      <c r="Y61" s="110">
        <v>776.94500000000005</v>
      </c>
      <c r="Z61" s="110">
        <v>869.15899999999999</v>
      </c>
      <c r="AA61" s="110">
        <v>973.65899999999999</v>
      </c>
      <c r="AB61" s="110">
        <v>1072.683</v>
      </c>
      <c r="AC61" s="110">
        <v>1174.1210000000001</v>
      </c>
      <c r="AD61" s="110">
        <v>1305.748</v>
      </c>
      <c r="AE61" s="110">
        <v>1384.0619999999999</v>
      </c>
      <c r="AF61" s="110">
        <v>1457.787</v>
      </c>
      <c r="AG61" s="110">
        <v>1438.827</v>
      </c>
      <c r="AH61" s="110">
        <v>1470.646</v>
      </c>
      <c r="AI61" s="110">
        <v>1530.5129999999999</v>
      </c>
      <c r="AJ61" s="110">
        <v>1570.248</v>
      </c>
      <c r="AK61" s="110">
        <v>1589.34</v>
      </c>
      <c r="AL61" s="110">
        <v>1684.5820000000001</v>
      </c>
      <c r="AM61" s="110">
        <v>1774.577</v>
      </c>
      <c r="AN61" s="110">
        <v>1802.2840000000001</v>
      </c>
      <c r="AO61" s="110">
        <v>1797.6790000000001</v>
      </c>
      <c r="AP61" s="110">
        <v>1868.905</v>
      </c>
      <c r="AQ61" s="110">
        <v>2001.942</v>
      </c>
      <c r="AR61" s="110">
        <v>2023.182</v>
      </c>
      <c r="AS61" s="110">
        <v>1961.1859999999999</v>
      </c>
      <c r="AT61" s="110">
        <v>2234.54</v>
      </c>
      <c r="AU61" s="110">
        <v>2339.0819999999999</v>
      </c>
      <c r="AV61" s="110">
        <v>2574.6149999999998</v>
      </c>
      <c r="AW61" s="110">
        <v>2629.7040000000002</v>
      </c>
      <c r="AX61" s="110">
        <v>2651.5369999999998</v>
      </c>
      <c r="AY61" s="110">
        <v>2665.0129999999999</v>
      </c>
      <c r="AZ61" s="110">
        <v>2624.212</v>
      </c>
      <c r="BA61" s="110">
        <v>2798.0219999999999</v>
      </c>
      <c r="BB61" s="110">
        <v>3071.9859999999999</v>
      </c>
      <c r="BC61" s="110">
        <v>3143.8009999999999</v>
      </c>
      <c r="BD61" s="110">
        <v>2900.0210000000002</v>
      </c>
      <c r="BE61" s="110">
        <v>3157.681</v>
      </c>
      <c r="BF61" s="111">
        <v>3264.3710000000001</v>
      </c>
      <c r="BG61" s="111">
        <v>3388.8470000000002</v>
      </c>
      <c r="BH61" s="111">
        <v>3503.335</v>
      </c>
      <c r="BI61" s="111">
        <v>3579.7420000000002</v>
      </c>
      <c r="BJ61" s="111">
        <v>3643.136</v>
      </c>
      <c r="BK61" s="111">
        <v>3695.7359999999999</v>
      </c>
      <c r="BL61" s="111">
        <v>3745.857</v>
      </c>
      <c r="BM61" s="111">
        <v>3792.7730000000001</v>
      </c>
      <c r="BN61" s="111">
        <v>3836.3319999999999</v>
      </c>
      <c r="BO61" s="111">
        <v>3878.49</v>
      </c>
      <c r="BP61" s="111">
        <v>3920.1790000000001</v>
      </c>
      <c r="BQ61" s="111">
        <v>3962.7539999999999</v>
      </c>
      <c r="BR61" s="111">
        <v>4006.38</v>
      </c>
      <c r="BS61" s="111">
        <v>4050.96</v>
      </c>
      <c r="BT61" s="111">
        <v>4096.5020000000004</v>
      </c>
      <c r="BU61" s="111">
        <v>4143.009</v>
      </c>
      <c r="BV61" s="111">
        <v>4190.4960000000001</v>
      </c>
      <c r="BW61" s="111">
        <v>4238.9830000000002</v>
      </c>
      <c r="BX61" s="111">
        <v>4288.4849999999997</v>
      </c>
      <c r="BY61" s="111">
        <v>4339.0230000000001</v>
      </c>
      <c r="BZ61" s="111">
        <v>4390.6099999999997</v>
      </c>
      <c r="CA61" s="111">
        <v>4443.2700000000004</v>
      </c>
      <c r="CB61" s="111">
        <v>4497.0420000000004</v>
      </c>
      <c r="CC61" s="111">
        <v>4551.9709999999995</v>
      </c>
      <c r="CD61" s="111">
        <v>4608.0969999999998</v>
      </c>
      <c r="CE61" s="111">
        <v>4665.4629999999997</v>
      </c>
      <c r="CF61" s="111">
        <v>4724.125</v>
      </c>
      <c r="CG61" t="s">
        <v>992</v>
      </c>
      <c r="CH61" t="b">
        <v>0</v>
      </c>
      <c r="CI61" t="s">
        <v>573</v>
      </c>
      <c r="CJ61" t="s">
        <v>573</v>
      </c>
      <c r="CK61">
        <v>2023</v>
      </c>
      <c r="CL61">
        <v>4</v>
      </c>
      <c r="CM61" t="s">
        <v>573</v>
      </c>
      <c r="CN61" s="109" t="s">
        <v>1048</v>
      </c>
      <c r="CO61" s="109" t="s">
        <v>1049</v>
      </c>
      <c r="CP61" t="s">
        <v>925</v>
      </c>
      <c r="CQ61" t="s">
        <v>1010</v>
      </c>
      <c r="CR61" s="109" t="s">
        <v>852</v>
      </c>
    </row>
    <row r="62" spans="1:96">
      <c r="A62" t="s">
        <v>789</v>
      </c>
      <c r="B62" t="s">
        <v>1007</v>
      </c>
      <c r="C62" s="109" t="s">
        <v>849</v>
      </c>
      <c r="D62" t="s">
        <v>888</v>
      </c>
      <c r="E62" t="s">
        <v>861</v>
      </c>
      <c r="F62" t="s">
        <v>571</v>
      </c>
      <c r="G62" s="110">
        <v>48.176960000000001</v>
      </c>
      <c r="H62" s="110">
        <v>51.953310000000002</v>
      </c>
      <c r="I62" s="110">
        <v>57.642919999999997</v>
      </c>
      <c r="J62" s="110">
        <v>64.516050000000007</v>
      </c>
      <c r="K62" s="110">
        <v>69.813429999999997</v>
      </c>
      <c r="L62" s="110">
        <v>78.102699999999999</v>
      </c>
      <c r="M62" s="110">
        <v>87.500249999999994</v>
      </c>
      <c r="N62" s="110">
        <v>98.617220000000003</v>
      </c>
      <c r="O62" s="110">
        <v>112.86750000000001</v>
      </c>
      <c r="P62" s="110">
        <v>130.49160000000001</v>
      </c>
      <c r="Q62" s="110">
        <v>148.80439999999999</v>
      </c>
      <c r="R62" s="110">
        <v>165.68620000000001</v>
      </c>
      <c r="S62" s="110">
        <v>182.0127</v>
      </c>
      <c r="T62" s="110">
        <v>183.7903</v>
      </c>
      <c r="U62" s="110">
        <v>184.76519999999999</v>
      </c>
      <c r="V62" s="110">
        <v>196.6028</v>
      </c>
      <c r="W62" s="110">
        <v>210.0093</v>
      </c>
      <c r="X62" s="110">
        <v>221.18530000000001</v>
      </c>
      <c r="Y62" s="110">
        <v>235.97569999999999</v>
      </c>
      <c r="Z62" s="110">
        <v>255.67410000000001</v>
      </c>
      <c r="AA62" s="110">
        <v>276.09710000000001</v>
      </c>
      <c r="AB62" s="110">
        <v>259.97070000000002</v>
      </c>
      <c r="AC62" s="110">
        <v>283.02</v>
      </c>
      <c r="AD62" s="110">
        <v>291.76</v>
      </c>
      <c r="AE62" s="110">
        <v>292.98099999999999</v>
      </c>
      <c r="AF62" s="110">
        <v>304.40499999999997</v>
      </c>
      <c r="AG62" s="110">
        <v>287.74099999999999</v>
      </c>
      <c r="AH62" s="110">
        <v>282.11</v>
      </c>
      <c r="AI62" s="110">
        <v>281.733</v>
      </c>
      <c r="AJ62" s="110">
        <v>295.26299999999998</v>
      </c>
      <c r="AK62" s="110">
        <v>307.46699999999998</v>
      </c>
      <c r="AL62" s="110">
        <v>319.01</v>
      </c>
      <c r="AM62" s="110">
        <v>327.46800000000002</v>
      </c>
      <c r="AN62" s="110">
        <v>310.35500000000002</v>
      </c>
      <c r="AO62" s="110">
        <v>312.50299999999999</v>
      </c>
      <c r="AP62" s="110">
        <v>405.72699999999998</v>
      </c>
      <c r="AQ62" s="110">
        <v>407.82499999999999</v>
      </c>
      <c r="AR62" s="110">
        <v>443.33300000000003</v>
      </c>
      <c r="AS62" s="110">
        <v>478.93900000000002</v>
      </c>
      <c r="AT62" s="110">
        <v>518.17499999999995</v>
      </c>
      <c r="AU62" s="110">
        <v>520.76800000000003</v>
      </c>
      <c r="AV62" s="110">
        <v>559.32500000000005</v>
      </c>
      <c r="AW62" s="110">
        <v>549.61900000000003</v>
      </c>
      <c r="AX62" s="110">
        <v>549.69100000000003</v>
      </c>
      <c r="AY62" s="110">
        <v>522.67899999999997</v>
      </c>
      <c r="AZ62" s="110">
        <v>510.74900000000002</v>
      </c>
      <c r="BA62" s="110">
        <v>506.226</v>
      </c>
      <c r="BB62" s="110">
        <v>559.07600000000002</v>
      </c>
      <c r="BC62" s="110">
        <v>571.38199999999995</v>
      </c>
      <c r="BD62" s="110">
        <v>520.51700000000005</v>
      </c>
      <c r="BE62" s="110">
        <v>530.89200000000005</v>
      </c>
      <c r="BF62" s="111">
        <v>535.37049999999999</v>
      </c>
      <c r="BG62" s="111">
        <v>556.6</v>
      </c>
      <c r="BH62" s="111">
        <v>579.35709999999995</v>
      </c>
      <c r="BI62" s="111">
        <v>599.95339999999999</v>
      </c>
      <c r="BJ62" s="111">
        <v>618.13139999999999</v>
      </c>
      <c r="BK62" s="111">
        <v>635.72</v>
      </c>
      <c r="BL62" s="111">
        <v>653.75310000000002</v>
      </c>
      <c r="BM62" s="111">
        <v>672.37810000000002</v>
      </c>
      <c r="BN62" s="111">
        <v>691.6114</v>
      </c>
      <c r="BO62" s="111">
        <v>711.46879999999999</v>
      </c>
      <c r="BP62" s="111">
        <v>731.96339999999998</v>
      </c>
      <c r="BQ62" s="111">
        <v>753.10739999999998</v>
      </c>
      <c r="BR62" s="111">
        <v>774.92340000000002</v>
      </c>
      <c r="BS62" s="111">
        <v>797.4153</v>
      </c>
      <c r="BT62" s="111">
        <v>820.60019999999997</v>
      </c>
      <c r="BU62" s="111">
        <v>844.50819999999999</v>
      </c>
      <c r="BV62" s="111">
        <v>869.16800000000001</v>
      </c>
      <c r="BW62" s="111">
        <v>894.60929999999996</v>
      </c>
      <c r="BX62" s="111">
        <v>920.86109999999996</v>
      </c>
      <c r="BY62" s="111">
        <v>947.95150000000001</v>
      </c>
      <c r="BZ62" s="111">
        <v>975.90480000000002</v>
      </c>
      <c r="CA62" s="111">
        <v>1004.742</v>
      </c>
      <c r="CB62" s="111">
        <v>1034.4760000000001</v>
      </c>
      <c r="CC62" s="111">
        <v>1065.1300000000001</v>
      </c>
      <c r="CD62" s="111">
        <v>1096.721</v>
      </c>
      <c r="CE62" s="111">
        <v>1129.269</v>
      </c>
      <c r="CF62" s="111">
        <v>1162.8019999999999</v>
      </c>
      <c r="CG62" t="s">
        <v>992</v>
      </c>
      <c r="CH62" t="b">
        <v>0</v>
      </c>
      <c r="CI62" t="s">
        <v>573</v>
      </c>
      <c r="CJ62" t="s">
        <v>573</v>
      </c>
      <c r="CK62">
        <v>2023</v>
      </c>
      <c r="CL62">
        <v>4</v>
      </c>
      <c r="CM62" t="s">
        <v>573</v>
      </c>
      <c r="CN62" s="109" t="s">
        <v>1050</v>
      </c>
      <c r="CO62" s="109" t="s">
        <v>1051</v>
      </c>
      <c r="CP62" t="s">
        <v>929</v>
      </c>
      <c r="CQ62" t="s">
        <v>1010</v>
      </c>
      <c r="CR62" s="109" t="s">
        <v>852</v>
      </c>
    </row>
    <row r="63" spans="1:96">
      <c r="A63" t="s">
        <v>790</v>
      </c>
      <c r="B63" t="s">
        <v>1007</v>
      </c>
      <c r="C63" s="109" t="s">
        <v>849</v>
      </c>
      <c r="D63" t="s">
        <v>897</v>
      </c>
      <c r="E63" t="s">
        <v>861</v>
      </c>
      <c r="F63" t="s">
        <v>571</v>
      </c>
      <c r="G63" s="110">
        <v>39.27234</v>
      </c>
      <c r="H63" s="110">
        <v>42.747619999999998</v>
      </c>
      <c r="I63" s="110">
        <v>50.678759999999997</v>
      </c>
      <c r="J63" s="110">
        <v>60.72363</v>
      </c>
      <c r="K63" s="110">
        <v>77.784419999999997</v>
      </c>
      <c r="L63" s="110">
        <v>97.423820000000006</v>
      </c>
      <c r="M63" s="110">
        <v>85.165890000000005</v>
      </c>
      <c r="N63" s="110">
        <v>93.581389999999999</v>
      </c>
      <c r="O63" s="110">
        <v>96.163960000000003</v>
      </c>
      <c r="P63" s="110">
        <v>95.779709999999994</v>
      </c>
      <c r="Q63" s="110">
        <v>98.317970000000003</v>
      </c>
      <c r="R63" s="110">
        <v>112.2941</v>
      </c>
      <c r="S63" s="110">
        <v>135.04419999999999</v>
      </c>
      <c r="T63" s="110">
        <v>174.36920000000001</v>
      </c>
      <c r="U63" s="110">
        <v>157.4931</v>
      </c>
      <c r="V63" s="110">
        <v>160.93680000000001</v>
      </c>
      <c r="W63" s="110">
        <v>171.24930000000001</v>
      </c>
      <c r="X63" s="110">
        <v>162.1934</v>
      </c>
      <c r="Y63" s="110">
        <v>161.3613</v>
      </c>
      <c r="Z63" s="110">
        <v>193.67160000000001</v>
      </c>
      <c r="AA63" s="110">
        <v>256.11720000000003</v>
      </c>
      <c r="AB63" s="110">
        <v>245.6781</v>
      </c>
      <c r="AC63" s="110">
        <v>289.36180000000002</v>
      </c>
      <c r="AD63" s="110">
        <v>278.69650000000001</v>
      </c>
      <c r="AE63" s="110">
        <v>273.6327</v>
      </c>
      <c r="AF63" s="110">
        <v>266.81029999999998</v>
      </c>
      <c r="AG63" s="110">
        <v>305.67970000000003</v>
      </c>
      <c r="AH63" s="110">
        <v>421.95920000000001</v>
      </c>
      <c r="AI63" s="110">
        <v>417.29329999999999</v>
      </c>
      <c r="AJ63" s="110">
        <v>519.92589999999996</v>
      </c>
      <c r="AK63" s="110">
        <v>668.18389999999999</v>
      </c>
      <c r="AL63" s="110">
        <v>753.75319999999999</v>
      </c>
      <c r="AM63" s="110">
        <v>809.04480000000001</v>
      </c>
      <c r="AN63" s="110">
        <v>1127.673</v>
      </c>
      <c r="AO63" s="110">
        <v>1131.5060000000001</v>
      </c>
      <c r="AP63" s="110">
        <v>1206.6279999999999</v>
      </c>
      <c r="AQ63" s="110">
        <v>1016.024</v>
      </c>
      <c r="AR63" s="110">
        <v>1109.1079999999999</v>
      </c>
      <c r="AS63" s="110">
        <v>817.13959999999997</v>
      </c>
      <c r="AT63" s="110">
        <v>902.27260000000001</v>
      </c>
      <c r="AU63" s="110">
        <v>957.69600000000003</v>
      </c>
      <c r="AV63" s="110">
        <v>906.18100000000004</v>
      </c>
      <c r="AW63" s="110">
        <v>1039.3440000000001</v>
      </c>
      <c r="AX63" s="110">
        <v>1142.2950000000001</v>
      </c>
      <c r="AY63" s="110">
        <v>1220.4960000000001</v>
      </c>
      <c r="AZ63" s="110">
        <v>1342.2929999999999</v>
      </c>
      <c r="BA63" s="110">
        <v>1365.71</v>
      </c>
      <c r="BB63" s="110">
        <v>1468.3240000000001</v>
      </c>
      <c r="BC63" s="110">
        <v>1661.6869999999999</v>
      </c>
      <c r="BD63" s="110">
        <v>1923.8040000000001</v>
      </c>
      <c r="BE63" s="110">
        <v>2089.4639999999999</v>
      </c>
      <c r="BF63" s="110">
        <v>2349.8879999999999</v>
      </c>
      <c r="BG63" s="111">
        <v>2382.5279999999998</v>
      </c>
      <c r="BH63" s="111">
        <v>2434.5830000000001</v>
      </c>
      <c r="BI63" s="111">
        <v>2448.9720000000002</v>
      </c>
      <c r="BJ63" s="111">
        <v>2437.8910000000001</v>
      </c>
      <c r="BK63" s="111">
        <v>2416.183</v>
      </c>
      <c r="BL63" s="111">
        <v>2387.2220000000002</v>
      </c>
      <c r="BM63" s="111">
        <v>2357.2600000000002</v>
      </c>
      <c r="BN63" s="111">
        <v>2330.2559999999999</v>
      </c>
      <c r="BO63" s="111">
        <v>2308.5540000000001</v>
      </c>
      <c r="BP63" s="111">
        <v>2293.873</v>
      </c>
      <c r="BQ63" s="111">
        <v>2287.038</v>
      </c>
      <c r="BR63" s="111">
        <v>2285.1889999999999</v>
      </c>
      <c r="BS63" s="111">
        <v>2286.5680000000002</v>
      </c>
      <c r="BT63" s="111">
        <v>2291.3560000000002</v>
      </c>
      <c r="BU63" s="111">
        <v>2300.2809999999999</v>
      </c>
      <c r="BV63" s="111">
        <v>2313.9050000000002</v>
      </c>
      <c r="BW63" s="111">
        <v>2332.4160000000002</v>
      </c>
      <c r="BX63" s="111">
        <v>2355.9639999999999</v>
      </c>
      <c r="BY63" s="111">
        <v>2384.6439999999998</v>
      </c>
      <c r="BZ63" s="111">
        <v>2418.7759999999998</v>
      </c>
      <c r="CA63" s="111">
        <v>2458.6559999999999</v>
      </c>
      <c r="CB63" s="111">
        <v>2504.7170000000001</v>
      </c>
      <c r="CC63" s="111">
        <v>2557.174</v>
      </c>
      <c r="CD63" s="111">
        <v>2616.3879999999999</v>
      </c>
      <c r="CE63" s="111">
        <v>2682.6460000000002</v>
      </c>
      <c r="CF63" s="111">
        <v>2756.2080000000001</v>
      </c>
      <c r="CG63" t="s">
        <v>930</v>
      </c>
      <c r="CH63" t="b">
        <v>0</v>
      </c>
      <c r="CI63" t="s">
        <v>573</v>
      </c>
      <c r="CJ63" t="s">
        <v>573</v>
      </c>
      <c r="CK63">
        <v>2024</v>
      </c>
      <c r="CL63">
        <v>2</v>
      </c>
      <c r="CM63" t="s">
        <v>573</v>
      </c>
      <c r="CN63" s="109" t="s">
        <v>1052</v>
      </c>
      <c r="CO63" t="s">
        <v>1053</v>
      </c>
      <c r="CP63" t="s">
        <v>933</v>
      </c>
      <c r="CQ63" t="s">
        <v>1010</v>
      </c>
      <c r="CR63" s="109" t="s">
        <v>852</v>
      </c>
    </row>
    <row r="64" spans="1:96">
      <c r="A64" t="s">
        <v>792</v>
      </c>
      <c r="B64" t="s">
        <v>1007</v>
      </c>
      <c r="C64" s="109" t="s">
        <v>849</v>
      </c>
      <c r="D64" t="s">
        <v>888</v>
      </c>
      <c r="E64" t="s">
        <v>861</v>
      </c>
      <c r="F64" t="s">
        <v>571</v>
      </c>
      <c r="G64" s="110">
        <v>0.2953054</v>
      </c>
      <c r="H64" s="110">
        <v>0.34735159999999998</v>
      </c>
      <c r="I64" s="110">
        <v>0.56006199999999995</v>
      </c>
      <c r="J64" s="110">
        <v>0.84857879999999997</v>
      </c>
      <c r="K64" s="110">
        <v>1.1846159999999999</v>
      </c>
      <c r="L64" s="110">
        <v>1.672266</v>
      </c>
      <c r="M64" s="110">
        <v>1.43919</v>
      </c>
      <c r="N64" s="110">
        <v>2.660012</v>
      </c>
      <c r="O64" s="110">
        <v>4.0030289999999997</v>
      </c>
      <c r="P64" s="110">
        <v>5.2917370000000004</v>
      </c>
      <c r="Q64" s="110">
        <v>7.3441660000000004</v>
      </c>
      <c r="R64" s="110">
        <v>10.001910000000001</v>
      </c>
      <c r="S64" s="110">
        <v>13.218590000000001</v>
      </c>
      <c r="T64" s="110">
        <v>16.039269999999998</v>
      </c>
      <c r="U64" s="110">
        <v>21.138660000000002</v>
      </c>
      <c r="V64" s="110">
        <v>25.355530000000002</v>
      </c>
      <c r="W64" s="110">
        <v>28.835840000000001</v>
      </c>
      <c r="X64" s="110">
        <v>33.506419999999999</v>
      </c>
      <c r="Y64" s="110">
        <v>40.129860000000001</v>
      </c>
      <c r="Z64" s="110">
        <v>40.522460000000002</v>
      </c>
      <c r="AA64" s="110">
        <v>46.279220000000002</v>
      </c>
      <c r="AB64" s="110">
        <v>52.660539999999997</v>
      </c>
      <c r="AC64" s="110">
        <v>67.986999999999995</v>
      </c>
      <c r="AD64" s="110">
        <v>73.183999999999997</v>
      </c>
      <c r="AE64" s="110">
        <v>75.876999999999995</v>
      </c>
      <c r="AF64" s="110">
        <v>80.971000000000004</v>
      </c>
      <c r="AG64" s="110">
        <v>83.352999999999994</v>
      </c>
      <c r="AH64" s="110">
        <v>86.957999999999998</v>
      </c>
      <c r="AI64" s="110">
        <v>95.361000000000004</v>
      </c>
      <c r="AJ64" s="110">
        <v>103.36799999999999</v>
      </c>
      <c r="AK64" s="110">
        <v>111.51600000000001</v>
      </c>
      <c r="AL64" s="110">
        <v>123.72199999999999</v>
      </c>
      <c r="AM64" s="110">
        <v>134.25399999999999</v>
      </c>
      <c r="AN64" s="110">
        <v>139.28800000000001</v>
      </c>
      <c r="AO64" s="110">
        <v>142.57900000000001</v>
      </c>
      <c r="AP64" s="110">
        <v>153.13900000000001</v>
      </c>
      <c r="AQ64" s="110">
        <v>173.083</v>
      </c>
      <c r="AR64" s="110">
        <v>191.68100000000001</v>
      </c>
      <c r="AS64" s="110">
        <v>196.26300000000001</v>
      </c>
      <c r="AT64" s="110">
        <v>234.54499999999999</v>
      </c>
      <c r="AU64" s="110">
        <v>243.43299999999999</v>
      </c>
      <c r="AV64" s="110">
        <v>264.34300000000002</v>
      </c>
      <c r="AW64" s="110">
        <v>269.88099999999997</v>
      </c>
      <c r="AX64" s="110">
        <v>272.33100000000002</v>
      </c>
      <c r="AY64" s="110">
        <v>284.24200000000002</v>
      </c>
      <c r="AZ64" s="110">
        <v>282.58300000000003</v>
      </c>
      <c r="BA64" s="110">
        <v>291.697</v>
      </c>
      <c r="BB64" s="110">
        <v>315.76799999999997</v>
      </c>
      <c r="BC64" s="110">
        <v>308.80900000000003</v>
      </c>
      <c r="BD64" s="110">
        <v>279.12299999999999</v>
      </c>
      <c r="BE64" s="110">
        <v>280.87799999999999</v>
      </c>
      <c r="BF64" s="111">
        <v>276.05829999999997</v>
      </c>
      <c r="BG64" s="111">
        <v>273.7063</v>
      </c>
      <c r="BH64" s="111">
        <v>273.22039999999998</v>
      </c>
      <c r="BI64" s="111">
        <v>273.38830000000002</v>
      </c>
      <c r="BJ64" s="111">
        <v>273.90019999999998</v>
      </c>
      <c r="BK64" s="111">
        <v>274.7912</v>
      </c>
      <c r="BL64" s="111">
        <v>276.04599999999999</v>
      </c>
      <c r="BM64" s="111">
        <v>277.70510000000002</v>
      </c>
      <c r="BN64" s="111">
        <v>279.75029999999998</v>
      </c>
      <c r="BO64" s="111">
        <v>282.1499</v>
      </c>
      <c r="BP64" s="111">
        <v>284.8682</v>
      </c>
      <c r="BQ64" s="111">
        <v>287.91629999999998</v>
      </c>
      <c r="BR64" s="111">
        <v>291.32769999999999</v>
      </c>
      <c r="BS64" s="111">
        <v>295.1189</v>
      </c>
      <c r="BT64" s="111">
        <v>299.3066</v>
      </c>
      <c r="BU64" s="111">
        <v>303.90859999999998</v>
      </c>
      <c r="BV64" s="111">
        <v>308.94319999999999</v>
      </c>
      <c r="BW64" s="111">
        <v>314.42919999999998</v>
      </c>
      <c r="BX64" s="111">
        <v>320.38619999999997</v>
      </c>
      <c r="BY64" s="111">
        <v>326.83449999999999</v>
      </c>
      <c r="BZ64" s="111">
        <v>333.79500000000002</v>
      </c>
      <c r="CA64" s="111">
        <v>341.28969999999998</v>
      </c>
      <c r="CB64" s="111">
        <v>349.34089999999998</v>
      </c>
      <c r="CC64" s="111">
        <v>357.97210000000001</v>
      </c>
      <c r="CD64" s="111">
        <v>367.20729999999998</v>
      </c>
      <c r="CE64" s="111">
        <v>377.07159999999999</v>
      </c>
      <c r="CF64" s="111">
        <v>387.55</v>
      </c>
      <c r="CG64" t="s">
        <v>992</v>
      </c>
      <c r="CH64" t="b">
        <v>0</v>
      </c>
      <c r="CI64" t="s">
        <v>573</v>
      </c>
      <c r="CJ64" t="s">
        <v>573</v>
      </c>
      <c r="CK64">
        <v>2023</v>
      </c>
      <c r="CL64">
        <v>4</v>
      </c>
      <c r="CM64" t="s">
        <v>573</v>
      </c>
      <c r="CN64" s="109" t="s">
        <v>1054</v>
      </c>
      <c r="CO64" s="109" t="s">
        <v>1055</v>
      </c>
      <c r="CP64" t="s">
        <v>937</v>
      </c>
      <c r="CQ64" t="s">
        <v>1010</v>
      </c>
      <c r="CR64" s="109" t="s">
        <v>852</v>
      </c>
    </row>
    <row r="65" spans="1:96">
      <c r="A65" t="s">
        <v>795</v>
      </c>
      <c r="B65" t="s">
        <v>1007</v>
      </c>
      <c r="C65" s="109" t="s">
        <v>849</v>
      </c>
      <c r="D65" t="s">
        <v>888</v>
      </c>
      <c r="E65" t="s">
        <v>861</v>
      </c>
      <c r="F65" t="s">
        <v>571</v>
      </c>
      <c r="G65" s="110">
        <v>1E-3</v>
      </c>
      <c r="H65" s="110">
        <v>1E-3</v>
      </c>
      <c r="I65" s="110">
        <v>1E-3</v>
      </c>
      <c r="J65" s="110">
        <v>6.0169079999999999</v>
      </c>
      <c r="K65" s="110">
        <v>8.2038609999999998</v>
      </c>
      <c r="L65" s="110">
        <v>9.8995350000000002</v>
      </c>
      <c r="M65" s="110">
        <v>13.278729999999999</v>
      </c>
      <c r="N65" s="110">
        <v>26.913</v>
      </c>
      <c r="O65" s="110">
        <v>32.902000000000001</v>
      </c>
      <c r="P65" s="110">
        <v>43.26</v>
      </c>
      <c r="Q65" s="110">
        <v>57.29</v>
      </c>
      <c r="R65" s="110">
        <v>74.751000000000005</v>
      </c>
      <c r="S65" s="110">
        <v>90.021000000000001</v>
      </c>
      <c r="T65" s="110">
        <v>104.745</v>
      </c>
      <c r="U65" s="110">
        <v>113.499</v>
      </c>
      <c r="V65" s="110">
        <v>117.495</v>
      </c>
      <c r="W65" s="110">
        <v>133.095</v>
      </c>
      <c r="X65" s="110">
        <v>154.31299999999999</v>
      </c>
      <c r="Y65" s="110">
        <v>175.87100000000001</v>
      </c>
      <c r="Z65" s="110">
        <v>199.071</v>
      </c>
      <c r="AA65" s="110">
        <v>259.19400000000002</v>
      </c>
      <c r="AB65" s="110">
        <v>270.48700000000002</v>
      </c>
      <c r="AC65" s="110">
        <v>314.20699999999999</v>
      </c>
      <c r="AD65" s="110">
        <v>365.161</v>
      </c>
      <c r="AE65" s="110">
        <v>382.63</v>
      </c>
      <c r="AF65" s="110">
        <v>409.43599999999998</v>
      </c>
      <c r="AG65" s="110">
        <v>406.577</v>
      </c>
      <c r="AH65" s="110">
        <v>424.11</v>
      </c>
      <c r="AI65" s="110">
        <v>427.01</v>
      </c>
      <c r="AJ65" s="110">
        <v>446.589</v>
      </c>
      <c r="AK65" s="110">
        <v>440.81700000000001</v>
      </c>
      <c r="AL65" s="110">
        <v>456.06</v>
      </c>
      <c r="AM65" s="110">
        <v>468.12900000000002</v>
      </c>
      <c r="AN65" s="110">
        <v>462.71800000000002</v>
      </c>
      <c r="AO65" s="110">
        <v>455.52100000000002</v>
      </c>
      <c r="AP65" s="110">
        <v>529.08199999999999</v>
      </c>
      <c r="AQ65" s="110">
        <v>672.24699999999996</v>
      </c>
      <c r="AR65" s="110">
        <v>725.00699999999995</v>
      </c>
      <c r="AS65" s="110">
        <v>835.59500000000003</v>
      </c>
      <c r="AT65" s="110">
        <v>1001.711</v>
      </c>
      <c r="AU65" s="110">
        <v>1135.941</v>
      </c>
      <c r="AV65" s="110">
        <v>1281.568</v>
      </c>
      <c r="AW65" s="110">
        <v>1307.92</v>
      </c>
      <c r="AX65" s="110">
        <v>1349.797</v>
      </c>
      <c r="AY65" s="110">
        <v>1386.433</v>
      </c>
      <c r="AZ65" s="110">
        <v>1416.2570000000001</v>
      </c>
      <c r="BA65" s="110">
        <v>1501.567</v>
      </c>
      <c r="BB65" s="110">
        <v>1655.942</v>
      </c>
      <c r="BC65" s="110">
        <v>1722.5150000000001</v>
      </c>
      <c r="BD65" s="110">
        <v>1562.6610000000001</v>
      </c>
      <c r="BE65" s="110">
        <v>1668.4269999999999</v>
      </c>
      <c r="BF65" s="110">
        <v>1731.3389999999999</v>
      </c>
      <c r="BG65" s="111">
        <v>1780.3389999999999</v>
      </c>
      <c r="BH65" s="111">
        <v>1828.7829999999999</v>
      </c>
      <c r="BI65" s="111">
        <v>1877.405</v>
      </c>
      <c r="BJ65" s="111">
        <v>1923.739</v>
      </c>
      <c r="BK65" s="111">
        <v>1968.038</v>
      </c>
      <c r="BL65" s="111">
        <v>2012.1379999999999</v>
      </c>
      <c r="BM65" s="111">
        <v>2057.7379999999998</v>
      </c>
      <c r="BN65" s="111">
        <v>2105.1379999999999</v>
      </c>
      <c r="BO65" s="111">
        <v>2154.2379999999998</v>
      </c>
      <c r="BP65" s="111">
        <v>2205.1379999999999</v>
      </c>
      <c r="BQ65" s="111">
        <v>2257.6379999999999</v>
      </c>
      <c r="BR65" s="111">
        <v>2311.6379999999999</v>
      </c>
      <c r="BS65" s="111">
        <v>2367.2379999999998</v>
      </c>
      <c r="BT65" s="111">
        <v>2424.2379999999998</v>
      </c>
      <c r="BU65" s="111">
        <v>2482.8380000000002</v>
      </c>
      <c r="BV65" s="111">
        <v>2543.038</v>
      </c>
      <c r="BW65" s="111">
        <v>2605.038</v>
      </c>
      <c r="BX65" s="111">
        <v>2668.7379999999998</v>
      </c>
      <c r="BY65" s="111">
        <v>2734.038</v>
      </c>
      <c r="BZ65" s="111">
        <v>2801.038</v>
      </c>
      <c r="CA65" s="111">
        <v>2869.8380000000002</v>
      </c>
      <c r="CB65" s="111">
        <v>2940.4380000000001</v>
      </c>
      <c r="CC65" s="111">
        <v>3013.038</v>
      </c>
      <c r="CD65" s="111">
        <v>3087.538</v>
      </c>
      <c r="CE65" s="111">
        <v>3164.3380000000002</v>
      </c>
      <c r="CF65" s="111">
        <v>3243.3380000000002</v>
      </c>
      <c r="CG65" t="s">
        <v>992</v>
      </c>
      <c r="CH65" t="b">
        <v>0</v>
      </c>
      <c r="CI65" t="s">
        <v>573</v>
      </c>
      <c r="CJ65" t="s">
        <v>573</v>
      </c>
      <c r="CK65">
        <v>2024</v>
      </c>
      <c r="CL65">
        <v>2</v>
      </c>
      <c r="CM65" t="s">
        <v>573</v>
      </c>
      <c r="CN65" s="109" t="s">
        <v>1056</v>
      </c>
      <c r="CO65" s="109" t="s">
        <v>1057</v>
      </c>
      <c r="CP65" t="s">
        <v>941</v>
      </c>
      <c r="CQ65" t="s">
        <v>1010</v>
      </c>
      <c r="CR65" s="109" t="s">
        <v>852</v>
      </c>
    </row>
    <row r="66" spans="1:96">
      <c r="A66" t="s">
        <v>796</v>
      </c>
      <c r="B66" t="s">
        <v>1007</v>
      </c>
      <c r="C66" s="109" t="s">
        <v>849</v>
      </c>
      <c r="D66" t="s">
        <v>942</v>
      </c>
      <c r="E66" t="s">
        <v>570</v>
      </c>
      <c r="F66" t="s">
        <v>571</v>
      </c>
      <c r="G66" s="110">
        <v>68425.05</v>
      </c>
      <c r="H66" s="110">
        <v>78286.31</v>
      </c>
      <c r="I66" s="110">
        <v>89355.07</v>
      </c>
      <c r="J66" s="110">
        <v>94285.7</v>
      </c>
      <c r="K66" s="110">
        <v>111291.3</v>
      </c>
      <c r="L66" s="110">
        <v>143290.1</v>
      </c>
      <c r="M66" s="110">
        <v>184043.3</v>
      </c>
      <c r="N66" s="110">
        <v>261290.9</v>
      </c>
      <c r="O66" s="110">
        <v>336891.4</v>
      </c>
      <c r="P66" s="110">
        <v>436373.9</v>
      </c>
      <c r="Q66" s="110">
        <v>519640.8</v>
      </c>
      <c r="R66" s="110">
        <v>593730.4</v>
      </c>
      <c r="S66" s="110">
        <v>642225.80000000005</v>
      </c>
      <c r="T66" s="110">
        <v>696811.9</v>
      </c>
      <c r="U66" s="110">
        <v>671500.2</v>
      </c>
      <c r="V66" s="110">
        <v>658048.80000000005</v>
      </c>
      <c r="W66" s="110">
        <v>663227.9</v>
      </c>
      <c r="X66" s="110">
        <v>669094.1</v>
      </c>
      <c r="Y66" s="110">
        <v>856548.9</v>
      </c>
      <c r="Z66" s="110">
        <v>1139158</v>
      </c>
      <c r="AA66" s="110">
        <v>1227563</v>
      </c>
      <c r="AB66" s="110">
        <v>1382504</v>
      </c>
      <c r="AC66" s="110">
        <v>1464280</v>
      </c>
      <c r="AD66" s="110">
        <v>1555198</v>
      </c>
      <c r="AE66" s="110">
        <v>1596809</v>
      </c>
      <c r="AF66" s="110">
        <v>1672165</v>
      </c>
      <c r="AG66" s="110">
        <v>1550274</v>
      </c>
      <c r="AH66" s="110">
        <v>1413642</v>
      </c>
      <c r="AI66" s="110">
        <v>1517282</v>
      </c>
      <c r="AJ66" s="110">
        <v>1568895</v>
      </c>
      <c r="AK66" s="110">
        <v>1611225</v>
      </c>
      <c r="AL66" s="110">
        <v>1668635</v>
      </c>
      <c r="AM66" s="110">
        <v>1750761</v>
      </c>
      <c r="AN66" s="110">
        <v>1664968</v>
      </c>
      <c r="AO66" s="110">
        <v>1597363</v>
      </c>
      <c r="AP66" s="110">
        <v>1647348</v>
      </c>
      <c r="AQ66" s="110">
        <v>1657312</v>
      </c>
      <c r="AR66" s="110">
        <v>1685610</v>
      </c>
      <c r="AS66" s="110">
        <v>1760674</v>
      </c>
      <c r="AT66" s="110">
        <v>1788603</v>
      </c>
      <c r="AU66" s="110">
        <v>1923404</v>
      </c>
      <c r="AV66" s="110">
        <v>2292018</v>
      </c>
      <c r="AW66" s="110">
        <v>2349350</v>
      </c>
      <c r="AX66" s="110">
        <v>2408932</v>
      </c>
      <c r="AY66" s="110">
        <v>2433638</v>
      </c>
      <c r="AZ66" s="110">
        <v>2475388</v>
      </c>
      <c r="BA66" s="110">
        <v>2404693</v>
      </c>
      <c r="BB66" s="110">
        <v>2688452</v>
      </c>
      <c r="BC66" s="110">
        <v>2728992</v>
      </c>
      <c r="BD66" s="110">
        <v>2632265</v>
      </c>
      <c r="BE66" s="110">
        <v>2594799</v>
      </c>
      <c r="BF66" s="111">
        <v>2628794</v>
      </c>
      <c r="BG66" s="111">
        <v>2692774</v>
      </c>
      <c r="BH66" s="111">
        <v>2730315</v>
      </c>
      <c r="BI66" s="111">
        <v>2755136</v>
      </c>
      <c r="BJ66" s="111">
        <v>2779260</v>
      </c>
      <c r="BK66" s="111">
        <v>2800615</v>
      </c>
      <c r="BL66" s="111">
        <v>2820618</v>
      </c>
      <c r="BM66" s="111">
        <v>2842659</v>
      </c>
      <c r="BN66" s="111">
        <v>2866109</v>
      </c>
      <c r="BO66" s="111">
        <v>2890364</v>
      </c>
      <c r="BP66" s="111">
        <v>2915462</v>
      </c>
      <c r="BQ66" s="111">
        <v>2941433</v>
      </c>
      <c r="BR66" s="111">
        <v>2968305</v>
      </c>
      <c r="BS66" s="111">
        <v>2996104</v>
      </c>
      <c r="BT66" s="111">
        <v>3024861</v>
      </c>
      <c r="BU66" s="111">
        <v>3054605</v>
      </c>
      <c r="BV66" s="111">
        <v>3085382</v>
      </c>
      <c r="BW66" s="111">
        <v>3117390</v>
      </c>
      <c r="BX66" s="111">
        <v>3151408</v>
      </c>
      <c r="BY66" s="111">
        <v>3186596</v>
      </c>
      <c r="BZ66" s="111">
        <v>3223009</v>
      </c>
      <c r="CA66" s="111">
        <v>3260688</v>
      </c>
      <c r="CB66" s="111">
        <v>3299675</v>
      </c>
      <c r="CC66" s="111">
        <v>3340003</v>
      </c>
      <c r="CD66" s="111">
        <v>3381724</v>
      </c>
      <c r="CE66" s="111">
        <v>3424920</v>
      </c>
      <c r="CF66" s="111">
        <v>3469647</v>
      </c>
      <c r="CG66" t="s">
        <v>1058</v>
      </c>
      <c r="CH66" t="b">
        <v>0</v>
      </c>
      <c r="CI66" t="s">
        <v>573</v>
      </c>
      <c r="CJ66" t="s">
        <v>573</v>
      </c>
      <c r="CK66">
        <v>2023</v>
      </c>
      <c r="CL66">
        <v>4</v>
      </c>
      <c r="CM66" t="s">
        <v>573</v>
      </c>
      <c r="CN66" s="109" t="s">
        <v>1059</v>
      </c>
      <c r="CO66" t="s">
        <v>1060</v>
      </c>
      <c r="CP66" t="s">
        <v>946</v>
      </c>
      <c r="CQ66" t="s">
        <v>1010</v>
      </c>
      <c r="CR66" s="109" t="s">
        <v>852</v>
      </c>
    </row>
    <row r="67" spans="1:96">
      <c r="A67" t="s">
        <v>797</v>
      </c>
      <c r="B67" t="s">
        <v>1007</v>
      </c>
      <c r="C67" s="109" t="s">
        <v>849</v>
      </c>
      <c r="D67" t="s">
        <v>947</v>
      </c>
      <c r="E67" t="s">
        <v>861</v>
      </c>
      <c r="F67" t="s">
        <v>571</v>
      </c>
      <c r="G67" s="110">
        <v>101.27079999999999</v>
      </c>
      <c r="H67" s="110">
        <v>103.18089999999999</v>
      </c>
      <c r="I67" s="110">
        <v>106.98090000000001</v>
      </c>
      <c r="J67" s="110">
        <v>109.443</v>
      </c>
      <c r="K67" s="110">
        <v>111.01990000000001</v>
      </c>
      <c r="L67" s="110">
        <v>112.7911</v>
      </c>
      <c r="M67" s="110">
        <v>117.2068</v>
      </c>
      <c r="N67" s="110">
        <v>119.87090000000001</v>
      </c>
      <c r="O67" s="110">
        <v>119.4041</v>
      </c>
      <c r="P67" s="110">
        <v>117.32389999999999</v>
      </c>
      <c r="Q67" s="110">
        <v>117.2889</v>
      </c>
      <c r="R67" s="110">
        <v>116.809</v>
      </c>
      <c r="S67" s="110">
        <v>114.5501</v>
      </c>
      <c r="T67" s="110">
        <v>110.1491</v>
      </c>
      <c r="U67" s="110">
        <v>106.4216</v>
      </c>
      <c r="V67" s="110">
        <v>102.82340000000001</v>
      </c>
      <c r="W67" s="110">
        <v>100.2261</v>
      </c>
      <c r="X67" s="110">
        <v>99.063469999999995</v>
      </c>
      <c r="Y67" s="110">
        <v>110.9729</v>
      </c>
      <c r="Z67" s="110">
        <v>133.71039999999999</v>
      </c>
      <c r="AA67" s="110">
        <v>155.55029999999999</v>
      </c>
      <c r="AB67" s="110">
        <v>165.06559999999999</v>
      </c>
      <c r="AC67" s="110">
        <v>175.2516</v>
      </c>
      <c r="AD67" s="110">
        <v>183.1891</v>
      </c>
      <c r="AE67" s="110">
        <v>197.05850000000001</v>
      </c>
      <c r="AF67" s="110">
        <v>211.85400000000001</v>
      </c>
      <c r="AG67" s="110">
        <v>199.51929999999999</v>
      </c>
      <c r="AH67" s="110">
        <v>208.52330000000001</v>
      </c>
      <c r="AI67" s="110">
        <v>205.2234</v>
      </c>
      <c r="AJ67" s="110">
        <v>226.6455</v>
      </c>
      <c r="AK67" s="110">
        <v>228.40950000000001</v>
      </c>
      <c r="AL67" s="110">
        <v>231.12819999999999</v>
      </c>
      <c r="AM67" s="110">
        <v>226.34700000000001</v>
      </c>
      <c r="AN67" s="110">
        <v>209.54169999999999</v>
      </c>
      <c r="AO67" s="110">
        <v>200.15280000000001</v>
      </c>
      <c r="AP67" s="110">
        <v>195.54849999999999</v>
      </c>
      <c r="AQ67" s="110">
        <v>182.25129999999999</v>
      </c>
      <c r="AR67" s="110">
        <v>182.26249999999999</v>
      </c>
      <c r="AS67" s="110">
        <v>180.98949999999999</v>
      </c>
      <c r="AT67" s="110">
        <v>190.1952</v>
      </c>
      <c r="AU67" s="110">
        <v>191.8382</v>
      </c>
      <c r="AV67" s="110">
        <v>196.59370000000001</v>
      </c>
      <c r="AW67" s="110">
        <v>191.92269999999999</v>
      </c>
      <c r="AX67" s="110">
        <v>186.63050000000001</v>
      </c>
      <c r="AY67" s="110">
        <v>193.9496</v>
      </c>
      <c r="AZ67" s="110">
        <v>183.97190000000001</v>
      </c>
      <c r="BA67" s="110">
        <v>182.83949999999999</v>
      </c>
      <c r="BB67" s="110">
        <v>202.50839999999999</v>
      </c>
      <c r="BC67" s="111">
        <v>206.45939999999999</v>
      </c>
      <c r="BD67" s="111">
        <v>199.58090000000001</v>
      </c>
      <c r="BE67" s="111">
        <v>199.1208</v>
      </c>
      <c r="BF67" s="111">
        <v>198.76499999999999</v>
      </c>
      <c r="BG67" s="111">
        <v>198.56440000000001</v>
      </c>
      <c r="BH67" s="111">
        <v>198.19110000000001</v>
      </c>
      <c r="BI67" s="111">
        <v>198.9263</v>
      </c>
      <c r="BJ67" s="111">
        <v>200.4855</v>
      </c>
      <c r="BK67" s="111">
        <v>202.86449999999999</v>
      </c>
      <c r="BL67" s="111">
        <v>205.89689999999999</v>
      </c>
      <c r="BM67" s="111">
        <v>209.75720000000001</v>
      </c>
      <c r="BN67" s="111">
        <v>214.91200000000001</v>
      </c>
      <c r="BO67" s="111">
        <v>221.2681</v>
      </c>
      <c r="BP67" s="111">
        <v>228.9281</v>
      </c>
      <c r="BQ67" s="111">
        <v>237.72</v>
      </c>
      <c r="BR67" s="111">
        <v>247.6592</v>
      </c>
      <c r="BS67" s="111">
        <v>258.44510000000002</v>
      </c>
      <c r="BT67" s="111">
        <v>270.0634</v>
      </c>
      <c r="BU67" s="111">
        <v>282.39089999999999</v>
      </c>
      <c r="BV67" s="111">
        <v>295.54329999999999</v>
      </c>
      <c r="BW67" s="111">
        <v>309.54840000000002</v>
      </c>
      <c r="BX67" s="111">
        <v>324.44130000000001</v>
      </c>
      <c r="BY67" s="111">
        <v>340.25049999999999</v>
      </c>
      <c r="BZ67" s="111">
        <v>357.03410000000002</v>
      </c>
      <c r="CA67" s="111">
        <v>374.87180000000001</v>
      </c>
      <c r="CB67" s="111">
        <v>393.79309999999998</v>
      </c>
      <c r="CC67" s="111">
        <v>413.85399999999998</v>
      </c>
      <c r="CD67" s="111">
        <v>435.0677</v>
      </c>
      <c r="CE67" s="111">
        <v>457.50330000000002</v>
      </c>
      <c r="CF67" s="111">
        <v>481.19400000000002</v>
      </c>
      <c r="CG67" t="s">
        <v>1061</v>
      </c>
      <c r="CH67" t="b">
        <v>1</v>
      </c>
      <c r="CI67" t="s">
        <v>573</v>
      </c>
      <c r="CJ67" t="s">
        <v>573</v>
      </c>
      <c r="CK67">
        <v>2020</v>
      </c>
      <c r="CL67">
        <v>4</v>
      </c>
      <c r="CM67" t="s">
        <v>573</v>
      </c>
      <c r="CN67" t="s">
        <v>1062</v>
      </c>
      <c r="CO67" t="s">
        <v>1063</v>
      </c>
      <c r="CP67" t="s">
        <v>949</v>
      </c>
      <c r="CQ67" t="s">
        <v>1010</v>
      </c>
      <c r="CR67" s="109" t="s">
        <v>852</v>
      </c>
    </row>
  </sheetData>
  <pageMargins left="0.7" right="0.7" top="0.75" bottom="0.75" header="0.3" footer="0.3"/>
  <customProperties>
    <customPr name="Commands" r:id="rId1"/>
    <customPr name="PostPullCommands" r:id="rId2"/>
    <customPr name="WorksheetId" r:id="rId3"/>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DF3BF-2647-4CC3-9239-ED0FCC24FCC8}">
  <sheetPr codeName="Sheet15"/>
  <dimension ref="A1:HN13"/>
  <sheetViews>
    <sheetView workbookViewId="0">
      <pane xSplit="6" ySplit="1" topLeftCell="GU2" activePane="bottomRight" state="frozen"/>
      <selection pane="topRight" activeCell="G1" sqref="G1"/>
      <selection pane="bottomLeft" activeCell="A2" sqref="A2"/>
      <selection pane="bottomRight" activeCell="GU36" sqref="GU36"/>
    </sheetView>
  </sheetViews>
  <sheetFormatPr defaultRowHeight="14.5"/>
  <cols>
    <col min="1" max="1" width="15.7265625" customWidth="1"/>
    <col min="2" max="3" width="20.7265625" customWidth="1"/>
    <col min="4" max="5" width="10.7265625" customWidth="1"/>
    <col min="6" max="6" width="15.7265625" customWidth="1"/>
    <col min="7" max="211" width="10.7265625" customWidth="1"/>
    <col min="212" max="212" width="20.7265625" customWidth="1"/>
    <col min="213" max="214" width="15.7265625" customWidth="1"/>
    <col min="215" max="216" width="20.7265625" customWidth="1"/>
    <col min="217" max="217" width="18.7265625" customWidth="1"/>
    <col min="218" max="219" width="22.7265625" customWidth="1"/>
    <col min="220" max="220" width="13.7265625" customWidth="1"/>
    <col min="221" max="221" width="14.7265625" customWidth="1"/>
    <col min="222" max="222" width="10.7265625" customWidth="1"/>
  </cols>
  <sheetData>
    <row r="1" spans="1:222" ht="29">
      <c r="A1" s="204" t="s">
        <v>344</v>
      </c>
      <c r="B1" s="204" t="s">
        <v>345</v>
      </c>
      <c r="C1" s="204" t="s">
        <v>346</v>
      </c>
      <c r="D1" s="204" t="s">
        <v>347</v>
      </c>
      <c r="E1" s="204" t="s">
        <v>348</v>
      </c>
      <c r="F1" s="204" t="s">
        <v>349</v>
      </c>
      <c r="G1" s="204" t="s">
        <v>350</v>
      </c>
      <c r="H1" s="204" t="s">
        <v>351</v>
      </c>
      <c r="I1" s="204" t="s">
        <v>352</v>
      </c>
      <c r="J1" s="204" t="s">
        <v>353</v>
      </c>
      <c r="K1" s="204" t="s">
        <v>354</v>
      </c>
      <c r="L1" s="204" t="s">
        <v>355</v>
      </c>
      <c r="M1" s="204" t="s">
        <v>356</v>
      </c>
      <c r="N1" s="204" t="s">
        <v>357</v>
      </c>
      <c r="O1" s="204" t="s">
        <v>358</v>
      </c>
      <c r="P1" s="204" t="s">
        <v>359</v>
      </c>
      <c r="Q1" s="204" t="s">
        <v>360</v>
      </c>
      <c r="R1" s="204" t="s">
        <v>361</v>
      </c>
      <c r="S1" s="204" t="s">
        <v>362</v>
      </c>
      <c r="T1" s="204" t="s">
        <v>363</v>
      </c>
      <c r="U1" s="204" t="s">
        <v>364</v>
      </c>
      <c r="V1" s="204" t="s">
        <v>365</v>
      </c>
      <c r="W1" s="204" t="s">
        <v>366</v>
      </c>
      <c r="X1" s="204" t="s">
        <v>367</v>
      </c>
      <c r="Y1" s="204" t="s">
        <v>368</v>
      </c>
      <c r="Z1" s="204" t="s">
        <v>369</v>
      </c>
      <c r="AA1" s="204" t="s">
        <v>370</v>
      </c>
      <c r="AB1" s="204" t="s">
        <v>371</v>
      </c>
      <c r="AC1" s="204" t="s">
        <v>372</v>
      </c>
      <c r="AD1" s="204" t="s">
        <v>373</v>
      </c>
      <c r="AE1" s="204" t="s">
        <v>374</v>
      </c>
      <c r="AF1" s="204" t="s">
        <v>375</v>
      </c>
      <c r="AG1" s="204" t="s">
        <v>376</v>
      </c>
      <c r="AH1" s="204" t="s">
        <v>377</v>
      </c>
      <c r="AI1" s="204" t="s">
        <v>378</v>
      </c>
      <c r="AJ1" s="204" t="s">
        <v>379</v>
      </c>
      <c r="AK1" s="204" t="s">
        <v>380</v>
      </c>
      <c r="AL1" s="204" t="s">
        <v>381</v>
      </c>
      <c r="AM1" s="204" t="s">
        <v>382</v>
      </c>
      <c r="AN1" s="204" t="s">
        <v>383</v>
      </c>
      <c r="AO1" s="204" t="s">
        <v>384</v>
      </c>
      <c r="AP1" s="204" t="s">
        <v>385</v>
      </c>
      <c r="AQ1" s="204" t="s">
        <v>386</v>
      </c>
      <c r="AR1" s="204" t="s">
        <v>387</v>
      </c>
      <c r="AS1" s="204" t="s">
        <v>388</v>
      </c>
      <c r="AT1" s="204" t="s">
        <v>389</v>
      </c>
      <c r="AU1" s="204" t="s">
        <v>390</v>
      </c>
      <c r="AV1" s="204" t="s">
        <v>391</v>
      </c>
      <c r="AW1" s="204" t="s">
        <v>392</v>
      </c>
      <c r="AX1" s="204" t="s">
        <v>393</v>
      </c>
      <c r="AY1" s="204" t="s">
        <v>394</v>
      </c>
      <c r="AZ1" s="204" t="s">
        <v>395</v>
      </c>
      <c r="BA1" s="204" t="s">
        <v>396</v>
      </c>
      <c r="BB1" s="204" t="s">
        <v>397</v>
      </c>
      <c r="BC1" s="204" t="s">
        <v>398</v>
      </c>
      <c r="BD1" s="204" t="s">
        <v>399</v>
      </c>
      <c r="BE1" s="204" t="s">
        <v>400</v>
      </c>
      <c r="BF1" s="204" t="s">
        <v>401</v>
      </c>
      <c r="BG1" s="204" t="s">
        <v>402</v>
      </c>
      <c r="BH1" s="204" t="s">
        <v>403</v>
      </c>
      <c r="BI1" s="204" t="s">
        <v>404</v>
      </c>
      <c r="BJ1" s="204" t="s">
        <v>405</v>
      </c>
      <c r="BK1" s="204" t="s">
        <v>406</v>
      </c>
      <c r="BL1" s="204" t="s">
        <v>407</v>
      </c>
      <c r="BM1" s="204" t="s">
        <v>408</v>
      </c>
      <c r="BN1" s="204" t="s">
        <v>409</v>
      </c>
      <c r="BO1" s="204" t="s">
        <v>410</v>
      </c>
      <c r="BP1" s="204" t="s">
        <v>411</v>
      </c>
      <c r="BQ1" s="204" t="s">
        <v>412</v>
      </c>
      <c r="BR1" s="204" t="s">
        <v>413</v>
      </c>
      <c r="BS1" s="204" t="s">
        <v>414</v>
      </c>
      <c r="BT1" s="204" t="s">
        <v>415</v>
      </c>
      <c r="BU1" s="204" t="s">
        <v>416</v>
      </c>
      <c r="BV1" s="204" t="s">
        <v>417</v>
      </c>
      <c r="BW1" s="204" t="s">
        <v>418</v>
      </c>
      <c r="BX1" s="204" t="s">
        <v>419</v>
      </c>
      <c r="BY1" s="204" t="s">
        <v>420</v>
      </c>
      <c r="BZ1" s="204" t="s">
        <v>421</v>
      </c>
      <c r="CA1" s="204" t="s">
        <v>422</v>
      </c>
      <c r="CB1" s="204" t="s">
        <v>423</v>
      </c>
      <c r="CC1" s="204" t="s">
        <v>424</v>
      </c>
      <c r="CD1" s="204" t="s">
        <v>425</v>
      </c>
      <c r="CE1" s="204" t="s">
        <v>426</v>
      </c>
      <c r="CF1" s="204" t="s">
        <v>427</v>
      </c>
      <c r="CG1" s="204" t="s">
        <v>428</v>
      </c>
      <c r="CH1" s="204" t="s">
        <v>429</v>
      </c>
      <c r="CI1" s="204" t="s">
        <v>430</v>
      </c>
      <c r="CJ1" s="204" t="s">
        <v>431</v>
      </c>
      <c r="CK1" s="204" t="s">
        <v>432</v>
      </c>
      <c r="CL1" s="204" t="s">
        <v>433</v>
      </c>
      <c r="CM1" s="204" t="s">
        <v>434</v>
      </c>
      <c r="CN1" s="204" t="s">
        <v>435</v>
      </c>
      <c r="CO1" s="204" t="s">
        <v>436</v>
      </c>
      <c r="CP1" s="204" t="s">
        <v>437</v>
      </c>
      <c r="CQ1" s="204" t="s">
        <v>438</v>
      </c>
      <c r="CR1" s="204" t="s">
        <v>439</v>
      </c>
      <c r="CS1" s="204" t="s">
        <v>440</v>
      </c>
      <c r="CT1" s="204" t="s">
        <v>441</v>
      </c>
      <c r="CU1" s="204" t="s">
        <v>442</v>
      </c>
      <c r="CV1" s="204" t="s">
        <v>443</v>
      </c>
      <c r="CW1" s="204" t="s">
        <v>444</v>
      </c>
      <c r="CX1" s="204" t="s">
        <v>445</v>
      </c>
      <c r="CY1" s="204" t="s">
        <v>446</v>
      </c>
      <c r="CZ1" s="204" t="s">
        <v>447</v>
      </c>
      <c r="DA1" s="204" t="s">
        <v>448</v>
      </c>
      <c r="DB1" s="204" t="s">
        <v>449</v>
      </c>
      <c r="DC1" s="204" t="s">
        <v>450</v>
      </c>
      <c r="DD1" s="204" t="s">
        <v>451</v>
      </c>
      <c r="DE1" s="204" t="s">
        <v>452</v>
      </c>
      <c r="DF1" s="204" t="s">
        <v>453</v>
      </c>
      <c r="DG1" s="204" t="s">
        <v>454</v>
      </c>
      <c r="DH1" s="204" t="s">
        <v>455</v>
      </c>
      <c r="DI1" s="204" t="s">
        <v>456</v>
      </c>
      <c r="DJ1" s="204" t="s">
        <v>457</v>
      </c>
      <c r="DK1" s="204" t="s">
        <v>458</v>
      </c>
      <c r="DL1" s="204" t="s">
        <v>459</v>
      </c>
      <c r="DM1" s="204" t="s">
        <v>460</v>
      </c>
      <c r="DN1" s="204" t="s">
        <v>461</v>
      </c>
      <c r="DO1" s="204" t="s">
        <v>462</v>
      </c>
      <c r="DP1" s="204" t="s">
        <v>463</v>
      </c>
      <c r="DQ1" s="204" t="s">
        <v>464</v>
      </c>
      <c r="DR1" s="204" t="s">
        <v>465</v>
      </c>
      <c r="DS1" s="204" t="s">
        <v>466</v>
      </c>
      <c r="DT1" s="204" t="s">
        <v>467</v>
      </c>
      <c r="DU1" s="204" t="s">
        <v>468</v>
      </c>
      <c r="DV1" s="204" t="s">
        <v>469</v>
      </c>
      <c r="DW1" s="204" t="s">
        <v>470</v>
      </c>
      <c r="DX1" s="204" t="s">
        <v>471</v>
      </c>
      <c r="DY1" s="204" t="s">
        <v>472</v>
      </c>
      <c r="DZ1" s="204" t="s">
        <v>473</v>
      </c>
      <c r="EA1" s="204" t="s">
        <v>474</v>
      </c>
      <c r="EB1" s="204" t="s">
        <v>475</v>
      </c>
      <c r="EC1" s="204" t="s">
        <v>476</v>
      </c>
      <c r="ED1" s="204" t="s">
        <v>477</v>
      </c>
      <c r="EE1" s="204" t="s">
        <v>478</v>
      </c>
      <c r="EF1" s="204" t="s">
        <v>479</v>
      </c>
      <c r="EG1" s="204" t="s">
        <v>480</v>
      </c>
      <c r="EH1" s="204" t="s">
        <v>481</v>
      </c>
      <c r="EI1" s="204" t="s">
        <v>482</v>
      </c>
      <c r="EJ1" s="204" t="s">
        <v>483</v>
      </c>
      <c r="EK1" s="204" t="s">
        <v>484</v>
      </c>
      <c r="EL1" s="204" t="s">
        <v>485</v>
      </c>
      <c r="EM1" s="204" t="s">
        <v>486</v>
      </c>
      <c r="EN1" s="204" t="s">
        <v>487</v>
      </c>
      <c r="EO1" s="204" t="s">
        <v>488</v>
      </c>
      <c r="EP1" s="204" t="s">
        <v>489</v>
      </c>
      <c r="EQ1" s="204" t="s">
        <v>490</v>
      </c>
      <c r="ER1" s="204" t="s">
        <v>491</v>
      </c>
      <c r="ES1" s="204" t="s">
        <v>492</v>
      </c>
      <c r="ET1" s="204" t="s">
        <v>493</v>
      </c>
      <c r="EU1" s="204" t="s">
        <v>494</v>
      </c>
      <c r="EV1" s="204" t="s">
        <v>495</v>
      </c>
      <c r="EW1" s="204" t="s">
        <v>496</v>
      </c>
      <c r="EX1" s="204" t="s">
        <v>497</v>
      </c>
      <c r="EY1" s="204" t="s">
        <v>498</v>
      </c>
      <c r="EZ1" s="204" t="s">
        <v>499</v>
      </c>
      <c r="FA1" s="204" t="s">
        <v>500</v>
      </c>
      <c r="FB1" s="204" t="s">
        <v>501</v>
      </c>
      <c r="FC1" s="204" t="s">
        <v>502</v>
      </c>
      <c r="FD1" s="204" t="s">
        <v>503</v>
      </c>
      <c r="FE1" s="204" t="s">
        <v>504</v>
      </c>
      <c r="FF1" s="204" t="s">
        <v>505</v>
      </c>
      <c r="FG1" s="204" t="s">
        <v>506</v>
      </c>
      <c r="FH1" s="204" t="s">
        <v>507</v>
      </c>
      <c r="FI1" s="204" t="s">
        <v>508</v>
      </c>
      <c r="FJ1" s="204" t="s">
        <v>509</v>
      </c>
      <c r="FK1" s="204" t="s">
        <v>510</v>
      </c>
      <c r="FL1" s="204" t="s">
        <v>511</v>
      </c>
      <c r="FM1" s="204" t="s">
        <v>512</v>
      </c>
      <c r="FN1" s="204" t="s">
        <v>513</v>
      </c>
      <c r="FO1" s="204" t="s">
        <v>514</v>
      </c>
      <c r="FP1" s="204" t="s">
        <v>515</v>
      </c>
      <c r="FQ1" s="204" t="s">
        <v>516</v>
      </c>
      <c r="FR1" s="204" t="s">
        <v>517</v>
      </c>
      <c r="FS1" s="204" t="s">
        <v>518</v>
      </c>
      <c r="FT1" s="204" t="s">
        <v>519</v>
      </c>
      <c r="FU1" s="204" t="s">
        <v>520</v>
      </c>
      <c r="FV1" s="204" t="s">
        <v>521</v>
      </c>
      <c r="FW1" s="204" t="s">
        <v>522</v>
      </c>
      <c r="FX1" s="204" t="s">
        <v>523</v>
      </c>
      <c r="FY1" s="204" t="s">
        <v>524</v>
      </c>
      <c r="FZ1" s="204" t="s">
        <v>525</v>
      </c>
      <c r="GA1" s="204" t="s">
        <v>526</v>
      </c>
      <c r="GB1" s="204" t="s">
        <v>527</v>
      </c>
      <c r="GC1" s="204" t="s">
        <v>528</v>
      </c>
      <c r="GD1" s="204" t="s">
        <v>529</v>
      </c>
      <c r="GE1" s="204" t="s">
        <v>530</v>
      </c>
      <c r="GF1" s="204" t="s">
        <v>531</v>
      </c>
      <c r="GG1" s="204" t="s">
        <v>532</v>
      </c>
      <c r="GH1" s="204" t="s">
        <v>533</v>
      </c>
      <c r="GI1" s="204" t="s">
        <v>534</v>
      </c>
      <c r="GJ1" s="204" t="s">
        <v>535</v>
      </c>
      <c r="GK1" s="204" t="s">
        <v>536</v>
      </c>
      <c r="GL1" s="204" t="s">
        <v>537</v>
      </c>
      <c r="GM1" s="204" t="s">
        <v>538</v>
      </c>
      <c r="GN1" s="204" t="s">
        <v>539</v>
      </c>
      <c r="GO1" s="204" t="s">
        <v>540</v>
      </c>
      <c r="GP1" s="204" t="s">
        <v>541</v>
      </c>
      <c r="GQ1" s="204" t="s">
        <v>542</v>
      </c>
      <c r="GR1" s="204" t="s">
        <v>543</v>
      </c>
      <c r="GS1" s="204" t="s">
        <v>544</v>
      </c>
      <c r="GT1" s="204" t="s">
        <v>545</v>
      </c>
      <c r="GU1" s="204" t="s">
        <v>546</v>
      </c>
      <c r="GV1" s="204" t="s">
        <v>547</v>
      </c>
      <c r="GW1" s="204" t="s">
        <v>548</v>
      </c>
      <c r="GX1" s="204" t="s">
        <v>549</v>
      </c>
      <c r="GY1" s="204" t="s">
        <v>550</v>
      </c>
      <c r="GZ1" s="204" t="s">
        <v>551</v>
      </c>
      <c r="HA1" s="204" t="s">
        <v>552</v>
      </c>
      <c r="HB1" s="204" t="s">
        <v>553</v>
      </c>
      <c r="HC1" s="204" t="s">
        <v>554</v>
      </c>
      <c r="HD1" s="204" t="s">
        <v>555</v>
      </c>
      <c r="HE1" s="204" t="s">
        <v>556</v>
      </c>
      <c r="HF1" s="204" t="s">
        <v>557</v>
      </c>
      <c r="HG1" s="204" t="s">
        <v>558</v>
      </c>
      <c r="HH1" s="204" t="s">
        <v>559</v>
      </c>
      <c r="HI1" s="204" t="s">
        <v>560</v>
      </c>
      <c r="HJ1" s="204" t="s">
        <v>561</v>
      </c>
      <c r="HK1" s="204" t="s">
        <v>562</v>
      </c>
      <c r="HL1" s="204" t="s">
        <v>563</v>
      </c>
      <c r="HM1" s="204" t="s">
        <v>564</v>
      </c>
      <c r="HN1" s="204" t="s">
        <v>565</v>
      </c>
    </row>
    <row r="2" spans="1:222">
      <c r="A2" t="s">
        <v>566</v>
      </c>
      <c r="B2" t="s">
        <v>567</v>
      </c>
      <c r="C2" s="109" t="s">
        <v>568</v>
      </c>
      <c r="D2" t="s">
        <v>569</v>
      </c>
      <c r="E2" t="s">
        <v>570</v>
      </c>
      <c r="F2" t="s">
        <v>571</v>
      </c>
      <c r="G2" s="110">
        <v>2203.6559999999999</v>
      </c>
      <c r="H2" s="110">
        <v>2273.364</v>
      </c>
      <c r="I2" s="110">
        <v>2332.9520000000002</v>
      </c>
      <c r="J2" s="110">
        <v>2420.6489999999999</v>
      </c>
      <c r="K2" s="110">
        <v>2498.2269999999999</v>
      </c>
      <c r="L2" s="110">
        <v>2399.2869999999998</v>
      </c>
      <c r="M2" s="110">
        <v>2452.13</v>
      </c>
      <c r="N2" s="110">
        <v>2560.0639999999999</v>
      </c>
      <c r="O2" s="110">
        <v>2665.75</v>
      </c>
      <c r="P2" s="110">
        <v>2569.0590000000002</v>
      </c>
      <c r="Q2" s="110">
        <v>2582.5500000000002</v>
      </c>
      <c r="R2" s="110">
        <v>2688.2359999999999</v>
      </c>
      <c r="S2" s="110">
        <v>2872.623</v>
      </c>
      <c r="T2" s="110">
        <v>2925.4659999999999</v>
      </c>
      <c r="U2" s="110">
        <v>2987.3029999999999</v>
      </c>
      <c r="V2" s="110">
        <v>3060.384</v>
      </c>
      <c r="W2" s="110">
        <v>3088.4920000000002</v>
      </c>
      <c r="X2" s="110">
        <v>3128.9670000000001</v>
      </c>
      <c r="Y2" s="110">
        <v>3185.183</v>
      </c>
      <c r="Z2" s="110">
        <v>3267.2579999999998</v>
      </c>
      <c r="AA2" s="110">
        <v>3359.4520000000002</v>
      </c>
      <c r="AB2" s="110">
        <v>3403.3</v>
      </c>
      <c r="AC2" s="110">
        <v>3447.1480000000001</v>
      </c>
      <c r="AD2" s="110">
        <v>3557.3310000000001</v>
      </c>
      <c r="AE2" s="110">
        <v>3637.1570000000002</v>
      </c>
      <c r="AF2" s="110">
        <v>3792.3130000000001</v>
      </c>
      <c r="AG2" s="110">
        <v>3863.145</v>
      </c>
      <c r="AH2" s="110">
        <v>3930.6030000000001</v>
      </c>
      <c r="AI2" s="110">
        <v>4305</v>
      </c>
      <c r="AJ2" s="110">
        <v>4334</v>
      </c>
      <c r="AK2" s="110">
        <v>4487</v>
      </c>
      <c r="AL2" s="110">
        <v>4632</v>
      </c>
      <c r="AM2" s="110">
        <v>4640</v>
      </c>
      <c r="AN2" s="110">
        <v>4879</v>
      </c>
      <c r="AO2" s="110">
        <v>5040</v>
      </c>
      <c r="AP2" s="110">
        <v>5234</v>
      </c>
      <c r="AQ2" s="110">
        <v>5239</v>
      </c>
      <c r="AR2" s="110">
        <v>5247</v>
      </c>
      <c r="AS2" s="110">
        <v>5405</v>
      </c>
      <c r="AT2" s="110">
        <v>5609</v>
      </c>
      <c r="AU2" s="110">
        <v>5594</v>
      </c>
      <c r="AV2" s="110">
        <v>5782</v>
      </c>
      <c r="AW2" s="110">
        <v>5930</v>
      </c>
      <c r="AX2" s="110">
        <v>6012</v>
      </c>
      <c r="AY2" s="110">
        <v>5974</v>
      </c>
      <c r="AZ2" s="110">
        <v>6126</v>
      </c>
      <c r="BA2" s="110">
        <v>6125</v>
      </c>
      <c r="BB2" s="110">
        <v>6492</v>
      </c>
      <c r="BC2" s="110">
        <v>6453</v>
      </c>
      <c r="BD2" s="110">
        <v>6234</v>
      </c>
      <c r="BE2" s="110">
        <v>6198</v>
      </c>
      <c r="BF2" s="110">
        <v>6517</v>
      </c>
      <c r="BG2" s="110">
        <v>6477</v>
      </c>
      <c r="BH2" s="110">
        <v>6646</v>
      </c>
      <c r="BI2" s="110">
        <v>6727</v>
      </c>
      <c r="BJ2" s="110">
        <v>6997</v>
      </c>
      <c r="BK2" s="110">
        <v>6841</v>
      </c>
      <c r="BL2" s="110">
        <v>6602</v>
      </c>
      <c r="BM2" s="110">
        <v>6704</v>
      </c>
      <c r="BN2" s="110">
        <v>6891</v>
      </c>
      <c r="BO2" s="110">
        <v>6872</v>
      </c>
      <c r="BP2" s="110">
        <v>6901</v>
      </c>
      <c r="BQ2" s="110">
        <v>6999</v>
      </c>
      <c r="BR2" s="110">
        <v>7120</v>
      </c>
      <c r="BS2" s="110">
        <v>7100</v>
      </c>
      <c r="BT2" s="110">
        <v>7308</v>
      </c>
      <c r="BU2" s="110">
        <v>7377</v>
      </c>
      <c r="BV2" s="110">
        <v>7428</v>
      </c>
      <c r="BW2" s="110">
        <v>7219</v>
      </c>
      <c r="BX2" s="110">
        <v>7704</v>
      </c>
      <c r="BY2" s="110">
        <v>8050</v>
      </c>
      <c r="BZ2" s="110">
        <v>8065</v>
      </c>
      <c r="CA2" s="110">
        <v>7887</v>
      </c>
      <c r="CB2" s="110">
        <v>8048</v>
      </c>
      <c r="CC2" s="110">
        <v>8448</v>
      </c>
      <c r="CD2" s="110">
        <v>8468</v>
      </c>
      <c r="CE2" s="110">
        <v>8757</v>
      </c>
      <c r="CF2" s="110">
        <v>8818</v>
      </c>
      <c r="CG2" s="110">
        <v>9094</v>
      </c>
      <c r="CH2" s="110">
        <v>9184</v>
      </c>
      <c r="CI2" s="110">
        <v>9313</v>
      </c>
      <c r="CJ2" s="110">
        <v>9861</v>
      </c>
      <c r="CK2" s="110">
        <v>9826</v>
      </c>
      <c r="CL2" s="110">
        <v>10195</v>
      </c>
      <c r="CM2" s="110">
        <v>10811</v>
      </c>
      <c r="CN2" s="110">
        <v>9870</v>
      </c>
      <c r="CO2" s="110">
        <v>10189</v>
      </c>
      <c r="CP2" s="110">
        <v>10298</v>
      </c>
      <c r="CQ2" s="110">
        <v>10629</v>
      </c>
      <c r="CR2" s="110">
        <v>10379</v>
      </c>
      <c r="CS2" s="110">
        <v>10146</v>
      </c>
      <c r="CT2" s="110">
        <v>10703</v>
      </c>
      <c r="CU2" s="110">
        <v>10366</v>
      </c>
      <c r="CV2" s="110">
        <v>11989</v>
      </c>
      <c r="CW2" s="110">
        <v>12409</v>
      </c>
      <c r="CX2" s="110">
        <v>12408</v>
      </c>
      <c r="CY2" s="110">
        <v>12662</v>
      </c>
      <c r="CZ2" s="110">
        <v>12920</v>
      </c>
      <c r="DA2" s="110">
        <v>13279</v>
      </c>
      <c r="DB2" s="110">
        <v>13669</v>
      </c>
      <c r="DC2" s="110">
        <v>13668</v>
      </c>
      <c r="DD2" s="110">
        <v>14205</v>
      </c>
      <c r="DE2" s="110">
        <v>14681</v>
      </c>
      <c r="DF2" s="110">
        <v>14643</v>
      </c>
      <c r="DG2" s="110">
        <v>14713</v>
      </c>
      <c r="DH2" s="110">
        <v>14863</v>
      </c>
      <c r="DI2" s="110">
        <v>15292</v>
      </c>
      <c r="DJ2" s="110">
        <v>15652</v>
      </c>
      <c r="DK2" s="110">
        <v>15661</v>
      </c>
      <c r="DL2" s="110">
        <v>16295</v>
      </c>
      <c r="DM2" s="110">
        <v>16680</v>
      </c>
      <c r="DN2" s="110">
        <v>17084</v>
      </c>
      <c r="DO2" s="110">
        <v>17891</v>
      </c>
      <c r="DP2" s="110">
        <v>17172</v>
      </c>
      <c r="DQ2" s="110">
        <v>17328</v>
      </c>
      <c r="DR2" s="110">
        <v>17305</v>
      </c>
      <c r="DS2" s="110">
        <v>16825</v>
      </c>
      <c r="DT2" s="110">
        <v>17195</v>
      </c>
      <c r="DU2" s="110">
        <v>17157</v>
      </c>
      <c r="DV2" s="110">
        <v>17618</v>
      </c>
      <c r="DW2" s="110">
        <v>18831</v>
      </c>
      <c r="DX2" s="110">
        <v>17422</v>
      </c>
      <c r="DY2" s="110">
        <v>17548</v>
      </c>
      <c r="DZ2" s="110">
        <v>17762</v>
      </c>
      <c r="EA2" s="110">
        <v>18475</v>
      </c>
      <c r="EB2" s="110">
        <v>18242</v>
      </c>
      <c r="EC2" s="110">
        <v>18350</v>
      </c>
      <c r="ED2" s="110">
        <v>18382</v>
      </c>
      <c r="EE2" s="110">
        <v>18603</v>
      </c>
      <c r="EF2" s="110">
        <v>19029</v>
      </c>
      <c r="EG2" s="110">
        <v>19095</v>
      </c>
      <c r="EH2" s="110">
        <v>18982</v>
      </c>
      <c r="EI2" s="110">
        <v>18597</v>
      </c>
      <c r="EJ2" s="110">
        <v>19598</v>
      </c>
      <c r="EK2" s="110">
        <v>19195</v>
      </c>
      <c r="EL2" s="110">
        <v>19482</v>
      </c>
      <c r="EM2" s="110">
        <v>19571</v>
      </c>
      <c r="EN2" s="110">
        <v>19575</v>
      </c>
      <c r="EO2" s="110">
        <v>19825</v>
      </c>
      <c r="EP2" s="110">
        <v>19993</v>
      </c>
      <c r="EQ2" s="110">
        <v>20426</v>
      </c>
      <c r="ER2" s="110">
        <v>20839</v>
      </c>
      <c r="ES2" s="110">
        <v>20846</v>
      </c>
      <c r="ET2" s="110">
        <v>21129</v>
      </c>
      <c r="EU2" s="110">
        <v>20549</v>
      </c>
      <c r="EV2" s="110">
        <v>22462</v>
      </c>
      <c r="EW2" s="110">
        <v>22802</v>
      </c>
      <c r="EX2" s="110">
        <v>23011</v>
      </c>
      <c r="EY2" s="110">
        <v>23425</v>
      </c>
      <c r="EZ2" s="110">
        <v>23645</v>
      </c>
      <c r="FA2" s="110">
        <v>23594</v>
      </c>
      <c r="FB2" s="110">
        <v>23997</v>
      </c>
      <c r="FC2" s="110">
        <v>24296</v>
      </c>
      <c r="FD2" s="110">
        <v>24403</v>
      </c>
      <c r="FE2" s="110">
        <v>24535</v>
      </c>
      <c r="FF2" s="110">
        <v>24830</v>
      </c>
      <c r="FG2" s="110">
        <v>25806</v>
      </c>
      <c r="FH2" s="110">
        <v>26406</v>
      </c>
      <c r="FI2" s="110">
        <v>27085</v>
      </c>
      <c r="FJ2" s="110">
        <v>27639</v>
      </c>
      <c r="FK2" s="110">
        <v>27453</v>
      </c>
      <c r="FL2" s="110">
        <v>27064</v>
      </c>
      <c r="FM2" s="110">
        <v>27978</v>
      </c>
      <c r="FN2" s="110">
        <v>28812</v>
      </c>
      <c r="FO2" s="110">
        <v>28828</v>
      </c>
      <c r="FP2" s="110">
        <v>29940</v>
      </c>
      <c r="FQ2" s="110">
        <v>30764</v>
      </c>
      <c r="FR2" s="110">
        <v>31560</v>
      </c>
      <c r="FS2" s="110">
        <v>32437</v>
      </c>
      <c r="FT2" s="110">
        <v>35271</v>
      </c>
      <c r="FU2" s="110">
        <v>35446</v>
      </c>
      <c r="FV2" s="110">
        <v>34778</v>
      </c>
      <c r="FW2" s="110">
        <v>34923</v>
      </c>
      <c r="FX2" s="110">
        <v>35305</v>
      </c>
      <c r="FY2" s="110">
        <v>35835</v>
      </c>
      <c r="FZ2" s="110">
        <v>37193</v>
      </c>
      <c r="GA2" s="110">
        <v>38998</v>
      </c>
      <c r="GB2" s="110">
        <v>37308</v>
      </c>
      <c r="GC2" s="111">
        <v>38127.699999999997</v>
      </c>
      <c r="GD2" s="111">
        <v>38385.24</v>
      </c>
      <c r="GE2" s="111">
        <v>38842.31</v>
      </c>
      <c r="GF2" s="111">
        <v>39239.57</v>
      </c>
      <c r="GG2" s="111">
        <v>39638.699999999997</v>
      </c>
      <c r="GH2" s="111">
        <v>40042.660000000003</v>
      </c>
      <c r="GI2" s="111">
        <v>40448.050000000003</v>
      </c>
      <c r="GJ2" s="111">
        <v>40902.629999999997</v>
      </c>
      <c r="GK2" s="111">
        <v>41359.82</v>
      </c>
      <c r="GL2" s="111">
        <v>41814.050000000003</v>
      </c>
      <c r="GM2" s="111">
        <v>42274.95</v>
      </c>
      <c r="GN2" s="111">
        <v>42725.16</v>
      </c>
      <c r="GO2" s="111">
        <v>43178.239999999998</v>
      </c>
      <c r="GP2" s="111">
        <v>43638.85</v>
      </c>
      <c r="GQ2" s="111">
        <v>44019.07</v>
      </c>
      <c r="GR2" s="111">
        <v>44443.03</v>
      </c>
      <c r="GS2" s="111">
        <v>44874.239999999998</v>
      </c>
      <c r="GT2" s="111">
        <v>45316.12</v>
      </c>
      <c r="GU2" s="111">
        <v>45756.86</v>
      </c>
      <c r="GV2" s="111">
        <v>46168.63</v>
      </c>
      <c r="GW2" s="111">
        <v>46582.28</v>
      </c>
      <c r="GX2" s="111">
        <v>47000.28</v>
      </c>
      <c r="GY2" s="111">
        <v>47418.720000000001</v>
      </c>
      <c r="GZ2" s="111">
        <v>47843.01</v>
      </c>
      <c r="HA2" s="111">
        <v>48273.440000000002</v>
      </c>
      <c r="HB2" s="111">
        <v>48708.08</v>
      </c>
      <c r="HC2" t="s">
        <v>572</v>
      </c>
      <c r="HD2" t="b">
        <v>1</v>
      </c>
      <c r="HE2" t="s">
        <v>573</v>
      </c>
      <c r="HF2" t="s">
        <v>573</v>
      </c>
      <c r="HG2">
        <v>2024</v>
      </c>
      <c r="HH2">
        <v>2</v>
      </c>
      <c r="HI2" t="s">
        <v>573</v>
      </c>
      <c r="HJ2" t="s">
        <v>574</v>
      </c>
      <c r="HK2" t="s">
        <v>575</v>
      </c>
      <c r="HL2" t="s">
        <v>576</v>
      </c>
      <c r="HM2" t="s">
        <v>577</v>
      </c>
      <c r="HN2" s="109" t="s">
        <v>578</v>
      </c>
    </row>
    <row r="3" spans="1:222">
      <c r="A3" t="s">
        <v>566</v>
      </c>
      <c r="B3" t="s">
        <v>579</v>
      </c>
      <c r="C3" s="109" t="s">
        <v>568</v>
      </c>
      <c r="D3" t="s">
        <v>569</v>
      </c>
      <c r="E3" t="s">
        <v>570</v>
      </c>
      <c r="F3" t="s">
        <v>571</v>
      </c>
      <c r="G3" s="110">
        <v>269776</v>
      </c>
      <c r="H3" s="110">
        <v>264448</v>
      </c>
      <c r="I3" s="110">
        <v>264139</v>
      </c>
      <c r="J3" s="110">
        <v>261297</v>
      </c>
      <c r="K3" s="110">
        <v>261131</v>
      </c>
      <c r="L3" s="110">
        <v>261739</v>
      </c>
      <c r="M3" s="110">
        <v>264602</v>
      </c>
      <c r="N3" s="110">
        <v>264902</v>
      </c>
      <c r="O3" s="110">
        <v>265408</v>
      </c>
      <c r="P3" s="110">
        <v>268196</v>
      </c>
      <c r="Q3" s="110">
        <v>268798</v>
      </c>
      <c r="R3" s="110">
        <v>270653</v>
      </c>
      <c r="S3" s="110">
        <v>275877</v>
      </c>
      <c r="T3" s="110">
        <v>277790</v>
      </c>
      <c r="U3" s="110">
        <v>280996</v>
      </c>
      <c r="V3" s="110">
        <v>283096</v>
      </c>
      <c r="W3" s="110">
        <v>285469</v>
      </c>
      <c r="X3" s="110">
        <v>282605</v>
      </c>
      <c r="Y3" s="110">
        <v>284676</v>
      </c>
      <c r="Z3" s="110">
        <v>289829</v>
      </c>
      <c r="AA3" s="110">
        <v>292612</v>
      </c>
      <c r="AB3" s="110">
        <v>298873</v>
      </c>
      <c r="AC3" s="110">
        <v>298814</v>
      </c>
      <c r="AD3" s="110">
        <v>298979</v>
      </c>
      <c r="AE3" s="110">
        <v>302117</v>
      </c>
      <c r="AF3" s="110">
        <v>304797</v>
      </c>
      <c r="AG3" s="110">
        <v>306708</v>
      </c>
      <c r="AH3" s="110">
        <v>312615</v>
      </c>
      <c r="AI3" s="110">
        <v>314804</v>
      </c>
      <c r="AJ3" s="110">
        <v>319478</v>
      </c>
      <c r="AK3" s="110">
        <v>327346</v>
      </c>
      <c r="AL3" s="110">
        <v>331075</v>
      </c>
      <c r="AM3" s="110">
        <v>336442</v>
      </c>
      <c r="AN3" s="110">
        <v>338186</v>
      </c>
      <c r="AO3" s="110">
        <v>342414</v>
      </c>
      <c r="AP3" s="110">
        <v>345162</v>
      </c>
      <c r="AQ3" s="110">
        <v>346836</v>
      </c>
      <c r="AR3" s="110">
        <v>348997</v>
      </c>
      <c r="AS3" s="110">
        <v>349572</v>
      </c>
      <c r="AT3" s="110">
        <v>349523</v>
      </c>
      <c r="AU3" s="110">
        <v>351299</v>
      </c>
      <c r="AV3" s="110">
        <v>353663</v>
      </c>
      <c r="AW3" s="110">
        <v>349780</v>
      </c>
      <c r="AX3" s="110">
        <v>348006</v>
      </c>
      <c r="AY3" s="110">
        <v>346292</v>
      </c>
      <c r="AZ3" s="110">
        <v>345892</v>
      </c>
      <c r="BA3" s="110">
        <v>345216</v>
      </c>
      <c r="BB3" s="110">
        <v>345643</v>
      </c>
      <c r="BC3" s="110">
        <v>345523</v>
      </c>
      <c r="BD3" s="110">
        <v>344987</v>
      </c>
      <c r="BE3" s="110">
        <v>346628</v>
      </c>
      <c r="BF3" s="110">
        <v>349299</v>
      </c>
      <c r="BG3" s="110">
        <v>351046</v>
      </c>
      <c r="BH3" s="110">
        <v>352612</v>
      </c>
      <c r="BI3" s="110">
        <v>355841</v>
      </c>
      <c r="BJ3" s="110">
        <v>358264</v>
      </c>
      <c r="BK3" s="110">
        <v>361793</v>
      </c>
      <c r="BL3" s="110">
        <v>365109</v>
      </c>
      <c r="BM3" s="110">
        <v>368798</v>
      </c>
      <c r="BN3" s="110">
        <v>370401</v>
      </c>
      <c r="BO3" s="110">
        <v>372307</v>
      </c>
      <c r="BP3" s="110">
        <v>373090</v>
      </c>
      <c r="BQ3" s="110">
        <v>377249</v>
      </c>
      <c r="BR3" s="110">
        <v>378442</v>
      </c>
      <c r="BS3" s="110">
        <v>380976</v>
      </c>
      <c r="BT3" s="110">
        <v>382146</v>
      </c>
      <c r="BU3" s="110">
        <v>385671</v>
      </c>
      <c r="BV3" s="110">
        <v>391053</v>
      </c>
      <c r="BW3" s="110">
        <v>397303</v>
      </c>
      <c r="BX3" s="110">
        <v>401790</v>
      </c>
      <c r="BY3" s="110">
        <v>405233</v>
      </c>
      <c r="BZ3" s="110">
        <v>411352</v>
      </c>
      <c r="CA3" s="110">
        <v>414377</v>
      </c>
      <c r="CB3" s="110">
        <v>416909</v>
      </c>
      <c r="CC3" s="110">
        <v>418294</v>
      </c>
      <c r="CD3" s="110">
        <v>421074</v>
      </c>
      <c r="CE3" s="110">
        <v>423875</v>
      </c>
      <c r="CF3" s="110">
        <v>425920</v>
      </c>
      <c r="CG3" s="110">
        <v>432860</v>
      </c>
      <c r="CH3" s="110">
        <v>439093</v>
      </c>
      <c r="CI3" s="110">
        <v>444540</v>
      </c>
      <c r="CJ3" s="110">
        <v>447825</v>
      </c>
      <c r="CK3" s="110">
        <v>450688</v>
      </c>
      <c r="CL3" s="110">
        <v>453447</v>
      </c>
      <c r="CM3" s="110">
        <v>457680</v>
      </c>
      <c r="CN3" s="110">
        <v>459620</v>
      </c>
      <c r="CO3" s="110">
        <v>462016</v>
      </c>
      <c r="CP3" s="110">
        <v>463404</v>
      </c>
      <c r="CQ3" s="110">
        <v>464698</v>
      </c>
      <c r="CR3" s="110">
        <v>466935</v>
      </c>
      <c r="CS3" s="110">
        <v>470277</v>
      </c>
      <c r="CT3" s="110">
        <v>473899</v>
      </c>
      <c r="CU3" s="110">
        <v>477357</v>
      </c>
      <c r="CV3" s="110">
        <v>481552</v>
      </c>
      <c r="CW3" s="110">
        <v>485973</v>
      </c>
      <c r="CX3" s="110">
        <v>490059</v>
      </c>
      <c r="CY3" s="110">
        <v>492014</v>
      </c>
      <c r="CZ3" s="110">
        <v>494824</v>
      </c>
      <c r="DA3" s="110">
        <v>496642</v>
      </c>
      <c r="DB3" s="110">
        <v>499020</v>
      </c>
      <c r="DC3" s="110">
        <v>502702</v>
      </c>
      <c r="DD3" s="110">
        <v>506906</v>
      </c>
      <c r="DE3" s="110">
        <v>511132</v>
      </c>
      <c r="DF3" s="110">
        <v>515935</v>
      </c>
      <c r="DG3" s="110">
        <v>518495</v>
      </c>
      <c r="DH3" s="110">
        <v>520318</v>
      </c>
      <c r="DI3" s="110">
        <v>521780</v>
      </c>
      <c r="DJ3" s="110">
        <v>524569</v>
      </c>
      <c r="DK3" s="110">
        <v>529398</v>
      </c>
      <c r="DL3" s="110">
        <v>533187</v>
      </c>
      <c r="DM3" s="110">
        <v>537052</v>
      </c>
      <c r="DN3" s="110">
        <v>540258</v>
      </c>
      <c r="DO3" s="110">
        <v>542804</v>
      </c>
      <c r="DP3" s="110">
        <v>539918</v>
      </c>
      <c r="DQ3" s="110">
        <v>531619</v>
      </c>
      <c r="DR3" s="110">
        <v>520230</v>
      </c>
      <c r="DS3" s="110">
        <v>509646</v>
      </c>
      <c r="DT3" s="110">
        <v>508009</v>
      </c>
      <c r="DU3" s="110">
        <v>508398</v>
      </c>
      <c r="DV3" s="110">
        <v>509889</v>
      </c>
      <c r="DW3" s="110">
        <v>514595</v>
      </c>
      <c r="DX3" s="110">
        <v>520128</v>
      </c>
      <c r="DY3" s="110">
        <v>523173</v>
      </c>
      <c r="DZ3" s="110">
        <v>523515</v>
      </c>
      <c r="EA3" s="110">
        <v>524955</v>
      </c>
      <c r="EB3" s="110">
        <v>525418</v>
      </c>
      <c r="EC3" s="110">
        <v>527034</v>
      </c>
      <c r="ED3" s="110">
        <v>527698</v>
      </c>
      <c r="EE3" s="110">
        <v>532300</v>
      </c>
      <c r="EF3" s="110">
        <v>531663</v>
      </c>
      <c r="EG3" s="110">
        <v>536720</v>
      </c>
      <c r="EH3" s="110">
        <v>536188</v>
      </c>
      <c r="EI3" s="110">
        <v>537974</v>
      </c>
      <c r="EJ3" s="110">
        <v>541586</v>
      </c>
      <c r="EK3" s="110">
        <v>546064</v>
      </c>
      <c r="EL3" s="110">
        <v>549709</v>
      </c>
      <c r="EM3" s="110">
        <v>554183</v>
      </c>
      <c r="EN3" s="110">
        <v>559331</v>
      </c>
      <c r="EO3" s="110">
        <v>563694</v>
      </c>
      <c r="EP3" s="110">
        <v>567619</v>
      </c>
      <c r="EQ3" s="110">
        <v>569150</v>
      </c>
      <c r="ER3" s="110">
        <v>572673</v>
      </c>
      <c r="ES3" s="110">
        <v>574836</v>
      </c>
      <c r="ET3" s="110">
        <v>578068</v>
      </c>
      <c r="EU3" s="110">
        <v>580110</v>
      </c>
      <c r="EV3" s="110">
        <v>583383</v>
      </c>
      <c r="EW3" s="110">
        <v>585856</v>
      </c>
      <c r="EX3" s="110">
        <v>589476</v>
      </c>
      <c r="EY3" s="110">
        <v>594423</v>
      </c>
      <c r="EZ3" s="110">
        <v>598176</v>
      </c>
      <c r="FA3" s="110">
        <v>601961</v>
      </c>
      <c r="FB3" s="110">
        <v>606396</v>
      </c>
      <c r="FC3" s="110">
        <v>606785</v>
      </c>
      <c r="FD3" s="110">
        <v>607775</v>
      </c>
      <c r="FE3" s="110">
        <v>609653</v>
      </c>
      <c r="FF3" s="110">
        <v>610481</v>
      </c>
      <c r="FG3" s="110">
        <v>614936</v>
      </c>
      <c r="FH3" s="110">
        <v>616853</v>
      </c>
      <c r="FI3" s="110">
        <v>621227</v>
      </c>
      <c r="FJ3" s="110">
        <v>621229</v>
      </c>
      <c r="FK3" s="110">
        <v>604719</v>
      </c>
      <c r="FL3" s="110">
        <v>481769</v>
      </c>
      <c r="FM3" s="110">
        <v>562648</v>
      </c>
      <c r="FN3" s="110">
        <v>570338</v>
      </c>
      <c r="FO3" s="110">
        <v>564411</v>
      </c>
      <c r="FP3" s="110">
        <v>605353</v>
      </c>
      <c r="FQ3" s="110">
        <v>615459</v>
      </c>
      <c r="FR3" s="110">
        <v>624592</v>
      </c>
      <c r="FS3" s="110">
        <v>629149</v>
      </c>
      <c r="FT3" s="110">
        <v>631258</v>
      </c>
      <c r="FU3" s="110">
        <v>631977</v>
      </c>
      <c r="FV3" s="110">
        <v>634044</v>
      </c>
      <c r="FW3" s="110">
        <v>634612</v>
      </c>
      <c r="FX3" s="110">
        <v>634624</v>
      </c>
      <c r="FY3" s="110">
        <v>633956</v>
      </c>
      <c r="FZ3" s="110">
        <v>631825</v>
      </c>
      <c r="GA3" s="110">
        <v>636222</v>
      </c>
      <c r="GB3" s="110">
        <v>639095</v>
      </c>
      <c r="GC3" s="111">
        <v>640741.9</v>
      </c>
      <c r="GD3" s="111">
        <v>643868.9</v>
      </c>
      <c r="GE3" s="111">
        <v>646136.9</v>
      </c>
      <c r="GF3" s="111">
        <v>648529.69999999995</v>
      </c>
      <c r="GG3" s="111">
        <v>650983.9</v>
      </c>
      <c r="GH3" s="111">
        <v>653549.4</v>
      </c>
      <c r="GI3" s="111">
        <v>656294.30000000005</v>
      </c>
      <c r="GJ3" s="111">
        <v>659051.30000000005</v>
      </c>
      <c r="GK3" s="111">
        <v>661754</v>
      </c>
      <c r="GL3" s="111">
        <v>664499.80000000005</v>
      </c>
      <c r="GM3" s="111">
        <v>667225.59999999998</v>
      </c>
      <c r="GN3" s="111">
        <v>669961.6</v>
      </c>
      <c r="GO3" s="111">
        <v>672674.9</v>
      </c>
      <c r="GP3" s="111">
        <v>675499.9</v>
      </c>
      <c r="GQ3" s="111">
        <v>678268.4</v>
      </c>
      <c r="GR3" s="111">
        <v>681049.5</v>
      </c>
      <c r="GS3" s="111">
        <v>683773.6</v>
      </c>
      <c r="GT3" s="111">
        <v>686508.3</v>
      </c>
      <c r="GU3" s="111">
        <v>689254.8</v>
      </c>
      <c r="GV3" s="111">
        <v>692011.6</v>
      </c>
      <c r="GW3" s="111">
        <v>694780.4</v>
      </c>
      <c r="GX3" s="111">
        <v>697559.3</v>
      </c>
      <c r="GY3" s="111">
        <v>700349.6</v>
      </c>
      <c r="GZ3" s="111">
        <v>703151.1</v>
      </c>
      <c r="HA3" s="111">
        <v>705964.2</v>
      </c>
      <c r="HB3" s="111">
        <v>708788.1</v>
      </c>
      <c r="HC3" t="s">
        <v>572</v>
      </c>
      <c r="HD3" t="b">
        <v>1</v>
      </c>
      <c r="HE3" s="109" t="s">
        <v>580</v>
      </c>
      <c r="HF3" t="s">
        <v>573</v>
      </c>
      <c r="HG3">
        <v>2024</v>
      </c>
      <c r="HH3">
        <v>2</v>
      </c>
      <c r="HI3" t="s">
        <v>573</v>
      </c>
      <c r="HJ3" t="s">
        <v>581</v>
      </c>
      <c r="HK3" s="109" t="s">
        <v>582</v>
      </c>
      <c r="HL3" t="s">
        <v>576</v>
      </c>
      <c r="HM3" t="s">
        <v>583</v>
      </c>
      <c r="HN3" s="109" t="s">
        <v>578</v>
      </c>
    </row>
    <row r="4" spans="1:222">
      <c r="A4" t="s">
        <v>566</v>
      </c>
      <c r="B4" s="109" t="s">
        <v>584</v>
      </c>
      <c r="C4" s="109" t="s">
        <v>568</v>
      </c>
      <c r="D4" t="s">
        <v>585</v>
      </c>
      <c r="E4" t="s">
        <v>586</v>
      </c>
      <c r="F4" t="s">
        <v>571</v>
      </c>
      <c r="G4" s="110">
        <v>25250</v>
      </c>
      <c r="H4" s="110">
        <v>25190</v>
      </c>
      <c r="I4" s="110">
        <v>25050</v>
      </c>
      <c r="J4" s="110">
        <v>24855</v>
      </c>
      <c r="K4" s="110">
        <v>24661</v>
      </c>
      <c r="L4" s="110">
        <v>24495</v>
      </c>
      <c r="M4" s="110">
        <v>24355</v>
      </c>
      <c r="N4" s="110">
        <v>24209</v>
      </c>
      <c r="O4" s="110">
        <v>24120</v>
      </c>
      <c r="P4" s="110">
        <v>24027</v>
      </c>
      <c r="Q4" s="110">
        <v>23901</v>
      </c>
      <c r="R4" s="110">
        <v>23755</v>
      </c>
      <c r="S4" s="110">
        <v>23651</v>
      </c>
      <c r="T4" s="110">
        <v>23647</v>
      </c>
      <c r="U4" s="110">
        <v>23809</v>
      </c>
      <c r="V4" s="110">
        <v>23994</v>
      </c>
      <c r="W4" s="110">
        <v>24125</v>
      </c>
      <c r="X4" s="110">
        <v>24245</v>
      </c>
      <c r="Y4" s="110">
        <v>24335</v>
      </c>
      <c r="Z4" s="110">
        <v>24435</v>
      </c>
      <c r="AA4" s="110">
        <v>24515</v>
      </c>
      <c r="AB4" s="110">
        <v>24570</v>
      </c>
      <c r="AC4" s="110">
        <v>24625</v>
      </c>
      <c r="AD4" s="110">
        <v>24660</v>
      </c>
      <c r="AE4" s="110">
        <v>24670</v>
      </c>
      <c r="AF4" s="110">
        <v>24695</v>
      </c>
      <c r="AG4" s="110">
        <v>24770</v>
      </c>
      <c r="AH4" s="110">
        <v>24850</v>
      </c>
      <c r="AI4" s="110">
        <v>24925</v>
      </c>
      <c r="AJ4" s="110">
        <v>25110</v>
      </c>
      <c r="AK4" s="110">
        <v>25345</v>
      </c>
      <c r="AL4" s="110">
        <v>25575</v>
      </c>
      <c r="AM4" s="110">
        <v>25795</v>
      </c>
      <c r="AN4" s="110">
        <v>25970</v>
      </c>
      <c r="AO4" s="110">
        <v>26160</v>
      </c>
      <c r="AP4" s="110">
        <v>26355</v>
      </c>
      <c r="AQ4" s="110">
        <v>26590</v>
      </c>
      <c r="AR4" s="110">
        <v>26730</v>
      </c>
      <c r="AS4" s="110">
        <v>26795</v>
      </c>
      <c r="AT4" s="110">
        <v>26880</v>
      </c>
      <c r="AU4" s="110">
        <v>26900</v>
      </c>
      <c r="AV4" s="110">
        <v>26935</v>
      </c>
      <c r="AW4" s="110">
        <v>26900</v>
      </c>
      <c r="AX4" s="110">
        <v>26750</v>
      </c>
      <c r="AY4" s="110">
        <v>26530</v>
      </c>
      <c r="AZ4" s="110">
        <v>26275</v>
      </c>
      <c r="BA4" s="110">
        <v>26025</v>
      </c>
      <c r="BB4" s="110">
        <v>25820</v>
      </c>
      <c r="BC4" s="110">
        <v>25710</v>
      </c>
      <c r="BD4" s="110">
        <v>25605</v>
      </c>
      <c r="BE4" s="110">
        <v>25509</v>
      </c>
      <c r="BF4" s="110">
        <v>25336</v>
      </c>
      <c r="BG4" s="110">
        <v>25282</v>
      </c>
      <c r="BH4" s="110">
        <v>25293</v>
      </c>
      <c r="BI4" s="110">
        <v>25316</v>
      </c>
      <c r="BJ4" s="110">
        <v>25320</v>
      </c>
      <c r="BK4" s="110">
        <v>25408</v>
      </c>
      <c r="BL4" s="110">
        <v>25451</v>
      </c>
      <c r="BM4" s="110">
        <v>25559</v>
      </c>
      <c r="BN4" s="110">
        <v>25600</v>
      </c>
      <c r="BO4" s="110">
        <v>25670</v>
      </c>
      <c r="BP4" s="110">
        <v>25770</v>
      </c>
      <c r="BQ4" s="110">
        <v>25852</v>
      </c>
      <c r="BR4" s="110">
        <v>25982</v>
      </c>
      <c r="BS4" s="110">
        <v>25970</v>
      </c>
      <c r="BT4" s="110">
        <v>26009</v>
      </c>
      <c r="BU4" s="110">
        <v>26062</v>
      </c>
      <c r="BV4" s="110">
        <v>26198</v>
      </c>
      <c r="BW4" s="110">
        <v>26381</v>
      </c>
      <c r="BX4" s="110">
        <v>26514</v>
      </c>
      <c r="BY4" s="110">
        <v>26572</v>
      </c>
      <c r="BZ4" s="110">
        <v>26636</v>
      </c>
      <c r="CA4" s="110">
        <v>26677</v>
      </c>
      <c r="CB4" s="110">
        <v>26714</v>
      </c>
      <c r="CC4" s="110">
        <v>26834</v>
      </c>
      <c r="CD4" s="110">
        <v>26955</v>
      </c>
      <c r="CE4" s="110">
        <v>27036</v>
      </c>
      <c r="CF4" s="110">
        <v>27095</v>
      </c>
      <c r="CG4" s="110">
        <v>27218</v>
      </c>
      <c r="CH4" s="110">
        <v>27322</v>
      </c>
      <c r="CI4" s="110">
        <v>27362</v>
      </c>
      <c r="CJ4" s="110">
        <v>27468</v>
      </c>
      <c r="CK4" s="110">
        <v>27555</v>
      </c>
      <c r="CL4" s="110">
        <v>27549</v>
      </c>
      <c r="CM4" s="110">
        <v>27623</v>
      </c>
      <c r="CN4" s="110">
        <v>27707</v>
      </c>
      <c r="CO4" s="110">
        <v>27715</v>
      </c>
      <c r="CP4" s="110">
        <v>27803</v>
      </c>
      <c r="CQ4" s="110">
        <v>27797</v>
      </c>
      <c r="CR4" s="110">
        <v>27933</v>
      </c>
      <c r="CS4" s="110">
        <v>27935</v>
      </c>
      <c r="CT4" s="110">
        <v>28110</v>
      </c>
      <c r="CU4" s="110">
        <v>28099</v>
      </c>
      <c r="CV4" s="110">
        <v>28226</v>
      </c>
      <c r="CW4" s="110">
        <v>28256</v>
      </c>
      <c r="CX4" s="110">
        <v>28304</v>
      </c>
      <c r="CY4" s="110">
        <v>28459</v>
      </c>
      <c r="CZ4" s="110">
        <v>28470</v>
      </c>
      <c r="DA4" s="110">
        <v>28518</v>
      </c>
      <c r="DB4" s="110">
        <v>28673</v>
      </c>
      <c r="DC4" s="110">
        <v>28789</v>
      </c>
      <c r="DD4" s="110">
        <v>28802</v>
      </c>
      <c r="DE4" s="110">
        <v>28928</v>
      </c>
      <c r="DF4" s="110">
        <v>28880</v>
      </c>
      <c r="DG4" s="110">
        <v>29048</v>
      </c>
      <c r="DH4" s="110">
        <v>29106</v>
      </c>
      <c r="DI4" s="110">
        <v>29183</v>
      </c>
      <c r="DJ4" s="110">
        <v>29214</v>
      </c>
      <c r="DK4" s="110">
        <v>29194</v>
      </c>
      <c r="DL4" s="110">
        <v>29322</v>
      </c>
      <c r="DM4" s="110">
        <v>29420</v>
      </c>
      <c r="DN4" s="110">
        <v>29576</v>
      </c>
      <c r="DO4" s="110">
        <v>29684</v>
      </c>
      <c r="DP4" s="110">
        <v>29722</v>
      </c>
      <c r="DQ4" s="110">
        <v>29580</v>
      </c>
      <c r="DR4" s="110">
        <v>29528</v>
      </c>
      <c r="DS4" s="110">
        <v>29366</v>
      </c>
      <c r="DT4" s="110">
        <v>29087</v>
      </c>
      <c r="DU4" s="110">
        <v>29069</v>
      </c>
      <c r="DV4" s="110">
        <v>29102</v>
      </c>
      <c r="DW4" s="110">
        <v>29013</v>
      </c>
      <c r="DX4" s="110">
        <v>29192</v>
      </c>
      <c r="DY4" s="110">
        <v>29385</v>
      </c>
      <c r="DZ4" s="110">
        <v>29324</v>
      </c>
      <c r="EA4" s="110">
        <v>29441</v>
      </c>
      <c r="EB4" s="110">
        <v>29447</v>
      </c>
      <c r="EC4" s="110">
        <v>29283</v>
      </c>
      <c r="ED4" s="110">
        <v>29349</v>
      </c>
      <c r="EE4" s="110">
        <v>29464</v>
      </c>
      <c r="EF4" s="110">
        <v>29681</v>
      </c>
      <c r="EG4" s="110">
        <v>29778</v>
      </c>
      <c r="EH4" s="110">
        <v>29932</v>
      </c>
      <c r="EI4" s="110">
        <v>29869</v>
      </c>
      <c r="EJ4" s="110">
        <v>29974</v>
      </c>
      <c r="EK4" s="110">
        <v>30144</v>
      </c>
      <c r="EL4" s="110">
        <v>30330</v>
      </c>
      <c r="EM4" s="110">
        <v>30573</v>
      </c>
      <c r="EN4" s="110">
        <v>30747</v>
      </c>
      <c r="EO4" s="110">
        <v>30873</v>
      </c>
      <c r="EP4" s="110">
        <v>30981</v>
      </c>
      <c r="EQ4" s="110">
        <v>31188</v>
      </c>
      <c r="ER4" s="110">
        <v>31140</v>
      </c>
      <c r="ES4" s="110">
        <v>31361</v>
      </c>
      <c r="ET4" s="110">
        <v>31569</v>
      </c>
      <c r="EU4" s="110">
        <v>31603</v>
      </c>
      <c r="EV4" s="110">
        <v>31778</v>
      </c>
      <c r="EW4" s="110">
        <v>31843</v>
      </c>
      <c r="EX4" s="110">
        <v>31877</v>
      </c>
      <c r="EY4" s="110">
        <v>31978</v>
      </c>
      <c r="EZ4" s="110">
        <v>32098</v>
      </c>
      <c r="FA4" s="110">
        <v>32093</v>
      </c>
      <c r="FB4" s="110">
        <v>32179</v>
      </c>
      <c r="FC4" s="110">
        <v>32364</v>
      </c>
      <c r="FD4" s="110">
        <v>32403</v>
      </c>
      <c r="FE4" s="110">
        <v>32448</v>
      </c>
      <c r="FF4" s="110">
        <v>32618</v>
      </c>
      <c r="FG4" s="110">
        <v>32721</v>
      </c>
      <c r="FH4" s="110">
        <v>32839</v>
      </c>
      <c r="FI4" s="110">
        <v>32779</v>
      </c>
      <c r="FJ4" s="110">
        <v>32954</v>
      </c>
      <c r="FK4" s="110">
        <v>33000</v>
      </c>
      <c r="FL4" s="110">
        <v>32571</v>
      </c>
      <c r="FM4" s="110">
        <v>32354</v>
      </c>
      <c r="FN4" s="110">
        <v>32198</v>
      </c>
      <c r="FO4" s="110">
        <v>32221</v>
      </c>
      <c r="FP4" s="110">
        <v>32377</v>
      </c>
      <c r="FQ4" s="110">
        <v>32687</v>
      </c>
      <c r="FR4" s="110">
        <v>32686</v>
      </c>
      <c r="FS4" s="110">
        <v>32775</v>
      </c>
      <c r="FT4" s="110">
        <v>32958</v>
      </c>
      <c r="FU4" s="110">
        <v>32916</v>
      </c>
      <c r="FV4" s="110">
        <v>33067</v>
      </c>
      <c r="FW4" s="110">
        <v>33201</v>
      </c>
      <c r="FX4" s="110">
        <v>33163</v>
      </c>
      <c r="FY4" s="110">
        <v>33102</v>
      </c>
      <c r="FZ4" s="110">
        <v>33174</v>
      </c>
      <c r="GA4" s="110">
        <v>32997</v>
      </c>
      <c r="GB4" s="110">
        <v>33094</v>
      </c>
      <c r="GC4" s="111">
        <v>33306.910000000003</v>
      </c>
      <c r="GD4" s="111">
        <v>33156.910000000003</v>
      </c>
      <c r="GE4" s="111">
        <v>33260.839999999997</v>
      </c>
      <c r="GF4" s="111">
        <v>33375.050000000003</v>
      </c>
      <c r="GG4" s="111">
        <v>33484.89</v>
      </c>
      <c r="GH4" s="111">
        <v>33600.57</v>
      </c>
      <c r="GI4" s="111">
        <v>33714.82</v>
      </c>
      <c r="GJ4" s="111">
        <v>33826.11</v>
      </c>
      <c r="GK4" s="111">
        <v>33927.58</v>
      </c>
      <c r="GL4" s="111">
        <v>34027.660000000003</v>
      </c>
      <c r="GM4" s="111">
        <v>34126.33</v>
      </c>
      <c r="GN4" s="111">
        <v>34225.339999999997</v>
      </c>
      <c r="GO4" s="111">
        <v>34322.92</v>
      </c>
      <c r="GP4" s="111">
        <v>34425.94</v>
      </c>
      <c r="GQ4" s="111">
        <v>34525.75</v>
      </c>
      <c r="GR4" s="111">
        <v>34625.879999999997</v>
      </c>
      <c r="GS4" s="111">
        <v>34718.879999999997</v>
      </c>
      <c r="GT4" s="111">
        <v>34809.08</v>
      </c>
      <c r="GU4" s="111">
        <v>34896.14</v>
      </c>
      <c r="GV4" s="111">
        <v>34979.910000000003</v>
      </c>
      <c r="GW4" s="111">
        <v>35060.370000000003</v>
      </c>
      <c r="GX4" s="111">
        <v>35141.01</v>
      </c>
      <c r="GY4" s="111">
        <v>35218.32</v>
      </c>
      <c r="GZ4" s="111">
        <v>35295.800000000003</v>
      </c>
      <c r="HA4" s="111">
        <v>35373.449999999997</v>
      </c>
      <c r="HB4" s="111">
        <v>35451.269999999997</v>
      </c>
      <c r="HC4" t="s">
        <v>572</v>
      </c>
      <c r="HD4" t="b">
        <v>1</v>
      </c>
      <c r="HE4" t="s">
        <v>573</v>
      </c>
      <c r="HF4" t="s">
        <v>573</v>
      </c>
      <c r="HG4">
        <v>2024</v>
      </c>
      <c r="HH4">
        <v>2</v>
      </c>
      <c r="HI4" t="s">
        <v>573</v>
      </c>
      <c r="HJ4" t="s">
        <v>587</v>
      </c>
      <c r="HK4" s="109" t="s">
        <v>588</v>
      </c>
      <c r="HL4" t="s">
        <v>576</v>
      </c>
      <c r="HM4" t="s">
        <v>589</v>
      </c>
      <c r="HN4" s="109" t="s">
        <v>578</v>
      </c>
    </row>
    <row r="5" spans="1:222">
      <c r="A5" t="s">
        <v>566</v>
      </c>
      <c r="B5" t="s">
        <v>590</v>
      </c>
      <c r="C5" s="109" t="s">
        <v>568</v>
      </c>
      <c r="D5" t="s">
        <v>591</v>
      </c>
      <c r="E5" t="s">
        <v>573</v>
      </c>
      <c r="F5" t="s">
        <v>571</v>
      </c>
      <c r="G5" s="110">
        <v>5.8</v>
      </c>
      <c r="H5" s="110">
        <v>6.3</v>
      </c>
      <c r="I5" s="110">
        <v>7.1</v>
      </c>
      <c r="J5" s="110">
        <v>8</v>
      </c>
      <c r="K5" s="110">
        <v>8.9</v>
      </c>
      <c r="L5" s="110">
        <v>9.6</v>
      </c>
      <c r="M5" s="110">
        <v>9.9</v>
      </c>
      <c r="N5" s="110">
        <v>10.199999999999999</v>
      </c>
      <c r="O5" s="110">
        <v>10.4</v>
      </c>
      <c r="P5" s="110">
        <v>10.6</v>
      </c>
      <c r="Q5" s="110">
        <v>10.8</v>
      </c>
      <c r="R5" s="110">
        <v>11.1</v>
      </c>
      <c r="S5" s="110">
        <v>11.3</v>
      </c>
      <c r="T5" s="110">
        <v>11.4</v>
      </c>
      <c r="U5" s="110">
        <v>11.5</v>
      </c>
      <c r="V5" s="110">
        <v>11.7</v>
      </c>
      <c r="W5" s="110">
        <v>11.8</v>
      </c>
      <c r="X5" s="110">
        <v>11.9</v>
      </c>
      <c r="Y5" s="110">
        <v>11.7</v>
      </c>
      <c r="Z5" s="110">
        <v>11.6</v>
      </c>
      <c r="AA5" s="110">
        <v>11.5</v>
      </c>
      <c r="AB5" s="110">
        <v>11.4</v>
      </c>
      <c r="AC5" s="110">
        <v>11.3</v>
      </c>
      <c r="AD5" s="110">
        <v>11.3</v>
      </c>
      <c r="AE5" s="110">
        <v>11.3</v>
      </c>
      <c r="AF5" s="110">
        <v>11.3</v>
      </c>
      <c r="AG5" s="110">
        <v>11.4</v>
      </c>
      <c r="AH5" s="110">
        <v>11.3</v>
      </c>
      <c r="AI5" s="110">
        <v>11.1</v>
      </c>
      <c r="AJ5" s="110">
        <v>10.7</v>
      </c>
      <c r="AK5" s="110">
        <v>10.199999999999999</v>
      </c>
      <c r="AL5" s="110">
        <v>9.6999999999999993</v>
      </c>
      <c r="AM5" s="110">
        <v>9.1999999999999993</v>
      </c>
      <c r="AN5" s="110">
        <v>8.6999999999999993</v>
      </c>
      <c r="AO5" s="110">
        <v>8.4</v>
      </c>
      <c r="AP5" s="110">
        <v>8</v>
      </c>
      <c r="AQ5" s="110">
        <v>7.6</v>
      </c>
      <c r="AR5" s="110">
        <v>7.2</v>
      </c>
      <c r="AS5" s="110">
        <v>7.1</v>
      </c>
      <c r="AT5" s="110">
        <v>7</v>
      </c>
      <c r="AU5" s="110">
        <v>6.9</v>
      </c>
      <c r="AV5" s="110">
        <v>6.9</v>
      </c>
      <c r="AW5" s="110">
        <v>7.1</v>
      </c>
      <c r="AX5" s="110">
        <v>7.5</v>
      </c>
      <c r="AY5" s="110">
        <v>8</v>
      </c>
      <c r="AZ5" s="110">
        <v>8.6999999999999993</v>
      </c>
      <c r="BA5" s="110">
        <v>9.1999999999999993</v>
      </c>
      <c r="BB5" s="110">
        <v>9.5</v>
      </c>
      <c r="BC5" s="110">
        <v>9.6999999999999993</v>
      </c>
      <c r="BD5" s="110">
        <v>9.8000000000000007</v>
      </c>
      <c r="BE5" s="110">
        <v>9.9</v>
      </c>
      <c r="BF5" s="110">
        <v>10.4</v>
      </c>
      <c r="BG5" s="110">
        <v>10.6</v>
      </c>
      <c r="BH5" s="110">
        <v>10.4</v>
      </c>
      <c r="BI5" s="110">
        <v>10.199999999999999</v>
      </c>
      <c r="BJ5" s="110">
        <v>10.3</v>
      </c>
      <c r="BK5" s="110">
        <v>9.9</v>
      </c>
      <c r="BL5" s="110">
        <v>9.6999999999999993</v>
      </c>
      <c r="BM5" s="110">
        <v>9.4</v>
      </c>
      <c r="BN5" s="110">
        <v>9</v>
      </c>
      <c r="BO5" s="110">
        <v>8.9</v>
      </c>
      <c r="BP5" s="110">
        <v>8.6999999999999993</v>
      </c>
      <c r="BQ5" s="110">
        <v>8.6</v>
      </c>
      <c r="BR5" s="110">
        <v>8.3000000000000007</v>
      </c>
      <c r="BS5" s="110">
        <v>8.1999999999999993</v>
      </c>
      <c r="BT5" s="110">
        <v>8.3000000000000007</v>
      </c>
      <c r="BU5" s="110">
        <v>8.1</v>
      </c>
      <c r="BV5" s="110">
        <v>7.8</v>
      </c>
      <c r="BW5" s="110">
        <v>7.3</v>
      </c>
      <c r="BX5" s="110">
        <v>7.2</v>
      </c>
      <c r="BY5" s="110">
        <v>6.8</v>
      </c>
      <c r="BZ5" s="110">
        <v>6.5</v>
      </c>
      <c r="CA5" s="110">
        <v>6.4</v>
      </c>
      <c r="CB5" s="110">
        <v>6.3</v>
      </c>
      <c r="CC5" s="110">
        <v>6.2</v>
      </c>
      <c r="CD5" s="110">
        <v>6.1</v>
      </c>
      <c r="CE5" s="110">
        <v>6.2</v>
      </c>
      <c r="CF5" s="110">
        <v>6</v>
      </c>
      <c r="CG5" s="110">
        <v>5.9</v>
      </c>
      <c r="CH5" s="110">
        <v>5.8</v>
      </c>
      <c r="CI5" s="110">
        <v>5.8</v>
      </c>
      <c r="CJ5" s="110">
        <v>5.5</v>
      </c>
      <c r="CK5" s="110">
        <v>5.3</v>
      </c>
      <c r="CL5" s="110">
        <v>5.2</v>
      </c>
      <c r="CM5" s="110">
        <v>5.0999999999999996</v>
      </c>
      <c r="CN5" s="110">
        <v>5</v>
      </c>
      <c r="CO5" s="110">
        <v>5.0999999999999996</v>
      </c>
      <c r="CP5" s="110">
        <v>5.2</v>
      </c>
      <c r="CQ5" s="110">
        <v>5.2</v>
      </c>
      <c r="CR5" s="110">
        <v>5.2</v>
      </c>
      <c r="CS5" s="110">
        <v>5.3</v>
      </c>
      <c r="CT5" s="110">
        <v>5.0999999999999996</v>
      </c>
      <c r="CU5" s="110">
        <v>5.2</v>
      </c>
      <c r="CV5" s="110">
        <v>4.9000000000000004</v>
      </c>
      <c r="CW5" s="110">
        <v>5</v>
      </c>
      <c r="CX5" s="110">
        <v>4.9000000000000004</v>
      </c>
      <c r="CY5" s="110">
        <v>4.8</v>
      </c>
      <c r="CZ5" s="110">
        <v>4.8</v>
      </c>
      <c r="DA5" s="110">
        <v>4.7</v>
      </c>
      <c r="DB5" s="110">
        <v>4.7</v>
      </c>
      <c r="DC5" s="110">
        <v>4.7</v>
      </c>
      <c r="DD5" s="110">
        <v>4.8</v>
      </c>
      <c r="DE5" s="110">
        <v>4.7</v>
      </c>
      <c r="DF5" s="110">
        <v>5.0999999999999996</v>
      </c>
      <c r="DG5" s="110">
        <v>5.2</v>
      </c>
      <c r="DH5" s="110">
        <v>5.5</v>
      </c>
      <c r="DI5" s="110">
        <v>5.5</v>
      </c>
      <c r="DJ5" s="110">
        <v>5.5</v>
      </c>
      <c r="DK5" s="110">
        <v>5.5</v>
      </c>
      <c r="DL5" s="110">
        <v>5.4</v>
      </c>
      <c r="DM5" s="110">
        <v>5.3</v>
      </c>
      <c r="DN5" s="110">
        <v>5.2</v>
      </c>
      <c r="DO5" s="110">
        <v>5.2</v>
      </c>
      <c r="DP5" s="110">
        <v>5.4</v>
      </c>
      <c r="DQ5" s="110">
        <v>5.9</v>
      </c>
      <c r="DR5" s="110">
        <v>6.4</v>
      </c>
      <c r="DS5" s="110">
        <v>7.1</v>
      </c>
      <c r="DT5" s="110">
        <v>7.8</v>
      </c>
      <c r="DU5" s="110">
        <v>7.8</v>
      </c>
      <c r="DV5" s="110">
        <v>7.8</v>
      </c>
      <c r="DW5" s="110">
        <v>8</v>
      </c>
      <c r="DX5" s="110">
        <v>7.9</v>
      </c>
      <c r="DY5" s="110">
        <v>7.8</v>
      </c>
      <c r="DZ5" s="110">
        <v>7.9</v>
      </c>
      <c r="EA5" s="110">
        <v>7.8</v>
      </c>
      <c r="EB5" s="110">
        <v>7.9</v>
      </c>
      <c r="EC5" s="110">
        <v>8.3000000000000007</v>
      </c>
      <c r="ED5" s="110">
        <v>8.4</v>
      </c>
      <c r="EE5" s="110">
        <v>8.1999999999999993</v>
      </c>
      <c r="EF5" s="110">
        <v>8</v>
      </c>
      <c r="EG5" s="110">
        <v>7.9</v>
      </c>
      <c r="EH5" s="110">
        <v>7.8</v>
      </c>
      <c r="EI5" s="110">
        <v>7.9</v>
      </c>
      <c r="EJ5" s="110">
        <v>7.8</v>
      </c>
      <c r="EK5" s="110">
        <v>7.6</v>
      </c>
      <c r="EL5" s="110">
        <v>7.2</v>
      </c>
      <c r="EM5" s="110">
        <v>6.8</v>
      </c>
      <c r="EN5" s="110">
        <v>6.3</v>
      </c>
      <c r="EO5" s="110">
        <v>6</v>
      </c>
      <c r="EP5" s="110">
        <v>5.7</v>
      </c>
      <c r="EQ5" s="110">
        <v>5.6</v>
      </c>
      <c r="ER5" s="110">
        <v>5.6</v>
      </c>
      <c r="ES5" s="110">
        <v>5.4</v>
      </c>
      <c r="ET5" s="110">
        <v>5.0999999999999996</v>
      </c>
      <c r="EU5" s="110">
        <v>5.0999999999999996</v>
      </c>
      <c r="EV5" s="110">
        <v>5</v>
      </c>
      <c r="EW5" s="110">
        <v>4.9000000000000004</v>
      </c>
      <c r="EX5" s="110">
        <v>4.8</v>
      </c>
      <c r="EY5" s="110">
        <v>4.5999999999999996</v>
      </c>
      <c r="EZ5" s="110">
        <v>4.5</v>
      </c>
      <c r="FA5" s="110">
        <v>4.3</v>
      </c>
      <c r="FB5" s="110">
        <v>4.4000000000000004</v>
      </c>
      <c r="FC5" s="110">
        <v>4.3</v>
      </c>
      <c r="FD5" s="110">
        <v>4.0999999999999996</v>
      </c>
      <c r="FE5" s="110">
        <v>4.2</v>
      </c>
      <c r="FF5" s="110">
        <v>4.0999999999999996</v>
      </c>
      <c r="FG5" s="110">
        <v>3.9</v>
      </c>
      <c r="FH5" s="110">
        <v>4</v>
      </c>
      <c r="FI5" s="110">
        <v>3.9</v>
      </c>
      <c r="FJ5" s="110">
        <v>3.9</v>
      </c>
      <c r="FK5" s="110">
        <v>4.0999999999999996</v>
      </c>
      <c r="FL5" s="110">
        <v>4.2</v>
      </c>
      <c r="FM5" s="110">
        <v>5</v>
      </c>
      <c r="FN5" s="110">
        <v>5.3</v>
      </c>
      <c r="FO5" s="110">
        <v>5.0999999999999996</v>
      </c>
      <c r="FP5" s="110">
        <v>4.8</v>
      </c>
      <c r="FQ5" s="110">
        <v>4.4000000000000004</v>
      </c>
      <c r="FR5" s="110">
        <v>4.2</v>
      </c>
      <c r="FS5" s="110">
        <v>3.9</v>
      </c>
      <c r="FT5" s="110">
        <v>3.9</v>
      </c>
      <c r="FU5" s="110">
        <v>3.8</v>
      </c>
      <c r="FV5" s="110">
        <v>3.9</v>
      </c>
      <c r="FW5" s="110">
        <v>4</v>
      </c>
      <c r="FX5" s="110">
        <v>4.2</v>
      </c>
      <c r="FY5" s="110">
        <v>4.0999999999999996</v>
      </c>
      <c r="FZ5" s="110">
        <v>3.8</v>
      </c>
      <c r="GA5" s="110">
        <v>4.3</v>
      </c>
      <c r="GB5" s="110">
        <v>4.2</v>
      </c>
      <c r="GC5" s="111">
        <v>4.2431080000000003</v>
      </c>
      <c r="GD5" s="111">
        <v>4.4086790000000002</v>
      </c>
      <c r="GE5" s="111">
        <v>4.3800910000000002</v>
      </c>
      <c r="GF5" s="111">
        <v>4.3514749999999998</v>
      </c>
      <c r="GG5" s="111">
        <v>4.3228929999999997</v>
      </c>
      <c r="GH5" s="111">
        <v>4.284726</v>
      </c>
      <c r="GI5" s="111">
        <v>4.2179000000000002</v>
      </c>
      <c r="GJ5" s="111">
        <v>4.1510920000000002</v>
      </c>
      <c r="GK5" s="111">
        <v>4.0937590000000004</v>
      </c>
      <c r="GL5" s="111">
        <v>4.0458970000000001</v>
      </c>
      <c r="GM5" s="111">
        <v>3.998046</v>
      </c>
      <c r="GN5" s="111">
        <v>3.9596619999999998</v>
      </c>
      <c r="GO5" s="111">
        <v>3.9212379999999998</v>
      </c>
      <c r="GP5" s="111">
        <v>3.882746</v>
      </c>
      <c r="GQ5" s="111">
        <v>3.8444630000000002</v>
      </c>
      <c r="GR5" s="111">
        <v>3.8061060000000002</v>
      </c>
      <c r="GS5" s="111">
        <v>3.778645</v>
      </c>
      <c r="GT5" s="111">
        <v>3.7596400000000001</v>
      </c>
      <c r="GU5" s="111">
        <v>3.7499479999999998</v>
      </c>
      <c r="GV5" s="111">
        <v>3.74987</v>
      </c>
      <c r="GW5" s="111">
        <v>3.7498649999999998</v>
      </c>
      <c r="GX5" s="111">
        <v>3.749873</v>
      </c>
      <c r="GY5" s="111">
        <v>3.7498719999999999</v>
      </c>
      <c r="GZ5" s="111">
        <v>3.7498749999999998</v>
      </c>
      <c r="HA5" s="111">
        <v>3.7498800000000001</v>
      </c>
      <c r="HB5" s="111">
        <v>3.749879</v>
      </c>
      <c r="HC5" t="s">
        <v>572</v>
      </c>
      <c r="HD5" t="b">
        <v>1</v>
      </c>
      <c r="HE5" t="s">
        <v>573</v>
      </c>
      <c r="HF5" t="s">
        <v>573</v>
      </c>
      <c r="HG5">
        <v>2024</v>
      </c>
      <c r="HH5">
        <v>2</v>
      </c>
      <c r="HI5" t="s">
        <v>573</v>
      </c>
      <c r="HJ5" t="s">
        <v>592</v>
      </c>
      <c r="HK5" s="109" t="s">
        <v>593</v>
      </c>
      <c r="HL5" t="s">
        <v>576</v>
      </c>
      <c r="HM5" t="s">
        <v>594</v>
      </c>
      <c r="HN5" s="109" t="s">
        <v>578</v>
      </c>
    </row>
    <row r="6" spans="1:222">
      <c r="A6" t="s">
        <v>566</v>
      </c>
      <c r="B6" t="s">
        <v>595</v>
      </c>
      <c r="C6" s="109" t="s">
        <v>568</v>
      </c>
      <c r="D6" t="s">
        <v>569</v>
      </c>
      <c r="E6" t="s">
        <v>570</v>
      </c>
      <c r="F6" t="s">
        <v>571</v>
      </c>
      <c r="G6" s="110">
        <v>157780</v>
      </c>
      <c r="H6" s="110">
        <v>158083</v>
      </c>
      <c r="I6" s="110">
        <v>160445</v>
      </c>
      <c r="J6" s="110">
        <v>158931</v>
      </c>
      <c r="K6" s="110">
        <v>160486</v>
      </c>
      <c r="L6" s="110">
        <v>158130</v>
      </c>
      <c r="M6" s="110">
        <v>157598</v>
      </c>
      <c r="N6" s="110">
        <v>158580</v>
      </c>
      <c r="O6" s="110">
        <v>157715</v>
      </c>
      <c r="P6" s="110">
        <v>160483</v>
      </c>
      <c r="Q6" s="110">
        <v>159367</v>
      </c>
      <c r="R6" s="110">
        <v>159886</v>
      </c>
      <c r="S6" s="110">
        <v>158854</v>
      </c>
      <c r="T6" s="110">
        <v>165111</v>
      </c>
      <c r="U6" s="110">
        <v>163522</v>
      </c>
      <c r="V6" s="110">
        <v>164202</v>
      </c>
      <c r="W6" s="110">
        <v>167088</v>
      </c>
      <c r="X6" s="110">
        <v>165111</v>
      </c>
      <c r="Y6" s="110">
        <v>169770</v>
      </c>
      <c r="Z6" s="110">
        <v>173527</v>
      </c>
      <c r="AA6" s="110">
        <v>175208</v>
      </c>
      <c r="AB6" s="110">
        <v>175613</v>
      </c>
      <c r="AC6" s="110">
        <v>175957</v>
      </c>
      <c r="AD6" s="110">
        <v>177164</v>
      </c>
      <c r="AE6" s="110">
        <v>179729</v>
      </c>
      <c r="AF6" s="110">
        <v>186661</v>
      </c>
      <c r="AG6" s="110">
        <v>183119</v>
      </c>
      <c r="AH6" s="110">
        <v>183388</v>
      </c>
      <c r="AI6" s="110">
        <v>180901</v>
      </c>
      <c r="AJ6" s="110">
        <v>185020</v>
      </c>
      <c r="AK6" s="110">
        <v>187551</v>
      </c>
      <c r="AL6" s="110">
        <v>188860</v>
      </c>
      <c r="AM6" s="110">
        <v>191709</v>
      </c>
      <c r="AN6" s="110">
        <v>194935</v>
      </c>
      <c r="AO6" s="110">
        <v>197179</v>
      </c>
      <c r="AP6" s="110">
        <v>198740</v>
      </c>
      <c r="AQ6" s="110">
        <v>201265</v>
      </c>
      <c r="AR6" s="110">
        <v>204179</v>
      </c>
      <c r="AS6" s="110">
        <v>209872</v>
      </c>
      <c r="AT6" s="110">
        <v>207949</v>
      </c>
      <c r="AU6" s="110">
        <v>213872</v>
      </c>
      <c r="AV6" s="110">
        <v>211391</v>
      </c>
      <c r="AW6" s="110">
        <v>213462</v>
      </c>
      <c r="AX6" s="110">
        <v>216821</v>
      </c>
      <c r="AY6" s="110">
        <v>218128</v>
      </c>
      <c r="AZ6" s="110">
        <v>214176</v>
      </c>
      <c r="BA6" s="110">
        <v>220568</v>
      </c>
      <c r="BB6" s="110">
        <v>220151</v>
      </c>
      <c r="BC6" s="110">
        <v>221591</v>
      </c>
      <c r="BD6" s="110">
        <v>223785</v>
      </c>
      <c r="BE6" s="110">
        <v>225633</v>
      </c>
      <c r="BF6" s="110">
        <v>225562</v>
      </c>
      <c r="BG6" s="110">
        <v>224008</v>
      </c>
      <c r="BH6" s="110">
        <v>230278</v>
      </c>
      <c r="BI6" s="110">
        <v>232470</v>
      </c>
      <c r="BJ6" s="110">
        <v>233411</v>
      </c>
      <c r="BK6" s="110">
        <v>232541</v>
      </c>
      <c r="BL6" s="110">
        <v>232173</v>
      </c>
      <c r="BM6" s="110">
        <v>236870</v>
      </c>
      <c r="BN6" s="110">
        <v>235558</v>
      </c>
      <c r="BO6" s="110">
        <v>239669</v>
      </c>
      <c r="BP6" s="110">
        <v>239943</v>
      </c>
      <c r="BQ6" s="110">
        <v>242123</v>
      </c>
      <c r="BR6" s="110">
        <v>243427</v>
      </c>
      <c r="BS6" s="110">
        <v>247598</v>
      </c>
      <c r="BT6" s="110">
        <v>247441</v>
      </c>
      <c r="BU6" s="110">
        <v>250067</v>
      </c>
      <c r="BV6" s="110">
        <v>245800</v>
      </c>
      <c r="BW6" s="110">
        <v>249558</v>
      </c>
      <c r="BX6" s="110">
        <v>251781</v>
      </c>
      <c r="BY6" s="110">
        <v>254358</v>
      </c>
      <c r="BZ6" s="110">
        <v>253468</v>
      </c>
      <c r="CA6" s="110">
        <v>253069</v>
      </c>
      <c r="CB6" s="110">
        <v>254576</v>
      </c>
      <c r="CC6" s="110">
        <v>253636</v>
      </c>
      <c r="CD6" s="110">
        <v>257028</v>
      </c>
      <c r="CE6" s="110">
        <v>254037</v>
      </c>
      <c r="CF6" s="110">
        <v>266557</v>
      </c>
      <c r="CG6" s="110">
        <v>267871</v>
      </c>
      <c r="CH6" s="110">
        <v>274118</v>
      </c>
      <c r="CI6" s="110">
        <v>274370</v>
      </c>
      <c r="CJ6" s="110">
        <v>277466</v>
      </c>
      <c r="CK6" s="110">
        <v>283106</v>
      </c>
      <c r="CL6" s="110">
        <v>287523</v>
      </c>
      <c r="CM6" s="110">
        <v>289476</v>
      </c>
      <c r="CN6" s="110">
        <v>288052</v>
      </c>
      <c r="CO6" s="110">
        <v>289545</v>
      </c>
      <c r="CP6" s="110">
        <v>295002</v>
      </c>
      <c r="CQ6" s="110">
        <v>295976</v>
      </c>
      <c r="CR6" s="110">
        <v>298538</v>
      </c>
      <c r="CS6" s="110">
        <v>297567</v>
      </c>
      <c r="CT6" s="110">
        <v>298904</v>
      </c>
      <c r="CU6" s="110">
        <v>301081</v>
      </c>
      <c r="CV6" s="110">
        <v>302934</v>
      </c>
      <c r="CW6" s="110">
        <v>304444</v>
      </c>
      <c r="CX6" s="110">
        <v>308695</v>
      </c>
      <c r="CY6" s="110">
        <v>309585</v>
      </c>
      <c r="CZ6" s="110">
        <v>312396</v>
      </c>
      <c r="DA6" s="110">
        <v>314574</v>
      </c>
      <c r="DB6" s="110">
        <v>315137</v>
      </c>
      <c r="DC6" s="110">
        <v>317057</v>
      </c>
      <c r="DD6" s="110">
        <v>320657</v>
      </c>
      <c r="DE6" s="110">
        <v>322465</v>
      </c>
      <c r="DF6" s="110">
        <v>322562</v>
      </c>
      <c r="DG6" s="110">
        <v>325138</v>
      </c>
      <c r="DH6" s="110">
        <v>323889</v>
      </c>
      <c r="DI6" s="110">
        <v>327580</v>
      </c>
      <c r="DJ6" s="110">
        <v>328682</v>
      </c>
      <c r="DK6" s="110">
        <v>339067</v>
      </c>
      <c r="DL6" s="110">
        <v>336009</v>
      </c>
      <c r="DM6" s="110">
        <v>340647</v>
      </c>
      <c r="DN6" s="110">
        <v>340314</v>
      </c>
      <c r="DO6" s="110">
        <v>335815</v>
      </c>
      <c r="DP6" s="110">
        <v>339732</v>
      </c>
      <c r="DQ6" s="110">
        <v>333684</v>
      </c>
      <c r="DR6" s="110">
        <v>340023</v>
      </c>
      <c r="DS6" s="110">
        <v>335761</v>
      </c>
      <c r="DT6" s="110">
        <v>344826</v>
      </c>
      <c r="DU6" s="110">
        <v>343613</v>
      </c>
      <c r="DV6" s="110">
        <v>346368</v>
      </c>
      <c r="DW6" s="110">
        <v>346769</v>
      </c>
      <c r="DX6" s="110">
        <v>347421</v>
      </c>
      <c r="DY6" s="110">
        <v>346091</v>
      </c>
      <c r="DZ6" s="110">
        <v>343460</v>
      </c>
      <c r="EA6" s="110">
        <v>334416</v>
      </c>
      <c r="EB6" s="110">
        <v>339976</v>
      </c>
      <c r="EC6" s="110">
        <v>339972</v>
      </c>
      <c r="ED6" s="110">
        <v>337625</v>
      </c>
      <c r="EE6" s="110">
        <v>344680</v>
      </c>
      <c r="EF6" s="110">
        <v>348062</v>
      </c>
      <c r="EG6" s="110">
        <v>346678</v>
      </c>
      <c r="EH6" s="110">
        <v>345765</v>
      </c>
      <c r="EI6" s="110">
        <v>342890</v>
      </c>
      <c r="EJ6" s="110">
        <v>350923</v>
      </c>
      <c r="EK6" s="110">
        <v>357263</v>
      </c>
      <c r="EL6" s="110">
        <v>360126</v>
      </c>
      <c r="EM6" s="110">
        <v>359009</v>
      </c>
      <c r="EN6" s="110">
        <v>359599</v>
      </c>
      <c r="EO6" s="110">
        <v>359708</v>
      </c>
      <c r="EP6" s="110">
        <v>364730</v>
      </c>
      <c r="EQ6" s="110">
        <v>372232</v>
      </c>
      <c r="ER6" s="110">
        <v>381179</v>
      </c>
      <c r="ES6" s="110">
        <v>388638</v>
      </c>
      <c r="ET6" s="110">
        <v>388470</v>
      </c>
      <c r="EU6" s="110">
        <v>386874</v>
      </c>
      <c r="EV6" s="110">
        <v>387633</v>
      </c>
      <c r="EW6" s="110">
        <v>384657</v>
      </c>
      <c r="EX6" s="110">
        <v>381981</v>
      </c>
      <c r="EY6" s="110">
        <v>382290</v>
      </c>
      <c r="EZ6" s="110">
        <v>390332</v>
      </c>
      <c r="FA6" s="110">
        <v>390954</v>
      </c>
      <c r="FB6" s="110">
        <v>391273</v>
      </c>
      <c r="FC6" s="110">
        <v>395975</v>
      </c>
      <c r="FD6" s="110">
        <v>394175</v>
      </c>
      <c r="FE6" s="110">
        <v>395431</v>
      </c>
      <c r="FF6" s="110">
        <v>400106</v>
      </c>
      <c r="FG6" s="110">
        <v>399632</v>
      </c>
      <c r="FH6" s="110">
        <v>405211</v>
      </c>
      <c r="FI6" s="110">
        <v>405428</v>
      </c>
      <c r="FJ6" s="110">
        <v>407970</v>
      </c>
      <c r="FK6" s="110">
        <v>402584</v>
      </c>
      <c r="FL6" s="110">
        <v>394596</v>
      </c>
      <c r="FM6" s="110">
        <v>406593</v>
      </c>
      <c r="FN6" s="110">
        <v>408367</v>
      </c>
      <c r="FO6" s="110">
        <v>411074</v>
      </c>
      <c r="FP6" s="110">
        <v>413832</v>
      </c>
      <c r="FQ6" s="110">
        <v>410138</v>
      </c>
      <c r="FR6" s="110">
        <v>402842</v>
      </c>
      <c r="FS6" s="110">
        <v>401738</v>
      </c>
      <c r="FT6" s="110">
        <v>398386</v>
      </c>
      <c r="FU6" s="110">
        <v>400405</v>
      </c>
      <c r="FV6" s="110">
        <v>408689</v>
      </c>
      <c r="FW6" s="110">
        <v>407362</v>
      </c>
      <c r="FX6" s="110">
        <v>412328</v>
      </c>
      <c r="FY6" s="110">
        <v>413001</v>
      </c>
      <c r="FZ6" s="110">
        <v>415159</v>
      </c>
      <c r="GA6" s="110">
        <v>420689</v>
      </c>
      <c r="GB6" s="110">
        <v>426221</v>
      </c>
      <c r="GC6" s="111">
        <v>427151.4</v>
      </c>
      <c r="GD6" s="111">
        <v>427205.6</v>
      </c>
      <c r="GE6" s="111">
        <v>429422.1</v>
      </c>
      <c r="GF6" s="111">
        <v>431072.3</v>
      </c>
      <c r="GG6" s="111">
        <v>432818.3</v>
      </c>
      <c r="GH6" s="111">
        <v>434694.7</v>
      </c>
      <c r="GI6" s="111">
        <v>436515.1</v>
      </c>
      <c r="GJ6" s="111">
        <v>437864.4</v>
      </c>
      <c r="GK6" s="111">
        <v>439188.4</v>
      </c>
      <c r="GL6" s="111">
        <v>440408.8</v>
      </c>
      <c r="GM6" s="111">
        <v>441787.5</v>
      </c>
      <c r="GN6" s="111">
        <v>443258.1</v>
      </c>
      <c r="GO6" s="111">
        <v>444859.4</v>
      </c>
      <c r="GP6" s="111">
        <v>446391.8</v>
      </c>
      <c r="GQ6" s="111">
        <v>448363</v>
      </c>
      <c r="GR6" s="111">
        <v>450539.2</v>
      </c>
      <c r="GS6" s="111">
        <v>452477.2</v>
      </c>
      <c r="GT6" s="111">
        <v>454341.6</v>
      </c>
      <c r="GU6" s="111">
        <v>456201.8</v>
      </c>
      <c r="GV6" s="111">
        <v>458220.1</v>
      </c>
      <c r="GW6" s="111">
        <v>459983.9</v>
      </c>
      <c r="GX6" s="111">
        <v>461695.3</v>
      </c>
      <c r="GY6" s="111">
        <v>463445.7</v>
      </c>
      <c r="GZ6" s="111">
        <v>465447</v>
      </c>
      <c r="HA6" s="111">
        <v>467184.9</v>
      </c>
      <c r="HB6" s="111">
        <v>468872.6</v>
      </c>
      <c r="HC6" t="s">
        <v>572</v>
      </c>
      <c r="HD6" t="b">
        <v>1</v>
      </c>
      <c r="HE6" s="109" t="s">
        <v>580</v>
      </c>
      <c r="HF6" t="s">
        <v>573</v>
      </c>
      <c r="HG6">
        <v>2024</v>
      </c>
      <c r="HH6">
        <v>2</v>
      </c>
      <c r="HI6" t="s">
        <v>573</v>
      </c>
      <c r="HJ6" t="s">
        <v>596</v>
      </c>
      <c r="HK6" s="109" t="s">
        <v>597</v>
      </c>
      <c r="HL6" t="s">
        <v>576</v>
      </c>
      <c r="HM6" t="s">
        <v>598</v>
      </c>
      <c r="HN6" s="109" t="s">
        <v>578</v>
      </c>
    </row>
    <row r="7" spans="1:222">
      <c r="A7" t="s">
        <v>566</v>
      </c>
      <c r="B7" t="s">
        <v>599</v>
      </c>
      <c r="C7" s="109" t="s">
        <v>568</v>
      </c>
      <c r="D7" t="s">
        <v>600</v>
      </c>
      <c r="E7" t="s">
        <v>573</v>
      </c>
      <c r="F7" t="s">
        <v>571</v>
      </c>
      <c r="G7" s="110">
        <v>1256.6559999999999</v>
      </c>
      <c r="H7" s="110">
        <v>1320.788</v>
      </c>
      <c r="I7" s="110">
        <v>1377.7919999999999</v>
      </c>
      <c r="J7" s="110">
        <v>1419.0419999999999</v>
      </c>
      <c r="K7" s="110">
        <v>1445.7460000000001</v>
      </c>
      <c r="L7" s="110">
        <v>1481.0730000000001</v>
      </c>
      <c r="M7" s="110">
        <v>1519.57</v>
      </c>
      <c r="N7" s="110">
        <v>1560.4949999999999</v>
      </c>
      <c r="O7" s="110">
        <v>1588.7190000000001</v>
      </c>
      <c r="P7" s="110">
        <v>1621.8520000000001</v>
      </c>
      <c r="Q7" s="110">
        <v>1645.3019999999999</v>
      </c>
      <c r="R7" s="110">
        <v>1677.7139999999999</v>
      </c>
      <c r="S7" s="110">
        <v>1735.998</v>
      </c>
      <c r="T7" s="110">
        <v>1757.346</v>
      </c>
      <c r="U7" s="110">
        <v>1777.221</v>
      </c>
      <c r="V7" s="110">
        <v>1805.329</v>
      </c>
      <c r="W7" s="110">
        <v>1833.021</v>
      </c>
      <c r="X7" s="110">
        <v>1859.9649999999999</v>
      </c>
      <c r="Y7" s="110">
        <v>1876.902</v>
      </c>
      <c r="Z7" s="110">
        <v>1935.8820000000001</v>
      </c>
      <c r="AA7" s="110">
        <v>1996.2460000000001</v>
      </c>
      <c r="AB7" s="110">
        <v>2015.9390000000001</v>
      </c>
      <c r="AC7" s="110">
        <v>2043.298</v>
      </c>
      <c r="AD7" s="110">
        <v>2093.2809999999999</v>
      </c>
      <c r="AE7" s="110">
        <v>2142.5929999999998</v>
      </c>
      <c r="AF7" s="110">
        <v>2185.8229999999999</v>
      </c>
      <c r="AG7" s="110">
        <v>2220.4349999999999</v>
      </c>
      <c r="AH7" s="110">
        <v>2251.2330000000002</v>
      </c>
      <c r="AI7" s="110">
        <v>2282.895</v>
      </c>
      <c r="AJ7" s="110">
        <v>2321.7919999999999</v>
      </c>
      <c r="AK7" s="110">
        <v>2369.9499999999998</v>
      </c>
      <c r="AL7" s="110">
        <v>2418.279</v>
      </c>
      <c r="AM7" s="110">
        <v>2470.636</v>
      </c>
      <c r="AN7" s="110">
        <v>2512.3130000000001</v>
      </c>
      <c r="AO7" s="110">
        <v>2569.6179999999999</v>
      </c>
      <c r="AP7" s="110">
        <v>2641.6390000000001</v>
      </c>
      <c r="AQ7" s="110">
        <v>2684.4940000000001</v>
      </c>
      <c r="AR7" s="110">
        <v>2756.2930000000001</v>
      </c>
      <c r="AS7" s="110">
        <v>2816.473</v>
      </c>
      <c r="AT7" s="110">
        <v>2895.6689999999999</v>
      </c>
      <c r="AU7" s="110">
        <v>2978.6680000000001</v>
      </c>
      <c r="AV7" s="110">
        <v>3042.386</v>
      </c>
      <c r="AW7" s="110">
        <v>3096.3310000000001</v>
      </c>
      <c r="AX7" s="110">
        <v>3142.5079999999998</v>
      </c>
      <c r="AY7" s="110">
        <v>3224.9960000000001</v>
      </c>
      <c r="AZ7" s="110">
        <v>3293.2919999999999</v>
      </c>
      <c r="BA7" s="110">
        <v>3373.0810000000001</v>
      </c>
      <c r="BB7" s="110">
        <v>3431.9459999999999</v>
      </c>
      <c r="BC7" s="110">
        <v>3467.9760000000001</v>
      </c>
      <c r="BD7" s="110">
        <v>3483.1289999999999</v>
      </c>
      <c r="BE7" s="110">
        <v>3486.288</v>
      </c>
      <c r="BF7" s="110">
        <v>3519.4830000000002</v>
      </c>
      <c r="BG7" s="110">
        <v>3533.2429999999999</v>
      </c>
      <c r="BH7" s="110">
        <v>3585.3939999999998</v>
      </c>
      <c r="BI7" s="110">
        <v>3630.5349999999999</v>
      </c>
      <c r="BJ7" s="110">
        <v>3662.1970000000001</v>
      </c>
      <c r="BK7" s="110">
        <v>3681.2950000000001</v>
      </c>
      <c r="BL7" s="110">
        <v>3682.5749999999998</v>
      </c>
      <c r="BM7" s="110">
        <v>3730.634</v>
      </c>
      <c r="BN7" s="110">
        <v>3764.5340000000001</v>
      </c>
      <c r="BO7" s="110">
        <v>3784.6889999999999</v>
      </c>
      <c r="BP7" s="110">
        <v>3813.2370000000001</v>
      </c>
      <c r="BQ7" s="110">
        <v>3825.77</v>
      </c>
      <c r="BR7" s="110">
        <v>3869.8229999999999</v>
      </c>
      <c r="BS7" s="110">
        <v>3882.18</v>
      </c>
      <c r="BT7" s="110">
        <v>3914.6239999999998</v>
      </c>
      <c r="BU7" s="110">
        <v>3968.22</v>
      </c>
      <c r="BV7" s="110">
        <v>3978.2469999999998</v>
      </c>
      <c r="BW7" s="110">
        <v>4081.9929999999999</v>
      </c>
      <c r="BX7" s="110">
        <v>4143.857</v>
      </c>
      <c r="BY7" s="110">
        <v>4207.8729999999996</v>
      </c>
      <c r="BZ7" s="110">
        <v>4225.6909999999998</v>
      </c>
      <c r="CA7" s="110">
        <v>4229.5839999999998</v>
      </c>
      <c r="CB7" s="110">
        <v>4273.2780000000002</v>
      </c>
      <c r="CC7" s="110">
        <v>4319.6819999999998</v>
      </c>
      <c r="CD7" s="110">
        <v>4319.2709999999997</v>
      </c>
      <c r="CE7" s="110">
        <v>4422.741</v>
      </c>
      <c r="CF7" s="110">
        <v>4529.62</v>
      </c>
      <c r="CG7" s="110">
        <v>4579.0190000000002</v>
      </c>
      <c r="CH7" s="110">
        <v>4624.2740000000003</v>
      </c>
      <c r="CI7" s="110">
        <v>4637.7709999999997</v>
      </c>
      <c r="CJ7" s="110">
        <v>4701.4949999999999</v>
      </c>
      <c r="CK7" s="110">
        <v>4802.4549999999999</v>
      </c>
      <c r="CL7" s="110">
        <v>4890.7749999999996</v>
      </c>
      <c r="CM7" s="110">
        <v>5001.3689999999997</v>
      </c>
      <c r="CN7" s="110">
        <v>5002.7700000000004</v>
      </c>
      <c r="CO7" s="110">
        <v>5029.6509999999998</v>
      </c>
      <c r="CP7" s="110">
        <v>5057.9219999999996</v>
      </c>
      <c r="CQ7" s="110">
        <v>5089.49</v>
      </c>
      <c r="CR7" s="110">
        <v>5073.9089999999997</v>
      </c>
      <c r="CS7" s="110">
        <v>5126.5479999999998</v>
      </c>
      <c r="CT7" s="110">
        <v>5142.66</v>
      </c>
      <c r="CU7" s="110">
        <v>5215.1049999999996</v>
      </c>
      <c r="CV7" s="110">
        <v>5274.7430000000004</v>
      </c>
      <c r="CW7" s="110">
        <v>5382.1080000000002</v>
      </c>
      <c r="CX7" s="110">
        <v>5458.2330000000002</v>
      </c>
      <c r="CY7" s="110">
        <v>5521.0789999999997</v>
      </c>
      <c r="CZ7" s="110">
        <v>5546.8860000000004</v>
      </c>
      <c r="DA7" s="110">
        <v>5624.5039999999999</v>
      </c>
      <c r="DB7" s="110">
        <v>5694.482</v>
      </c>
      <c r="DC7" s="110">
        <v>5778.8289999999997</v>
      </c>
      <c r="DD7" s="110">
        <v>5743.0929999999998</v>
      </c>
      <c r="DE7" s="110">
        <v>5808.4660000000003</v>
      </c>
      <c r="DF7" s="110">
        <v>5809.2719999999999</v>
      </c>
      <c r="DG7" s="110">
        <v>5993.5169999999998</v>
      </c>
      <c r="DH7" s="110">
        <v>6001.19</v>
      </c>
      <c r="DI7" s="110">
        <v>6067.3119999999999</v>
      </c>
      <c r="DJ7" s="110">
        <v>6166.277</v>
      </c>
      <c r="DK7" s="110">
        <v>6414.875</v>
      </c>
      <c r="DL7" s="110">
        <v>6339.4709999999995</v>
      </c>
      <c r="DM7" s="110">
        <v>6466.942</v>
      </c>
      <c r="DN7" s="110">
        <v>6476.04</v>
      </c>
      <c r="DO7" s="110">
        <v>6580.8379999999997</v>
      </c>
      <c r="DP7" s="110">
        <v>6498.0690000000004</v>
      </c>
      <c r="DQ7" s="110">
        <v>6496.1270000000004</v>
      </c>
      <c r="DR7" s="110">
        <v>6443.4080000000004</v>
      </c>
      <c r="DS7" s="110">
        <v>6371.857</v>
      </c>
      <c r="DT7" s="110">
        <v>6556.6030000000001</v>
      </c>
      <c r="DU7" s="110">
        <v>6566.0349999999999</v>
      </c>
      <c r="DV7" s="110">
        <v>6577.1170000000002</v>
      </c>
      <c r="DW7" s="110">
        <v>6601.875</v>
      </c>
      <c r="DX7" s="110">
        <v>6547.2240000000002</v>
      </c>
      <c r="DY7" s="110">
        <v>6603.5609999999997</v>
      </c>
      <c r="DZ7" s="110">
        <v>6617.42</v>
      </c>
      <c r="EA7" s="110">
        <v>6764.375</v>
      </c>
      <c r="EB7" s="110">
        <v>6692.7950000000001</v>
      </c>
      <c r="EC7" s="110">
        <v>6733.2610000000004</v>
      </c>
      <c r="ED7" s="110">
        <v>6724.4960000000001</v>
      </c>
      <c r="EE7" s="110">
        <v>6797.8590000000004</v>
      </c>
      <c r="EF7" s="110">
        <v>6797.991</v>
      </c>
      <c r="EG7" s="110">
        <v>6779.3310000000001</v>
      </c>
      <c r="EH7" s="110">
        <v>6805.55</v>
      </c>
      <c r="EI7" s="110">
        <v>6831.2070000000003</v>
      </c>
      <c r="EJ7" s="110">
        <v>7064.567</v>
      </c>
      <c r="EK7" s="110">
        <v>7073.6540000000005</v>
      </c>
      <c r="EL7" s="110">
        <v>7154.1670000000004</v>
      </c>
      <c r="EM7" s="110">
        <v>7221.8159999999998</v>
      </c>
      <c r="EN7" s="110">
        <v>7176</v>
      </c>
      <c r="EO7" s="110">
        <v>7114.8590000000004</v>
      </c>
      <c r="EP7" s="110">
        <v>7151.2439999999997</v>
      </c>
      <c r="EQ7" s="110">
        <v>7196.0320000000002</v>
      </c>
      <c r="ER7" s="110">
        <v>7235.93</v>
      </c>
      <c r="ES7" s="110">
        <v>7286.7740000000003</v>
      </c>
      <c r="ET7" s="110">
        <v>7292.8819999999996</v>
      </c>
      <c r="EU7" s="110">
        <v>7378.1360000000004</v>
      </c>
      <c r="EV7" s="110">
        <v>7418.134</v>
      </c>
      <c r="EW7" s="110">
        <v>7455.1180000000004</v>
      </c>
      <c r="EX7" s="110">
        <v>7453.085</v>
      </c>
      <c r="EY7" s="110">
        <v>7552.2139999999999</v>
      </c>
      <c r="EZ7" s="110">
        <v>7621.8649999999998</v>
      </c>
      <c r="FA7" s="110">
        <v>7682.0569999999998</v>
      </c>
      <c r="FB7" s="110">
        <v>7709.6490000000003</v>
      </c>
      <c r="FC7" s="110">
        <v>7783.6279999999997</v>
      </c>
      <c r="FD7" s="110">
        <v>7753.0959999999995</v>
      </c>
      <c r="FE7" s="110">
        <v>7876.518</v>
      </c>
      <c r="FF7" s="110">
        <v>7956.6149999999998</v>
      </c>
      <c r="FG7" s="110">
        <v>7998.0789999999997</v>
      </c>
      <c r="FH7" s="110">
        <v>8102.4250000000002</v>
      </c>
      <c r="FI7" s="110">
        <v>8093.8450000000003</v>
      </c>
      <c r="FJ7" s="110">
        <v>8076.643</v>
      </c>
      <c r="FK7" s="110">
        <v>8056.7950000000001</v>
      </c>
      <c r="FL7" s="110">
        <v>7842.4639999999999</v>
      </c>
      <c r="FM7" s="110">
        <v>8014.82</v>
      </c>
      <c r="FN7" s="110">
        <v>8241.4920000000002</v>
      </c>
      <c r="FO7" s="110">
        <v>8267.3289999999997</v>
      </c>
      <c r="FP7" s="110">
        <v>8500.1610000000001</v>
      </c>
      <c r="FQ7" s="110">
        <v>8499.4500000000007</v>
      </c>
      <c r="FR7" s="110">
        <v>8570.4380000000001</v>
      </c>
      <c r="FS7" s="110">
        <v>8762.1610000000001</v>
      </c>
      <c r="FT7" s="110">
        <v>8858.7540000000008</v>
      </c>
      <c r="FU7" s="110">
        <v>8972.3819999999996</v>
      </c>
      <c r="FV7" s="110">
        <v>9187.0920000000006</v>
      </c>
      <c r="FW7" s="110">
        <v>9460.3019999999997</v>
      </c>
      <c r="FX7" s="110">
        <v>9660.59</v>
      </c>
      <c r="FY7" s="110">
        <v>9771.0329999999994</v>
      </c>
      <c r="FZ7" s="110">
        <v>9774.9840000000004</v>
      </c>
      <c r="GA7" s="110">
        <v>9898.7260000000006</v>
      </c>
      <c r="GB7" s="110">
        <v>10025.209999999999</v>
      </c>
      <c r="GC7" s="111">
        <v>10139.5</v>
      </c>
      <c r="GD7" s="111">
        <v>10244.950000000001</v>
      </c>
      <c r="GE7" s="111">
        <v>10327.93</v>
      </c>
      <c r="GF7" s="111">
        <v>10399.200000000001</v>
      </c>
      <c r="GG7" s="111">
        <v>10470.950000000001</v>
      </c>
      <c r="GH7" s="111">
        <v>10541.84</v>
      </c>
      <c r="GI7" s="111">
        <v>10611.65</v>
      </c>
      <c r="GJ7" s="111">
        <v>10680.9</v>
      </c>
      <c r="GK7" s="111">
        <v>10750.04</v>
      </c>
      <c r="GL7" s="111">
        <v>10818.11</v>
      </c>
      <c r="GM7" s="111">
        <v>10887.61</v>
      </c>
      <c r="GN7" s="111">
        <v>10957.44</v>
      </c>
      <c r="GO7" s="111">
        <v>11027.81</v>
      </c>
      <c r="GP7" s="111">
        <v>11097.76</v>
      </c>
      <c r="GQ7" s="111">
        <v>11168.61</v>
      </c>
      <c r="GR7" s="111">
        <v>11240.3</v>
      </c>
      <c r="GS7" s="111">
        <v>11313.43</v>
      </c>
      <c r="GT7" s="111">
        <v>11387.67</v>
      </c>
      <c r="GU7" s="111">
        <v>11462.16</v>
      </c>
      <c r="GV7" s="111">
        <v>11537.54</v>
      </c>
      <c r="GW7" s="111">
        <v>11614.13</v>
      </c>
      <c r="GX7" s="111">
        <v>11691.39</v>
      </c>
      <c r="GY7" s="111">
        <v>11769.48</v>
      </c>
      <c r="GZ7" s="111">
        <v>11848.68</v>
      </c>
      <c r="HA7" s="111">
        <v>11928.99</v>
      </c>
      <c r="HB7" s="111">
        <v>12009.94</v>
      </c>
      <c r="HC7" t="s">
        <v>601</v>
      </c>
      <c r="HD7" t="b">
        <v>1</v>
      </c>
      <c r="HE7" t="s">
        <v>573</v>
      </c>
      <c r="HF7" t="s">
        <v>573</v>
      </c>
      <c r="HG7">
        <v>2024</v>
      </c>
      <c r="HH7">
        <v>2</v>
      </c>
      <c r="HI7" t="s">
        <v>573</v>
      </c>
      <c r="HJ7" t="s">
        <v>601</v>
      </c>
      <c r="HK7" t="s">
        <v>573</v>
      </c>
      <c r="HL7" t="s">
        <v>576</v>
      </c>
      <c r="HM7" t="s">
        <v>602</v>
      </c>
      <c r="HN7" s="109" t="s">
        <v>578</v>
      </c>
    </row>
    <row r="8" spans="1:222">
      <c r="A8" t="s">
        <v>566</v>
      </c>
      <c r="B8" t="s">
        <v>567</v>
      </c>
      <c r="C8" t="s">
        <v>610</v>
      </c>
      <c r="D8" t="s">
        <v>569</v>
      </c>
      <c r="E8" t="s">
        <v>570</v>
      </c>
      <c r="F8" t="s">
        <v>571</v>
      </c>
      <c r="G8" s="110">
        <v>2203.6559999999999</v>
      </c>
      <c r="H8" s="110">
        <v>2273.364</v>
      </c>
      <c r="I8" s="110">
        <v>2332.9520000000002</v>
      </c>
      <c r="J8" s="110">
        <v>2420.6489999999999</v>
      </c>
      <c r="K8" s="110">
        <v>2498.2269999999999</v>
      </c>
      <c r="L8" s="110">
        <v>2399.2869999999998</v>
      </c>
      <c r="M8" s="110">
        <v>2452.13</v>
      </c>
      <c r="N8" s="110">
        <v>2560.0639999999999</v>
      </c>
      <c r="O8" s="110">
        <v>2665.75</v>
      </c>
      <c r="P8" s="110">
        <v>2569.0590000000002</v>
      </c>
      <c r="Q8" s="110">
        <v>2582.5500000000002</v>
      </c>
      <c r="R8" s="110">
        <v>2688.2359999999999</v>
      </c>
      <c r="S8" s="110">
        <v>2872.623</v>
      </c>
      <c r="T8" s="110">
        <v>2925.4659999999999</v>
      </c>
      <c r="U8" s="110">
        <v>2987.3029999999999</v>
      </c>
      <c r="V8" s="110">
        <v>3060.384</v>
      </c>
      <c r="W8" s="110">
        <v>3088.4920000000002</v>
      </c>
      <c r="X8" s="110">
        <v>3128.9670000000001</v>
      </c>
      <c r="Y8" s="110">
        <v>3185.183</v>
      </c>
      <c r="Z8" s="110">
        <v>3267.2579999999998</v>
      </c>
      <c r="AA8" s="110">
        <v>3359.4520000000002</v>
      </c>
      <c r="AB8" s="110">
        <v>3403.3</v>
      </c>
      <c r="AC8" s="110">
        <v>3447.1480000000001</v>
      </c>
      <c r="AD8" s="110">
        <v>3557.3310000000001</v>
      </c>
      <c r="AE8" s="110">
        <v>3637.1570000000002</v>
      </c>
      <c r="AF8" s="110">
        <v>3792.3130000000001</v>
      </c>
      <c r="AG8" s="110">
        <v>3863.145</v>
      </c>
      <c r="AH8" s="110">
        <v>3930.6030000000001</v>
      </c>
      <c r="AI8" s="110">
        <v>4305</v>
      </c>
      <c r="AJ8" s="110">
        <v>4334</v>
      </c>
      <c r="AK8" s="110">
        <v>4487</v>
      </c>
      <c r="AL8" s="110">
        <v>4632</v>
      </c>
      <c r="AM8" s="110">
        <v>4640</v>
      </c>
      <c r="AN8" s="110">
        <v>4879</v>
      </c>
      <c r="AO8" s="110">
        <v>5040</v>
      </c>
      <c r="AP8" s="110">
        <v>5234</v>
      </c>
      <c r="AQ8" s="110">
        <v>5239</v>
      </c>
      <c r="AR8" s="110">
        <v>5247</v>
      </c>
      <c r="AS8" s="110">
        <v>5405</v>
      </c>
      <c r="AT8" s="110">
        <v>5609</v>
      </c>
      <c r="AU8" s="110">
        <v>5594</v>
      </c>
      <c r="AV8" s="110">
        <v>5782</v>
      </c>
      <c r="AW8" s="110">
        <v>5930</v>
      </c>
      <c r="AX8" s="110">
        <v>6012</v>
      </c>
      <c r="AY8" s="110">
        <v>5974</v>
      </c>
      <c r="AZ8" s="110">
        <v>6126</v>
      </c>
      <c r="BA8" s="110">
        <v>6125</v>
      </c>
      <c r="BB8" s="110">
        <v>6492</v>
      </c>
      <c r="BC8" s="110">
        <v>6453</v>
      </c>
      <c r="BD8" s="110">
        <v>6234</v>
      </c>
      <c r="BE8" s="110">
        <v>6198</v>
      </c>
      <c r="BF8" s="110">
        <v>6517</v>
      </c>
      <c r="BG8" s="110">
        <v>6477</v>
      </c>
      <c r="BH8" s="110">
        <v>6646</v>
      </c>
      <c r="BI8" s="110">
        <v>6727</v>
      </c>
      <c r="BJ8" s="110">
        <v>6997</v>
      </c>
      <c r="BK8" s="110">
        <v>6841</v>
      </c>
      <c r="BL8" s="110">
        <v>6602</v>
      </c>
      <c r="BM8" s="110">
        <v>6704</v>
      </c>
      <c r="BN8" s="110">
        <v>6891</v>
      </c>
      <c r="BO8" s="110">
        <v>6872</v>
      </c>
      <c r="BP8" s="110">
        <v>6901</v>
      </c>
      <c r="BQ8" s="110">
        <v>6999</v>
      </c>
      <c r="BR8" s="110">
        <v>7120</v>
      </c>
      <c r="BS8" s="110">
        <v>7100</v>
      </c>
      <c r="BT8" s="110">
        <v>7308</v>
      </c>
      <c r="BU8" s="110">
        <v>7377</v>
      </c>
      <c r="BV8" s="110">
        <v>7428</v>
      </c>
      <c r="BW8" s="110">
        <v>7219</v>
      </c>
      <c r="BX8" s="110">
        <v>7704</v>
      </c>
      <c r="BY8" s="110">
        <v>8050</v>
      </c>
      <c r="BZ8" s="110">
        <v>8065</v>
      </c>
      <c r="CA8" s="110">
        <v>7887</v>
      </c>
      <c r="CB8" s="110">
        <v>8048</v>
      </c>
      <c r="CC8" s="110">
        <v>8448</v>
      </c>
      <c r="CD8" s="110">
        <v>8468</v>
      </c>
      <c r="CE8" s="110">
        <v>8757</v>
      </c>
      <c r="CF8" s="110">
        <v>8818</v>
      </c>
      <c r="CG8" s="110">
        <v>9094</v>
      </c>
      <c r="CH8" s="110">
        <v>9184</v>
      </c>
      <c r="CI8" s="110">
        <v>9313</v>
      </c>
      <c r="CJ8" s="110">
        <v>9861</v>
      </c>
      <c r="CK8" s="110">
        <v>9826</v>
      </c>
      <c r="CL8" s="110">
        <v>10195</v>
      </c>
      <c r="CM8" s="110">
        <v>10811</v>
      </c>
      <c r="CN8" s="110">
        <v>9870</v>
      </c>
      <c r="CO8" s="110">
        <v>10189</v>
      </c>
      <c r="CP8" s="110">
        <v>10298</v>
      </c>
      <c r="CQ8" s="110">
        <v>10629</v>
      </c>
      <c r="CR8" s="110">
        <v>10379</v>
      </c>
      <c r="CS8" s="110">
        <v>10146</v>
      </c>
      <c r="CT8" s="110">
        <v>10703</v>
      </c>
      <c r="CU8" s="110">
        <v>10366</v>
      </c>
      <c r="CV8" s="110">
        <v>11989</v>
      </c>
      <c r="CW8" s="110">
        <v>12409</v>
      </c>
      <c r="CX8" s="110">
        <v>12408</v>
      </c>
      <c r="CY8" s="110">
        <v>12662</v>
      </c>
      <c r="CZ8" s="110">
        <v>12920</v>
      </c>
      <c r="DA8" s="110">
        <v>13279</v>
      </c>
      <c r="DB8" s="110">
        <v>13669</v>
      </c>
      <c r="DC8" s="110">
        <v>13668</v>
      </c>
      <c r="DD8" s="110">
        <v>14205</v>
      </c>
      <c r="DE8" s="110">
        <v>14681</v>
      </c>
      <c r="DF8" s="110">
        <v>14643</v>
      </c>
      <c r="DG8" s="110">
        <v>14713</v>
      </c>
      <c r="DH8" s="110">
        <v>14863</v>
      </c>
      <c r="DI8" s="110">
        <v>15292</v>
      </c>
      <c r="DJ8" s="110">
        <v>15652</v>
      </c>
      <c r="DK8" s="110">
        <v>15661</v>
      </c>
      <c r="DL8" s="110">
        <v>16295</v>
      </c>
      <c r="DM8" s="110">
        <v>16680</v>
      </c>
      <c r="DN8" s="110">
        <v>17084</v>
      </c>
      <c r="DO8" s="110">
        <v>17891</v>
      </c>
      <c r="DP8" s="110">
        <v>17172</v>
      </c>
      <c r="DQ8" s="110">
        <v>17328</v>
      </c>
      <c r="DR8" s="110">
        <v>17305</v>
      </c>
      <c r="DS8" s="110">
        <v>16825</v>
      </c>
      <c r="DT8" s="110">
        <v>17195</v>
      </c>
      <c r="DU8" s="110">
        <v>17157</v>
      </c>
      <c r="DV8" s="110">
        <v>17618</v>
      </c>
      <c r="DW8" s="110">
        <v>18831</v>
      </c>
      <c r="DX8" s="110">
        <v>17422</v>
      </c>
      <c r="DY8" s="110">
        <v>17548</v>
      </c>
      <c r="DZ8" s="110">
        <v>17762</v>
      </c>
      <c r="EA8" s="110">
        <v>18475</v>
      </c>
      <c r="EB8" s="110">
        <v>18242</v>
      </c>
      <c r="EC8" s="110">
        <v>18350</v>
      </c>
      <c r="ED8" s="110">
        <v>18382</v>
      </c>
      <c r="EE8" s="110">
        <v>18603</v>
      </c>
      <c r="EF8" s="110">
        <v>19029</v>
      </c>
      <c r="EG8" s="110">
        <v>19095</v>
      </c>
      <c r="EH8" s="110">
        <v>18982</v>
      </c>
      <c r="EI8" s="110">
        <v>18597</v>
      </c>
      <c r="EJ8" s="110">
        <v>19598</v>
      </c>
      <c r="EK8" s="110">
        <v>19195</v>
      </c>
      <c r="EL8" s="110">
        <v>19482</v>
      </c>
      <c r="EM8" s="110">
        <v>19571</v>
      </c>
      <c r="EN8" s="110">
        <v>19575</v>
      </c>
      <c r="EO8" s="110">
        <v>19825</v>
      </c>
      <c r="EP8" s="110">
        <v>19993</v>
      </c>
      <c r="EQ8" s="110">
        <v>20426</v>
      </c>
      <c r="ER8" s="110">
        <v>20839</v>
      </c>
      <c r="ES8" s="110">
        <v>20846</v>
      </c>
      <c r="ET8" s="110">
        <v>21129</v>
      </c>
      <c r="EU8" s="110">
        <v>20549</v>
      </c>
      <c r="EV8" s="110">
        <v>22462</v>
      </c>
      <c r="EW8" s="110">
        <v>22802</v>
      </c>
      <c r="EX8" s="110">
        <v>23011</v>
      </c>
      <c r="EY8" s="110">
        <v>23425</v>
      </c>
      <c r="EZ8" s="110">
        <v>23645</v>
      </c>
      <c r="FA8" s="110">
        <v>23594</v>
      </c>
      <c r="FB8" s="110">
        <v>23997</v>
      </c>
      <c r="FC8" s="110">
        <v>24296</v>
      </c>
      <c r="FD8" s="110">
        <v>24403</v>
      </c>
      <c r="FE8" s="110">
        <v>24535</v>
      </c>
      <c r="FF8" s="110">
        <v>24830</v>
      </c>
      <c r="FG8" s="110">
        <v>25806</v>
      </c>
      <c r="FH8" s="110">
        <v>26406</v>
      </c>
      <c r="FI8" s="110">
        <v>27085</v>
      </c>
      <c r="FJ8" s="110">
        <v>27639</v>
      </c>
      <c r="FK8" s="110">
        <v>27453</v>
      </c>
      <c r="FL8" s="110">
        <v>27064</v>
      </c>
      <c r="FM8" s="110">
        <v>27978</v>
      </c>
      <c r="FN8" s="110">
        <v>28812</v>
      </c>
      <c r="FO8" s="110">
        <v>28828</v>
      </c>
      <c r="FP8" s="110">
        <v>29940</v>
      </c>
      <c r="FQ8" s="110">
        <v>30764</v>
      </c>
      <c r="FR8" s="110">
        <v>31560</v>
      </c>
      <c r="FS8" s="110">
        <v>32437</v>
      </c>
      <c r="FT8" s="110">
        <v>35271</v>
      </c>
      <c r="FU8" s="110">
        <v>35446</v>
      </c>
      <c r="FV8" s="110">
        <v>34778</v>
      </c>
      <c r="FW8" s="110">
        <v>34923</v>
      </c>
      <c r="FX8" s="110">
        <v>35305</v>
      </c>
      <c r="FY8" s="110">
        <v>35835</v>
      </c>
      <c r="FZ8" s="110">
        <v>37193</v>
      </c>
      <c r="GA8" s="110">
        <v>38998</v>
      </c>
      <c r="GB8" s="110">
        <v>37308</v>
      </c>
      <c r="GC8" s="111">
        <v>38127.699999999997</v>
      </c>
      <c r="GD8" s="111">
        <v>38385.24</v>
      </c>
      <c r="GE8" s="111">
        <v>38842.31</v>
      </c>
      <c r="GF8" s="111">
        <v>45125.97</v>
      </c>
      <c r="GG8" s="111">
        <v>45491.81</v>
      </c>
      <c r="GH8" s="111">
        <v>45860.71</v>
      </c>
      <c r="GI8" s="111">
        <v>46241.94</v>
      </c>
      <c r="GJ8" s="111">
        <v>46661.97</v>
      </c>
      <c r="GK8" s="111">
        <v>47114.59</v>
      </c>
      <c r="GL8" s="111">
        <v>47570.96</v>
      </c>
      <c r="GM8" s="111">
        <v>48037.53</v>
      </c>
      <c r="GN8" s="111">
        <v>48613.55</v>
      </c>
      <c r="GO8" s="111">
        <v>49073.86</v>
      </c>
      <c r="GP8" s="111">
        <v>49541.79</v>
      </c>
      <c r="GQ8" s="111">
        <v>49929.760000000002</v>
      </c>
      <c r="GR8" s="111">
        <v>50549.02</v>
      </c>
      <c r="GS8" s="111">
        <v>50986.99</v>
      </c>
      <c r="GT8" s="111">
        <v>51435.8</v>
      </c>
      <c r="GU8" s="111">
        <v>51884.1</v>
      </c>
      <c r="GV8" s="111">
        <v>52496.83</v>
      </c>
      <c r="GW8" s="111">
        <v>52918.27</v>
      </c>
      <c r="GX8" s="111">
        <v>53344.36</v>
      </c>
      <c r="GY8" s="111">
        <v>53771.22</v>
      </c>
      <c r="GZ8" s="111">
        <v>54261.23</v>
      </c>
      <c r="HA8" s="111">
        <v>54758.03</v>
      </c>
      <c r="HB8" s="111">
        <v>55259.360000000001</v>
      </c>
      <c r="HC8" t="s">
        <v>572</v>
      </c>
      <c r="HD8" t="b">
        <v>1</v>
      </c>
      <c r="HE8" t="s">
        <v>573</v>
      </c>
      <c r="HF8" t="s">
        <v>573</v>
      </c>
      <c r="HG8">
        <v>2024</v>
      </c>
      <c r="HH8">
        <v>2</v>
      </c>
      <c r="HI8" t="s">
        <v>573</v>
      </c>
      <c r="HJ8" t="s">
        <v>574</v>
      </c>
      <c r="HK8" t="s">
        <v>575</v>
      </c>
      <c r="HL8" t="s">
        <v>576</v>
      </c>
      <c r="HM8" t="s">
        <v>577</v>
      </c>
      <c r="HN8" t="s">
        <v>611</v>
      </c>
    </row>
    <row r="9" spans="1:222">
      <c r="A9" t="s">
        <v>566</v>
      </c>
      <c r="B9" t="s">
        <v>579</v>
      </c>
      <c r="C9" t="s">
        <v>610</v>
      </c>
      <c r="D9" t="s">
        <v>569</v>
      </c>
      <c r="E9" t="s">
        <v>570</v>
      </c>
      <c r="F9" t="s">
        <v>571</v>
      </c>
      <c r="G9" s="110">
        <v>269776</v>
      </c>
      <c r="H9" s="110">
        <v>264448</v>
      </c>
      <c r="I9" s="110">
        <v>264139</v>
      </c>
      <c r="J9" s="110">
        <v>261297</v>
      </c>
      <c r="K9" s="110">
        <v>261131</v>
      </c>
      <c r="L9" s="110">
        <v>261739</v>
      </c>
      <c r="M9" s="110">
        <v>264602</v>
      </c>
      <c r="N9" s="110">
        <v>264902</v>
      </c>
      <c r="O9" s="110">
        <v>265408</v>
      </c>
      <c r="P9" s="110">
        <v>268196</v>
      </c>
      <c r="Q9" s="110">
        <v>268798</v>
      </c>
      <c r="R9" s="110">
        <v>270653</v>
      </c>
      <c r="S9" s="110">
        <v>275877</v>
      </c>
      <c r="T9" s="110">
        <v>277790</v>
      </c>
      <c r="U9" s="110">
        <v>280996</v>
      </c>
      <c r="V9" s="110">
        <v>283096</v>
      </c>
      <c r="W9" s="110">
        <v>285469</v>
      </c>
      <c r="X9" s="110">
        <v>282605</v>
      </c>
      <c r="Y9" s="110">
        <v>284676</v>
      </c>
      <c r="Z9" s="110">
        <v>289829</v>
      </c>
      <c r="AA9" s="110">
        <v>292612</v>
      </c>
      <c r="AB9" s="110">
        <v>298873</v>
      </c>
      <c r="AC9" s="110">
        <v>298814</v>
      </c>
      <c r="AD9" s="110">
        <v>298979</v>
      </c>
      <c r="AE9" s="110">
        <v>302117</v>
      </c>
      <c r="AF9" s="110">
        <v>304797</v>
      </c>
      <c r="AG9" s="110">
        <v>306708</v>
      </c>
      <c r="AH9" s="110">
        <v>312615</v>
      </c>
      <c r="AI9" s="110">
        <v>314804</v>
      </c>
      <c r="AJ9" s="110">
        <v>319478</v>
      </c>
      <c r="AK9" s="110">
        <v>327346</v>
      </c>
      <c r="AL9" s="110">
        <v>331075</v>
      </c>
      <c r="AM9" s="110">
        <v>336442</v>
      </c>
      <c r="AN9" s="110">
        <v>338186</v>
      </c>
      <c r="AO9" s="110">
        <v>342414</v>
      </c>
      <c r="AP9" s="110">
        <v>345162</v>
      </c>
      <c r="AQ9" s="110">
        <v>346836</v>
      </c>
      <c r="AR9" s="110">
        <v>348997</v>
      </c>
      <c r="AS9" s="110">
        <v>349572</v>
      </c>
      <c r="AT9" s="110">
        <v>349523</v>
      </c>
      <c r="AU9" s="110">
        <v>351299</v>
      </c>
      <c r="AV9" s="110">
        <v>353663</v>
      </c>
      <c r="AW9" s="110">
        <v>349780</v>
      </c>
      <c r="AX9" s="110">
        <v>348006</v>
      </c>
      <c r="AY9" s="110">
        <v>346292</v>
      </c>
      <c r="AZ9" s="110">
        <v>345892</v>
      </c>
      <c r="BA9" s="110">
        <v>345216</v>
      </c>
      <c r="BB9" s="110">
        <v>345643</v>
      </c>
      <c r="BC9" s="110">
        <v>345523</v>
      </c>
      <c r="BD9" s="110">
        <v>344987</v>
      </c>
      <c r="BE9" s="110">
        <v>346628</v>
      </c>
      <c r="BF9" s="110">
        <v>349299</v>
      </c>
      <c r="BG9" s="110">
        <v>351046</v>
      </c>
      <c r="BH9" s="110">
        <v>352612</v>
      </c>
      <c r="BI9" s="110">
        <v>355841</v>
      </c>
      <c r="BJ9" s="110">
        <v>358264</v>
      </c>
      <c r="BK9" s="110">
        <v>361793</v>
      </c>
      <c r="BL9" s="110">
        <v>365109</v>
      </c>
      <c r="BM9" s="110">
        <v>368798</v>
      </c>
      <c r="BN9" s="110">
        <v>370401</v>
      </c>
      <c r="BO9" s="110">
        <v>372307</v>
      </c>
      <c r="BP9" s="110">
        <v>373090</v>
      </c>
      <c r="BQ9" s="110">
        <v>377249</v>
      </c>
      <c r="BR9" s="110">
        <v>378442</v>
      </c>
      <c r="BS9" s="110">
        <v>380976</v>
      </c>
      <c r="BT9" s="110">
        <v>382146</v>
      </c>
      <c r="BU9" s="110">
        <v>385671</v>
      </c>
      <c r="BV9" s="110">
        <v>391053</v>
      </c>
      <c r="BW9" s="110">
        <v>397303</v>
      </c>
      <c r="BX9" s="110">
        <v>401790</v>
      </c>
      <c r="BY9" s="110">
        <v>405233</v>
      </c>
      <c r="BZ9" s="110">
        <v>411352</v>
      </c>
      <c r="CA9" s="110">
        <v>414377</v>
      </c>
      <c r="CB9" s="110">
        <v>416909</v>
      </c>
      <c r="CC9" s="110">
        <v>418294</v>
      </c>
      <c r="CD9" s="110">
        <v>421074</v>
      </c>
      <c r="CE9" s="110">
        <v>423875</v>
      </c>
      <c r="CF9" s="110">
        <v>425920</v>
      </c>
      <c r="CG9" s="110">
        <v>432860</v>
      </c>
      <c r="CH9" s="110">
        <v>439093</v>
      </c>
      <c r="CI9" s="110">
        <v>444540</v>
      </c>
      <c r="CJ9" s="110">
        <v>447825</v>
      </c>
      <c r="CK9" s="110">
        <v>450688</v>
      </c>
      <c r="CL9" s="110">
        <v>453447</v>
      </c>
      <c r="CM9" s="110">
        <v>457680</v>
      </c>
      <c r="CN9" s="110">
        <v>459620</v>
      </c>
      <c r="CO9" s="110">
        <v>462016</v>
      </c>
      <c r="CP9" s="110">
        <v>463404</v>
      </c>
      <c r="CQ9" s="110">
        <v>464698</v>
      </c>
      <c r="CR9" s="110">
        <v>466935</v>
      </c>
      <c r="CS9" s="110">
        <v>470277</v>
      </c>
      <c r="CT9" s="110">
        <v>473899</v>
      </c>
      <c r="CU9" s="110">
        <v>477357</v>
      </c>
      <c r="CV9" s="110">
        <v>481552</v>
      </c>
      <c r="CW9" s="110">
        <v>485973</v>
      </c>
      <c r="CX9" s="110">
        <v>490059</v>
      </c>
      <c r="CY9" s="110">
        <v>492014</v>
      </c>
      <c r="CZ9" s="110">
        <v>494824</v>
      </c>
      <c r="DA9" s="110">
        <v>496642</v>
      </c>
      <c r="DB9" s="110">
        <v>499020</v>
      </c>
      <c r="DC9" s="110">
        <v>502702</v>
      </c>
      <c r="DD9" s="110">
        <v>506906</v>
      </c>
      <c r="DE9" s="110">
        <v>511132</v>
      </c>
      <c r="DF9" s="110">
        <v>515935</v>
      </c>
      <c r="DG9" s="110">
        <v>518495</v>
      </c>
      <c r="DH9" s="110">
        <v>520318</v>
      </c>
      <c r="DI9" s="110">
        <v>521780</v>
      </c>
      <c r="DJ9" s="110">
        <v>524569</v>
      </c>
      <c r="DK9" s="110">
        <v>529398</v>
      </c>
      <c r="DL9" s="110">
        <v>533187</v>
      </c>
      <c r="DM9" s="110">
        <v>537052</v>
      </c>
      <c r="DN9" s="110">
        <v>540258</v>
      </c>
      <c r="DO9" s="110">
        <v>542804</v>
      </c>
      <c r="DP9" s="110">
        <v>539918</v>
      </c>
      <c r="DQ9" s="110">
        <v>531619</v>
      </c>
      <c r="DR9" s="110">
        <v>520230</v>
      </c>
      <c r="DS9" s="110">
        <v>509646</v>
      </c>
      <c r="DT9" s="110">
        <v>508009</v>
      </c>
      <c r="DU9" s="110">
        <v>508398</v>
      </c>
      <c r="DV9" s="110">
        <v>509889</v>
      </c>
      <c r="DW9" s="110">
        <v>514595</v>
      </c>
      <c r="DX9" s="110">
        <v>520128</v>
      </c>
      <c r="DY9" s="110">
        <v>523173</v>
      </c>
      <c r="DZ9" s="110">
        <v>523515</v>
      </c>
      <c r="EA9" s="110">
        <v>524955</v>
      </c>
      <c r="EB9" s="110">
        <v>525418</v>
      </c>
      <c r="EC9" s="110">
        <v>527034</v>
      </c>
      <c r="ED9" s="110">
        <v>527698</v>
      </c>
      <c r="EE9" s="110">
        <v>532300</v>
      </c>
      <c r="EF9" s="110">
        <v>531663</v>
      </c>
      <c r="EG9" s="110">
        <v>536720</v>
      </c>
      <c r="EH9" s="110">
        <v>536188</v>
      </c>
      <c r="EI9" s="110">
        <v>537974</v>
      </c>
      <c r="EJ9" s="110">
        <v>541586</v>
      </c>
      <c r="EK9" s="110">
        <v>546064</v>
      </c>
      <c r="EL9" s="110">
        <v>549709</v>
      </c>
      <c r="EM9" s="110">
        <v>554183</v>
      </c>
      <c r="EN9" s="110">
        <v>559331</v>
      </c>
      <c r="EO9" s="110">
        <v>563694</v>
      </c>
      <c r="EP9" s="110">
        <v>567619</v>
      </c>
      <c r="EQ9" s="110">
        <v>569150</v>
      </c>
      <c r="ER9" s="110">
        <v>572673</v>
      </c>
      <c r="ES9" s="110">
        <v>574836</v>
      </c>
      <c r="ET9" s="110">
        <v>578068</v>
      </c>
      <c r="EU9" s="110">
        <v>580110</v>
      </c>
      <c r="EV9" s="110">
        <v>583383</v>
      </c>
      <c r="EW9" s="110">
        <v>585856</v>
      </c>
      <c r="EX9" s="110">
        <v>589476</v>
      </c>
      <c r="EY9" s="110">
        <v>594423</v>
      </c>
      <c r="EZ9" s="110">
        <v>598176</v>
      </c>
      <c r="FA9" s="110">
        <v>601961</v>
      </c>
      <c r="FB9" s="110">
        <v>606396</v>
      </c>
      <c r="FC9" s="110">
        <v>606785</v>
      </c>
      <c r="FD9" s="110">
        <v>607775</v>
      </c>
      <c r="FE9" s="110">
        <v>609653</v>
      </c>
      <c r="FF9" s="110">
        <v>610481</v>
      </c>
      <c r="FG9" s="110">
        <v>614936</v>
      </c>
      <c r="FH9" s="110">
        <v>616853</v>
      </c>
      <c r="FI9" s="110">
        <v>621227</v>
      </c>
      <c r="FJ9" s="110">
        <v>621229</v>
      </c>
      <c r="FK9" s="110">
        <v>604719</v>
      </c>
      <c r="FL9" s="110">
        <v>481769</v>
      </c>
      <c r="FM9" s="110">
        <v>562648</v>
      </c>
      <c r="FN9" s="110">
        <v>570338</v>
      </c>
      <c r="FO9" s="110">
        <v>564411</v>
      </c>
      <c r="FP9" s="110">
        <v>605353</v>
      </c>
      <c r="FQ9" s="110">
        <v>615459</v>
      </c>
      <c r="FR9" s="110">
        <v>624592</v>
      </c>
      <c r="FS9" s="110">
        <v>629149</v>
      </c>
      <c r="FT9" s="110">
        <v>631258</v>
      </c>
      <c r="FU9" s="110">
        <v>631977</v>
      </c>
      <c r="FV9" s="110">
        <v>634044</v>
      </c>
      <c r="FW9" s="110">
        <v>634612</v>
      </c>
      <c r="FX9" s="110">
        <v>634624</v>
      </c>
      <c r="FY9" s="110">
        <v>633956</v>
      </c>
      <c r="FZ9" s="110">
        <v>631825</v>
      </c>
      <c r="GA9" s="110">
        <v>636222</v>
      </c>
      <c r="GB9" s="110">
        <v>639095</v>
      </c>
      <c r="GC9" s="111">
        <v>640741.9</v>
      </c>
      <c r="GD9" s="111">
        <v>643868.9</v>
      </c>
      <c r="GE9" s="111">
        <v>646136.9</v>
      </c>
      <c r="GF9" s="111">
        <v>647772.1</v>
      </c>
      <c r="GG9" s="111">
        <v>649743.69999999995</v>
      </c>
      <c r="GH9" s="111">
        <v>652016.30000000005</v>
      </c>
      <c r="GI9" s="111">
        <v>654585</v>
      </c>
      <c r="GJ9" s="111">
        <v>657323.1</v>
      </c>
      <c r="GK9" s="111">
        <v>660047.9</v>
      </c>
      <c r="GL9" s="111">
        <v>662837.80000000005</v>
      </c>
      <c r="GM9" s="111">
        <v>665613.30000000005</v>
      </c>
      <c r="GN9" s="111">
        <v>668386.4</v>
      </c>
      <c r="GO9" s="111">
        <v>671143.1</v>
      </c>
      <c r="GP9" s="111">
        <v>674014.1</v>
      </c>
      <c r="GQ9" s="111">
        <v>676832.3</v>
      </c>
      <c r="GR9" s="111">
        <v>679646</v>
      </c>
      <c r="GS9" s="111">
        <v>682417.5</v>
      </c>
      <c r="GT9" s="111">
        <v>685213.4</v>
      </c>
      <c r="GU9" s="111">
        <v>688029.5</v>
      </c>
      <c r="GV9" s="111">
        <v>690845</v>
      </c>
      <c r="GW9" s="111">
        <v>693682.9</v>
      </c>
      <c r="GX9" s="111">
        <v>696538.8</v>
      </c>
      <c r="GY9" s="111">
        <v>699408.1</v>
      </c>
      <c r="GZ9" s="111">
        <v>702286.3</v>
      </c>
      <c r="HA9" s="111">
        <v>705169.4</v>
      </c>
      <c r="HB9" s="111">
        <v>708055.9</v>
      </c>
      <c r="HC9" t="s">
        <v>572</v>
      </c>
      <c r="HD9" t="b">
        <v>1</v>
      </c>
      <c r="HE9" s="109" t="s">
        <v>580</v>
      </c>
      <c r="HF9" t="s">
        <v>573</v>
      </c>
      <c r="HG9">
        <v>2024</v>
      </c>
      <c r="HH9">
        <v>2</v>
      </c>
      <c r="HI9" t="s">
        <v>573</v>
      </c>
      <c r="HJ9" t="s">
        <v>581</v>
      </c>
      <c r="HK9" s="109" t="s">
        <v>582</v>
      </c>
      <c r="HL9" t="s">
        <v>576</v>
      </c>
      <c r="HM9" t="s">
        <v>583</v>
      </c>
      <c r="HN9" t="s">
        <v>611</v>
      </c>
    </row>
    <row r="10" spans="1:222">
      <c r="A10" t="s">
        <v>566</v>
      </c>
      <c r="B10" s="109" t="s">
        <v>584</v>
      </c>
      <c r="C10" t="s">
        <v>610</v>
      </c>
      <c r="D10" t="s">
        <v>585</v>
      </c>
      <c r="E10" t="s">
        <v>586</v>
      </c>
      <c r="F10" t="s">
        <v>571</v>
      </c>
      <c r="G10" s="110">
        <v>25250</v>
      </c>
      <c r="H10" s="110">
        <v>25190</v>
      </c>
      <c r="I10" s="110">
        <v>25050</v>
      </c>
      <c r="J10" s="110">
        <v>24855</v>
      </c>
      <c r="K10" s="110">
        <v>24661</v>
      </c>
      <c r="L10" s="110">
        <v>24495</v>
      </c>
      <c r="M10" s="110">
        <v>24355</v>
      </c>
      <c r="N10" s="110">
        <v>24209</v>
      </c>
      <c r="O10" s="110">
        <v>24120</v>
      </c>
      <c r="P10" s="110">
        <v>24027</v>
      </c>
      <c r="Q10" s="110">
        <v>23901</v>
      </c>
      <c r="R10" s="110">
        <v>23755</v>
      </c>
      <c r="S10" s="110">
        <v>23651</v>
      </c>
      <c r="T10" s="110">
        <v>23647</v>
      </c>
      <c r="U10" s="110">
        <v>23809</v>
      </c>
      <c r="V10" s="110">
        <v>23994</v>
      </c>
      <c r="W10" s="110">
        <v>24125</v>
      </c>
      <c r="X10" s="110">
        <v>24245</v>
      </c>
      <c r="Y10" s="110">
        <v>24335</v>
      </c>
      <c r="Z10" s="110">
        <v>24435</v>
      </c>
      <c r="AA10" s="110">
        <v>24515</v>
      </c>
      <c r="AB10" s="110">
        <v>24570</v>
      </c>
      <c r="AC10" s="110">
        <v>24625</v>
      </c>
      <c r="AD10" s="110">
        <v>24660</v>
      </c>
      <c r="AE10" s="110">
        <v>24670</v>
      </c>
      <c r="AF10" s="110">
        <v>24695</v>
      </c>
      <c r="AG10" s="110">
        <v>24770</v>
      </c>
      <c r="AH10" s="110">
        <v>24850</v>
      </c>
      <c r="AI10" s="110">
        <v>24925</v>
      </c>
      <c r="AJ10" s="110">
        <v>25110</v>
      </c>
      <c r="AK10" s="110">
        <v>25345</v>
      </c>
      <c r="AL10" s="110">
        <v>25575</v>
      </c>
      <c r="AM10" s="110">
        <v>25795</v>
      </c>
      <c r="AN10" s="110">
        <v>25970</v>
      </c>
      <c r="AO10" s="110">
        <v>26160</v>
      </c>
      <c r="AP10" s="110">
        <v>26355</v>
      </c>
      <c r="AQ10" s="110">
        <v>26590</v>
      </c>
      <c r="AR10" s="110">
        <v>26730</v>
      </c>
      <c r="AS10" s="110">
        <v>26795</v>
      </c>
      <c r="AT10" s="110">
        <v>26880</v>
      </c>
      <c r="AU10" s="110">
        <v>26900</v>
      </c>
      <c r="AV10" s="110">
        <v>26935</v>
      </c>
      <c r="AW10" s="110">
        <v>26900</v>
      </c>
      <c r="AX10" s="110">
        <v>26750</v>
      </c>
      <c r="AY10" s="110">
        <v>26530</v>
      </c>
      <c r="AZ10" s="110">
        <v>26275</v>
      </c>
      <c r="BA10" s="110">
        <v>26025</v>
      </c>
      <c r="BB10" s="110">
        <v>25820</v>
      </c>
      <c r="BC10" s="110">
        <v>25710</v>
      </c>
      <c r="BD10" s="110">
        <v>25605</v>
      </c>
      <c r="BE10" s="110">
        <v>25509</v>
      </c>
      <c r="BF10" s="110">
        <v>25336</v>
      </c>
      <c r="BG10" s="110">
        <v>25282</v>
      </c>
      <c r="BH10" s="110">
        <v>25293</v>
      </c>
      <c r="BI10" s="110">
        <v>25316</v>
      </c>
      <c r="BJ10" s="110">
        <v>25320</v>
      </c>
      <c r="BK10" s="110">
        <v>25408</v>
      </c>
      <c r="BL10" s="110">
        <v>25451</v>
      </c>
      <c r="BM10" s="110">
        <v>25559</v>
      </c>
      <c r="BN10" s="110">
        <v>25600</v>
      </c>
      <c r="BO10" s="110">
        <v>25670</v>
      </c>
      <c r="BP10" s="110">
        <v>25770</v>
      </c>
      <c r="BQ10" s="110">
        <v>25852</v>
      </c>
      <c r="BR10" s="110">
        <v>25982</v>
      </c>
      <c r="BS10" s="110">
        <v>25970</v>
      </c>
      <c r="BT10" s="110">
        <v>26009</v>
      </c>
      <c r="BU10" s="110">
        <v>26062</v>
      </c>
      <c r="BV10" s="110">
        <v>26198</v>
      </c>
      <c r="BW10" s="110">
        <v>26381</v>
      </c>
      <c r="BX10" s="110">
        <v>26514</v>
      </c>
      <c r="BY10" s="110">
        <v>26572</v>
      </c>
      <c r="BZ10" s="110">
        <v>26636</v>
      </c>
      <c r="CA10" s="110">
        <v>26677</v>
      </c>
      <c r="CB10" s="110">
        <v>26714</v>
      </c>
      <c r="CC10" s="110">
        <v>26834</v>
      </c>
      <c r="CD10" s="110">
        <v>26955</v>
      </c>
      <c r="CE10" s="110">
        <v>27036</v>
      </c>
      <c r="CF10" s="110">
        <v>27095</v>
      </c>
      <c r="CG10" s="110">
        <v>27218</v>
      </c>
      <c r="CH10" s="110">
        <v>27322</v>
      </c>
      <c r="CI10" s="110">
        <v>27362</v>
      </c>
      <c r="CJ10" s="110">
        <v>27468</v>
      </c>
      <c r="CK10" s="110">
        <v>27555</v>
      </c>
      <c r="CL10" s="110">
        <v>27549</v>
      </c>
      <c r="CM10" s="110">
        <v>27623</v>
      </c>
      <c r="CN10" s="110">
        <v>27707</v>
      </c>
      <c r="CO10" s="110">
        <v>27715</v>
      </c>
      <c r="CP10" s="110">
        <v>27803</v>
      </c>
      <c r="CQ10" s="110">
        <v>27797</v>
      </c>
      <c r="CR10" s="110">
        <v>27933</v>
      </c>
      <c r="CS10" s="110">
        <v>27935</v>
      </c>
      <c r="CT10" s="110">
        <v>28110</v>
      </c>
      <c r="CU10" s="110">
        <v>28099</v>
      </c>
      <c r="CV10" s="110">
        <v>28226</v>
      </c>
      <c r="CW10" s="110">
        <v>28256</v>
      </c>
      <c r="CX10" s="110">
        <v>28304</v>
      </c>
      <c r="CY10" s="110">
        <v>28459</v>
      </c>
      <c r="CZ10" s="110">
        <v>28470</v>
      </c>
      <c r="DA10" s="110">
        <v>28518</v>
      </c>
      <c r="DB10" s="110">
        <v>28673</v>
      </c>
      <c r="DC10" s="110">
        <v>28789</v>
      </c>
      <c r="DD10" s="110">
        <v>28802</v>
      </c>
      <c r="DE10" s="110">
        <v>28928</v>
      </c>
      <c r="DF10" s="110">
        <v>28880</v>
      </c>
      <c r="DG10" s="110">
        <v>29048</v>
      </c>
      <c r="DH10" s="110">
        <v>29106</v>
      </c>
      <c r="DI10" s="110">
        <v>29183</v>
      </c>
      <c r="DJ10" s="110">
        <v>29214</v>
      </c>
      <c r="DK10" s="110">
        <v>29194</v>
      </c>
      <c r="DL10" s="110">
        <v>29322</v>
      </c>
      <c r="DM10" s="110">
        <v>29420</v>
      </c>
      <c r="DN10" s="110">
        <v>29576</v>
      </c>
      <c r="DO10" s="110">
        <v>29684</v>
      </c>
      <c r="DP10" s="110">
        <v>29722</v>
      </c>
      <c r="DQ10" s="110">
        <v>29580</v>
      </c>
      <c r="DR10" s="110">
        <v>29528</v>
      </c>
      <c r="DS10" s="110">
        <v>29366</v>
      </c>
      <c r="DT10" s="110">
        <v>29087</v>
      </c>
      <c r="DU10" s="110">
        <v>29069</v>
      </c>
      <c r="DV10" s="110">
        <v>29102</v>
      </c>
      <c r="DW10" s="110">
        <v>29013</v>
      </c>
      <c r="DX10" s="110">
        <v>29192</v>
      </c>
      <c r="DY10" s="110">
        <v>29385</v>
      </c>
      <c r="DZ10" s="110">
        <v>29324</v>
      </c>
      <c r="EA10" s="110">
        <v>29441</v>
      </c>
      <c r="EB10" s="110">
        <v>29447</v>
      </c>
      <c r="EC10" s="110">
        <v>29283</v>
      </c>
      <c r="ED10" s="110">
        <v>29349</v>
      </c>
      <c r="EE10" s="110">
        <v>29464</v>
      </c>
      <c r="EF10" s="110">
        <v>29681</v>
      </c>
      <c r="EG10" s="110">
        <v>29778</v>
      </c>
      <c r="EH10" s="110">
        <v>29932</v>
      </c>
      <c r="EI10" s="110">
        <v>29869</v>
      </c>
      <c r="EJ10" s="110">
        <v>29974</v>
      </c>
      <c r="EK10" s="110">
        <v>30144</v>
      </c>
      <c r="EL10" s="110">
        <v>30330</v>
      </c>
      <c r="EM10" s="110">
        <v>30573</v>
      </c>
      <c r="EN10" s="110">
        <v>30747</v>
      </c>
      <c r="EO10" s="110">
        <v>30873</v>
      </c>
      <c r="EP10" s="110">
        <v>30981</v>
      </c>
      <c r="EQ10" s="110">
        <v>31188</v>
      </c>
      <c r="ER10" s="110">
        <v>31140</v>
      </c>
      <c r="ES10" s="110">
        <v>31361</v>
      </c>
      <c r="ET10" s="110">
        <v>31569</v>
      </c>
      <c r="EU10" s="110">
        <v>31603</v>
      </c>
      <c r="EV10" s="110">
        <v>31778</v>
      </c>
      <c r="EW10" s="110">
        <v>31843</v>
      </c>
      <c r="EX10" s="110">
        <v>31877</v>
      </c>
      <c r="EY10" s="110">
        <v>31978</v>
      </c>
      <c r="EZ10" s="110">
        <v>32098</v>
      </c>
      <c r="FA10" s="110">
        <v>32093</v>
      </c>
      <c r="FB10" s="110">
        <v>32179</v>
      </c>
      <c r="FC10" s="110">
        <v>32364</v>
      </c>
      <c r="FD10" s="110">
        <v>32403</v>
      </c>
      <c r="FE10" s="110">
        <v>32448</v>
      </c>
      <c r="FF10" s="110">
        <v>32618</v>
      </c>
      <c r="FG10" s="110">
        <v>32721</v>
      </c>
      <c r="FH10" s="110">
        <v>32839</v>
      </c>
      <c r="FI10" s="110">
        <v>32779</v>
      </c>
      <c r="FJ10" s="110">
        <v>32954</v>
      </c>
      <c r="FK10" s="110">
        <v>33000</v>
      </c>
      <c r="FL10" s="110">
        <v>32571</v>
      </c>
      <c r="FM10" s="110">
        <v>32354</v>
      </c>
      <c r="FN10" s="110">
        <v>32198</v>
      </c>
      <c r="FO10" s="110">
        <v>32221</v>
      </c>
      <c r="FP10" s="110">
        <v>32377</v>
      </c>
      <c r="FQ10" s="110">
        <v>32687</v>
      </c>
      <c r="FR10" s="110">
        <v>32686</v>
      </c>
      <c r="FS10" s="110">
        <v>32775</v>
      </c>
      <c r="FT10" s="110">
        <v>32958</v>
      </c>
      <c r="FU10" s="110">
        <v>32916</v>
      </c>
      <c r="FV10" s="110">
        <v>33067</v>
      </c>
      <c r="FW10" s="110">
        <v>33201</v>
      </c>
      <c r="FX10" s="110">
        <v>33163</v>
      </c>
      <c r="FY10" s="110">
        <v>33102</v>
      </c>
      <c r="FZ10" s="110">
        <v>33174</v>
      </c>
      <c r="GA10" s="110">
        <v>32997</v>
      </c>
      <c r="GB10" s="110">
        <v>33094</v>
      </c>
      <c r="GC10" s="111">
        <v>33306.910000000003</v>
      </c>
      <c r="GD10" s="111">
        <v>33156.910000000003</v>
      </c>
      <c r="GE10" s="111">
        <v>33260.839999999997</v>
      </c>
      <c r="GF10" s="111">
        <v>33349.68</v>
      </c>
      <c r="GG10" s="111">
        <v>33449.47</v>
      </c>
      <c r="GH10" s="111">
        <v>33554.050000000003</v>
      </c>
      <c r="GI10" s="111">
        <v>33662.36</v>
      </c>
      <c r="GJ10" s="111">
        <v>33771.11</v>
      </c>
      <c r="GK10" s="111">
        <v>33873.269999999997</v>
      </c>
      <c r="GL10" s="111">
        <v>33975.699999999997</v>
      </c>
      <c r="GM10" s="111">
        <v>34077.21</v>
      </c>
      <c r="GN10" s="111">
        <v>34178.629999999997</v>
      </c>
      <c r="GO10" s="111">
        <v>34278.839999999997</v>
      </c>
      <c r="GP10" s="111">
        <v>34384.39</v>
      </c>
      <c r="GQ10" s="111">
        <v>34486.76</v>
      </c>
      <c r="GR10" s="111">
        <v>34588.660000000003</v>
      </c>
      <c r="GS10" s="111">
        <v>34683.949999999997</v>
      </c>
      <c r="GT10" s="111">
        <v>34776.47</v>
      </c>
      <c r="GU10" s="111">
        <v>34866.050000000003</v>
      </c>
      <c r="GV10" s="111">
        <v>34951.74</v>
      </c>
      <c r="GW10" s="111">
        <v>35034.71</v>
      </c>
      <c r="GX10" s="111">
        <v>35117.85</v>
      </c>
      <c r="GY10" s="111">
        <v>35197.730000000003</v>
      </c>
      <c r="GZ10" s="111">
        <v>35277.58</v>
      </c>
      <c r="HA10" s="111">
        <v>35357.53</v>
      </c>
      <c r="HB10" s="111">
        <v>35437.449999999997</v>
      </c>
      <c r="HC10" t="s">
        <v>572</v>
      </c>
      <c r="HD10" t="b">
        <v>1</v>
      </c>
      <c r="HE10" t="s">
        <v>573</v>
      </c>
      <c r="HF10" t="s">
        <v>573</v>
      </c>
      <c r="HG10">
        <v>2024</v>
      </c>
      <c r="HH10">
        <v>2</v>
      </c>
      <c r="HI10" t="s">
        <v>573</v>
      </c>
      <c r="HJ10" t="s">
        <v>587</v>
      </c>
      <c r="HK10" s="109" t="s">
        <v>588</v>
      </c>
      <c r="HL10" t="s">
        <v>576</v>
      </c>
      <c r="HM10" t="s">
        <v>589</v>
      </c>
      <c r="HN10" t="s">
        <v>611</v>
      </c>
    </row>
    <row r="11" spans="1:222">
      <c r="A11" t="s">
        <v>566</v>
      </c>
      <c r="B11" t="s">
        <v>590</v>
      </c>
      <c r="C11" t="s">
        <v>610</v>
      </c>
      <c r="D11" t="s">
        <v>591</v>
      </c>
      <c r="E11" t="s">
        <v>573</v>
      </c>
      <c r="F11" t="s">
        <v>571</v>
      </c>
      <c r="G11" s="110">
        <v>5.8</v>
      </c>
      <c r="H11" s="110">
        <v>6.3</v>
      </c>
      <c r="I11" s="110">
        <v>7.1</v>
      </c>
      <c r="J11" s="110">
        <v>8</v>
      </c>
      <c r="K11" s="110">
        <v>8.9</v>
      </c>
      <c r="L11" s="110">
        <v>9.6</v>
      </c>
      <c r="M11" s="110">
        <v>9.9</v>
      </c>
      <c r="N11" s="110">
        <v>10.199999999999999</v>
      </c>
      <c r="O11" s="110">
        <v>10.4</v>
      </c>
      <c r="P11" s="110">
        <v>10.6</v>
      </c>
      <c r="Q11" s="110">
        <v>10.8</v>
      </c>
      <c r="R11" s="110">
        <v>11.1</v>
      </c>
      <c r="S11" s="110">
        <v>11.3</v>
      </c>
      <c r="T11" s="110">
        <v>11.4</v>
      </c>
      <c r="U11" s="110">
        <v>11.5</v>
      </c>
      <c r="V11" s="110">
        <v>11.7</v>
      </c>
      <c r="W11" s="110">
        <v>11.8</v>
      </c>
      <c r="X11" s="110">
        <v>11.9</v>
      </c>
      <c r="Y11" s="110">
        <v>11.7</v>
      </c>
      <c r="Z11" s="110">
        <v>11.6</v>
      </c>
      <c r="AA11" s="110">
        <v>11.5</v>
      </c>
      <c r="AB11" s="110">
        <v>11.4</v>
      </c>
      <c r="AC11" s="110">
        <v>11.3</v>
      </c>
      <c r="AD11" s="110">
        <v>11.3</v>
      </c>
      <c r="AE11" s="110">
        <v>11.3</v>
      </c>
      <c r="AF11" s="110">
        <v>11.3</v>
      </c>
      <c r="AG11" s="110">
        <v>11.4</v>
      </c>
      <c r="AH11" s="110">
        <v>11.3</v>
      </c>
      <c r="AI11" s="110">
        <v>11.1</v>
      </c>
      <c r="AJ11" s="110">
        <v>10.7</v>
      </c>
      <c r="AK11" s="110">
        <v>10.199999999999999</v>
      </c>
      <c r="AL11" s="110">
        <v>9.6999999999999993</v>
      </c>
      <c r="AM11" s="110">
        <v>9.1999999999999993</v>
      </c>
      <c r="AN11" s="110">
        <v>8.6999999999999993</v>
      </c>
      <c r="AO11" s="110">
        <v>8.4</v>
      </c>
      <c r="AP11" s="110">
        <v>8</v>
      </c>
      <c r="AQ11" s="110">
        <v>7.6</v>
      </c>
      <c r="AR11" s="110">
        <v>7.2</v>
      </c>
      <c r="AS11" s="110">
        <v>7.1</v>
      </c>
      <c r="AT11" s="110">
        <v>7</v>
      </c>
      <c r="AU11" s="110">
        <v>6.9</v>
      </c>
      <c r="AV11" s="110">
        <v>6.9</v>
      </c>
      <c r="AW11" s="110">
        <v>7.1</v>
      </c>
      <c r="AX11" s="110">
        <v>7.5</v>
      </c>
      <c r="AY11" s="110">
        <v>8</v>
      </c>
      <c r="AZ11" s="110">
        <v>8.6999999999999993</v>
      </c>
      <c r="BA11" s="110">
        <v>9.1999999999999993</v>
      </c>
      <c r="BB11" s="110">
        <v>9.5</v>
      </c>
      <c r="BC11" s="110">
        <v>9.6999999999999993</v>
      </c>
      <c r="BD11" s="110">
        <v>9.8000000000000007</v>
      </c>
      <c r="BE11" s="110">
        <v>9.9</v>
      </c>
      <c r="BF11" s="110">
        <v>10.4</v>
      </c>
      <c r="BG11" s="110">
        <v>10.6</v>
      </c>
      <c r="BH11" s="110">
        <v>10.4</v>
      </c>
      <c r="BI11" s="110">
        <v>10.199999999999999</v>
      </c>
      <c r="BJ11" s="110">
        <v>10.3</v>
      </c>
      <c r="BK11" s="110">
        <v>9.9</v>
      </c>
      <c r="BL11" s="110">
        <v>9.6999999999999993</v>
      </c>
      <c r="BM11" s="110">
        <v>9.4</v>
      </c>
      <c r="BN11" s="110">
        <v>9</v>
      </c>
      <c r="BO11" s="110">
        <v>8.9</v>
      </c>
      <c r="BP11" s="110">
        <v>8.6999999999999993</v>
      </c>
      <c r="BQ11" s="110">
        <v>8.6</v>
      </c>
      <c r="BR11" s="110">
        <v>8.3000000000000007</v>
      </c>
      <c r="BS11" s="110">
        <v>8.1999999999999993</v>
      </c>
      <c r="BT11" s="110">
        <v>8.3000000000000007</v>
      </c>
      <c r="BU11" s="110">
        <v>8.1</v>
      </c>
      <c r="BV11" s="110">
        <v>7.8</v>
      </c>
      <c r="BW11" s="110">
        <v>7.3</v>
      </c>
      <c r="BX11" s="110">
        <v>7.2</v>
      </c>
      <c r="BY11" s="110">
        <v>6.8</v>
      </c>
      <c r="BZ11" s="110">
        <v>6.5</v>
      </c>
      <c r="CA11" s="110">
        <v>6.4</v>
      </c>
      <c r="CB11" s="110">
        <v>6.3</v>
      </c>
      <c r="CC11" s="110">
        <v>6.2</v>
      </c>
      <c r="CD11" s="110">
        <v>6.1</v>
      </c>
      <c r="CE11" s="110">
        <v>6.2</v>
      </c>
      <c r="CF11" s="110">
        <v>6</v>
      </c>
      <c r="CG11" s="110">
        <v>5.9</v>
      </c>
      <c r="CH11" s="110">
        <v>5.8</v>
      </c>
      <c r="CI11" s="110">
        <v>5.8</v>
      </c>
      <c r="CJ11" s="110">
        <v>5.5</v>
      </c>
      <c r="CK11" s="110">
        <v>5.3</v>
      </c>
      <c r="CL11" s="110">
        <v>5.2</v>
      </c>
      <c r="CM11" s="110">
        <v>5.0999999999999996</v>
      </c>
      <c r="CN11" s="110">
        <v>5</v>
      </c>
      <c r="CO11" s="110">
        <v>5.0999999999999996</v>
      </c>
      <c r="CP11" s="110">
        <v>5.2</v>
      </c>
      <c r="CQ11" s="110">
        <v>5.2</v>
      </c>
      <c r="CR11" s="110">
        <v>5.2</v>
      </c>
      <c r="CS11" s="110">
        <v>5.3</v>
      </c>
      <c r="CT11" s="110">
        <v>5.0999999999999996</v>
      </c>
      <c r="CU11" s="110">
        <v>5.2</v>
      </c>
      <c r="CV11" s="110">
        <v>4.9000000000000004</v>
      </c>
      <c r="CW11" s="110">
        <v>5</v>
      </c>
      <c r="CX11" s="110">
        <v>4.9000000000000004</v>
      </c>
      <c r="CY11" s="110">
        <v>4.8</v>
      </c>
      <c r="CZ11" s="110">
        <v>4.8</v>
      </c>
      <c r="DA11" s="110">
        <v>4.7</v>
      </c>
      <c r="DB11" s="110">
        <v>4.7</v>
      </c>
      <c r="DC11" s="110">
        <v>4.7</v>
      </c>
      <c r="DD11" s="110">
        <v>4.8</v>
      </c>
      <c r="DE11" s="110">
        <v>4.7</v>
      </c>
      <c r="DF11" s="110">
        <v>5.0999999999999996</v>
      </c>
      <c r="DG11" s="110">
        <v>5.2</v>
      </c>
      <c r="DH11" s="110">
        <v>5.5</v>
      </c>
      <c r="DI11" s="110">
        <v>5.5</v>
      </c>
      <c r="DJ11" s="110">
        <v>5.5</v>
      </c>
      <c r="DK11" s="110">
        <v>5.5</v>
      </c>
      <c r="DL11" s="110">
        <v>5.4</v>
      </c>
      <c r="DM11" s="110">
        <v>5.3</v>
      </c>
      <c r="DN11" s="110">
        <v>5.2</v>
      </c>
      <c r="DO11" s="110">
        <v>5.2</v>
      </c>
      <c r="DP11" s="110">
        <v>5.4</v>
      </c>
      <c r="DQ11" s="110">
        <v>5.9</v>
      </c>
      <c r="DR11" s="110">
        <v>6.4</v>
      </c>
      <c r="DS11" s="110">
        <v>7.1</v>
      </c>
      <c r="DT11" s="110">
        <v>7.8</v>
      </c>
      <c r="DU11" s="110">
        <v>7.8</v>
      </c>
      <c r="DV11" s="110">
        <v>7.8</v>
      </c>
      <c r="DW11" s="110">
        <v>8</v>
      </c>
      <c r="DX11" s="110">
        <v>7.9</v>
      </c>
      <c r="DY11" s="110">
        <v>7.8</v>
      </c>
      <c r="DZ11" s="110">
        <v>7.9</v>
      </c>
      <c r="EA11" s="110">
        <v>7.8</v>
      </c>
      <c r="EB11" s="110">
        <v>7.9</v>
      </c>
      <c r="EC11" s="110">
        <v>8.3000000000000007</v>
      </c>
      <c r="ED11" s="110">
        <v>8.4</v>
      </c>
      <c r="EE11" s="110">
        <v>8.1999999999999993</v>
      </c>
      <c r="EF11" s="110">
        <v>8</v>
      </c>
      <c r="EG11" s="110">
        <v>7.9</v>
      </c>
      <c r="EH11" s="110">
        <v>7.8</v>
      </c>
      <c r="EI11" s="110">
        <v>7.9</v>
      </c>
      <c r="EJ11" s="110">
        <v>7.8</v>
      </c>
      <c r="EK11" s="110">
        <v>7.6</v>
      </c>
      <c r="EL11" s="110">
        <v>7.2</v>
      </c>
      <c r="EM11" s="110">
        <v>6.8</v>
      </c>
      <c r="EN11" s="110">
        <v>6.3</v>
      </c>
      <c r="EO11" s="110">
        <v>6</v>
      </c>
      <c r="EP11" s="110">
        <v>5.7</v>
      </c>
      <c r="EQ11" s="110">
        <v>5.6</v>
      </c>
      <c r="ER11" s="110">
        <v>5.6</v>
      </c>
      <c r="ES11" s="110">
        <v>5.4</v>
      </c>
      <c r="ET11" s="110">
        <v>5.0999999999999996</v>
      </c>
      <c r="EU11" s="110">
        <v>5.0999999999999996</v>
      </c>
      <c r="EV11" s="110">
        <v>5</v>
      </c>
      <c r="EW11" s="110">
        <v>4.9000000000000004</v>
      </c>
      <c r="EX11" s="110">
        <v>4.8</v>
      </c>
      <c r="EY11" s="110">
        <v>4.5999999999999996</v>
      </c>
      <c r="EZ11" s="110">
        <v>4.5</v>
      </c>
      <c r="FA11" s="110">
        <v>4.3</v>
      </c>
      <c r="FB11" s="110">
        <v>4.4000000000000004</v>
      </c>
      <c r="FC11" s="110">
        <v>4.3</v>
      </c>
      <c r="FD11" s="110">
        <v>4.0999999999999996</v>
      </c>
      <c r="FE11" s="110">
        <v>4.2</v>
      </c>
      <c r="FF11" s="110">
        <v>4.0999999999999996</v>
      </c>
      <c r="FG11" s="110">
        <v>3.9</v>
      </c>
      <c r="FH11" s="110">
        <v>4</v>
      </c>
      <c r="FI11" s="110">
        <v>3.9</v>
      </c>
      <c r="FJ11" s="110">
        <v>3.9</v>
      </c>
      <c r="FK11" s="110">
        <v>4.0999999999999996</v>
      </c>
      <c r="FL11" s="110">
        <v>4.2</v>
      </c>
      <c r="FM11" s="110">
        <v>5</v>
      </c>
      <c r="FN11" s="110">
        <v>5.3</v>
      </c>
      <c r="FO11" s="110">
        <v>5.0999999999999996</v>
      </c>
      <c r="FP11" s="110">
        <v>4.8</v>
      </c>
      <c r="FQ11" s="110">
        <v>4.4000000000000004</v>
      </c>
      <c r="FR11" s="110">
        <v>4.2</v>
      </c>
      <c r="FS11" s="110">
        <v>3.9</v>
      </c>
      <c r="FT11" s="110">
        <v>3.9</v>
      </c>
      <c r="FU11" s="110">
        <v>3.8</v>
      </c>
      <c r="FV11" s="110">
        <v>3.9</v>
      </c>
      <c r="FW11" s="110">
        <v>4</v>
      </c>
      <c r="FX11" s="110">
        <v>4.2</v>
      </c>
      <c r="FY11" s="110">
        <v>4.0999999999999996</v>
      </c>
      <c r="FZ11" s="110">
        <v>3.8</v>
      </c>
      <c r="GA11" s="110">
        <v>4.3</v>
      </c>
      <c r="GB11" s="110">
        <v>4.2</v>
      </c>
      <c r="GC11" s="111">
        <v>4.2431080000000003</v>
      </c>
      <c r="GD11" s="111">
        <v>4.4086790000000002</v>
      </c>
      <c r="GE11" s="111">
        <v>4.3800910000000002</v>
      </c>
      <c r="GF11" s="111">
        <v>4.4242419999999996</v>
      </c>
      <c r="GG11" s="111">
        <v>4.4240830000000004</v>
      </c>
      <c r="GH11" s="111">
        <v>4.4171529999999999</v>
      </c>
      <c r="GI11" s="111">
        <v>4.3669390000000003</v>
      </c>
      <c r="GJ11" s="111">
        <v>4.3069170000000003</v>
      </c>
      <c r="GK11" s="111">
        <v>4.2472779999999997</v>
      </c>
      <c r="GL11" s="111">
        <v>4.192399</v>
      </c>
      <c r="GM11" s="111">
        <v>4.1362199999999998</v>
      </c>
      <c r="GN11" s="111">
        <v>4.0907499999999999</v>
      </c>
      <c r="GO11" s="111">
        <v>4.0446350000000004</v>
      </c>
      <c r="GP11" s="111">
        <v>3.9987560000000002</v>
      </c>
      <c r="GQ11" s="111">
        <v>3.9530460000000001</v>
      </c>
      <c r="GR11" s="111">
        <v>3.9095140000000002</v>
      </c>
      <c r="GS11" s="111">
        <v>3.8754390000000001</v>
      </c>
      <c r="GT11" s="111">
        <v>3.8497979999999998</v>
      </c>
      <c r="GU11" s="111">
        <v>3.8329309999999999</v>
      </c>
      <c r="GV11" s="111">
        <v>3.8273980000000001</v>
      </c>
      <c r="GW11" s="111">
        <v>3.8203200000000002</v>
      </c>
      <c r="GX11" s="111">
        <v>3.8132980000000001</v>
      </c>
      <c r="GY11" s="111">
        <v>3.8061219999999998</v>
      </c>
      <c r="GZ11" s="111">
        <v>3.7995459999999999</v>
      </c>
      <c r="HA11" s="111">
        <v>3.7932030000000001</v>
      </c>
      <c r="HB11" s="111">
        <v>3.7873899999999998</v>
      </c>
      <c r="HC11" t="s">
        <v>572</v>
      </c>
      <c r="HD11" t="b">
        <v>1</v>
      </c>
      <c r="HE11" t="s">
        <v>573</v>
      </c>
      <c r="HF11" t="s">
        <v>573</v>
      </c>
      <c r="HG11">
        <v>2024</v>
      </c>
      <c r="HH11">
        <v>2</v>
      </c>
      <c r="HI11" t="s">
        <v>573</v>
      </c>
      <c r="HJ11" t="s">
        <v>592</v>
      </c>
      <c r="HK11" s="109" t="s">
        <v>593</v>
      </c>
      <c r="HL11" t="s">
        <v>576</v>
      </c>
      <c r="HM11" t="s">
        <v>594</v>
      </c>
      <c r="HN11" t="s">
        <v>611</v>
      </c>
    </row>
    <row r="12" spans="1:222">
      <c r="A12" t="s">
        <v>566</v>
      </c>
      <c r="B12" t="s">
        <v>595</v>
      </c>
      <c r="C12" t="s">
        <v>610</v>
      </c>
      <c r="D12" t="s">
        <v>569</v>
      </c>
      <c r="E12" t="s">
        <v>570</v>
      </c>
      <c r="F12" t="s">
        <v>571</v>
      </c>
      <c r="G12" s="110">
        <v>157780</v>
      </c>
      <c r="H12" s="110">
        <v>158083</v>
      </c>
      <c r="I12" s="110">
        <v>160445</v>
      </c>
      <c r="J12" s="110">
        <v>158931</v>
      </c>
      <c r="K12" s="110">
        <v>160486</v>
      </c>
      <c r="L12" s="110">
        <v>158130</v>
      </c>
      <c r="M12" s="110">
        <v>157598</v>
      </c>
      <c r="N12" s="110">
        <v>158580</v>
      </c>
      <c r="O12" s="110">
        <v>157715</v>
      </c>
      <c r="P12" s="110">
        <v>160483</v>
      </c>
      <c r="Q12" s="110">
        <v>159367</v>
      </c>
      <c r="R12" s="110">
        <v>159886</v>
      </c>
      <c r="S12" s="110">
        <v>158854</v>
      </c>
      <c r="T12" s="110">
        <v>165111</v>
      </c>
      <c r="U12" s="110">
        <v>163522</v>
      </c>
      <c r="V12" s="110">
        <v>164202</v>
      </c>
      <c r="W12" s="110">
        <v>167088</v>
      </c>
      <c r="X12" s="110">
        <v>165111</v>
      </c>
      <c r="Y12" s="110">
        <v>169770</v>
      </c>
      <c r="Z12" s="110">
        <v>173527</v>
      </c>
      <c r="AA12" s="110">
        <v>175208</v>
      </c>
      <c r="AB12" s="110">
        <v>175613</v>
      </c>
      <c r="AC12" s="110">
        <v>175957</v>
      </c>
      <c r="AD12" s="110">
        <v>177164</v>
      </c>
      <c r="AE12" s="110">
        <v>179729</v>
      </c>
      <c r="AF12" s="110">
        <v>186661</v>
      </c>
      <c r="AG12" s="110">
        <v>183119</v>
      </c>
      <c r="AH12" s="110">
        <v>183388</v>
      </c>
      <c r="AI12" s="110">
        <v>180901</v>
      </c>
      <c r="AJ12" s="110">
        <v>185020</v>
      </c>
      <c r="AK12" s="110">
        <v>187551</v>
      </c>
      <c r="AL12" s="110">
        <v>188860</v>
      </c>
      <c r="AM12" s="110">
        <v>191709</v>
      </c>
      <c r="AN12" s="110">
        <v>194935</v>
      </c>
      <c r="AO12" s="110">
        <v>197179</v>
      </c>
      <c r="AP12" s="110">
        <v>198740</v>
      </c>
      <c r="AQ12" s="110">
        <v>201265</v>
      </c>
      <c r="AR12" s="110">
        <v>204179</v>
      </c>
      <c r="AS12" s="110">
        <v>209872</v>
      </c>
      <c r="AT12" s="110">
        <v>207949</v>
      </c>
      <c r="AU12" s="110">
        <v>213872</v>
      </c>
      <c r="AV12" s="110">
        <v>211391</v>
      </c>
      <c r="AW12" s="110">
        <v>213462</v>
      </c>
      <c r="AX12" s="110">
        <v>216821</v>
      </c>
      <c r="AY12" s="110">
        <v>218128</v>
      </c>
      <c r="AZ12" s="110">
        <v>214176</v>
      </c>
      <c r="BA12" s="110">
        <v>220568</v>
      </c>
      <c r="BB12" s="110">
        <v>220151</v>
      </c>
      <c r="BC12" s="110">
        <v>221591</v>
      </c>
      <c r="BD12" s="110">
        <v>223785</v>
      </c>
      <c r="BE12" s="110">
        <v>225633</v>
      </c>
      <c r="BF12" s="110">
        <v>225562</v>
      </c>
      <c r="BG12" s="110">
        <v>224008</v>
      </c>
      <c r="BH12" s="110">
        <v>230278</v>
      </c>
      <c r="BI12" s="110">
        <v>232470</v>
      </c>
      <c r="BJ12" s="110">
        <v>233411</v>
      </c>
      <c r="BK12" s="110">
        <v>232541</v>
      </c>
      <c r="BL12" s="110">
        <v>232173</v>
      </c>
      <c r="BM12" s="110">
        <v>236870</v>
      </c>
      <c r="BN12" s="110">
        <v>235558</v>
      </c>
      <c r="BO12" s="110">
        <v>239669</v>
      </c>
      <c r="BP12" s="110">
        <v>239943</v>
      </c>
      <c r="BQ12" s="110">
        <v>242123</v>
      </c>
      <c r="BR12" s="110">
        <v>243427</v>
      </c>
      <c r="BS12" s="110">
        <v>247598</v>
      </c>
      <c r="BT12" s="110">
        <v>247441</v>
      </c>
      <c r="BU12" s="110">
        <v>250067</v>
      </c>
      <c r="BV12" s="110">
        <v>245800</v>
      </c>
      <c r="BW12" s="110">
        <v>249558</v>
      </c>
      <c r="BX12" s="110">
        <v>251781</v>
      </c>
      <c r="BY12" s="110">
        <v>254358</v>
      </c>
      <c r="BZ12" s="110">
        <v>253468</v>
      </c>
      <c r="CA12" s="110">
        <v>253069</v>
      </c>
      <c r="CB12" s="110">
        <v>254576</v>
      </c>
      <c r="CC12" s="110">
        <v>253636</v>
      </c>
      <c r="CD12" s="110">
        <v>257028</v>
      </c>
      <c r="CE12" s="110">
        <v>254037</v>
      </c>
      <c r="CF12" s="110">
        <v>266557</v>
      </c>
      <c r="CG12" s="110">
        <v>267871</v>
      </c>
      <c r="CH12" s="110">
        <v>274118</v>
      </c>
      <c r="CI12" s="110">
        <v>274370</v>
      </c>
      <c r="CJ12" s="110">
        <v>277466</v>
      </c>
      <c r="CK12" s="110">
        <v>283106</v>
      </c>
      <c r="CL12" s="110">
        <v>287523</v>
      </c>
      <c r="CM12" s="110">
        <v>289476</v>
      </c>
      <c r="CN12" s="110">
        <v>288052</v>
      </c>
      <c r="CO12" s="110">
        <v>289545</v>
      </c>
      <c r="CP12" s="110">
        <v>295002</v>
      </c>
      <c r="CQ12" s="110">
        <v>295976</v>
      </c>
      <c r="CR12" s="110">
        <v>298538</v>
      </c>
      <c r="CS12" s="110">
        <v>297567</v>
      </c>
      <c r="CT12" s="110">
        <v>298904</v>
      </c>
      <c r="CU12" s="110">
        <v>301081</v>
      </c>
      <c r="CV12" s="110">
        <v>302934</v>
      </c>
      <c r="CW12" s="110">
        <v>304444</v>
      </c>
      <c r="CX12" s="110">
        <v>308695</v>
      </c>
      <c r="CY12" s="110">
        <v>309585</v>
      </c>
      <c r="CZ12" s="110">
        <v>312396</v>
      </c>
      <c r="DA12" s="110">
        <v>314574</v>
      </c>
      <c r="DB12" s="110">
        <v>315137</v>
      </c>
      <c r="DC12" s="110">
        <v>317057</v>
      </c>
      <c r="DD12" s="110">
        <v>320657</v>
      </c>
      <c r="DE12" s="110">
        <v>322465</v>
      </c>
      <c r="DF12" s="110">
        <v>322562</v>
      </c>
      <c r="DG12" s="110">
        <v>325138</v>
      </c>
      <c r="DH12" s="110">
        <v>323889</v>
      </c>
      <c r="DI12" s="110">
        <v>327580</v>
      </c>
      <c r="DJ12" s="110">
        <v>328682</v>
      </c>
      <c r="DK12" s="110">
        <v>339067</v>
      </c>
      <c r="DL12" s="110">
        <v>336009</v>
      </c>
      <c r="DM12" s="110">
        <v>340647</v>
      </c>
      <c r="DN12" s="110">
        <v>340314</v>
      </c>
      <c r="DO12" s="110">
        <v>335815</v>
      </c>
      <c r="DP12" s="110">
        <v>339732</v>
      </c>
      <c r="DQ12" s="110">
        <v>333684</v>
      </c>
      <c r="DR12" s="110">
        <v>340023</v>
      </c>
      <c r="DS12" s="110">
        <v>335761</v>
      </c>
      <c r="DT12" s="110">
        <v>344826</v>
      </c>
      <c r="DU12" s="110">
        <v>343613</v>
      </c>
      <c r="DV12" s="110">
        <v>346368</v>
      </c>
      <c r="DW12" s="110">
        <v>346769</v>
      </c>
      <c r="DX12" s="110">
        <v>347421</v>
      </c>
      <c r="DY12" s="110">
        <v>346091</v>
      </c>
      <c r="DZ12" s="110">
        <v>343460</v>
      </c>
      <c r="EA12" s="110">
        <v>334416</v>
      </c>
      <c r="EB12" s="110">
        <v>339976</v>
      </c>
      <c r="EC12" s="110">
        <v>339972</v>
      </c>
      <c r="ED12" s="110">
        <v>337625</v>
      </c>
      <c r="EE12" s="110">
        <v>344680</v>
      </c>
      <c r="EF12" s="110">
        <v>348062</v>
      </c>
      <c r="EG12" s="110">
        <v>346678</v>
      </c>
      <c r="EH12" s="110">
        <v>345765</v>
      </c>
      <c r="EI12" s="110">
        <v>342890</v>
      </c>
      <c r="EJ12" s="110">
        <v>350923</v>
      </c>
      <c r="EK12" s="110">
        <v>357263</v>
      </c>
      <c r="EL12" s="110">
        <v>360126</v>
      </c>
      <c r="EM12" s="110">
        <v>359009</v>
      </c>
      <c r="EN12" s="110">
        <v>359599</v>
      </c>
      <c r="EO12" s="110">
        <v>359708</v>
      </c>
      <c r="EP12" s="110">
        <v>364730</v>
      </c>
      <c r="EQ12" s="110">
        <v>372232</v>
      </c>
      <c r="ER12" s="110">
        <v>381179</v>
      </c>
      <c r="ES12" s="110">
        <v>388638</v>
      </c>
      <c r="ET12" s="110">
        <v>388470</v>
      </c>
      <c r="EU12" s="110">
        <v>386874</v>
      </c>
      <c r="EV12" s="110">
        <v>387633</v>
      </c>
      <c r="EW12" s="110">
        <v>384657</v>
      </c>
      <c r="EX12" s="110">
        <v>381981</v>
      </c>
      <c r="EY12" s="110">
        <v>382290</v>
      </c>
      <c r="EZ12" s="110">
        <v>390332</v>
      </c>
      <c r="FA12" s="110">
        <v>390954</v>
      </c>
      <c r="FB12" s="110">
        <v>391273</v>
      </c>
      <c r="FC12" s="110">
        <v>395975</v>
      </c>
      <c r="FD12" s="110">
        <v>394175</v>
      </c>
      <c r="FE12" s="110">
        <v>395431</v>
      </c>
      <c r="FF12" s="110">
        <v>400106</v>
      </c>
      <c r="FG12" s="110">
        <v>399632</v>
      </c>
      <c r="FH12" s="110">
        <v>405211</v>
      </c>
      <c r="FI12" s="110">
        <v>405428</v>
      </c>
      <c r="FJ12" s="110">
        <v>407970</v>
      </c>
      <c r="FK12" s="110">
        <v>402584</v>
      </c>
      <c r="FL12" s="110">
        <v>394596</v>
      </c>
      <c r="FM12" s="110">
        <v>406593</v>
      </c>
      <c r="FN12" s="110">
        <v>408367</v>
      </c>
      <c r="FO12" s="110">
        <v>411074</v>
      </c>
      <c r="FP12" s="110">
        <v>413832</v>
      </c>
      <c r="FQ12" s="110">
        <v>410138</v>
      </c>
      <c r="FR12" s="110">
        <v>402842</v>
      </c>
      <c r="FS12" s="110">
        <v>401738</v>
      </c>
      <c r="FT12" s="110">
        <v>398386</v>
      </c>
      <c r="FU12" s="110">
        <v>400405</v>
      </c>
      <c r="FV12" s="110">
        <v>408689</v>
      </c>
      <c r="FW12" s="110">
        <v>407362</v>
      </c>
      <c r="FX12" s="110">
        <v>412328</v>
      </c>
      <c r="FY12" s="110">
        <v>413001</v>
      </c>
      <c r="FZ12" s="110">
        <v>415159</v>
      </c>
      <c r="GA12" s="110">
        <v>420689</v>
      </c>
      <c r="GB12" s="110">
        <v>426221</v>
      </c>
      <c r="GC12" s="111">
        <v>427151.4</v>
      </c>
      <c r="GD12" s="111">
        <v>427205.6</v>
      </c>
      <c r="GE12" s="111">
        <v>429422</v>
      </c>
      <c r="GF12" s="111">
        <v>430118.1</v>
      </c>
      <c r="GG12" s="111">
        <v>431622</v>
      </c>
      <c r="GH12" s="111">
        <v>433221.2</v>
      </c>
      <c r="GI12" s="111">
        <v>434859.7</v>
      </c>
      <c r="GJ12" s="111">
        <v>436100.1</v>
      </c>
      <c r="GK12" s="111">
        <v>437349.4</v>
      </c>
      <c r="GL12" s="111">
        <v>438521.8</v>
      </c>
      <c r="GM12" s="111">
        <v>439874.5</v>
      </c>
      <c r="GN12" s="111">
        <v>441318.40000000002</v>
      </c>
      <c r="GO12" s="111">
        <v>442919.5</v>
      </c>
      <c r="GP12" s="111">
        <v>444458.7</v>
      </c>
      <c r="GQ12" s="111">
        <v>446442</v>
      </c>
      <c r="GR12" s="111">
        <v>448606.1</v>
      </c>
      <c r="GS12" s="111">
        <v>450558.9</v>
      </c>
      <c r="GT12" s="111">
        <v>452442.6</v>
      </c>
      <c r="GU12" s="111">
        <v>454329.8</v>
      </c>
      <c r="GV12" s="111">
        <v>456356.1</v>
      </c>
      <c r="GW12" s="111">
        <v>458151.5</v>
      </c>
      <c r="GX12" s="111">
        <v>459896</v>
      </c>
      <c r="GY12" s="111">
        <v>461682.5</v>
      </c>
      <c r="GZ12" s="111">
        <v>463721.9</v>
      </c>
      <c r="HA12" s="111">
        <v>465491.3</v>
      </c>
      <c r="HB12" s="111">
        <v>467207.5</v>
      </c>
      <c r="HC12" t="s">
        <v>572</v>
      </c>
      <c r="HD12" t="b">
        <v>1</v>
      </c>
      <c r="HE12" s="109" t="s">
        <v>580</v>
      </c>
      <c r="HF12" t="s">
        <v>573</v>
      </c>
      <c r="HG12">
        <v>2024</v>
      </c>
      <c r="HH12">
        <v>2</v>
      </c>
      <c r="HI12" t="s">
        <v>573</v>
      </c>
      <c r="HJ12" t="s">
        <v>596</v>
      </c>
      <c r="HK12" s="109" t="s">
        <v>597</v>
      </c>
      <c r="HL12" t="s">
        <v>576</v>
      </c>
      <c r="HM12" t="s">
        <v>598</v>
      </c>
      <c r="HN12" t="s">
        <v>611</v>
      </c>
    </row>
    <row r="13" spans="1:222">
      <c r="A13" t="s">
        <v>566</v>
      </c>
      <c r="B13" t="s">
        <v>599</v>
      </c>
      <c r="C13" t="s">
        <v>610</v>
      </c>
      <c r="D13" t="s">
        <v>600</v>
      </c>
      <c r="E13" t="s">
        <v>573</v>
      </c>
      <c r="F13" t="s">
        <v>571</v>
      </c>
      <c r="G13" s="110">
        <v>1256.6559999999999</v>
      </c>
      <c r="H13" s="110">
        <v>1320.788</v>
      </c>
      <c r="I13" s="110">
        <v>1377.7919999999999</v>
      </c>
      <c r="J13" s="110">
        <v>1419.0419999999999</v>
      </c>
      <c r="K13" s="110">
        <v>1445.7460000000001</v>
      </c>
      <c r="L13" s="110">
        <v>1481.0730000000001</v>
      </c>
      <c r="M13" s="110">
        <v>1519.57</v>
      </c>
      <c r="N13" s="110">
        <v>1560.4949999999999</v>
      </c>
      <c r="O13" s="110">
        <v>1588.7190000000001</v>
      </c>
      <c r="P13" s="110">
        <v>1621.8520000000001</v>
      </c>
      <c r="Q13" s="110">
        <v>1645.3019999999999</v>
      </c>
      <c r="R13" s="110">
        <v>1677.7139999999999</v>
      </c>
      <c r="S13" s="110">
        <v>1735.998</v>
      </c>
      <c r="T13" s="110">
        <v>1757.346</v>
      </c>
      <c r="U13" s="110">
        <v>1777.221</v>
      </c>
      <c r="V13" s="110">
        <v>1805.329</v>
      </c>
      <c r="W13" s="110">
        <v>1833.021</v>
      </c>
      <c r="X13" s="110">
        <v>1859.9649999999999</v>
      </c>
      <c r="Y13" s="110">
        <v>1876.902</v>
      </c>
      <c r="Z13" s="110">
        <v>1935.8820000000001</v>
      </c>
      <c r="AA13" s="110">
        <v>1996.2460000000001</v>
      </c>
      <c r="AB13" s="110">
        <v>2015.9390000000001</v>
      </c>
      <c r="AC13" s="110">
        <v>2043.298</v>
      </c>
      <c r="AD13" s="110">
        <v>2093.2809999999999</v>
      </c>
      <c r="AE13" s="110">
        <v>2142.5929999999998</v>
      </c>
      <c r="AF13" s="110">
        <v>2185.8229999999999</v>
      </c>
      <c r="AG13" s="110">
        <v>2220.4349999999999</v>
      </c>
      <c r="AH13" s="110">
        <v>2251.2330000000002</v>
      </c>
      <c r="AI13" s="110">
        <v>2282.895</v>
      </c>
      <c r="AJ13" s="110">
        <v>2321.7919999999999</v>
      </c>
      <c r="AK13" s="110">
        <v>2369.9499999999998</v>
      </c>
      <c r="AL13" s="110">
        <v>2418.279</v>
      </c>
      <c r="AM13" s="110">
        <v>2470.636</v>
      </c>
      <c r="AN13" s="110">
        <v>2512.3130000000001</v>
      </c>
      <c r="AO13" s="110">
        <v>2569.6179999999999</v>
      </c>
      <c r="AP13" s="110">
        <v>2641.6390000000001</v>
      </c>
      <c r="AQ13" s="110">
        <v>2684.4940000000001</v>
      </c>
      <c r="AR13" s="110">
        <v>2756.2930000000001</v>
      </c>
      <c r="AS13" s="110">
        <v>2816.473</v>
      </c>
      <c r="AT13" s="110">
        <v>2895.6689999999999</v>
      </c>
      <c r="AU13" s="110">
        <v>2978.6680000000001</v>
      </c>
      <c r="AV13" s="110">
        <v>3042.386</v>
      </c>
      <c r="AW13" s="110">
        <v>3096.3310000000001</v>
      </c>
      <c r="AX13" s="110">
        <v>3142.5079999999998</v>
      </c>
      <c r="AY13" s="110">
        <v>3224.9960000000001</v>
      </c>
      <c r="AZ13" s="110">
        <v>3293.2919999999999</v>
      </c>
      <c r="BA13" s="110">
        <v>3373.0810000000001</v>
      </c>
      <c r="BB13" s="110">
        <v>3431.9459999999999</v>
      </c>
      <c r="BC13" s="110">
        <v>3467.9760000000001</v>
      </c>
      <c r="BD13" s="110">
        <v>3483.1289999999999</v>
      </c>
      <c r="BE13" s="110">
        <v>3486.288</v>
      </c>
      <c r="BF13" s="110">
        <v>3519.4830000000002</v>
      </c>
      <c r="BG13" s="110">
        <v>3533.2429999999999</v>
      </c>
      <c r="BH13" s="110">
        <v>3585.3939999999998</v>
      </c>
      <c r="BI13" s="110">
        <v>3630.5349999999999</v>
      </c>
      <c r="BJ13" s="110">
        <v>3662.1970000000001</v>
      </c>
      <c r="BK13" s="110">
        <v>3681.2950000000001</v>
      </c>
      <c r="BL13" s="110">
        <v>3682.5749999999998</v>
      </c>
      <c r="BM13" s="110">
        <v>3730.634</v>
      </c>
      <c r="BN13" s="110">
        <v>3764.5340000000001</v>
      </c>
      <c r="BO13" s="110">
        <v>3784.6889999999999</v>
      </c>
      <c r="BP13" s="110">
        <v>3813.2370000000001</v>
      </c>
      <c r="BQ13" s="110">
        <v>3825.77</v>
      </c>
      <c r="BR13" s="110">
        <v>3869.8229999999999</v>
      </c>
      <c r="BS13" s="110">
        <v>3882.18</v>
      </c>
      <c r="BT13" s="110">
        <v>3914.6239999999998</v>
      </c>
      <c r="BU13" s="110">
        <v>3968.22</v>
      </c>
      <c r="BV13" s="110">
        <v>3978.2469999999998</v>
      </c>
      <c r="BW13" s="110">
        <v>4081.9929999999999</v>
      </c>
      <c r="BX13" s="110">
        <v>4143.857</v>
      </c>
      <c r="BY13" s="110">
        <v>4207.8729999999996</v>
      </c>
      <c r="BZ13" s="110">
        <v>4225.6909999999998</v>
      </c>
      <c r="CA13" s="110">
        <v>4229.5839999999998</v>
      </c>
      <c r="CB13" s="110">
        <v>4273.2780000000002</v>
      </c>
      <c r="CC13" s="110">
        <v>4319.6819999999998</v>
      </c>
      <c r="CD13" s="110">
        <v>4319.2709999999997</v>
      </c>
      <c r="CE13" s="110">
        <v>4422.741</v>
      </c>
      <c r="CF13" s="110">
        <v>4529.62</v>
      </c>
      <c r="CG13" s="110">
        <v>4579.0190000000002</v>
      </c>
      <c r="CH13" s="110">
        <v>4624.2740000000003</v>
      </c>
      <c r="CI13" s="110">
        <v>4637.7709999999997</v>
      </c>
      <c r="CJ13" s="110">
        <v>4701.4949999999999</v>
      </c>
      <c r="CK13" s="110">
        <v>4802.4549999999999</v>
      </c>
      <c r="CL13" s="110">
        <v>4890.7749999999996</v>
      </c>
      <c r="CM13" s="110">
        <v>5001.3689999999997</v>
      </c>
      <c r="CN13" s="110">
        <v>5002.7700000000004</v>
      </c>
      <c r="CO13" s="110">
        <v>5029.6509999999998</v>
      </c>
      <c r="CP13" s="110">
        <v>5057.9219999999996</v>
      </c>
      <c r="CQ13" s="110">
        <v>5089.49</v>
      </c>
      <c r="CR13" s="110">
        <v>5073.9089999999997</v>
      </c>
      <c r="CS13" s="110">
        <v>5126.5479999999998</v>
      </c>
      <c r="CT13" s="110">
        <v>5142.66</v>
      </c>
      <c r="CU13" s="110">
        <v>5215.1049999999996</v>
      </c>
      <c r="CV13" s="110">
        <v>5274.7430000000004</v>
      </c>
      <c r="CW13" s="110">
        <v>5382.1080000000002</v>
      </c>
      <c r="CX13" s="110">
        <v>5458.2330000000002</v>
      </c>
      <c r="CY13" s="110">
        <v>5521.0789999999997</v>
      </c>
      <c r="CZ13" s="110">
        <v>5546.8860000000004</v>
      </c>
      <c r="DA13" s="110">
        <v>5624.5039999999999</v>
      </c>
      <c r="DB13" s="110">
        <v>5694.482</v>
      </c>
      <c r="DC13" s="110">
        <v>5778.8289999999997</v>
      </c>
      <c r="DD13" s="110">
        <v>5743.0929999999998</v>
      </c>
      <c r="DE13" s="110">
        <v>5808.4660000000003</v>
      </c>
      <c r="DF13" s="110">
        <v>5809.2719999999999</v>
      </c>
      <c r="DG13" s="110">
        <v>5993.5169999999998</v>
      </c>
      <c r="DH13" s="110">
        <v>6001.19</v>
      </c>
      <c r="DI13" s="110">
        <v>6067.3119999999999</v>
      </c>
      <c r="DJ13" s="110">
        <v>6166.277</v>
      </c>
      <c r="DK13" s="110">
        <v>6414.875</v>
      </c>
      <c r="DL13" s="110">
        <v>6339.4709999999995</v>
      </c>
      <c r="DM13" s="110">
        <v>6466.942</v>
      </c>
      <c r="DN13" s="110">
        <v>6476.04</v>
      </c>
      <c r="DO13" s="110">
        <v>6580.8379999999997</v>
      </c>
      <c r="DP13" s="110">
        <v>6498.0690000000004</v>
      </c>
      <c r="DQ13" s="110">
        <v>6496.1270000000004</v>
      </c>
      <c r="DR13" s="110">
        <v>6443.4080000000004</v>
      </c>
      <c r="DS13" s="110">
        <v>6371.857</v>
      </c>
      <c r="DT13" s="110">
        <v>6556.6030000000001</v>
      </c>
      <c r="DU13" s="110">
        <v>6566.0349999999999</v>
      </c>
      <c r="DV13" s="110">
        <v>6577.1170000000002</v>
      </c>
      <c r="DW13" s="110">
        <v>6601.875</v>
      </c>
      <c r="DX13" s="110">
        <v>6547.2240000000002</v>
      </c>
      <c r="DY13" s="110">
        <v>6603.5609999999997</v>
      </c>
      <c r="DZ13" s="110">
        <v>6617.42</v>
      </c>
      <c r="EA13" s="110">
        <v>6764.375</v>
      </c>
      <c r="EB13" s="110">
        <v>6692.7950000000001</v>
      </c>
      <c r="EC13" s="110">
        <v>6733.2610000000004</v>
      </c>
      <c r="ED13" s="110">
        <v>6724.4960000000001</v>
      </c>
      <c r="EE13" s="110">
        <v>6797.8590000000004</v>
      </c>
      <c r="EF13" s="110">
        <v>6797.991</v>
      </c>
      <c r="EG13" s="110">
        <v>6779.3310000000001</v>
      </c>
      <c r="EH13" s="110">
        <v>6805.55</v>
      </c>
      <c r="EI13" s="110">
        <v>6831.2070000000003</v>
      </c>
      <c r="EJ13" s="110">
        <v>7064.567</v>
      </c>
      <c r="EK13" s="110">
        <v>7073.6540000000005</v>
      </c>
      <c r="EL13" s="110">
        <v>7154.1670000000004</v>
      </c>
      <c r="EM13" s="110">
        <v>7221.8159999999998</v>
      </c>
      <c r="EN13" s="110">
        <v>7176</v>
      </c>
      <c r="EO13" s="110">
        <v>7114.8590000000004</v>
      </c>
      <c r="EP13" s="110">
        <v>7151.2439999999997</v>
      </c>
      <c r="EQ13" s="110">
        <v>7196.0320000000002</v>
      </c>
      <c r="ER13" s="110">
        <v>7235.93</v>
      </c>
      <c r="ES13" s="110">
        <v>7286.7740000000003</v>
      </c>
      <c r="ET13" s="110">
        <v>7292.8819999999996</v>
      </c>
      <c r="EU13" s="110">
        <v>7378.1360000000004</v>
      </c>
      <c r="EV13" s="110">
        <v>7418.134</v>
      </c>
      <c r="EW13" s="110">
        <v>7455.1180000000004</v>
      </c>
      <c r="EX13" s="110">
        <v>7453.085</v>
      </c>
      <c r="EY13" s="110">
        <v>7552.2139999999999</v>
      </c>
      <c r="EZ13" s="110">
        <v>7621.8649999999998</v>
      </c>
      <c r="FA13" s="110">
        <v>7682.0569999999998</v>
      </c>
      <c r="FB13" s="110">
        <v>7709.6490000000003</v>
      </c>
      <c r="FC13" s="110">
        <v>7783.6279999999997</v>
      </c>
      <c r="FD13" s="110">
        <v>7753.0959999999995</v>
      </c>
      <c r="FE13" s="110">
        <v>7876.518</v>
      </c>
      <c r="FF13" s="110">
        <v>7956.6149999999998</v>
      </c>
      <c r="FG13" s="110">
        <v>7998.0789999999997</v>
      </c>
      <c r="FH13" s="110">
        <v>8102.4250000000002</v>
      </c>
      <c r="FI13" s="110">
        <v>8093.8450000000003</v>
      </c>
      <c r="FJ13" s="110">
        <v>8076.643</v>
      </c>
      <c r="FK13" s="110">
        <v>8056.7950000000001</v>
      </c>
      <c r="FL13" s="110">
        <v>7842.4639999999999</v>
      </c>
      <c r="FM13" s="110">
        <v>8014.82</v>
      </c>
      <c r="FN13" s="110">
        <v>8241.4920000000002</v>
      </c>
      <c r="FO13" s="110">
        <v>8267.3289999999997</v>
      </c>
      <c r="FP13" s="110">
        <v>8500.1610000000001</v>
      </c>
      <c r="FQ13" s="110">
        <v>8499.4500000000007</v>
      </c>
      <c r="FR13" s="110">
        <v>8570.4380000000001</v>
      </c>
      <c r="FS13" s="110">
        <v>8762.1610000000001</v>
      </c>
      <c r="FT13" s="110">
        <v>8858.7540000000008</v>
      </c>
      <c r="FU13" s="110">
        <v>8972.3819999999996</v>
      </c>
      <c r="FV13" s="110">
        <v>9187.0920000000006</v>
      </c>
      <c r="FW13" s="110">
        <v>9460.3019999999997</v>
      </c>
      <c r="FX13" s="110">
        <v>9660.59</v>
      </c>
      <c r="FY13" s="110">
        <v>9771.0329999999994</v>
      </c>
      <c r="FZ13" s="110">
        <v>9774.9840000000004</v>
      </c>
      <c r="GA13" s="110">
        <v>9898.7260000000006</v>
      </c>
      <c r="GB13" s="110">
        <v>10025.209999999999</v>
      </c>
      <c r="GC13" s="111">
        <v>10139.5</v>
      </c>
      <c r="GD13" s="111">
        <v>10244.950000000001</v>
      </c>
      <c r="GE13" s="111">
        <v>10327.93</v>
      </c>
      <c r="GF13" s="111">
        <v>10393.98</v>
      </c>
      <c r="GG13" s="111">
        <v>10461.16</v>
      </c>
      <c r="GH13" s="111">
        <v>10527.44</v>
      </c>
      <c r="GI13" s="111">
        <v>10593.65</v>
      </c>
      <c r="GJ13" s="111">
        <v>10660.51</v>
      </c>
      <c r="GK13" s="111">
        <v>10728.56</v>
      </c>
      <c r="GL13" s="111">
        <v>10796.59</v>
      </c>
      <c r="GM13" s="111">
        <v>10866.67</v>
      </c>
      <c r="GN13" s="111">
        <v>10937.3</v>
      </c>
      <c r="GO13" s="111">
        <v>11008.62</v>
      </c>
      <c r="GP13" s="111">
        <v>11079.57</v>
      </c>
      <c r="GQ13" s="111">
        <v>11151.42</v>
      </c>
      <c r="GR13" s="111">
        <v>11223.94</v>
      </c>
      <c r="GS13" s="111">
        <v>11297.95</v>
      </c>
      <c r="GT13" s="111">
        <v>11373.08</v>
      </c>
      <c r="GU13" s="111">
        <v>11448.53</v>
      </c>
      <c r="GV13" s="111">
        <v>11524.76</v>
      </c>
      <c r="GW13" s="111">
        <v>11602.32</v>
      </c>
      <c r="GX13" s="111">
        <v>11680.6</v>
      </c>
      <c r="GY13" s="111">
        <v>11759.76</v>
      </c>
      <c r="GZ13" s="111">
        <v>11840.03</v>
      </c>
      <c r="HA13" s="111">
        <v>11921.41</v>
      </c>
      <c r="HB13" s="111">
        <v>12003.38</v>
      </c>
      <c r="HC13" t="s">
        <v>601</v>
      </c>
      <c r="HD13" t="b">
        <v>1</v>
      </c>
      <c r="HE13" t="s">
        <v>573</v>
      </c>
      <c r="HF13" t="s">
        <v>573</v>
      </c>
      <c r="HG13">
        <v>2024</v>
      </c>
      <c r="HH13">
        <v>2</v>
      </c>
      <c r="HI13" t="s">
        <v>573</v>
      </c>
      <c r="HJ13" t="s">
        <v>601</v>
      </c>
      <c r="HK13" t="s">
        <v>573</v>
      </c>
      <c r="HL13" t="s">
        <v>576</v>
      </c>
      <c r="HM13" t="s">
        <v>602</v>
      </c>
      <c r="HN13" t="s">
        <v>611</v>
      </c>
    </row>
  </sheetData>
  <pageMargins left="0.7" right="0.7" top="0.75" bottom="0.75" header="0.3" footer="0.3"/>
  <customProperties>
    <customPr name="Commands" r:id="rId1"/>
    <customPr name="PostPullCommands" r:id="rId2"/>
    <customPr name="WorksheetId" r:id="rId3"/>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960E5-CB86-4DBF-B7D1-452FF7A804BA}">
  <sheetPr codeName="Sheet16"/>
  <dimension ref="A1:CD84"/>
  <sheetViews>
    <sheetView workbookViewId="0">
      <pane xSplit="1" ySplit="6" topLeftCell="B7" activePane="bottomRight" state="frozen"/>
      <selection pane="topRight" activeCell="C1" sqref="C1"/>
      <selection pane="bottomLeft" activeCell="A7" sqref="A7"/>
      <selection pane="bottomRight" activeCell="B8" sqref="B8"/>
    </sheetView>
  </sheetViews>
  <sheetFormatPr defaultColWidth="9.1796875" defaultRowHeight="14.5"/>
  <cols>
    <col min="1" max="1" width="9.1796875" style="285"/>
    <col min="2" max="61" width="17.54296875" style="285" bestFit="1" customWidth="1"/>
    <col min="62" max="62" width="2.7265625" style="285" customWidth="1"/>
    <col min="63" max="66" width="9.26953125" style="285" bestFit="1" customWidth="1"/>
    <col min="67" max="67" width="13.7265625" style="285" bestFit="1" customWidth="1"/>
    <col min="68" max="73" width="9.26953125" style="285" bestFit="1" customWidth="1"/>
    <col min="74" max="74" width="10.54296875" style="285" bestFit="1" customWidth="1"/>
    <col min="75" max="77" width="9.26953125" style="285" bestFit="1" customWidth="1"/>
    <col min="78" max="79" width="9.54296875" style="285" bestFit="1" customWidth="1"/>
    <col min="80" max="82" width="9.26953125" style="285" bestFit="1" customWidth="1"/>
    <col min="83" max="16384" width="9.1796875" style="285"/>
  </cols>
  <sheetData>
    <row r="1" spans="1:82">
      <c r="B1" s="286" t="str">
        <f>GMWA!$CR$2</f>
        <v>OCT031G.db</v>
      </c>
      <c r="C1" s="286" t="str">
        <f>$B$1</f>
        <v>OCT031G.db</v>
      </c>
      <c r="D1" s="286" t="str">
        <f t="shared" ref="D1:BI1" si="0">$B$1</f>
        <v>OCT031G.db</v>
      </c>
      <c r="E1" s="286" t="str">
        <f t="shared" si="0"/>
        <v>OCT031G.db</v>
      </c>
      <c r="F1" s="286" t="str">
        <f t="shared" si="0"/>
        <v>OCT031G.db</v>
      </c>
      <c r="G1" s="286" t="str">
        <f t="shared" si="0"/>
        <v>OCT031G.db</v>
      </c>
      <c r="H1" s="286" t="str">
        <f t="shared" si="0"/>
        <v>OCT031G.db</v>
      </c>
      <c r="I1" s="286" t="str">
        <f t="shared" si="0"/>
        <v>OCT031G.db</v>
      </c>
      <c r="J1" s="286" t="str">
        <f t="shared" si="0"/>
        <v>OCT031G.db</v>
      </c>
      <c r="K1" s="286" t="str">
        <f t="shared" si="0"/>
        <v>OCT031G.db</v>
      </c>
      <c r="L1" s="286" t="str">
        <f t="shared" si="0"/>
        <v>OCT031G.db</v>
      </c>
      <c r="M1" s="286" t="str">
        <f t="shared" si="0"/>
        <v>OCT031G.db</v>
      </c>
      <c r="N1" s="286" t="str">
        <f t="shared" si="0"/>
        <v>OCT031G.db</v>
      </c>
      <c r="O1" s="286" t="str">
        <f t="shared" si="0"/>
        <v>OCT031G.db</v>
      </c>
      <c r="P1" s="286" t="str">
        <f t="shared" si="0"/>
        <v>OCT031G.db</v>
      </c>
      <c r="Q1" s="286" t="str">
        <f t="shared" si="0"/>
        <v>OCT031G.db</v>
      </c>
      <c r="R1" s="286" t="str">
        <f t="shared" si="0"/>
        <v>OCT031G.db</v>
      </c>
      <c r="S1" s="286" t="str">
        <f t="shared" si="0"/>
        <v>OCT031G.db</v>
      </c>
      <c r="T1" s="286" t="str">
        <f t="shared" si="0"/>
        <v>OCT031G.db</v>
      </c>
      <c r="U1" s="286" t="str">
        <f t="shared" si="0"/>
        <v>OCT031G.db</v>
      </c>
      <c r="V1" s="286" t="str">
        <f t="shared" si="0"/>
        <v>OCT031G.db</v>
      </c>
      <c r="W1" s="286" t="str">
        <f t="shared" si="0"/>
        <v>OCT031G.db</v>
      </c>
      <c r="X1" s="286" t="str">
        <f t="shared" si="0"/>
        <v>OCT031G.db</v>
      </c>
      <c r="Y1" s="286" t="str">
        <f t="shared" si="0"/>
        <v>OCT031G.db</v>
      </c>
      <c r="Z1" s="286" t="str">
        <f t="shared" si="0"/>
        <v>OCT031G.db</v>
      </c>
      <c r="AA1" s="286" t="str">
        <f t="shared" si="0"/>
        <v>OCT031G.db</v>
      </c>
      <c r="AB1" s="286" t="str">
        <f t="shared" si="0"/>
        <v>OCT031G.db</v>
      </c>
      <c r="AC1" s="286" t="str">
        <f t="shared" si="0"/>
        <v>OCT031G.db</v>
      </c>
      <c r="AD1" s="286" t="str">
        <f t="shared" si="0"/>
        <v>OCT031G.db</v>
      </c>
      <c r="AE1" s="286" t="str">
        <f t="shared" si="0"/>
        <v>OCT031G.db</v>
      </c>
      <c r="AF1" s="286" t="str">
        <f t="shared" si="0"/>
        <v>OCT031G.db</v>
      </c>
      <c r="AG1" s="286" t="str">
        <f t="shared" si="0"/>
        <v>OCT031G.db</v>
      </c>
      <c r="AH1" s="286" t="str">
        <f t="shared" si="0"/>
        <v>OCT031G.db</v>
      </c>
      <c r="AI1" s="286" t="str">
        <f t="shared" si="0"/>
        <v>OCT031G.db</v>
      </c>
      <c r="AJ1" s="286" t="str">
        <f t="shared" si="0"/>
        <v>OCT031G.db</v>
      </c>
      <c r="AK1" s="286" t="str">
        <f t="shared" si="0"/>
        <v>OCT031G.db</v>
      </c>
      <c r="AL1" s="286" t="str">
        <f t="shared" si="0"/>
        <v>OCT031G.db</v>
      </c>
      <c r="AM1" s="286" t="str">
        <f t="shared" si="0"/>
        <v>OCT031G.db</v>
      </c>
      <c r="AN1" s="286" t="str">
        <f t="shared" si="0"/>
        <v>OCT031G.db</v>
      </c>
      <c r="AO1" s="286" t="str">
        <f t="shared" si="0"/>
        <v>OCT031G.db</v>
      </c>
      <c r="AP1" s="286" t="str">
        <f t="shared" si="0"/>
        <v>OCT031G.db</v>
      </c>
      <c r="AQ1" s="286" t="str">
        <f t="shared" si="0"/>
        <v>OCT031G.db</v>
      </c>
      <c r="AR1" s="286" t="str">
        <f t="shared" si="0"/>
        <v>OCT031G.db</v>
      </c>
      <c r="AS1" s="286" t="str">
        <f t="shared" si="0"/>
        <v>OCT031G.db</v>
      </c>
      <c r="AT1" s="286" t="str">
        <f t="shared" si="0"/>
        <v>OCT031G.db</v>
      </c>
      <c r="AU1" s="286" t="str">
        <f t="shared" si="0"/>
        <v>OCT031G.db</v>
      </c>
      <c r="AV1" s="286" t="str">
        <f t="shared" si="0"/>
        <v>OCT031G.db</v>
      </c>
      <c r="AW1" s="286" t="str">
        <f t="shared" si="0"/>
        <v>OCT031G.db</v>
      </c>
      <c r="AX1" s="286" t="str">
        <f t="shared" si="0"/>
        <v>OCT031G.db</v>
      </c>
      <c r="AY1" s="286" t="str">
        <f t="shared" si="0"/>
        <v>OCT031G.db</v>
      </c>
      <c r="AZ1" s="286" t="str">
        <f t="shared" si="0"/>
        <v>OCT031G.db</v>
      </c>
      <c r="BA1" s="286" t="str">
        <f t="shared" si="0"/>
        <v>OCT031G.db</v>
      </c>
      <c r="BB1" s="286" t="str">
        <f t="shared" si="0"/>
        <v>OCT031G.db</v>
      </c>
      <c r="BC1" s="286" t="str">
        <f t="shared" si="0"/>
        <v>OCT031G.db</v>
      </c>
      <c r="BD1" s="286" t="str">
        <f t="shared" si="0"/>
        <v>OCT031G.db</v>
      </c>
      <c r="BE1" s="286" t="str">
        <f t="shared" si="0"/>
        <v>OCT031G.db</v>
      </c>
      <c r="BF1" s="286" t="str">
        <f t="shared" si="0"/>
        <v>OCT031G.db</v>
      </c>
      <c r="BG1" s="286" t="str">
        <f t="shared" si="0"/>
        <v>OCT031G.db</v>
      </c>
      <c r="BH1" s="286" t="str">
        <f t="shared" si="0"/>
        <v>OCT031G.db</v>
      </c>
      <c r="BI1" s="286" t="str">
        <f t="shared" si="0"/>
        <v>OCT031G.db</v>
      </c>
    </row>
    <row r="2" spans="1:82">
      <c r="B2" s="285" t="s">
        <v>603</v>
      </c>
      <c r="C2" s="285" t="s">
        <v>1064</v>
      </c>
      <c r="D2" s="285" t="s">
        <v>769</v>
      </c>
      <c r="E2" s="285" t="s">
        <v>853</v>
      </c>
      <c r="F2" s="285" t="s">
        <v>773</v>
      </c>
      <c r="G2" s="285" t="s">
        <v>777</v>
      </c>
      <c r="H2" s="285" t="s">
        <v>796</v>
      </c>
      <c r="I2" s="285" t="s">
        <v>797</v>
      </c>
      <c r="J2" s="285" t="s">
        <v>1065</v>
      </c>
      <c r="K2" s="285" t="s">
        <v>770</v>
      </c>
      <c r="L2" s="285" t="s">
        <v>771</v>
      </c>
      <c r="M2" s="285" t="s">
        <v>772</v>
      </c>
      <c r="N2" s="285" t="s">
        <v>795</v>
      </c>
      <c r="O2" s="285" t="s">
        <v>789</v>
      </c>
      <c r="P2" s="285" t="s">
        <v>775</v>
      </c>
      <c r="Q2" s="285" t="s">
        <v>774</v>
      </c>
      <c r="R2" s="285" t="s">
        <v>779</v>
      </c>
      <c r="S2" s="285" t="s">
        <v>783</v>
      </c>
      <c r="T2" s="285" t="s">
        <v>780</v>
      </c>
      <c r="U2" s="285" t="s">
        <v>792</v>
      </c>
      <c r="V2" s="285" t="s">
        <v>603</v>
      </c>
      <c r="W2" s="285" t="s">
        <v>1064</v>
      </c>
      <c r="X2" s="285" t="s">
        <v>769</v>
      </c>
      <c r="Y2" s="285" t="s">
        <v>853</v>
      </c>
      <c r="Z2" s="285" t="s">
        <v>773</v>
      </c>
      <c r="AA2" s="285" t="s">
        <v>777</v>
      </c>
      <c r="AB2" s="285" t="s">
        <v>796</v>
      </c>
      <c r="AC2" s="285" t="s">
        <v>797</v>
      </c>
      <c r="AD2" s="285" t="s">
        <v>1065</v>
      </c>
      <c r="AE2" s="285" t="s">
        <v>770</v>
      </c>
      <c r="AF2" s="285" t="s">
        <v>771</v>
      </c>
      <c r="AG2" s="285" t="s">
        <v>772</v>
      </c>
      <c r="AH2" s="285" t="s">
        <v>795</v>
      </c>
      <c r="AI2" s="285" t="s">
        <v>789</v>
      </c>
      <c r="AJ2" s="285" t="s">
        <v>775</v>
      </c>
      <c r="AK2" s="285" t="s">
        <v>774</v>
      </c>
      <c r="AL2" s="285" t="s">
        <v>779</v>
      </c>
      <c r="AM2" s="285" t="s">
        <v>783</v>
      </c>
      <c r="AN2" s="285" t="s">
        <v>780</v>
      </c>
      <c r="AO2" s="285" t="s">
        <v>792</v>
      </c>
      <c r="AP2" s="285" t="s">
        <v>603</v>
      </c>
      <c r="AQ2" s="285" t="s">
        <v>1064</v>
      </c>
      <c r="AR2" s="285" t="s">
        <v>769</v>
      </c>
      <c r="AS2" s="285" t="s">
        <v>853</v>
      </c>
      <c r="AT2" s="285" t="s">
        <v>773</v>
      </c>
      <c r="AU2" s="285" t="s">
        <v>777</v>
      </c>
      <c r="AV2" s="285" t="s">
        <v>796</v>
      </c>
      <c r="AW2" s="285" t="s">
        <v>797</v>
      </c>
      <c r="AX2" s="285" t="s">
        <v>1065</v>
      </c>
      <c r="AY2" s="285" t="s">
        <v>770</v>
      </c>
      <c r="AZ2" s="285" t="s">
        <v>771</v>
      </c>
      <c r="BA2" s="285" t="s">
        <v>772</v>
      </c>
      <c r="BB2" s="285" t="s">
        <v>795</v>
      </c>
      <c r="BC2" s="285" t="s">
        <v>789</v>
      </c>
      <c r="BD2" s="285" t="s">
        <v>775</v>
      </c>
      <c r="BE2" s="285" t="s">
        <v>774</v>
      </c>
      <c r="BF2" s="285" t="s">
        <v>779</v>
      </c>
      <c r="BG2" s="285" t="s">
        <v>783</v>
      </c>
      <c r="BH2" s="285" t="s">
        <v>780</v>
      </c>
      <c r="BI2" s="285" t="s">
        <v>792</v>
      </c>
      <c r="BK2" s="285" t="str">
        <f t="shared" ref="BK2:CD2" si="1">B2</f>
        <v>UK</v>
      </c>
      <c r="BL2" s="285" t="str">
        <f t="shared" si="1"/>
        <v xml:space="preserve">US </v>
      </c>
      <c r="BM2" s="285" t="str">
        <f t="shared" si="1"/>
        <v>Japan</v>
      </c>
      <c r="BN2" s="285" t="str">
        <f t="shared" si="1"/>
        <v>Canada</v>
      </c>
      <c r="BO2" s="285" t="str">
        <f t="shared" si="1"/>
        <v>Australia</v>
      </c>
      <c r="BP2" s="285" t="str">
        <f t="shared" si="1"/>
        <v>Denmark</v>
      </c>
      <c r="BQ2" s="285" t="str">
        <f t="shared" si="1"/>
        <v>Sweden</v>
      </c>
      <c r="BR2" s="285" t="str">
        <f t="shared" si="1"/>
        <v>Switzerland</v>
      </c>
      <c r="BS2" s="285" t="str">
        <f t="shared" si="1"/>
        <v>S Korea</v>
      </c>
      <c r="BT2" s="285" t="str">
        <f t="shared" si="1"/>
        <v>Germany</v>
      </c>
      <c r="BU2" s="285" t="str">
        <f t="shared" si="1"/>
        <v>France</v>
      </c>
      <c r="BV2" s="285" t="str">
        <f t="shared" si="1"/>
        <v>Italy</v>
      </c>
      <c r="BW2" s="285" t="str">
        <f t="shared" si="1"/>
        <v>Spain</v>
      </c>
      <c r="BX2" s="285" t="str">
        <f t="shared" si="1"/>
        <v>Netherlands</v>
      </c>
      <c r="BY2" s="285" t="str">
        <f t="shared" si="1"/>
        <v>Belgium</v>
      </c>
      <c r="BZ2" s="285" t="str">
        <f t="shared" si="1"/>
        <v>Austria</v>
      </c>
      <c r="CA2" s="285" t="str">
        <f t="shared" si="1"/>
        <v>Finland</v>
      </c>
      <c r="CB2" s="285" t="str">
        <f t="shared" si="1"/>
        <v>Ireland</v>
      </c>
      <c r="CC2" s="285" t="str">
        <f t="shared" si="1"/>
        <v>Greece</v>
      </c>
      <c r="CD2" s="285" t="str">
        <f t="shared" si="1"/>
        <v>Portugal</v>
      </c>
    </row>
    <row r="3" spans="1:82">
      <c r="B3" s="285" t="s">
        <v>953</v>
      </c>
      <c r="C3" s="285" t="s">
        <v>953</v>
      </c>
      <c r="D3" s="285" t="s">
        <v>953</v>
      </c>
      <c r="E3" s="285" t="s">
        <v>953</v>
      </c>
      <c r="F3" s="285" t="s">
        <v>953</v>
      </c>
      <c r="G3" s="285" t="s">
        <v>953</v>
      </c>
      <c r="H3" s="285" t="s">
        <v>953</v>
      </c>
      <c r="I3" s="285" t="s">
        <v>953</v>
      </c>
      <c r="J3" s="285" t="s">
        <v>953</v>
      </c>
      <c r="K3" s="285" t="s">
        <v>953</v>
      </c>
      <c r="L3" s="285" t="s">
        <v>953</v>
      </c>
      <c r="M3" s="285" t="s">
        <v>953</v>
      </c>
      <c r="N3" s="285" t="s">
        <v>953</v>
      </c>
      <c r="O3" s="285" t="s">
        <v>953</v>
      </c>
      <c r="P3" s="285" t="s">
        <v>953</v>
      </c>
      <c r="Q3" s="285" t="s">
        <v>953</v>
      </c>
      <c r="R3" s="285" t="s">
        <v>953</v>
      </c>
      <c r="S3" s="285" t="s">
        <v>953</v>
      </c>
      <c r="T3" s="285" t="s">
        <v>953</v>
      </c>
      <c r="U3" s="285" t="s">
        <v>953</v>
      </c>
      <c r="V3" s="285" t="s">
        <v>1010</v>
      </c>
      <c r="W3" s="285" t="s">
        <v>1010</v>
      </c>
      <c r="X3" s="285" t="s">
        <v>1010</v>
      </c>
      <c r="Y3" s="285" t="s">
        <v>1010</v>
      </c>
      <c r="Z3" s="285" t="s">
        <v>1010</v>
      </c>
      <c r="AA3" s="285" t="s">
        <v>1010</v>
      </c>
      <c r="AB3" s="285" t="s">
        <v>1010</v>
      </c>
      <c r="AC3" s="285" t="s">
        <v>1010</v>
      </c>
      <c r="AD3" s="285" t="s">
        <v>1010</v>
      </c>
      <c r="AE3" s="285" t="s">
        <v>1010</v>
      </c>
      <c r="AF3" s="285" t="s">
        <v>1010</v>
      </c>
      <c r="AG3" s="285" t="s">
        <v>1010</v>
      </c>
      <c r="AH3" s="285" t="s">
        <v>1010</v>
      </c>
      <c r="AI3" s="285" t="s">
        <v>1010</v>
      </c>
      <c r="AJ3" s="285" t="s">
        <v>1010</v>
      </c>
      <c r="AK3" s="285" t="s">
        <v>1010</v>
      </c>
      <c r="AL3" s="285" t="s">
        <v>1010</v>
      </c>
      <c r="AM3" s="285" t="s">
        <v>1010</v>
      </c>
      <c r="AN3" s="285" t="s">
        <v>1010</v>
      </c>
      <c r="AO3" s="285" t="s">
        <v>1010</v>
      </c>
      <c r="AP3" s="285" t="s">
        <v>10</v>
      </c>
      <c r="AQ3" s="285" t="s">
        <v>10</v>
      </c>
      <c r="AR3" s="285" t="s">
        <v>10</v>
      </c>
      <c r="AS3" s="285" t="s">
        <v>10</v>
      </c>
      <c r="AT3" s="285" t="s">
        <v>10</v>
      </c>
      <c r="AU3" s="285" t="s">
        <v>10</v>
      </c>
      <c r="AV3" s="285" t="s">
        <v>10</v>
      </c>
      <c r="AW3" s="285" t="s">
        <v>10</v>
      </c>
      <c r="AX3" s="285" t="s">
        <v>10</v>
      </c>
      <c r="AY3" s="285" t="s">
        <v>10</v>
      </c>
      <c r="AZ3" s="285" t="s">
        <v>10</v>
      </c>
      <c r="BA3" s="285" t="s">
        <v>10</v>
      </c>
      <c r="BB3" s="285" t="s">
        <v>10</v>
      </c>
      <c r="BC3" s="285" t="s">
        <v>10</v>
      </c>
      <c r="BD3" s="285" t="s">
        <v>10</v>
      </c>
      <c r="BE3" s="285" t="s">
        <v>10</v>
      </c>
      <c r="BF3" s="285" t="s">
        <v>10</v>
      </c>
      <c r="BG3" s="285" t="s">
        <v>10</v>
      </c>
      <c r="BH3" s="285" t="s">
        <v>10</v>
      </c>
      <c r="BI3" s="285" t="s">
        <v>10</v>
      </c>
      <c r="BK3" s="285" t="s">
        <v>1066</v>
      </c>
      <c r="BL3" s="285" t="s">
        <v>1066</v>
      </c>
      <c r="BM3" s="285" t="s">
        <v>1066</v>
      </c>
      <c r="BN3" s="285" t="s">
        <v>1066</v>
      </c>
      <c r="BO3" s="285" t="s">
        <v>1066</v>
      </c>
      <c r="BP3" s="285" t="s">
        <v>1066</v>
      </c>
      <c r="BQ3" s="285" t="s">
        <v>1066</v>
      </c>
      <c r="BR3" s="285" t="s">
        <v>1066</v>
      </c>
      <c r="BS3" s="285" t="s">
        <v>1066</v>
      </c>
      <c r="BT3" s="285" t="s">
        <v>1066</v>
      </c>
      <c r="BU3" s="285" t="s">
        <v>1066</v>
      </c>
      <c r="BV3" s="285" t="s">
        <v>1066</v>
      </c>
      <c r="BW3" s="285" t="s">
        <v>1066</v>
      </c>
      <c r="BX3" s="285" t="s">
        <v>1066</v>
      </c>
      <c r="BY3" s="285" t="s">
        <v>1066</v>
      </c>
      <c r="BZ3" s="285" t="s">
        <v>1066</v>
      </c>
      <c r="CA3" s="285" t="s">
        <v>1066</v>
      </c>
      <c r="CB3" s="285" t="s">
        <v>1066</v>
      </c>
      <c r="CC3" s="285" t="s">
        <v>1066</v>
      </c>
      <c r="CD3" s="285" t="s">
        <v>1066</v>
      </c>
    </row>
    <row r="4" spans="1:82">
      <c r="B4" s="285" t="s">
        <v>576</v>
      </c>
      <c r="C4" s="285" t="s">
        <v>865</v>
      </c>
      <c r="D4" s="285" t="s">
        <v>875</v>
      </c>
      <c r="E4" s="285" t="s">
        <v>858</v>
      </c>
      <c r="F4" s="285" t="s">
        <v>870</v>
      </c>
      <c r="G4" s="285" t="s">
        <v>901</v>
      </c>
      <c r="H4" s="285" t="s">
        <v>946</v>
      </c>
      <c r="I4" s="285" t="s">
        <v>949</v>
      </c>
      <c r="J4" s="285" t="s">
        <v>881</v>
      </c>
      <c r="K4" s="285" t="s">
        <v>913</v>
      </c>
      <c r="L4" s="285" t="s">
        <v>909</v>
      </c>
      <c r="M4" s="285" t="s">
        <v>925</v>
      </c>
      <c r="N4" s="285" t="s">
        <v>941</v>
      </c>
      <c r="O4" s="285" t="s">
        <v>929</v>
      </c>
      <c r="P4" s="285" t="s">
        <v>896</v>
      </c>
      <c r="Q4" s="285" t="s">
        <v>892</v>
      </c>
      <c r="R4" s="285" t="s">
        <v>905</v>
      </c>
      <c r="S4" s="285" t="s">
        <v>921</v>
      </c>
      <c r="T4" s="285" t="s">
        <v>917</v>
      </c>
      <c r="U4" s="285" t="s">
        <v>937</v>
      </c>
      <c r="V4" s="285" t="s">
        <v>576</v>
      </c>
      <c r="W4" s="285" t="s">
        <v>865</v>
      </c>
      <c r="X4" s="285" t="s">
        <v>875</v>
      </c>
      <c r="Y4" s="285" t="s">
        <v>858</v>
      </c>
      <c r="Z4" s="285" t="s">
        <v>870</v>
      </c>
      <c r="AA4" s="285" t="s">
        <v>901</v>
      </c>
      <c r="AB4" s="285" t="s">
        <v>946</v>
      </c>
      <c r="AC4" s="285" t="s">
        <v>949</v>
      </c>
      <c r="AD4" s="285" t="s">
        <v>881</v>
      </c>
      <c r="AE4" s="285" t="s">
        <v>913</v>
      </c>
      <c r="AF4" s="285" t="s">
        <v>909</v>
      </c>
      <c r="AG4" s="285" t="s">
        <v>925</v>
      </c>
      <c r="AH4" s="285" t="s">
        <v>941</v>
      </c>
      <c r="AI4" s="285" t="s">
        <v>929</v>
      </c>
      <c r="AJ4" s="285" t="s">
        <v>896</v>
      </c>
      <c r="AK4" s="285" t="s">
        <v>892</v>
      </c>
      <c r="AL4" s="285" t="s">
        <v>905</v>
      </c>
      <c r="AM4" s="285" t="s">
        <v>921</v>
      </c>
      <c r="AN4" s="285" t="s">
        <v>917</v>
      </c>
      <c r="AO4" s="285" t="s">
        <v>937</v>
      </c>
      <c r="AP4" s="285" t="s">
        <v>576</v>
      </c>
      <c r="AQ4" s="285" t="s">
        <v>865</v>
      </c>
      <c r="AR4" s="285" t="s">
        <v>875</v>
      </c>
      <c r="AS4" s="285" t="s">
        <v>858</v>
      </c>
      <c r="AT4" s="285" t="s">
        <v>870</v>
      </c>
      <c r="AU4" s="285" t="s">
        <v>901</v>
      </c>
      <c r="AV4" s="285" t="s">
        <v>946</v>
      </c>
      <c r="AW4" s="285" t="s">
        <v>949</v>
      </c>
      <c r="AX4" s="285" t="s">
        <v>881</v>
      </c>
      <c r="AY4" s="285" t="s">
        <v>913</v>
      </c>
      <c r="AZ4" s="285" t="s">
        <v>909</v>
      </c>
      <c r="BA4" s="285" t="s">
        <v>925</v>
      </c>
      <c r="BB4" s="285" t="s">
        <v>941</v>
      </c>
      <c r="BC4" s="285" t="s">
        <v>929</v>
      </c>
      <c r="BD4" s="285" t="s">
        <v>896</v>
      </c>
      <c r="BE4" s="285" t="s">
        <v>892</v>
      </c>
      <c r="BF4" s="285" t="s">
        <v>905</v>
      </c>
      <c r="BG4" s="285" t="s">
        <v>921</v>
      </c>
      <c r="BH4" s="285" t="s">
        <v>917</v>
      </c>
      <c r="BI4" s="285" t="s">
        <v>937</v>
      </c>
      <c r="BK4" s="285" t="str">
        <f t="shared" ref="BK4:CD4" si="2">B4</f>
        <v>GBR</v>
      </c>
      <c r="BL4" s="285" t="str">
        <f t="shared" si="2"/>
        <v>USA</v>
      </c>
      <c r="BM4" s="285" t="str">
        <f t="shared" si="2"/>
        <v>JPN</v>
      </c>
      <c r="BN4" s="285" t="str">
        <f t="shared" si="2"/>
        <v>CAN</v>
      </c>
      <c r="BO4" s="285" t="str">
        <f t="shared" si="2"/>
        <v>AUS</v>
      </c>
      <c r="BP4" s="285" t="str">
        <f t="shared" si="2"/>
        <v>DNK</v>
      </c>
      <c r="BQ4" s="285" t="str">
        <f t="shared" si="2"/>
        <v>SWE</v>
      </c>
      <c r="BR4" s="285" t="str">
        <f t="shared" si="2"/>
        <v>CHE</v>
      </c>
      <c r="BS4" s="285" t="str">
        <f t="shared" si="2"/>
        <v>KOR</v>
      </c>
      <c r="BT4" s="285" t="str">
        <f t="shared" si="2"/>
        <v>DEU</v>
      </c>
      <c r="BU4" s="285" t="str">
        <f t="shared" si="2"/>
        <v>FRA</v>
      </c>
      <c r="BV4" s="285" t="str">
        <f t="shared" si="2"/>
        <v>ITA</v>
      </c>
      <c r="BW4" s="285" t="str">
        <f t="shared" si="2"/>
        <v>ESP</v>
      </c>
      <c r="BX4" s="285" t="str">
        <f t="shared" si="2"/>
        <v>NLD</v>
      </c>
      <c r="BY4" s="285" t="str">
        <f t="shared" si="2"/>
        <v>BEL</v>
      </c>
      <c r="BZ4" s="285" t="str">
        <f t="shared" si="2"/>
        <v>AUT</v>
      </c>
      <c r="CA4" s="285" t="str">
        <f t="shared" si="2"/>
        <v>FIN</v>
      </c>
      <c r="CB4" s="285" t="str">
        <f t="shared" si="2"/>
        <v>IRL</v>
      </c>
      <c r="CC4" s="285" t="str">
        <f t="shared" si="2"/>
        <v>GRC</v>
      </c>
      <c r="CD4" s="285" t="str">
        <f t="shared" si="2"/>
        <v>PRT</v>
      </c>
    </row>
    <row r="5" spans="1:82">
      <c r="B5" s="285" t="s">
        <v>604</v>
      </c>
      <c r="C5" s="285" t="s">
        <v>604</v>
      </c>
      <c r="D5" s="285" t="s">
        <v>604</v>
      </c>
      <c r="E5" s="285" t="s">
        <v>604</v>
      </c>
      <c r="F5" s="285" t="s">
        <v>604</v>
      </c>
      <c r="G5" s="285" t="s">
        <v>604</v>
      </c>
      <c r="H5" s="285" t="s">
        <v>604</v>
      </c>
      <c r="I5" s="285" t="s">
        <v>604</v>
      </c>
      <c r="J5" s="285" t="s">
        <v>604</v>
      </c>
      <c r="K5" s="285" t="s">
        <v>604</v>
      </c>
      <c r="L5" s="285" t="s">
        <v>604</v>
      </c>
      <c r="M5" s="285" t="s">
        <v>604</v>
      </c>
      <c r="N5" s="285" t="s">
        <v>604</v>
      </c>
      <c r="O5" s="285" t="s">
        <v>604</v>
      </c>
      <c r="P5" s="285" t="s">
        <v>604</v>
      </c>
      <c r="Q5" s="285" t="s">
        <v>604</v>
      </c>
      <c r="R5" s="285" t="s">
        <v>604</v>
      </c>
      <c r="S5" s="285" t="s">
        <v>604</v>
      </c>
      <c r="T5" s="285" t="s">
        <v>604</v>
      </c>
      <c r="U5" s="285" t="s">
        <v>604</v>
      </c>
      <c r="V5" s="285" t="s">
        <v>604</v>
      </c>
      <c r="W5" s="285" t="s">
        <v>604</v>
      </c>
      <c r="X5" s="285" t="s">
        <v>604</v>
      </c>
      <c r="Y5" s="285" t="s">
        <v>604</v>
      </c>
      <c r="Z5" s="285" t="s">
        <v>604</v>
      </c>
      <c r="AA5" s="285" t="s">
        <v>604</v>
      </c>
      <c r="AB5" s="285" t="s">
        <v>604</v>
      </c>
      <c r="AC5" s="285" t="s">
        <v>604</v>
      </c>
      <c r="AD5" s="285" t="s">
        <v>604</v>
      </c>
      <c r="AE5" s="285" t="s">
        <v>604</v>
      </c>
      <c r="AF5" s="285" t="s">
        <v>604</v>
      </c>
      <c r="AG5" s="285" t="s">
        <v>604</v>
      </c>
      <c r="AH5" s="285" t="s">
        <v>604</v>
      </c>
      <c r="AI5" s="285" t="s">
        <v>604</v>
      </c>
      <c r="AJ5" s="285" t="s">
        <v>604</v>
      </c>
      <c r="AK5" s="285" t="s">
        <v>604</v>
      </c>
      <c r="AL5" s="285" t="s">
        <v>604</v>
      </c>
      <c r="AM5" s="285" t="s">
        <v>604</v>
      </c>
      <c r="AN5" s="285" t="s">
        <v>604</v>
      </c>
      <c r="AO5" s="285" t="s">
        <v>604</v>
      </c>
      <c r="AP5" s="285" t="s">
        <v>604</v>
      </c>
      <c r="AQ5" s="285" t="s">
        <v>604</v>
      </c>
      <c r="AR5" s="285" t="s">
        <v>604</v>
      </c>
      <c r="AS5" s="285" t="s">
        <v>604</v>
      </c>
      <c r="AT5" s="285" t="s">
        <v>604</v>
      </c>
      <c r="AU5" s="285" t="s">
        <v>604</v>
      </c>
      <c r="AV5" s="285" t="s">
        <v>604</v>
      </c>
      <c r="AW5" s="285" t="s">
        <v>604</v>
      </c>
      <c r="AX5" s="285" t="s">
        <v>604</v>
      </c>
      <c r="AY5" s="285" t="s">
        <v>604</v>
      </c>
      <c r="AZ5" s="285" t="s">
        <v>604</v>
      </c>
      <c r="BA5" s="285" t="s">
        <v>604</v>
      </c>
      <c r="BB5" s="285" t="s">
        <v>604</v>
      </c>
      <c r="BC5" s="285" t="s">
        <v>604</v>
      </c>
      <c r="BD5" s="285" t="s">
        <v>604</v>
      </c>
      <c r="BE5" s="285" t="s">
        <v>604</v>
      </c>
      <c r="BF5" s="285" t="s">
        <v>604</v>
      </c>
      <c r="BG5" s="285" t="s">
        <v>604</v>
      </c>
      <c r="BH5" s="285" t="s">
        <v>604</v>
      </c>
      <c r="BI5" s="285" t="s">
        <v>604</v>
      </c>
    </row>
    <row r="6" spans="1:82">
      <c r="A6" s="285">
        <f>A84+5</f>
        <v>2055</v>
      </c>
      <c r="B6" s="287" t="str" cm="1">
        <f t="array" ref="B6">_xlfn.CONCAT(INDEX(GMWA!$A$2:$CR$600,MATCH(1,(GMWA!$CQ$2:$CQ$600=B$3)*(GMWA!$CP$2:$CP$600=B$4)*(GMWA!$CR$2:$CR$600=B$1),0),$A6-1966),"0",(INDEX(GMWA!$A$2:$LR$600,MATCH(1,(GMWA!$CQ$2:$CQ$600=B$3)*(GMWA!$CP$2:$CP$600=B$4)*(GMWA!$CR$2:$CR$600=B$1),0),$A6-1965)))</f>
        <v>202402</v>
      </c>
      <c r="C6" s="287" t="str" cm="1">
        <f t="array" ref="C6">_xlfn.CONCAT(INDEX(GMWA!$A$2:$CR$600,MATCH(1,(GMWA!$CQ$2:$CQ$600=C$3)*(GMWA!$CP$2:$CP$600=C$4)*(GMWA!$CR$2:$CR$600=C$1),0),$A6-1966),"0",(INDEX(GMWA!$A$2:$LR$600,MATCH(1,(GMWA!$CQ$2:$CQ$600=C$3)*(GMWA!$CP$2:$CP$600=C$4)*(GMWA!$CR$2:$CR$600=C$1),0),$A6-1965)))</f>
        <v>202402</v>
      </c>
      <c r="D6" s="287" t="str" cm="1">
        <f t="array" ref="D6">_xlfn.CONCAT(INDEX(GMWA!$A$2:$CR$600,MATCH(1,(GMWA!$CQ$2:$CQ$600=D$3)*(GMWA!$CP$2:$CP$600=D$4)*(GMWA!$CR$2:$CR$600=D$1),0),$A6-1966),"0",(INDEX(GMWA!$A$2:$LR$600,MATCH(1,(GMWA!$CQ$2:$CQ$600=D$3)*(GMWA!$CP$2:$CP$600=D$4)*(GMWA!$CR$2:$CR$600=D$1),0),$A6-1965)))</f>
        <v>202302</v>
      </c>
      <c r="E6" s="287" t="str" cm="1">
        <f t="array" ref="E6">_xlfn.CONCAT(INDEX(GMWA!$A$2:$CR$600,MATCH(1,(GMWA!$CQ$2:$CQ$600=E$3)*(GMWA!$CP$2:$CP$600=E$4)*(GMWA!$CR$2:$CR$600=E$1),0),$A6-1966),"0",(INDEX(GMWA!$A$2:$LR$600,MATCH(1,(GMWA!$CQ$2:$CQ$600=E$3)*(GMWA!$CP$2:$CP$600=E$4)*(GMWA!$CR$2:$CR$600=E$1),0),$A6-1965)))</f>
        <v>202402</v>
      </c>
      <c r="F6" s="287" t="str" cm="1">
        <f t="array" ref="F6">_xlfn.CONCAT(INDEX(GMWA!$A$2:$CR$600,MATCH(1,(GMWA!$CQ$2:$CQ$600=F$3)*(GMWA!$CP$2:$CP$600=F$4)*(GMWA!$CR$2:$CR$600=F$1),0),$A6-1966),"0",(INDEX(GMWA!$A$2:$LR$600,MATCH(1,(GMWA!$CQ$2:$CQ$600=F$3)*(GMWA!$CP$2:$CP$600=F$4)*(GMWA!$CR$2:$CR$600=F$1),0),$A6-1965)))</f>
        <v>202402</v>
      </c>
      <c r="G6" s="287" t="str" cm="1">
        <f t="array" ref="G6">_xlfn.CONCAT(INDEX(GMWA!$A$2:$CR$600,MATCH(1,(GMWA!$CQ$2:$CQ$600=G$3)*(GMWA!$CP$2:$CP$600=G$4)*(GMWA!$CR$2:$CR$600=G$1),0),$A6-1966),"0",(INDEX(GMWA!$A$2:$LR$600,MATCH(1,(GMWA!$CQ$2:$CQ$600=G$3)*(GMWA!$CP$2:$CP$600=G$4)*(GMWA!$CR$2:$CR$600=G$1),0),$A6-1965)))</f>
        <v>202402</v>
      </c>
      <c r="H6" s="287" t="str" cm="1">
        <f t="array" ref="H6">_xlfn.CONCAT(INDEX(GMWA!$A$2:$CR$600,MATCH(1,(GMWA!$CQ$2:$CQ$600=H$3)*(GMWA!$CP$2:$CP$600=H$4)*(GMWA!$CR$2:$CR$600=H$1),0),$A6-1966),"0",(INDEX(GMWA!$A$2:$LR$600,MATCH(1,(GMWA!$CQ$2:$CQ$600=H$3)*(GMWA!$CP$2:$CP$600=H$4)*(GMWA!$CR$2:$CR$600=H$1),0),$A6-1965)))</f>
        <v>202401</v>
      </c>
      <c r="I6" s="287" t="str" cm="1">
        <f t="array" ref="I6">_xlfn.CONCAT(INDEX(GMWA!$A$2:$CR$600,MATCH(1,(GMWA!$CQ$2:$CQ$600=I$3)*(GMWA!$CP$2:$CP$600=I$4)*(GMWA!$CR$2:$CR$600=I$1),0),$A6-1966),"0",(INDEX(GMWA!$A$2:$LR$600,MATCH(1,(GMWA!$CQ$2:$CQ$600=I$3)*(GMWA!$CP$2:$CP$600=I$4)*(GMWA!$CR$2:$CR$600=I$1),0),$A6-1965)))</f>
        <v>202004</v>
      </c>
      <c r="J6" s="287" t="str" cm="1">
        <f t="array" ref="J6">_xlfn.CONCAT(INDEX(GMWA!$A$2:$CR$600,MATCH(1,(GMWA!$CQ$2:$CQ$600=J$3)*(GMWA!$CP$2:$CP$600=J$4)*(GMWA!$CR$2:$CR$600=J$1),0),$A6-1966),"0",(INDEX(GMWA!$A$2:$LR$600,MATCH(1,(GMWA!$CQ$2:$CQ$600=J$3)*(GMWA!$CP$2:$CP$600=J$4)*(GMWA!$CR$2:$CR$600=J$1),0),$A6-1965)))</f>
        <v>202402</v>
      </c>
      <c r="K6" s="287" t="str" cm="1">
        <f t="array" ref="K6">_xlfn.CONCAT(INDEX(GMWA!$A$2:$CR$600,MATCH(1,(GMWA!$CQ$2:$CQ$600=K$3)*(GMWA!$CP$2:$CP$600=K$4)*(GMWA!$CR$2:$CR$600=K$1),0),$A6-1966),"0",(INDEX(GMWA!$A$2:$LR$600,MATCH(1,(GMWA!$CQ$2:$CQ$600=K$3)*(GMWA!$CP$2:$CP$600=K$4)*(GMWA!$CR$2:$CR$600=K$1),0),$A6-1965)))</f>
        <v>202402</v>
      </c>
      <c r="L6" s="287" t="str" cm="1">
        <f t="array" ref="L6">_xlfn.CONCAT(INDEX(GMWA!$A$2:$CR$600,MATCH(1,(GMWA!$CQ$2:$CQ$600=L$3)*(GMWA!$CP$2:$CP$600=L$4)*(GMWA!$CR$2:$CR$600=L$1),0),$A6-1966),"0",(INDEX(GMWA!$A$2:$LR$600,MATCH(1,(GMWA!$CQ$2:$CQ$600=L$3)*(GMWA!$CP$2:$CP$600=L$4)*(GMWA!$CR$2:$CR$600=L$1),0),$A6-1965)))</f>
        <v>202402</v>
      </c>
      <c r="M6" s="287" t="str" cm="1">
        <f t="array" ref="M6">_xlfn.CONCAT(INDEX(GMWA!$A$2:$CR$600,MATCH(1,(GMWA!$CQ$2:$CQ$600=M$3)*(GMWA!$CP$2:$CP$600=M$4)*(GMWA!$CR$2:$CR$600=M$1),0),$A6-1966),"0",(INDEX(GMWA!$A$2:$LR$600,MATCH(1,(GMWA!$CQ$2:$CQ$600=M$3)*(GMWA!$CP$2:$CP$600=M$4)*(GMWA!$CR$2:$CR$600=M$1),0),$A6-1965)))</f>
        <v>202304</v>
      </c>
      <c r="N6" s="287" t="str" cm="1">
        <f t="array" ref="N6">_xlfn.CONCAT(INDEX(GMWA!$A$2:$CR$600,MATCH(1,(GMWA!$CQ$2:$CQ$600=N$3)*(GMWA!$CP$2:$CP$600=N$4)*(GMWA!$CR$2:$CR$600=N$1),0),$A6-1966),"0",(INDEX(GMWA!$A$2:$LR$600,MATCH(1,(GMWA!$CQ$2:$CQ$600=N$3)*(GMWA!$CP$2:$CP$600=N$4)*(GMWA!$CR$2:$CR$600=N$1),0),$A6-1965)))</f>
        <v>202402</v>
      </c>
      <c r="O6" s="287" t="str" cm="1">
        <f t="array" ref="O6">_xlfn.CONCAT(INDEX(GMWA!$A$2:$CR$600,MATCH(1,(GMWA!$CQ$2:$CQ$600=O$3)*(GMWA!$CP$2:$CP$600=O$4)*(GMWA!$CR$2:$CR$600=O$1),0),$A6-1966),"0",(INDEX(GMWA!$A$2:$LR$600,MATCH(1,(GMWA!$CQ$2:$CQ$600=O$3)*(GMWA!$CP$2:$CP$600=O$4)*(GMWA!$CR$2:$CR$600=O$1),0),$A6-1965)))</f>
        <v>202304</v>
      </c>
      <c r="P6" s="287" t="str" cm="1">
        <f t="array" ref="P6">_xlfn.CONCAT(INDEX(GMWA!$A$2:$CR$600,MATCH(1,(GMWA!$CQ$2:$CQ$600=P$3)*(GMWA!$CP$2:$CP$600=P$4)*(GMWA!$CR$2:$CR$600=P$1),0),$A6-1966),"0",(INDEX(GMWA!$A$2:$LR$600,MATCH(1,(GMWA!$CQ$2:$CQ$600=P$3)*(GMWA!$CP$2:$CP$600=P$4)*(GMWA!$CR$2:$CR$600=P$1),0),$A6-1965)))</f>
        <v>202401</v>
      </c>
      <c r="Q6" s="287" t="str" cm="1">
        <f t="array" ref="Q6">_xlfn.CONCAT(INDEX(GMWA!$A$2:$CR$600,MATCH(1,(GMWA!$CQ$2:$CQ$600=Q$3)*(GMWA!$CP$2:$CP$600=Q$4)*(GMWA!$CR$2:$CR$600=Q$1),0),$A6-1966),"0",(INDEX(GMWA!$A$2:$LR$600,MATCH(1,(GMWA!$CQ$2:$CQ$600=Q$3)*(GMWA!$CP$2:$CP$600=Q$4)*(GMWA!$CR$2:$CR$600=Q$1),0),$A6-1965)))</f>
        <v>202401</v>
      </c>
      <c r="R6" s="287" t="str" cm="1">
        <f t="array" ref="R6">_xlfn.CONCAT(INDEX(GMWA!$A$2:$CR$600,MATCH(1,(GMWA!$CQ$2:$CQ$600=R$3)*(GMWA!$CP$2:$CP$600=R$4)*(GMWA!$CR$2:$CR$600=R$1),0),$A6-1966),"0",(INDEX(GMWA!$A$2:$LR$600,MATCH(1,(GMWA!$CQ$2:$CQ$600=R$3)*(GMWA!$CP$2:$CP$600=R$4)*(GMWA!$CR$2:$CR$600=R$1),0),$A6-1965)))</f>
        <v>202401</v>
      </c>
      <c r="S6" s="287" t="str" cm="1">
        <f t="array" ref="S6">_xlfn.CONCAT(INDEX(GMWA!$A$2:$CR$600,MATCH(1,(GMWA!$CQ$2:$CQ$600=S$3)*(GMWA!$CP$2:$CP$600=S$4)*(GMWA!$CR$2:$CR$600=S$1),0),$A6-1966),"0",(INDEX(GMWA!$A$2:$LR$600,MATCH(1,(GMWA!$CQ$2:$CQ$600=S$3)*(GMWA!$CP$2:$CP$600=S$4)*(GMWA!$CR$2:$CR$600=S$1),0),$A6-1965)))</f>
        <v>202204</v>
      </c>
      <c r="T6" s="287" t="str" cm="1">
        <f t="array" ref="T6">_xlfn.CONCAT(INDEX(GMWA!$A$2:$CR$600,MATCH(1,(GMWA!$CQ$2:$CQ$600=T$3)*(GMWA!$CP$2:$CP$600=T$4)*(GMWA!$CR$2:$CR$600=T$1),0),$A6-1966),"0",(INDEX(GMWA!$A$2:$LR$600,MATCH(1,(GMWA!$CQ$2:$CQ$600=T$3)*(GMWA!$CP$2:$CP$600=T$4)*(GMWA!$CR$2:$CR$600=T$1),0),$A6-1965)))</f>
        <v>202402</v>
      </c>
      <c r="U6" s="287" t="str" cm="1">
        <f t="array" ref="U6">_xlfn.CONCAT(INDEX(GMWA!$A$2:$CR$600,MATCH(1,(GMWA!$CQ$2:$CQ$600=U$3)*(GMWA!$CP$2:$CP$600=U$4)*(GMWA!$CR$2:$CR$600=U$1),0),$A6-1966),"0",(INDEX(GMWA!$A$2:$LR$600,MATCH(1,(GMWA!$CQ$2:$CQ$600=U$3)*(GMWA!$CP$2:$CP$600=U$4)*(GMWA!$CR$2:$CR$600=U$1),0),$A6-1965)))</f>
        <v>202401</v>
      </c>
      <c r="V6" s="287" t="str" cm="1">
        <f t="array" ref="V6">_xlfn.CONCAT(INDEX(GMWA!$A$2:$CR$600,MATCH(1,(GMWA!$CQ$2:$CQ$600=V$3)*(GMWA!$CP$2:$CP$600=V$4)*(GMWA!$CR$2:$CR$600=V$1),0),$A6-1966),"0",(INDEX(GMWA!$A$2:$LR$600,MATCH(1,(GMWA!$CQ$2:$CQ$600=V$3)*(GMWA!$CP$2:$CP$600=V$4)*(GMWA!$CR$2:$CR$600=V$1),0),$A6-1965)))</f>
        <v>202402</v>
      </c>
      <c r="W6" s="287" t="str" cm="1">
        <f t="array" ref="W6">_xlfn.CONCAT(INDEX(GMWA!$A$2:$CR$600,MATCH(1,(GMWA!$CQ$2:$CQ$600=W$3)*(GMWA!$CP$2:$CP$600=W$4)*(GMWA!$CR$2:$CR$600=W$1),0),$A6-1966),"0",(INDEX(GMWA!$A$2:$LR$600,MATCH(1,(GMWA!$CQ$2:$CQ$600=W$3)*(GMWA!$CP$2:$CP$600=W$4)*(GMWA!$CR$2:$CR$600=W$1),0),$A6-1965)))</f>
        <v>202303</v>
      </c>
      <c r="X6" s="287" t="str" cm="1">
        <f t="array" ref="X6">_xlfn.CONCAT(INDEX(GMWA!$A$2:$CR$600,MATCH(1,(GMWA!$CQ$2:$CQ$600=X$3)*(GMWA!$CP$2:$CP$600=X$4)*(GMWA!$CR$2:$CR$600=X$1),0),$A6-1966),"0",(INDEX(GMWA!$A$2:$LR$600,MATCH(1,(GMWA!$CQ$2:$CQ$600=X$3)*(GMWA!$CP$2:$CP$600=X$4)*(GMWA!$CR$2:$CR$600=X$1),0),$A6-1965)))</f>
        <v>202302</v>
      </c>
      <c r="Y6" s="287" t="str" cm="1">
        <f t="array" ref="Y6">_xlfn.CONCAT(INDEX(GMWA!$A$2:$CR$600,MATCH(1,(GMWA!$CQ$2:$CQ$600=Y$3)*(GMWA!$CP$2:$CP$600=Y$4)*(GMWA!$CR$2:$CR$600=Y$1),0),$A6-1966),"0",(INDEX(GMWA!$A$2:$LR$600,MATCH(1,(GMWA!$CQ$2:$CQ$600=Y$3)*(GMWA!$CP$2:$CP$600=Y$4)*(GMWA!$CR$2:$CR$600=Y$1),0),$A6-1965)))</f>
        <v>202402</v>
      </c>
      <c r="Z6" s="287" t="str" cm="1">
        <f t="array" ref="Z6">_xlfn.CONCAT(INDEX(GMWA!$A$2:$CR$600,MATCH(1,(GMWA!$CQ$2:$CQ$600=Z$3)*(GMWA!$CP$2:$CP$600=Z$4)*(GMWA!$CR$2:$CR$600=Z$1),0),$A6-1966),"0",(INDEX(GMWA!$A$2:$LR$600,MATCH(1,(GMWA!$CQ$2:$CQ$600=Z$3)*(GMWA!$CP$2:$CP$600=Z$4)*(GMWA!$CR$2:$CR$600=Z$1),0),$A6-1965)))</f>
        <v>202402</v>
      </c>
      <c r="AA6" s="287" t="str" cm="1">
        <f t="array" ref="AA6">_xlfn.CONCAT(INDEX(GMWA!$A$2:$CR$600,MATCH(1,(GMWA!$CQ$2:$CQ$600=AA$3)*(GMWA!$CP$2:$CP$600=AA$4)*(GMWA!$CR$2:$CR$600=AA$1),0),$A6-1966),"0",(INDEX(GMWA!$A$2:$LR$600,MATCH(1,(GMWA!$CQ$2:$CQ$600=AA$3)*(GMWA!$CP$2:$CP$600=AA$4)*(GMWA!$CR$2:$CR$600=AA$1),0),$A6-1965)))</f>
        <v>202304</v>
      </c>
      <c r="AB6" s="287" t="str" cm="1">
        <f t="array" ref="AB6">_xlfn.CONCAT(INDEX(GMWA!$A$2:$CR$600,MATCH(1,(GMWA!$CQ$2:$CQ$600=AB$3)*(GMWA!$CP$2:$CP$600=AB$4)*(GMWA!$CR$2:$CR$600=AB$1),0),$A6-1966),"0",(INDEX(GMWA!$A$2:$LR$600,MATCH(1,(GMWA!$CQ$2:$CQ$600=AB$3)*(GMWA!$CP$2:$CP$600=AB$4)*(GMWA!$CR$2:$CR$600=AB$1),0),$A6-1965)))</f>
        <v>202304</v>
      </c>
      <c r="AC6" s="287" t="str" cm="1">
        <f t="array" ref="AC6">_xlfn.CONCAT(INDEX(GMWA!$A$2:$CR$600,MATCH(1,(GMWA!$CQ$2:$CQ$600=AC$3)*(GMWA!$CP$2:$CP$600=AC$4)*(GMWA!$CR$2:$CR$600=AC$1),0),$A6-1966),"0",(INDEX(GMWA!$A$2:$LR$600,MATCH(1,(GMWA!$CQ$2:$CQ$600=AC$3)*(GMWA!$CP$2:$CP$600=AC$4)*(GMWA!$CR$2:$CR$600=AC$1),0),$A6-1965)))</f>
        <v>202004</v>
      </c>
      <c r="AD6" s="287" t="str" cm="1">
        <f t="array" ref="AD6">_xlfn.CONCAT(INDEX(GMWA!$A$2:$CR$600,MATCH(1,(GMWA!$CQ$2:$CQ$600=AD$3)*(GMWA!$CP$2:$CP$600=AD$4)*(GMWA!$CR$2:$CR$600=AD$1),0),$A6-1966),"0",(INDEX(GMWA!$A$2:$LR$600,MATCH(1,(GMWA!$CQ$2:$CQ$600=AD$3)*(GMWA!$CP$2:$CP$600=AD$4)*(GMWA!$CR$2:$CR$600=AD$1),0),$A6-1965)))</f>
        <v>202304</v>
      </c>
      <c r="AE6" s="287" t="str" cm="1">
        <f t="array" ref="AE6">_xlfn.CONCAT(INDEX(GMWA!$A$2:$CR$600,MATCH(1,(GMWA!$CQ$2:$CQ$600=AE$3)*(GMWA!$CP$2:$CP$600=AE$4)*(GMWA!$CR$2:$CR$600=AE$1),0),$A6-1966),"0",(INDEX(GMWA!$A$2:$LR$600,MATCH(1,(GMWA!$CQ$2:$CQ$600=AE$3)*(GMWA!$CP$2:$CP$600=AE$4)*(GMWA!$CR$2:$CR$600=AE$1),0),$A6-1965)))</f>
        <v>202402</v>
      </c>
      <c r="AF6" s="287" t="str" cm="1">
        <f t="array" ref="AF6">_xlfn.CONCAT(INDEX(GMWA!$A$2:$CR$600,MATCH(1,(GMWA!$CQ$2:$CQ$600=AF$3)*(GMWA!$CP$2:$CP$600=AF$4)*(GMWA!$CR$2:$CR$600=AF$1),0),$A6-1966),"0",(INDEX(GMWA!$A$2:$LR$600,MATCH(1,(GMWA!$CQ$2:$CQ$600=AF$3)*(GMWA!$CP$2:$CP$600=AF$4)*(GMWA!$CR$2:$CR$600=AF$1),0),$A6-1965)))</f>
        <v>202401</v>
      </c>
      <c r="AG6" s="287" t="str" cm="1">
        <f t="array" ref="AG6">_xlfn.CONCAT(INDEX(GMWA!$A$2:$CR$600,MATCH(1,(GMWA!$CQ$2:$CQ$600=AG$3)*(GMWA!$CP$2:$CP$600=AG$4)*(GMWA!$CR$2:$CR$600=AG$1),0),$A6-1966),"0",(INDEX(GMWA!$A$2:$LR$600,MATCH(1,(GMWA!$CQ$2:$CQ$600=AG$3)*(GMWA!$CP$2:$CP$600=AG$4)*(GMWA!$CR$2:$CR$600=AG$1),0),$A6-1965)))</f>
        <v>202304</v>
      </c>
      <c r="AH6" s="287" t="str" cm="1">
        <f t="array" ref="AH6">_xlfn.CONCAT(INDEX(GMWA!$A$2:$CR$600,MATCH(1,(GMWA!$CQ$2:$CQ$600=AH$3)*(GMWA!$CP$2:$CP$600=AH$4)*(GMWA!$CR$2:$CR$600=AH$1),0),$A6-1966),"0",(INDEX(GMWA!$A$2:$LR$600,MATCH(1,(GMWA!$CQ$2:$CQ$600=AH$3)*(GMWA!$CP$2:$CP$600=AH$4)*(GMWA!$CR$2:$CR$600=AH$1),0),$A6-1965)))</f>
        <v>202402</v>
      </c>
      <c r="AI6" s="287" t="str" cm="1">
        <f t="array" ref="AI6">_xlfn.CONCAT(INDEX(GMWA!$A$2:$CR$600,MATCH(1,(GMWA!$CQ$2:$CQ$600=AI$3)*(GMWA!$CP$2:$CP$600=AI$4)*(GMWA!$CR$2:$CR$600=AI$1),0),$A6-1966),"0",(INDEX(GMWA!$A$2:$LR$600,MATCH(1,(GMWA!$CQ$2:$CQ$600=AI$3)*(GMWA!$CP$2:$CP$600=AI$4)*(GMWA!$CR$2:$CR$600=AI$1),0),$A6-1965)))</f>
        <v>202304</v>
      </c>
      <c r="AJ6" s="287" t="str" cm="1">
        <f t="array" ref="AJ6">_xlfn.CONCAT(INDEX(GMWA!$A$2:$CR$600,MATCH(1,(GMWA!$CQ$2:$CQ$600=AJ$3)*(GMWA!$CP$2:$CP$600=AJ$4)*(GMWA!$CR$2:$CR$600=AJ$1),0),$A6-1966),"0",(INDEX(GMWA!$A$2:$LR$600,MATCH(1,(GMWA!$CQ$2:$CQ$600=AJ$3)*(GMWA!$CP$2:$CP$600=AJ$4)*(GMWA!$CR$2:$CR$600=AJ$1),0),$A6-1965)))</f>
        <v>202401</v>
      </c>
      <c r="AK6" s="287" t="str" cm="1">
        <f t="array" ref="AK6">_xlfn.CONCAT(INDEX(GMWA!$A$2:$CR$600,MATCH(1,(GMWA!$CQ$2:$CQ$600=AK$3)*(GMWA!$CP$2:$CP$600=AK$4)*(GMWA!$CR$2:$CR$600=AK$1),0),$A6-1966),"0",(INDEX(GMWA!$A$2:$LR$600,MATCH(1,(GMWA!$CQ$2:$CQ$600=AK$3)*(GMWA!$CP$2:$CP$600=AK$4)*(GMWA!$CR$2:$CR$600=AK$1),0),$A6-1965)))</f>
        <v>202401</v>
      </c>
      <c r="AL6" s="287" t="str" cm="1">
        <f t="array" ref="AL6">_xlfn.CONCAT(INDEX(GMWA!$A$2:$CR$600,MATCH(1,(GMWA!$CQ$2:$CQ$600=AL$3)*(GMWA!$CP$2:$CP$600=AL$4)*(GMWA!$CR$2:$CR$600=AL$1),0),$A6-1966),"0",(INDEX(GMWA!$A$2:$LR$600,MATCH(1,(GMWA!$CQ$2:$CQ$600=AL$3)*(GMWA!$CP$2:$CP$600=AL$4)*(GMWA!$CR$2:$CR$600=AL$1),0),$A6-1965)))</f>
        <v>202401</v>
      </c>
      <c r="AM6" s="287" t="str" cm="1">
        <f t="array" ref="AM6">_xlfn.CONCAT(INDEX(GMWA!$A$2:$CR$600,MATCH(1,(GMWA!$CQ$2:$CQ$600=AM$3)*(GMWA!$CP$2:$CP$600=AM$4)*(GMWA!$CR$2:$CR$600=AM$1),0),$A6-1966),"0",(INDEX(GMWA!$A$2:$LR$600,MATCH(1,(GMWA!$CQ$2:$CQ$600=AM$3)*(GMWA!$CP$2:$CP$600=AM$4)*(GMWA!$CR$2:$CR$600=AM$1),0),$A6-1965)))</f>
        <v>202304</v>
      </c>
      <c r="AN6" s="287" t="str" cm="1">
        <f t="array" ref="AN6">_xlfn.CONCAT(INDEX(GMWA!$A$2:$CR$600,MATCH(1,(GMWA!$CQ$2:$CQ$600=AN$3)*(GMWA!$CP$2:$CP$600=AN$4)*(GMWA!$CR$2:$CR$600=AN$1),0),$A6-1966),"0",(INDEX(GMWA!$A$2:$LR$600,MATCH(1,(GMWA!$CQ$2:$CQ$600=AN$3)*(GMWA!$CP$2:$CP$600=AN$4)*(GMWA!$CR$2:$CR$600=AN$1),0),$A6-1965)))</f>
        <v>202402</v>
      </c>
      <c r="AO6" s="287" t="str" cm="1">
        <f t="array" ref="AO6">_xlfn.CONCAT(INDEX(GMWA!$A$2:$CR$600,MATCH(1,(GMWA!$CQ$2:$CQ$600=AO$3)*(GMWA!$CP$2:$CP$600=AO$4)*(GMWA!$CR$2:$CR$600=AO$1),0),$A6-1966),"0",(INDEX(GMWA!$A$2:$LR$600,MATCH(1,(GMWA!$CQ$2:$CQ$600=AO$3)*(GMWA!$CP$2:$CP$600=AO$4)*(GMWA!$CR$2:$CR$600=AO$1),0),$A6-1965)))</f>
        <v>202304</v>
      </c>
      <c r="AP6" s="287" t="str" cm="1">
        <f t="array" ref="AP6">_xlfn.CONCAT(INDEX(GMWA!$A$2:$CR$600,MATCH(1,(GMWA!$CQ$2:$CQ$600=AP$3)*(GMWA!$CP$2:$CP$600=AP$4)*(GMWA!$CR$2:$CR$600=AP$1),0),$A6-1966),"0",(INDEX(GMWA!$A$2:$LR$600,MATCH(1,(GMWA!$CQ$2:$CQ$600=AP$3)*(GMWA!$CP$2:$CP$600=AP$4)*(GMWA!$CR$2:$CR$600=AP$1),0),$A6-1965)))</f>
        <v>202402</v>
      </c>
      <c r="AQ6" s="287" t="str" cm="1">
        <f t="array" ref="AQ6">_xlfn.CONCAT(INDEX(GMWA!$A$2:$CR$600,MATCH(1,(GMWA!$CQ$2:$CQ$600=AQ$3)*(GMWA!$CP$2:$CP$600=AQ$4)*(GMWA!$CR$2:$CR$600=AQ$1),0),$A6-1966),"0",(INDEX(GMWA!$A$2:$LR$600,MATCH(1,(GMWA!$CQ$2:$CQ$600=AQ$3)*(GMWA!$CP$2:$CP$600=AQ$4)*(GMWA!$CR$2:$CR$600=AQ$1),0),$A6-1965)))</f>
        <v>202402</v>
      </c>
      <c r="AR6" s="287" t="str" cm="1">
        <f t="array" ref="AR6">_xlfn.CONCAT(INDEX(GMWA!$A$2:$CR$600,MATCH(1,(GMWA!$CQ$2:$CQ$600=AR$3)*(GMWA!$CP$2:$CP$600=AR$4)*(GMWA!$CR$2:$CR$600=AR$1),0),$A6-1966),"0",(INDEX(GMWA!$A$2:$LR$600,MATCH(1,(GMWA!$CQ$2:$CQ$600=AR$3)*(GMWA!$CP$2:$CP$600=AR$4)*(GMWA!$CR$2:$CR$600=AR$1),0),$A6-1965)))</f>
        <v>202402</v>
      </c>
      <c r="AS6" s="287" t="str" cm="1">
        <f t="array" ref="AS6">_xlfn.CONCAT(INDEX(GMWA!$A$2:$CR$600,MATCH(1,(GMWA!$CQ$2:$CQ$600=AS$3)*(GMWA!$CP$2:$CP$600=AS$4)*(GMWA!$CR$2:$CR$600=AS$1),0),$A6-1966),"0",(INDEX(GMWA!$A$2:$LR$600,MATCH(1,(GMWA!$CQ$2:$CQ$600=AS$3)*(GMWA!$CP$2:$CP$600=AS$4)*(GMWA!$CR$2:$CR$600=AS$1),0),$A6-1965)))</f>
        <v>202402</v>
      </c>
      <c r="AT6" s="287" t="str" cm="1">
        <f t="array" ref="AT6">_xlfn.CONCAT(INDEX(GMWA!$A$2:$CR$600,MATCH(1,(GMWA!$CQ$2:$CQ$600=AT$3)*(GMWA!$CP$2:$CP$600=AT$4)*(GMWA!$CR$2:$CR$600=AT$1),0),$A6-1966),"0",(INDEX(GMWA!$A$2:$LR$600,MATCH(1,(GMWA!$CQ$2:$CQ$600=AT$3)*(GMWA!$CP$2:$CP$600=AT$4)*(GMWA!$CR$2:$CR$600=AT$1),0),$A6-1965)))</f>
        <v>202402</v>
      </c>
      <c r="AU6" s="287" t="str" cm="1">
        <f t="array" ref="AU6">_xlfn.CONCAT(INDEX(GMWA!$A$2:$CR$600,MATCH(1,(GMWA!$CQ$2:$CQ$600=AU$3)*(GMWA!$CP$2:$CP$600=AU$4)*(GMWA!$CR$2:$CR$600=AU$1),0),$A6-1966),"0",(INDEX(GMWA!$A$2:$LR$600,MATCH(1,(GMWA!$CQ$2:$CQ$600=AU$3)*(GMWA!$CP$2:$CP$600=AU$4)*(GMWA!$CR$2:$CR$600=AU$1),0),$A6-1965)))</f>
        <v>202402</v>
      </c>
      <c r="AV6" s="287" t="str" cm="1">
        <f t="array" ref="AV6">_xlfn.CONCAT(INDEX(GMWA!$A$2:$CR$600,MATCH(1,(GMWA!$CQ$2:$CQ$600=AV$3)*(GMWA!$CP$2:$CP$600=AV$4)*(GMWA!$CR$2:$CR$600=AV$1),0),$A6-1966),"0",(INDEX(GMWA!$A$2:$LR$600,MATCH(1,(GMWA!$CQ$2:$CQ$600=AV$3)*(GMWA!$CP$2:$CP$600=AV$4)*(GMWA!$CR$2:$CR$600=AV$1),0),$A6-1965)))</f>
        <v>202402</v>
      </c>
      <c r="AW6" s="287" t="str" cm="1">
        <f t="array" ref="AW6">_xlfn.CONCAT(INDEX(GMWA!$A$2:$CR$600,MATCH(1,(GMWA!$CQ$2:$CQ$600=AW$3)*(GMWA!$CP$2:$CP$600=AW$4)*(GMWA!$CR$2:$CR$600=AW$1),0),$A6-1966),"0",(INDEX(GMWA!$A$2:$LR$600,MATCH(1,(GMWA!$CQ$2:$CQ$600=AW$3)*(GMWA!$CP$2:$CP$600=AW$4)*(GMWA!$CR$2:$CR$600=AW$1),0),$A6-1965)))</f>
        <v>202402</v>
      </c>
      <c r="AX6" s="287" t="str" cm="1">
        <f t="array" ref="AX6">_xlfn.CONCAT(INDEX(GMWA!$A$2:$CR$600,MATCH(1,(GMWA!$CQ$2:$CQ$600=AX$3)*(GMWA!$CP$2:$CP$600=AX$4)*(GMWA!$CR$2:$CR$600=AX$1),0),$A6-1966),"0",(INDEX(GMWA!$A$2:$LR$600,MATCH(1,(GMWA!$CQ$2:$CQ$600=AX$3)*(GMWA!$CP$2:$CP$600=AX$4)*(GMWA!$CR$2:$CR$600=AX$1),0),$A6-1965)))</f>
        <v>202402</v>
      </c>
      <c r="AY6" s="287" t="str" cm="1">
        <f t="array" ref="AY6">_xlfn.CONCAT(INDEX(GMWA!$A$2:$CR$600,MATCH(1,(GMWA!$CQ$2:$CQ$600=AY$3)*(GMWA!$CP$2:$CP$600=AY$4)*(GMWA!$CR$2:$CR$600=AY$1),0),$A6-1966),"0",(INDEX(GMWA!$A$2:$LR$600,MATCH(1,(GMWA!$CQ$2:$CQ$600=AY$3)*(GMWA!$CP$2:$CP$600=AY$4)*(GMWA!$CR$2:$CR$600=AY$1),0),$A6-1965)))</f>
        <v>202402</v>
      </c>
      <c r="AZ6" s="287" t="str" cm="1">
        <f t="array" ref="AZ6">_xlfn.CONCAT(INDEX(GMWA!$A$2:$CR$600,MATCH(1,(GMWA!$CQ$2:$CQ$600=AZ$3)*(GMWA!$CP$2:$CP$600=AZ$4)*(GMWA!$CR$2:$CR$600=AZ$1),0),$A6-1966),"0",(INDEX(GMWA!$A$2:$LR$600,MATCH(1,(GMWA!$CQ$2:$CQ$600=AZ$3)*(GMWA!$CP$2:$CP$600=AZ$4)*(GMWA!$CR$2:$CR$600=AZ$1),0),$A6-1965)))</f>
        <v>202402</v>
      </c>
      <c r="BA6" s="287" t="str" cm="1">
        <f t="array" ref="BA6">_xlfn.CONCAT(INDEX(GMWA!$A$2:$CR$600,MATCH(1,(GMWA!$CQ$2:$CQ$600=BA$3)*(GMWA!$CP$2:$CP$600=BA$4)*(GMWA!$CR$2:$CR$600=BA$1),0),$A6-1966),"0",(INDEX(GMWA!$A$2:$LR$600,MATCH(1,(GMWA!$CQ$2:$CQ$600=BA$3)*(GMWA!$CP$2:$CP$600=BA$4)*(GMWA!$CR$2:$CR$600=BA$1),0),$A6-1965)))</f>
        <v>202402</v>
      </c>
      <c r="BB6" s="287" t="str" cm="1">
        <f t="array" ref="BB6">_xlfn.CONCAT(INDEX(GMWA!$A$2:$CR$600,MATCH(1,(GMWA!$CQ$2:$CQ$600=BB$3)*(GMWA!$CP$2:$CP$600=BB$4)*(GMWA!$CR$2:$CR$600=BB$1),0),$A6-1966),"0",(INDEX(GMWA!$A$2:$LR$600,MATCH(1,(GMWA!$CQ$2:$CQ$600=BB$3)*(GMWA!$CP$2:$CP$600=BB$4)*(GMWA!$CR$2:$CR$600=BB$1),0),$A6-1965)))</f>
        <v>202402</v>
      </c>
      <c r="BC6" s="287" t="str" cm="1">
        <f t="array" ref="BC6">_xlfn.CONCAT(INDEX(GMWA!$A$2:$CR$600,MATCH(1,(GMWA!$CQ$2:$CQ$600=BC$3)*(GMWA!$CP$2:$CP$600=BC$4)*(GMWA!$CR$2:$CR$600=BC$1),0),$A6-1966),"0",(INDEX(GMWA!$A$2:$LR$600,MATCH(1,(GMWA!$CQ$2:$CQ$600=BC$3)*(GMWA!$CP$2:$CP$600=BC$4)*(GMWA!$CR$2:$CR$600=BC$1),0),$A6-1965)))</f>
        <v>202402</v>
      </c>
      <c r="BD6" s="287" t="str" cm="1">
        <f t="array" ref="BD6">_xlfn.CONCAT(INDEX(GMWA!$A$2:$CR$600,MATCH(1,(GMWA!$CQ$2:$CQ$600=BD$3)*(GMWA!$CP$2:$CP$600=BD$4)*(GMWA!$CR$2:$CR$600=BD$1),0),$A6-1966),"0",(INDEX(GMWA!$A$2:$LR$600,MATCH(1,(GMWA!$CQ$2:$CQ$600=BD$3)*(GMWA!$CP$2:$CP$600=BD$4)*(GMWA!$CR$2:$CR$600=BD$1),0),$A6-1965)))</f>
        <v>202402</v>
      </c>
      <c r="BE6" s="287" t="str" cm="1">
        <f t="array" ref="BE6">_xlfn.CONCAT(INDEX(GMWA!$A$2:$CR$600,MATCH(1,(GMWA!$CQ$2:$CQ$600=BE$3)*(GMWA!$CP$2:$CP$600=BE$4)*(GMWA!$CR$2:$CR$600=BE$1),0),$A6-1966),"0",(INDEX(GMWA!$A$2:$LR$600,MATCH(1,(GMWA!$CQ$2:$CQ$600=BE$3)*(GMWA!$CP$2:$CP$600=BE$4)*(GMWA!$CR$2:$CR$600=BE$1),0),$A6-1965)))</f>
        <v>202402</v>
      </c>
      <c r="BF6" s="287" t="str" cm="1">
        <f t="array" ref="BF6">_xlfn.CONCAT(INDEX(GMWA!$A$2:$CR$600,MATCH(1,(GMWA!$CQ$2:$CQ$600=BF$3)*(GMWA!$CP$2:$CP$600=BF$4)*(GMWA!$CR$2:$CR$600=BF$1),0),$A6-1966),"0",(INDEX(GMWA!$A$2:$LR$600,MATCH(1,(GMWA!$CQ$2:$CQ$600=BF$3)*(GMWA!$CP$2:$CP$600=BF$4)*(GMWA!$CR$2:$CR$600=BF$1),0),$A6-1965)))</f>
        <v>202402</v>
      </c>
      <c r="BG6" s="287" t="str" cm="1">
        <f t="array" ref="BG6">_xlfn.CONCAT(INDEX(GMWA!$A$2:$CR$600,MATCH(1,(GMWA!$CQ$2:$CQ$600=BG$3)*(GMWA!$CP$2:$CP$600=BG$4)*(GMWA!$CR$2:$CR$600=BG$1),0),$A6-1966),"0",(INDEX(GMWA!$A$2:$LR$600,MATCH(1,(GMWA!$CQ$2:$CQ$600=BG$3)*(GMWA!$CP$2:$CP$600=BG$4)*(GMWA!$CR$2:$CR$600=BG$1),0),$A6-1965)))</f>
        <v>202402</v>
      </c>
      <c r="BH6" s="287" t="str" cm="1">
        <f t="array" ref="BH6">_xlfn.CONCAT(INDEX(GMWA!$A$2:$CR$600,MATCH(1,(GMWA!$CQ$2:$CQ$600=BH$3)*(GMWA!$CP$2:$CP$600=BH$4)*(GMWA!$CR$2:$CR$600=BH$1),0),$A6-1966),"0",(INDEX(GMWA!$A$2:$LR$600,MATCH(1,(GMWA!$CQ$2:$CQ$600=BH$3)*(GMWA!$CP$2:$CP$600=BH$4)*(GMWA!$CR$2:$CR$600=BH$1),0),$A6-1965)))</f>
        <v>202402</v>
      </c>
      <c r="BI6" s="287" t="str" cm="1">
        <f t="array" ref="BI6">_xlfn.CONCAT(INDEX(GMWA!$A$2:$CR$600,MATCH(1,(GMWA!$CQ$2:$CQ$600=BI$3)*(GMWA!$CP$2:$CP$600=BI$4)*(GMWA!$CR$2:$CR$600=BI$1),0),$A6-1966),"0",(INDEX(GMWA!$A$2:$LR$600,MATCH(1,(GMWA!$CQ$2:$CQ$600=BI$3)*(GMWA!$CP$2:$CP$600=BI$4)*(GMWA!$CR$2:$CR$600=BI$1),0),$A6-1965)))</f>
        <v>202402</v>
      </c>
    </row>
    <row r="7" spans="1:82">
      <c r="A7" s="285">
        <v>1973</v>
      </c>
      <c r="B7" s="285" cm="1">
        <f t="array" ref="B7">INDEX(GMWA!$A$2:$CR$600,MATCH(1,(GMWA!$CQ$2:$CQ$600=B$3)*(GMWA!$CP$2:$CP$600=B$4)*(GMWA!$CR$2:$CR$600=B$1),0),$A7-1966)</f>
        <v>3087</v>
      </c>
      <c r="C7" s="285" cm="1">
        <f t="array" ref="C7">INDEX(GMWA!$A$2:$CR$600,MATCH(1,(GMWA!$CQ$2:$CQ$600=C$3)*(GMWA!$CP$2:$CP$600=C$4)*(GMWA!$CR$2:$CR$600=C$1),0),$A7-1966)</f>
        <v>61.95</v>
      </c>
      <c r="D7" s="285" cm="1">
        <f t="array" ref="D7">INDEX(GMWA!$A$2:$CR$600,MATCH(1,(GMWA!$CQ$2:$CQ$600=D$3)*(GMWA!$CP$2:$CP$600=D$4)*(GMWA!$CR$2:$CR$600=D$1),0),$A7-1966)</f>
        <v>922.97159999999997</v>
      </c>
      <c r="E7" s="285" cm="1">
        <f t="array" ref="E7">INDEX(GMWA!$A$2:$CR$600,MATCH(1,(GMWA!$CQ$2:$CQ$600=E$3)*(GMWA!$CP$2:$CP$600=E$4)*(GMWA!$CR$2:$CR$600=E$1),0),$A7-1966)</f>
        <v>4910</v>
      </c>
      <c r="F7" s="285" cm="1">
        <f t="array" ref="F7">INDEX(GMWA!$A$2:$CR$600,MATCH(1,(GMWA!$CQ$2:$CQ$600=F$3)*(GMWA!$CP$2:$CP$600=F$4)*(GMWA!$CR$2:$CR$600=F$1),0),$A7-1966)</f>
        <v>738.17010000000005</v>
      </c>
      <c r="G7" s="285" cm="1">
        <f t="array" ref="G7">INDEX(GMWA!$A$2:$CR$600,MATCH(1,(GMWA!$CQ$2:$CQ$600=G$3)*(GMWA!$CP$2:$CP$600=G$4)*(GMWA!$CR$2:$CR$600=G$1),0),$A7-1966)</f>
        <v>1.986917</v>
      </c>
      <c r="H7" s="285" cm="1">
        <f t="array" ref="H7">INDEX(GMWA!$A$2:$CR$600,MATCH(1,(GMWA!$CQ$2:$CQ$600=H$3)*(GMWA!$CP$2:$CP$600=H$4)*(GMWA!$CR$2:$CR$600=H$1),0),$A7-1966)</f>
        <v>3553.0369999999998</v>
      </c>
      <c r="I7" s="285" cm="1">
        <f t="array" ref="I7">INDEX(GMWA!$A$2:$CR$600,MATCH(1,(GMWA!$CQ$2:$CQ$600=I$3)*(GMWA!$CP$2:$CP$600=I$4)*(GMWA!$CR$2:$CR$600=I$1),0),$A7-1966)</f>
        <v>1.915308</v>
      </c>
      <c r="J7" s="285" cm="1">
        <f t="array" ref="J7">INDEX(GMWA!$A$2:$CR$600,MATCH(1,(GMWA!$CQ$2:$CQ$600=J$3)*(GMWA!$CP$2:$CP$600=J$4)*(GMWA!$CR$2:$CR$600=J$1),0),$A7-1966)</f>
        <v>4.0000000000000001E-3</v>
      </c>
      <c r="K7" s="285" cm="1">
        <f t="array" ref="K7">INDEX(GMWA!$A$2:$CR$600,MATCH(1,(GMWA!$CQ$2:$CQ$600=K$3)*(GMWA!$CP$2:$CP$600=K$4)*(GMWA!$CR$2:$CR$600=K$1),0),$A7-1966)</f>
        <v>5.47</v>
      </c>
      <c r="L7" s="285" cm="1">
        <f t="array" ref="L7">INDEX(GMWA!$A$2:$CR$600,MATCH(1,(GMWA!$CQ$2:$CQ$600=L$3)*(GMWA!$CP$2:$CP$600=L$4)*(GMWA!$CR$2:$CR$600=L$1),0),$A7-1966)</f>
        <v>1.054</v>
      </c>
      <c r="M7" s="285" cm="1">
        <f t="array" ref="M7">INDEX(GMWA!$A$2:$CR$600,MATCH(1,(GMWA!$CQ$2:$CQ$600=M$3)*(GMWA!$CP$2:$CP$600=M$4)*(GMWA!$CR$2:$CR$600=M$1),0),$A7-1966)</f>
        <v>0.95381210000000005</v>
      </c>
      <c r="N7" s="285" cm="1">
        <f t="array" ref="N7">INDEX(GMWA!$A$2:$CR$600,MATCH(1,(GMWA!$CQ$2:$CQ$600=N$3)*(GMWA!$CP$2:$CP$600=N$4)*(GMWA!$CR$2:$CR$600=N$1),0),$A7-1966)</f>
        <v>0.53253760000000006</v>
      </c>
      <c r="O7" s="285" cm="1">
        <f t="array" ref="O7">INDEX(GMWA!$A$2:$CR$600,MATCH(1,(GMWA!$CQ$2:$CQ$600=O$3)*(GMWA!$CP$2:$CP$600=O$4)*(GMWA!$CR$2:$CR$600=O$1),0),$A7-1966)</f>
        <v>2.2130999999999998</v>
      </c>
      <c r="P7" s="285" cm="1">
        <f t="array" ref="P7">INDEX(GMWA!$A$2:$CR$600,MATCH(1,(GMWA!$CQ$2:$CQ$600=P$3)*(GMWA!$CP$2:$CP$600=P$4)*(GMWA!$CR$2:$CR$600=P$1),0),$A7-1966)</f>
        <v>1.5787530000000001</v>
      </c>
      <c r="Q7" s="285" cm="1">
        <f t="array" ref="Q7">INDEX(GMWA!$A$2:$CR$600,MATCH(1,(GMWA!$CQ$2:$CQ$600=Q$3)*(GMWA!$CP$2:$CP$600=Q$4)*(GMWA!$CR$2:$CR$600=Q$1),0),$A7-1966)</f>
        <v>0.3305708</v>
      </c>
      <c r="R7" s="285" cm="1">
        <f t="array" ref="R7">INDEX(GMWA!$A$2:$CR$600,MATCH(1,(GMWA!$CQ$2:$CQ$600=R$3)*(GMWA!$CP$2:$CP$600=R$4)*(GMWA!$CR$2:$CR$600=R$1),0),$A7-1966)</f>
        <v>8.0210000000000004E-2</v>
      </c>
      <c r="S7" s="285" cm="1">
        <f t="array" ref="S7">INDEX(GMWA!$A$2:$CR$600,MATCH(1,(GMWA!$CQ$2:$CQ$600=S$3)*(GMWA!$CP$2:$CP$600=S$4)*(GMWA!$CR$2:$CR$600=S$1),0),$A7-1966)</f>
        <v>4.0000000000000001E-3</v>
      </c>
      <c r="T7" s="285" cm="1">
        <f t="array" ref="T7">INDEX(GMWA!$A$2:$CR$600,MATCH(1,(GMWA!$CQ$2:$CQ$600=T$3)*(GMWA!$CP$2:$CP$600=T$4)*(GMWA!$CR$2:$CR$600=T$1),0),$A7-1966)</f>
        <v>-1.591869E-4</v>
      </c>
      <c r="U7" s="285" cm="1">
        <f t="array" ref="U7">INDEX(GMWA!$A$2:$CR$600,MATCH(1,(GMWA!$CQ$2:$CQ$600=U$3)*(GMWA!$CP$2:$CP$600=U$4)*(GMWA!$CR$2:$CR$600=U$1),0),$A7-1966)</f>
        <v>4.0000000000000001E-3</v>
      </c>
      <c r="V7" s="285" cm="1">
        <f t="array" ref="V7">INDEX(GMWA!$A$2:$CR$600,MATCH(1,(GMWA!$CQ$2:$CQ$600=V$3)*(GMWA!$CP$2:$CP$600=V$4)*(GMWA!$CR$2:$CR$600=V$1),0),$A7-1966)</f>
        <v>35969.43</v>
      </c>
      <c r="W7" s="285" cm="1">
        <f t="array" ref="W7">INDEX(GMWA!$A$2:$CR$600,MATCH(1,(GMWA!$CQ$2:$CQ$600=W$3)*(GMWA!$CP$2:$CP$600=W$4)*(GMWA!$CR$2:$CR$600=W$1),0),$A7-1966)</f>
        <v>1145.5650000000001</v>
      </c>
      <c r="X7" s="285" cm="1">
        <f t="array" ref="X7">INDEX(GMWA!$A$2:$CR$600,MATCH(1,(GMWA!$CQ$2:$CQ$600=X$3)*(GMWA!$CP$2:$CP$600=X$4)*(GMWA!$CR$2:$CR$600=X$1),0),$A7-1966)</f>
        <v>17770</v>
      </c>
      <c r="Y7" s="285" cm="1">
        <f t="array" ref="Y7">INDEX(GMWA!$A$2:$CR$600,MATCH(1,(GMWA!$CQ$2:$CQ$600=Y$3)*(GMWA!$CP$2:$CP$600=Y$4)*(GMWA!$CR$2:$CR$600=Y$1),0),$A7-1966)</f>
        <v>64923</v>
      </c>
      <c r="Z7" s="285" cm="1">
        <f t="array" ref="Z7">INDEX(GMWA!$A$2:$CR$600,MATCH(1,(GMWA!$CQ$2:$CQ$600=Z$3)*(GMWA!$CP$2:$CP$600=Z$4)*(GMWA!$CR$2:$CR$600=Z$1),0),$A7-1966)</f>
        <v>1E-3</v>
      </c>
      <c r="AA7" s="285" cm="1">
        <f t="array" ref="AA7">INDEX(GMWA!$A$2:$CR$600,MATCH(1,(GMWA!$CQ$2:$CQ$600=AA$3)*(GMWA!$CP$2:$CP$600=AA$4)*(GMWA!$CR$2:$CR$600=AA$1),0),$A7-1966)</f>
        <v>167</v>
      </c>
      <c r="AB7" s="285" cm="1">
        <f t="array" ref="AB7">INDEX(GMWA!$A$2:$CR$600,MATCH(1,(GMWA!$CQ$2:$CQ$600=AB$3)*(GMWA!$CP$2:$CP$600=AB$4)*(GMWA!$CR$2:$CR$600=AB$1),0),$A7-1966)</f>
        <v>68425.05</v>
      </c>
      <c r="AC7" s="285" cm="1">
        <f t="array" ref="AC7">INDEX(GMWA!$A$2:$CR$600,MATCH(1,(GMWA!$CQ$2:$CQ$600=AC$3)*(GMWA!$CP$2:$CP$600=AC$4)*(GMWA!$CR$2:$CR$600=AC$1),0),$A7-1966)</f>
        <v>101.27079999999999</v>
      </c>
      <c r="AD7" s="285" cm="1">
        <f t="array" ref="AD7">INDEX(GMWA!$A$2:$CR$600,MATCH(1,(GMWA!$CQ$2:$CQ$600=AD$3)*(GMWA!$CP$2:$CP$600=AD$4)*(GMWA!$CR$2:$CR$600=AD$1),0),$A7-1966)</f>
        <v>1345.5160000000001</v>
      </c>
      <c r="AE7" s="285" cm="1">
        <f t="array" ref="AE7">INDEX(GMWA!$A$2:$CR$600,MATCH(1,(GMWA!$CQ$2:$CQ$600=AE$3)*(GMWA!$CP$2:$CP$600=AE$4)*(GMWA!$CR$2:$CR$600=AE$1),0),$A7-1966)</f>
        <v>89.06523</v>
      </c>
      <c r="AF7" s="285" cm="1">
        <f t="array" ref="AF7">INDEX(GMWA!$A$2:$CR$600,MATCH(1,(GMWA!$CQ$2:$CQ$600=AF$3)*(GMWA!$CP$2:$CP$600=AF$4)*(GMWA!$CR$2:$CR$600=AF$1),0),$A7-1966)</f>
        <v>56.766300000000001</v>
      </c>
      <c r="AG7" s="285" cm="1">
        <f t="array" ref="AG7">INDEX(GMWA!$A$2:$CR$600,MATCH(1,(GMWA!$CQ$2:$CQ$600=AG$3)*(GMWA!$CP$2:$CP$600=AG$4)*(GMWA!$CR$2:$CR$600=AG$1),0),$A7-1966)</f>
        <v>36.414000000000001</v>
      </c>
      <c r="AH7" s="285" cm="1">
        <f t="array" ref="AH7">INDEX(GMWA!$A$2:$CR$600,MATCH(1,(GMWA!$CQ$2:$CQ$600=AH$3)*(GMWA!$CP$2:$CP$600=AH$4)*(GMWA!$CR$2:$CR$600=AH$1),0),$A7-1966)</f>
        <v>1E-3</v>
      </c>
      <c r="AI7" s="285" cm="1">
        <f t="array" ref="AI7">INDEX(GMWA!$A$2:$CR$600,MATCH(1,(GMWA!$CQ$2:$CQ$600=AI$3)*(GMWA!$CP$2:$CP$600=AI$4)*(GMWA!$CR$2:$CR$600=AI$1),0),$A7-1966)</f>
        <v>48.176960000000001</v>
      </c>
      <c r="AJ7" s="285" cm="1">
        <f t="array" ref="AJ7">INDEX(GMWA!$A$2:$CR$600,MATCH(1,(GMWA!$CQ$2:$CQ$600=AJ$3)*(GMWA!$CP$2:$CP$600=AJ$4)*(GMWA!$CR$2:$CR$600=AJ$1),0),$A7-1966)</f>
        <v>32.733829999999998</v>
      </c>
      <c r="AK7" s="285" cm="1">
        <f t="array" ref="AK7">INDEX(GMWA!$A$2:$CR$600,MATCH(1,(GMWA!$CQ$2:$CQ$600=AK$3)*(GMWA!$CP$2:$CP$600=AK$4)*(GMWA!$CR$2:$CR$600=AK$1),0),$A7-1966)</f>
        <v>9.394164</v>
      </c>
      <c r="AL7" s="285" cm="1">
        <f t="array" ref="AL7">INDEX(GMWA!$A$2:$CR$600,MATCH(1,(GMWA!$CQ$2:$CQ$600=AL$3)*(GMWA!$CP$2:$CP$600=AL$4)*(GMWA!$CR$2:$CR$600=AL$1),0),$A7-1966)</f>
        <v>1E-3</v>
      </c>
      <c r="AM7" s="285" cm="1">
        <f t="array" ref="AM7">INDEX(GMWA!$A$2:$CR$600,MATCH(1,(GMWA!$CQ$2:$CQ$600=AM$3)*(GMWA!$CP$2:$CP$600=AM$4)*(GMWA!$CR$2:$CR$600=AM$1),0),$A7-1966)</f>
        <v>1E-3</v>
      </c>
      <c r="AN7" s="285" cm="1">
        <f t="array" ref="AN7">INDEX(GMWA!$A$2:$CR$600,MATCH(1,(GMWA!$CQ$2:$CQ$600=AN$3)*(GMWA!$CP$2:$CP$600=AN$4)*(GMWA!$CR$2:$CR$600=AN$1),0),$A7-1966)</f>
        <v>0.35222419999999999</v>
      </c>
      <c r="AO7" s="285" cm="1">
        <f t="array" ref="AO7">INDEX(GMWA!$A$2:$CR$600,MATCH(1,(GMWA!$CQ$2:$CQ$600=AO$3)*(GMWA!$CP$2:$CP$600=AO$4)*(GMWA!$CR$2:$CR$600=AO$1),0),$A7-1966)</f>
        <v>0.2953054</v>
      </c>
      <c r="AP7" s="285" cm="1">
        <f t="array" ref="AP7">INDEX(GMWA!$A$2:$CR$600,MATCH(1,(GMWA!$CQ$2:$CQ$600=AP$3)*(GMWA!$CP$2:$CP$600=AP$4)*(GMWA!$CR$2:$CR$600=AP$1),0),$A7-1966)</f>
        <v>81793</v>
      </c>
      <c r="AQ7" s="285" cm="1">
        <f t="array" ref="AQ7">INDEX(GMWA!$A$2:$CR$600,MATCH(1,(GMWA!$CQ$2:$CQ$600=AQ$3)*(GMWA!$CP$2:$CP$600=AQ$4)*(GMWA!$CR$2:$CR$600=AQ$1),0),$A7-1966)</f>
        <v>1425.375</v>
      </c>
      <c r="AR7" s="285" cm="1">
        <f t="array" ref="AR7">INDEX(GMWA!$A$2:$CR$600,MATCH(1,(GMWA!$CQ$2:$CQ$600=AR$3)*(GMWA!$CP$2:$CP$600=AR$4)*(GMWA!$CR$2:$CR$600=AR$1),0),$A7-1966)</f>
        <v>115345.4</v>
      </c>
      <c r="AS7" s="285" cm="1">
        <f t="array" ref="AS7">INDEX(GMWA!$A$2:$CR$600,MATCH(1,(GMWA!$CQ$2:$CQ$600=AS$3)*(GMWA!$CP$2:$CP$600=AS$4)*(GMWA!$CR$2:$CR$600=AS$1),0),$A7-1966)</f>
        <v>132966</v>
      </c>
      <c r="AT7" s="285" cm="1">
        <f t="array" ref="AT7">INDEX(GMWA!$A$2:$CR$600,MATCH(1,(GMWA!$CQ$2:$CQ$600=AT$3)*(GMWA!$CP$2:$CP$600=AT$4)*(GMWA!$CR$2:$CR$600=AT$1),0),$A7-1966)</f>
        <v>54994</v>
      </c>
      <c r="AU7" s="285" cm="1">
        <f t="array" ref="AU7">INDEX(GMWA!$A$2:$CR$600,MATCH(1,(GMWA!$CQ$2:$CQ$600=AU$3)*(GMWA!$CP$2:$CP$600=AU$4)*(GMWA!$CR$2:$CR$600=AU$1),0),$A7-1966)</f>
        <v>4.0000000000000001E-3</v>
      </c>
      <c r="AV7" s="285" cm="1">
        <f t="array" ref="AV7">INDEX(GMWA!$A$2:$CR$600,MATCH(1,(GMWA!$CQ$2:$CQ$600=AV$3)*(GMWA!$CP$2:$CP$600=AV$4)*(GMWA!$CR$2:$CR$600=AV$1),0),$A7-1966)</f>
        <v>237070.7</v>
      </c>
      <c r="AW7" s="285" cm="1">
        <f t="array" ref="AW7">INDEX(GMWA!$A$2:$CR$600,MATCH(1,(GMWA!$CQ$2:$CQ$600=AW$3)*(GMWA!$CP$2:$CP$600=AW$4)*(GMWA!$CR$2:$CR$600=AW$1),0),$A7-1966)</f>
        <v>153.0625</v>
      </c>
      <c r="AX7" s="285" cm="1">
        <f t="array" ref="AX7">INDEX(GMWA!$A$2:$CR$600,MATCH(1,(GMWA!$CQ$2:$CQ$600=AX$3)*(GMWA!$CP$2:$CP$600=AX$4)*(GMWA!$CR$2:$CR$600=AX$1),0),$A7-1966)</f>
        <v>5728.1009999999997</v>
      </c>
      <c r="AY7" s="285" cm="1">
        <f t="array" ref="AY7">INDEX(GMWA!$A$2:$CR$600,MATCH(1,(GMWA!$CQ$2:$CQ$600=AY$3)*(GMWA!$CP$2:$CP$600=AY$4)*(GMWA!$CR$2:$CR$600=AY$1),0),$A7-1966)</f>
        <v>553.30669999999998</v>
      </c>
      <c r="AZ7" s="285" cm="1">
        <f t="array" ref="AZ7">INDEX(GMWA!$A$2:$CR$600,MATCH(1,(GMWA!$CQ$2:$CQ$600=AZ$3)*(GMWA!$CP$2:$CP$600=AZ$4)*(GMWA!$CR$2:$CR$600=AZ$1),0),$A7-1966)</f>
        <v>177.82499999999999</v>
      </c>
      <c r="BA7" s="285" cm="1">
        <f t="array" ref="BA7">INDEX(GMWA!$A$2:$CR$600,MATCH(1,(GMWA!$CQ$2:$CQ$600=BA$3)*(GMWA!$CP$2:$CP$600=BA$4)*(GMWA!$CR$2:$CR$600=BA$1),0),$A7-1966)</f>
        <v>53.292999999999999</v>
      </c>
      <c r="BB7" s="285" cm="1">
        <f t="array" ref="BB7">INDEX(GMWA!$A$2:$CR$600,MATCH(1,(GMWA!$CQ$2:$CQ$600=BB$3)*(GMWA!$CP$2:$CP$600=BB$4)*(GMWA!$CR$2:$CR$600=BB$1),0),$A7-1966)</f>
        <v>27.217469999999999</v>
      </c>
      <c r="BC7" s="285" cm="1">
        <f t="array" ref="BC7">INDEX(GMWA!$A$2:$CR$600,MATCH(1,(GMWA!$CQ$2:$CQ$600=BC$3)*(GMWA!$CP$2:$CP$600=BC$4)*(GMWA!$CR$2:$CR$600=BC$1),0),$A7-1966)</f>
        <v>138.72</v>
      </c>
      <c r="BD7" s="285" cm="1">
        <f t="array" ref="BD7">INDEX(GMWA!$A$2:$CR$600,MATCH(1,(GMWA!$CQ$2:$CQ$600=BD$3)*(GMWA!$CP$2:$CP$600=BD$4)*(GMWA!$CR$2:$CR$600=BD$1),0),$A7-1966)</f>
        <v>45.525640000000003</v>
      </c>
      <c r="BE7" s="285" cm="1">
        <f t="array" ref="BE7">INDEX(GMWA!$A$2:$CR$600,MATCH(1,(GMWA!$CQ$2:$CQ$600=BE$3)*(GMWA!$CP$2:$CP$600=BE$4)*(GMWA!$CR$2:$CR$600=BE$1),0),$A7-1966)</f>
        <v>34.913620000000002</v>
      </c>
      <c r="BF7" s="285" cm="1">
        <f t="array" ref="BF7">INDEX(GMWA!$A$2:$CR$600,MATCH(1,(GMWA!$CQ$2:$CQ$600=BF$3)*(GMWA!$CP$2:$CP$600=BF$4)*(GMWA!$CR$2:$CR$600=BF$1),0),$A7-1966)</f>
        <v>13.89584</v>
      </c>
      <c r="BG7" s="285" cm="1">
        <f t="array" ref="BG7">INDEX(GMWA!$A$2:$CR$600,MATCH(1,(GMWA!$CQ$2:$CQ$600=BG$3)*(GMWA!$CP$2:$CP$600=BG$4)*(GMWA!$CR$2:$CR$600=BG$1),0),$A7-1966)</f>
        <v>3.841831</v>
      </c>
      <c r="BH7" s="285" cm="1">
        <f t="array" ref="BH7">INDEX(GMWA!$A$2:$CR$600,MATCH(1,(GMWA!$CQ$2:$CQ$600=BH$3)*(GMWA!$CP$2:$CP$600=BH$4)*(GMWA!$CR$2:$CR$600=BH$1),0),$A7-1966)</f>
        <v>2.0090729999999999</v>
      </c>
      <c r="BI7" s="285" cm="1">
        <f t="array" ref="BI7">INDEX(GMWA!$A$2:$CR$600,MATCH(1,(GMWA!$CQ$2:$CQ$600=BI$3)*(GMWA!$CP$2:$CP$600=BI$4)*(GMWA!$CR$2:$CR$600=BI$1),0),$A7-1966)</f>
        <v>23.336030000000001</v>
      </c>
      <c r="BK7" s="288">
        <f t="shared" ref="BK7:BZ22" si="3">100*(B7/V7)</f>
        <v>8.5822877927173167</v>
      </c>
      <c r="BL7" s="288">
        <f t="shared" si="3"/>
        <v>5.4078118657605634</v>
      </c>
      <c r="BM7" s="288">
        <f t="shared" si="3"/>
        <v>5.1939876195835675</v>
      </c>
      <c r="BN7" s="288">
        <f t="shared" si="3"/>
        <v>7.5628051692004377</v>
      </c>
      <c r="BO7" s="288">
        <f t="shared" si="3"/>
        <v>73817010</v>
      </c>
      <c r="BP7" s="288">
        <f t="shared" si="3"/>
        <v>1.1897706586826347</v>
      </c>
      <c r="BQ7" s="288">
        <f t="shared" si="3"/>
        <v>5.1925968632832564</v>
      </c>
      <c r="BR7" s="288">
        <f t="shared" si="3"/>
        <v>1.8912736938979449</v>
      </c>
      <c r="BS7" s="288">
        <f t="shared" si="3"/>
        <v>2.9728371866257999E-4</v>
      </c>
      <c r="BT7" s="288">
        <f t="shared" si="3"/>
        <v>6.141566130800987</v>
      </c>
      <c r="BU7" s="288">
        <f t="shared" si="3"/>
        <v>1.8567354222487638</v>
      </c>
      <c r="BV7" s="288">
        <f t="shared" si="3"/>
        <v>2.6193554676772668</v>
      </c>
      <c r="BW7" s="288">
        <f t="shared" si="3"/>
        <v>53253.760000000002</v>
      </c>
      <c r="BX7" s="288">
        <f t="shared" si="3"/>
        <v>4.5936895976832073</v>
      </c>
      <c r="BY7" s="288">
        <f t="shared" si="3"/>
        <v>4.8230011581290677</v>
      </c>
      <c r="BZ7" s="288">
        <f t="shared" si="3"/>
        <v>3.5188953482183192</v>
      </c>
      <c r="CA7" s="288">
        <f t="shared" ref="CA7:CD38" si="4">100*(R7/AL7)</f>
        <v>8021.0000000000009</v>
      </c>
      <c r="CB7" s="288">
        <f t="shared" si="4"/>
        <v>400</v>
      </c>
      <c r="CC7" s="288">
        <f t="shared" si="4"/>
        <v>-4.5194765152422801E-2</v>
      </c>
      <c r="CD7" s="288">
        <f t="shared" si="4"/>
        <v>1.3545299205500476</v>
      </c>
    </row>
    <row r="8" spans="1:82">
      <c r="A8" s="285">
        <f>+A7+1</f>
        <v>1974</v>
      </c>
      <c r="B8" s="285" cm="1">
        <f t="array" ref="B8">INDEX(GMWA!$A$2:$CR$600,MATCH(1,(GMWA!$CQ$2:$CQ$600=B$3)*(GMWA!$CP$2:$CP$600=B$4)*(GMWA!$CR$2:$CR$600=B$1),0),$A8-1966)</f>
        <v>4131</v>
      </c>
      <c r="C8" s="285" cm="1">
        <f t="array" ref="C8">INDEX(GMWA!$A$2:$CR$600,MATCH(1,(GMWA!$CQ$2:$CQ$600=C$3)*(GMWA!$CP$2:$CP$600=C$4)*(GMWA!$CR$2:$CR$600=C$1),0),$A8-1966)</f>
        <v>69.55</v>
      </c>
      <c r="D8" s="285" cm="1">
        <f t="array" ref="D8">INDEX(GMWA!$A$2:$CR$600,MATCH(1,(GMWA!$CQ$2:$CQ$600=D$3)*(GMWA!$CP$2:$CP$600=D$4)*(GMWA!$CR$2:$CR$600=D$1),0),$A8-1966)</f>
        <v>1196.6199999999999</v>
      </c>
      <c r="E8" s="285" cm="1">
        <f t="array" ref="E8">INDEX(GMWA!$A$2:$CR$600,MATCH(1,(GMWA!$CQ$2:$CQ$600=E$3)*(GMWA!$CP$2:$CP$600=E$4)*(GMWA!$CR$2:$CR$600=E$1),0),$A8-1966)</f>
        <v>5488</v>
      </c>
      <c r="F8" s="285" cm="1">
        <f t="array" ref="F8">INDEX(GMWA!$A$2:$CR$600,MATCH(1,(GMWA!$CQ$2:$CQ$600=F$3)*(GMWA!$CP$2:$CP$600=F$4)*(GMWA!$CR$2:$CR$600=F$1),0),$A8-1966)</f>
        <v>807</v>
      </c>
      <c r="G8" s="285" cm="1">
        <f t="array" ref="G8">INDEX(GMWA!$A$2:$CR$600,MATCH(1,(GMWA!$CQ$2:$CQ$600=G$3)*(GMWA!$CP$2:$CP$600=G$4)*(GMWA!$CR$2:$CR$600=G$1),0),$A8-1966)</f>
        <v>2.1632709999999999</v>
      </c>
      <c r="H8" s="285" cm="1">
        <f t="array" ref="H8">INDEX(GMWA!$A$2:$CR$600,MATCH(1,(GMWA!$CQ$2:$CQ$600=H$3)*(GMWA!$CP$2:$CP$600=H$4)*(GMWA!$CR$2:$CR$600=H$1),0),$A8-1966)</f>
        <v>4397.5950000000003</v>
      </c>
      <c r="I8" s="285" cm="1">
        <f t="array" ref="I8">INDEX(GMWA!$A$2:$CR$600,MATCH(1,(GMWA!$CQ$2:$CQ$600=I$3)*(GMWA!$CP$2:$CP$600=I$4)*(GMWA!$CR$2:$CR$600=I$1),0),$A8-1966)</f>
        <v>2.2639960000000001</v>
      </c>
      <c r="J8" s="285" cm="1">
        <f t="array" ref="J8">INDEX(GMWA!$A$2:$CR$600,MATCH(1,(GMWA!$CQ$2:$CQ$600=J$3)*(GMWA!$CP$2:$CP$600=J$4)*(GMWA!$CR$2:$CR$600=J$1),0),$A8-1966)</f>
        <v>4.0000000000000001E-3</v>
      </c>
      <c r="K8" s="285" cm="1">
        <f t="array" ref="K8">INDEX(GMWA!$A$2:$CR$600,MATCH(1,(GMWA!$CQ$2:$CQ$600=K$3)*(GMWA!$CP$2:$CP$600=K$4)*(GMWA!$CR$2:$CR$600=K$1),0),$A8-1966)</f>
        <v>6.6</v>
      </c>
      <c r="L8" s="285" cm="1">
        <f t="array" ref="L8">INDEX(GMWA!$A$2:$CR$600,MATCH(1,(GMWA!$CQ$2:$CQ$600=L$3)*(GMWA!$CP$2:$CP$600=L$4)*(GMWA!$CR$2:$CR$600=L$1),0),$A8-1966)</f>
        <v>1.3540000000000001</v>
      </c>
      <c r="M8" s="285" cm="1">
        <f t="array" ref="M8">INDEX(GMWA!$A$2:$CR$600,MATCH(1,(GMWA!$CQ$2:$CQ$600=M$3)*(GMWA!$CP$2:$CP$600=M$4)*(GMWA!$CR$2:$CR$600=M$1),0),$A8-1966)</f>
        <v>1.429236</v>
      </c>
      <c r="N8" s="285" cm="1">
        <f t="array" ref="N8">INDEX(GMWA!$A$2:$CR$600,MATCH(1,(GMWA!$CQ$2:$CQ$600=N$3)*(GMWA!$CP$2:$CP$600=N$4)*(GMWA!$CR$2:$CR$600=N$1),0),$A8-1966)</f>
        <v>0.94151660000000004</v>
      </c>
      <c r="O8" s="285" cm="1">
        <f t="array" ref="O8">INDEX(GMWA!$A$2:$CR$600,MATCH(1,(GMWA!$CQ$2:$CQ$600=O$3)*(GMWA!$CP$2:$CP$600=O$4)*(GMWA!$CR$2:$CR$600=O$1),0),$A8-1966)</f>
        <v>2.6983999999999999</v>
      </c>
      <c r="P8" s="285" cm="1">
        <f t="array" ref="P8">INDEX(GMWA!$A$2:$CR$600,MATCH(1,(GMWA!$CQ$2:$CQ$600=P$3)*(GMWA!$CP$2:$CP$600=P$4)*(GMWA!$CR$2:$CR$600=P$1),0),$A8-1966)</f>
        <v>1.902121</v>
      </c>
      <c r="Q8" s="285" cm="1">
        <f t="array" ref="Q8">INDEX(GMWA!$A$2:$CR$600,MATCH(1,(GMWA!$CQ$2:$CQ$600=Q$3)*(GMWA!$CP$2:$CP$600=Q$4)*(GMWA!$CR$2:$CR$600=Q$1),0),$A8-1966)</f>
        <v>0.3980747</v>
      </c>
      <c r="R8" s="285" cm="1">
        <f t="array" ref="R8">INDEX(GMWA!$A$2:$CR$600,MATCH(1,(GMWA!$CQ$2:$CQ$600=R$3)*(GMWA!$CP$2:$CP$600=R$4)*(GMWA!$CR$2:$CR$600=R$1),0),$A8-1966)</f>
        <v>8.7389999999999995E-2</v>
      </c>
      <c r="S8" s="285" cm="1">
        <f t="array" ref="S8">INDEX(GMWA!$A$2:$CR$600,MATCH(1,(GMWA!$CQ$2:$CQ$600=S$3)*(GMWA!$CP$2:$CP$600=S$4)*(GMWA!$CR$2:$CR$600=S$1),0),$A8-1966)</f>
        <v>4.0000000000000001E-3</v>
      </c>
      <c r="T8" s="285" cm="1">
        <f t="array" ref="T8">INDEX(GMWA!$A$2:$CR$600,MATCH(1,(GMWA!$CQ$2:$CQ$600=T$3)*(GMWA!$CP$2:$CP$600=T$4)*(GMWA!$CR$2:$CR$600=T$1),0),$A8-1966)</f>
        <v>2.7016869999999999E-3</v>
      </c>
      <c r="U8" s="285" cm="1">
        <f t="array" ref="U8">INDEX(GMWA!$A$2:$CR$600,MATCH(1,(GMWA!$CQ$2:$CQ$600=U$3)*(GMWA!$CP$2:$CP$600=U$4)*(GMWA!$CR$2:$CR$600=U$1),0),$A8-1966)</f>
        <v>4.0000000000000001E-3</v>
      </c>
      <c r="V8" s="285" cm="1">
        <f t="array" ref="V8">INDEX(GMWA!$A$2:$CR$600,MATCH(1,(GMWA!$CQ$2:$CQ$600=V$3)*(GMWA!$CP$2:$CP$600=V$4)*(GMWA!$CR$2:$CR$600=V$1),0),$A8-1966)</f>
        <v>48829.88</v>
      </c>
      <c r="W8" s="285" cm="1">
        <f t="array" ref="W8">INDEX(GMWA!$A$2:$CR$600,MATCH(1,(GMWA!$CQ$2:$CQ$600=W$3)*(GMWA!$CP$2:$CP$600=W$4)*(GMWA!$CR$2:$CR$600=W$1),0),$A8-1966)</f>
        <v>1238.1379999999999</v>
      </c>
      <c r="X8" s="285" cm="1">
        <f t="array" ref="X8">INDEX(GMWA!$A$2:$CR$600,MATCH(1,(GMWA!$CQ$2:$CQ$600=X$3)*(GMWA!$CP$2:$CP$600=X$4)*(GMWA!$CR$2:$CR$600=X$1),0),$A8-1966)</f>
        <v>16503</v>
      </c>
      <c r="Y8" s="285" cm="1">
        <f t="array" ref="Y8">INDEX(GMWA!$A$2:$CR$600,MATCH(1,(GMWA!$CQ$2:$CQ$600=Y$3)*(GMWA!$CP$2:$CP$600=Y$4)*(GMWA!$CR$2:$CR$600=Y$1),0),$A8-1966)</f>
        <v>74036</v>
      </c>
      <c r="Z8" s="285" cm="1">
        <f t="array" ref="Z8">INDEX(GMWA!$A$2:$CR$600,MATCH(1,(GMWA!$CQ$2:$CQ$600=Z$3)*(GMWA!$CP$2:$CP$600=Z$4)*(GMWA!$CR$2:$CR$600=Z$1),0),$A8-1966)</f>
        <v>1E-3</v>
      </c>
      <c r="AA8" s="285" cm="1">
        <f t="array" ref="AA8">INDEX(GMWA!$A$2:$CR$600,MATCH(1,(GMWA!$CQ$2:$CQ$600=AA$3)*(GMWA!$CP$2:$CP$600=AA$4)*(GMWA!$CR$2:$CR$600=AA$1),0),$A8-1966)</f>
        <v>167</v>
      </c>
      <c r="AB8" s="285" cm="1">
        <f t="array" ref="AB8">INDEX(GMWA!$A$2:$CR$600,MATCH(1,(GMWA!$CQ$2:$CQ$600=AB$3)*(GMWA!$CP$2:$CP$600=AB$4)*(GMWA!$CR$2:$CR$600=AB$1),0),$A8-1966)</f>
        <v>78286.31</v>
      </c>
      <c r="AC8" s="285" cm="1">
        <f t="array" ref="AC8">INDEX(GMWA!$A$2:$CR$600,MATCH(1,(GMWA!$CQ$2:$CQ$600=AC$3)*(GMWA!$CP$2:$CP$600=AC$4)*(GMWA!$CR$2:$CR$600=AC$1),0),$A8-1966)</f>
        <v>103.18089999999999</v>
      </c>
      <c r="AD8" s="285" cm="1">
        <f t="array" ref="AD8">INDEX(GMWA!$A$2:$CR$600,MATCH(1,(GMWA!$CQ$2:$CQ$600=AD$3)*(GMWA!$CP$2:$CP$600=AD$4)*(GMWA!$CR$2:$CR$600=AD$1),0),$A8-1966)</f>
        <v>1926.087</v>
      </c>
      <c r="AE8" s="285" cm="1">
        <f t="array" ref="AE8">INDEX(GMWA!$A$2:$CR$600,MATCH(1,(GMWA!$CQ$2:$CQ$600=AE$3)*(GMWA!$CP$2:$CP$600=AE$4)*(GMWA!$CR$2:$CR$600=AE$1),0),$A8-1966)</f>
        <v>106.16800000000001</v>
      </c>
      <c r="AF8" s="285" cm="1">
        <f t="array" ref="AF8">INDEX(GMWA!$A$2:$CR$600,MATCH(1,(GMWA!$CQ$2:$CQ$600=AF$3)*(GMWA!$CP$2:$CP$600=AF$4)*(GMWA!$CR$2:$CR$600=AF$1),0),$A8-1966)</f>
        <v>61.89546</v>
      </c>
      <c r="AG8" s="285" cm="1">
        <f t="array" ref="AG8">INDEX(GMWA!$A$2:$CR$600,MATCH(1,(GMWA!$CQ$2:$CQ$600=AG$3)*(GMWA!$CP$2:$CP$600=AG$4)*(GMWA!$CR$2:$CR$600=AG$1),0),$A8-1966)</f>
        <v>45.795000000000002</v>
      </c>
      <c r="AH8" s="285" cm="1">
        <f t="array" ref="AH8">INDEX(GMWA!$A$2:$CR$600,MATCH(1,(GMWA!$CQ$2:$CQ$600=AH$3)*(GMWA!$CP$2:$CP$600=AH$4)*(GMWA!$CR$2:$CR$600=AH$1),0),$A8-1966)</f>
        <v>1E-3</v>
      </c>
      <c r="AI8" s="285" cm="1">
        <f t="array" ref="AI8">INDEX(GMWA!$A$2:$CR$600,MATCH(1,(GMWA!$CQ$2:$CQ$600=AI$3)*(GMWA!$CP$2:$CP$600=AI$4)*(GMWA!$CR$2:$CR$600=AI$1),0),$A8-1966)</f>
        <v>51.953310000000002</v>
      </c>
      <c r="AJ8" s="285" cm="1">
        <f t="array" ref="AJ8">INDEX(GMWA!$A$2:$CR$600,MATCH(1,(GMWA!$CQ$2:$CQ$600=AJ$3)*(GMWA!$CP$2:$CP$600=AJ$4)*(GMWA!$CR$2:$CR$600=AJ$1),0),$A8-1966)</f>
        <v>35.868980000000001</v>
      </c>
      <c r="AK8" s="285" cm="1">
        <f t="array" ref="AK8">INDEX(GMWA!$A$2:$CR$600,MATCH(1,(GMWA!$CQ$2:$CQ$600=AK$3)*(GMWA!$CP$2:$CP$600=AK$4)*(GMWA!$CR$2:$CR$600=AK$1),0),$A8-1966)</f>
        <v>10.77284</v>
      </c>
      <c r="AL8" s="285" cm="1">
        <f t="array" ref="AL8">INDEX(GMWA!$A$2:$CR$600,MATCH(1,(GMWA!$CQ$2:$CQ$600=AL$3)*(GMWA!$CP$2:$CP$600=AL$4)*(GMWA!$CR$2:$CR$600=AL$1),0),$A8-1966)</f>
        <v>1E-3</v>
      </c>
      <c r="AM8" s="285" cm="1">
        <f t="array" ref="AM8">INDEX(GMWA!$A$2:$CR$600,MATCH(1,(GMWA!$CQ$2:$CQ$600=AM$3)*(GMWA!$CP$2:$CP$600=AM$4)*(GMWA!$CR$2:$CR$600=AM$1),0),$A8-1966)</f>
        <v>1E-3</v>
      </c>
      <c r="AN8" s="285" cm="1">
        <f t="array" ref="AN8">INDEX(GMWA!$A$2:$CR$600,MATCH(1,(GMWA!$CQ$2:$CQ$600=AN$3)*(GMWA!$CP$2:$CP$600=AN$4)*(GMWA!$CR$2:$CR$600=AN$1),0),$A8-1966)</f>
        <v>0.44295760000000001</v>
      </c>
      <c r="AO8" s="285" cm="1">
        <f t="array" ref="AO8">INDEX(GMWA!$A$2:$CR$600,MATCH(1,(GMWA!$CQ$2:$CQ$600=AO$3)*(GMWA!$CP$2:$CP$600=AO$4)*(GMWA!$CR$2:$CR$600=AO$1),0),$A8-1966)</f>
        <v>0.34735159999999998</v>
      </c>
      <c r="AP8" s="285" cm="1">
        <f t="array" ref="AP8">INDEX(GMWA!$A$2:$CR$600,MATCH(1,(GMWA!$CQ$2:$CQ$600=AP$3)*(GMWA!$CP$2:$CP$600=AP$4)*(GMWA!$CR$2:$CR$600=AP$1),0),$A8-1966)</f>
        <v>92673</v>
      </c>
      <c r="AQ8" s="285" cm="1">
        <f t="array" ref="AQ8">INDEX(GMWA!$A$2:$CR$600,MATCH(1,(GMWA!$CQ$2:$CQ$600=AQ$3)*(GMWA!$CP$2:$CP$600=AQ$4)*(GMWA!$CR$2:$CR$600=AQ$1),0),$A8-1966)</f>
        <v>1545.25</v>
      </c>
      <c r="AR8" s="285" cm="1">
        <f t="array" ref="AR8">INDEX(GMWA!$A$2:$CR$600,MATCH(1,(GMWA!$CQ$2:$CQ$600=AR$3)*(GMWA!$CP$2:$CP$600=AR$4)*(GMWA!$CR$2:$CR$600=AR$1),0),$A8-1966)</f>
        <v>137675.5</v>
      </c>
      <c r="AS8" s="285" cm="1">
        <f t="array" ref="AS8">INDEX(GMWA!$A$2:$CR$600,MATCH(1,(GMWA!$CQ$2:$CQ$600=AS$3)*(GMWA!$CP$2:$CP$600=AS$4)*(GMWA!$CR$2:$CR$600=AS$1),0),$A8-1966)</f>
        <v>158176</v>
      </c>
      <c r="AT8" s="285" cm="1">
        <f t="array" ref="AT8">INDEX(GMWA!$A$2:$CR$600,MATCH(1,(GMWA!$CQ$2:$CQ$600=AT$3)*(GMWA!$CP$2:$CP$600=AT$4)*(GMWA!$CR$2:$CR$600=AT$1),0),$A8-1966)</f>
        <v>65665</v>
      </c>
      <c r="AU8" s="285" cm="1">
        <f t="array" ref="AU8">INDEX(GMWA!$A$2:$CR$600,MATCH(1,(GMWA!$CQ$2:$CQ$600=AU$3)*(GMWA!$CP$2:$CP$600=AU$4)*(GMWA!$CR$2:$CR$600=AU$1),0),$A8-1966)</f>
        <v>4.0000000000000001E-3</v>
      </c>
      <c r="AV8" s="285" cm="1">
        <f t="array" ref="AV8">INDEX(GMWA!$A$2:$CR$600,MATCH(1,(GMWA!$CQ$2:$CQ$600=AV$3)*(GMWA!$CP$2:$CP$600=AV$4)*(GMWA!$CR$2:$CR$600=AV$1),0),$A8-1966)</f>
        <v>267791.90000000002</v>
      </c>
      <c r="AW8" s="285" cm="1">
        <f t="array" ref="AW8">INDEX(GMWA!$A$2:$CR$600,MATCH(1,(GMWA!$CQ$2:$CQ$600=AW$3)*(GMWA!$CP$2:$CP$600=AW$4)*(GMWA!$CR$2:$CR$600=AW$1),0),$A8-1966)</f>
        <v>166.05510000000001</v>
      </c>
      <c r="AX8" s="285" cm="1">
        <f t="array" ref="AX8">INDEX(GMWA!$A$2:$CR$600,MATCH(1,(GMWA!$CQ$2:$CQ$600=AX$3)*(GMWA!$CP$2:$CP$600=AX$4)*(GMWA!$CR$2:$CR$600=AX$1),0),$A8-1966)</f>
        <v>8192</v>
      </c>
      <c r="AY8" s="285" cm="1">
        <f t="array" ref="AY8">INDEX(GMWA!$A$2:$CR$600,MATCH(1,(GMWA!$CQ$2:$CQ$600=AY$3)*(GMWA!$CP$2:$CP$600=AY$4)*(GMWA!$CR$2:$CR$600=AY$1),0),$A8-1966)</f>
        <v>599.45870000000002</v>
      </c>
      <c r="AZ8" s="285" cm="1">
        <f t="array" ref="AZ8">INDEX(GMWA!$A$2:$CR$600,MATCH(1,(GMWA!$CQ$2:$CQ$600=AZ$3)*(GMWA!$CP$2:$CP$600=AZ$4)*(GMWA!$CR$2:$CR$600=AZ$1),0),$A8-1966)</f>
        <v>207.30500000000001</v>
      </c>
      <c r="BA8" s="285" cm="1">
        <f t="array" ref="BA8">INDEX(GMWA!$A$2:$CR$600,MATCH(1,(GMWA!$CQ$2:$CQ$600=BA$3)*(GMWA!$CP$2:$CP$600=BA$4)*(GMWA!$CR$2:$CR$600=BA$1),0),$A8-1966)</f>
        <v>67.409000000000006</v>
      </c>
      <c r="BB8" s="285" cm="1">
        <f t="array" ref="BB8">INDEX(GMWA!$A$2:$CR$600,MATCH(1,(GMWA!$CQ$2:$CQ$600=BB$3)*(GMWA!$CP$2:$CP$600=BB$4)*(GMWA!$CR$2:$CR$600=BB$1),0),$A8-1966)</f>
        <v>33.331620000000001</v>
      </c>
      <c r="BC8" s="285" cm="1">
        <f t="array" ref="BC8">INDEX(GMWA!$A$2:$CR$600,MATCH(1,(GMWA!$CQ$2:$CQ$600=BC$3)*(GMWA!$CP$2:$CP$600=BC$4)*(GMWA!$CR$2:$CR$600=BC$1),0),$A8-1966)</f>
        <v>138.72</v>
      </c>
      <c r="BD8" s="285" cm="1">
        <f t="array" ref="BD8">INDEX(GMWA!$A$2:$CR$600,MATCH(1,(GMWA!$CQ$2:$CQ$600=BD$3)*(GMWA!$CP$2:$CP$600=BD$4)*(GMWA!$CR$2:$CR$600=BD$1),0),$A8-1966)</f>
        <v>53.374380000000002</v>
      </c>
      <c r="BE8" s="285" cm="1">
        <f t="array" ref="BE8">INDEX(GMWA!$A$2:$CR$600,MATCH(1,(GMWA!$CQ$2:$CQ$600=BE$3)*(GMWA!$CP$2:$CP$600=BE$4)*(GMWA!$CR$2:$CR$600=BE$1),0),$A8-1966)</f>
        <v>38.857799999999997</v>
      </c>
      <c r="BF8" s="285" cm="1">
        <f t="array" ref="BF8">INDEX(GMWA!$A$2:$CR$600,MATCH(1,(GMWA!$CQ$2:$CQ$600=BF$3)*(GMWA!$CP$2:$CP$600=BF$4)*(GMWA!$CR$2:$CR$600=BF$1),0),$A8-1966)</f>
        <v>17.53783</v>
      </c>
      <c r="BG8" s="285" cm="1">
        <f t="array" ref="BG8">INDEX(GMWA!$A$2:$CR$600,MATCH(1,(GMWA!$CQ$2:$CQ$600=BG$3)*(GMWA!$CP$2:$CP$600=BG$4)*(GMWA!$CR$2:$CR$600=BG$1),0),$A8-1966)</f>
        <v>4.2689839999999997</v>
      </c>
      <c r="BH8" s="285" cm="1">
        <f t="array" ref="BH8">INDEX(GMWA!$A$2:$CR$600,MATCH(1,(GMWA!$CQ$2:$CQ$600=BH$3)*(GMWA!$CP$2:$CP$600=BH$4)*(GMWA!$CR$2:$CR$600=BH$1),0),$A8-1966)</f>
        <v>2.308163</v>
      </c>
      <c r="BI8" s="285" cm="1">
        <f t="array" ref="BI8">INDEX(GMWA!$A$2:$CR$600,MATCH(1,(GMWA!$CQ$2:$CQ$600=BI$3)*(GMWA!$CP$2:$CP$600=BI$4)*(GMWA!$CR$2:$CR$600=BI$1),0),$A8-1966)</f>
        <v>23.336030000000001</v>
      </c>
      <c r="BK8" s="288">
        <f t="shared" si="3"/>
        <v>8.4599839278736706</v>
      </c>
      <c r="BL8" s="288">
        <f t="shared" si="3"/>
        <v>5.6173059868932222</v>
      </c>
      <c r="BM8" s="288">
        <f t="shared" si="3"/>
        <v>7.2509240744107126</v>
      </c>
      <c r="BN8" s="288">
        <f t="shared" si="3"/>
        <v>7.4126100815819331</v>
      </c>
      <c r="BO8" s="288">
        <f t="shared" si="3"/>
        <v>80700000</v>
      </c>
      <c r="BP8" s="288">
        <f t="shared" si="3"/>
        <v>1.2953718562874252</v>
      </c>
      <c r="BQ8" s="288">
        <f t="shared" si="3"/>
        <v>5.6173231309535474</v>
      </c>
      <c r="BR8" s="288">
        <f t="shared" si="3"/>
        <v>2.1942006708605954</v>
      </c>
      <c r="BS8" s="288">
        <f t="shared" si="3"/>
        <v>2.0767493887866953E-4</v>
      </c>
      <c r="BT8" s="288">
        <f t="shared" si="3"/>
        <v>6.2165624293572446</v>
      </c>
      <c r="BU8" s="288">
        <f t="shared" si="3"/>
        <v>2.1875594752830017</v>
      </c>
      <c r="BV8" s="288">
        <f t="shared" si="3"/>
        <v>3.1209433344251551</v>
      </c>
      <c r="BW8" s="288">
        <f t="shared" si="3"/>
        <v>94151.66</v>
      </c>
      <c r="BX8" s="288">
        <f t="shared" si="3"/>
        <v>5.1938942870050049</v>
      </c>
      <c r="BY8" s="288">
        <f t="shared" si="3"/>
        <v>5.3029693066265056</v>
      </c>
      <c r="BZ8" s="288">
        <f t="shared" si="3"/>
        <v>3.6951695189012366</v>
      </c>
      <c r="CA8" s="288">
        <f t="shared" si="4"/>
        <v>8739</v>
      </c>
      <c r="CB8" s="288">
        <f t="shared" si="4"/>
        <v>400</v>
      </c>
      <c r="CC8" s="288">
        <f t="shared" si="4"/>
        <v>0.60992000137259184</v>
      </c>
      <c r="CD8" s="288">
        <f t="shared" si="4"/>
        <v>1.1515709154643308</v>
      </c>
    </row>
    <row r="9" spans="1:82">
      <c r="A9" s="285">
        <f t="shared" ref="A9:A47" si="5">+A8+1</f>
        <v>1975</v>
      </c>
      <c r="B9" s="285" cm="1">
        <f t="array" ref="B9">INDEX(GMWA!$A$2:$CR$600,MATCH(1,(GMWA!$CQ$2:$CQ$600=B$3)*(GMWA!$CP$2:$CP$600=B$4)*(GMWA!$CR$2:$CR$600=B$1),0),$A9-1966)</f>
        <v>4939</v>
      </c>
      <c r="C9" s="285" cm="1">
        <f t="array" ref="C9">INDEX(GMWA!$A$2:$CR$600,MATCH(1,(GMWA!$CQ$2:$CQ$600=C$3)*(GMWA!$CP$2:$CP$600=C$4)*(GMWA!$CR$2:$CR$600=C$1),0),$A9-1966)</f>
        <v>77.424999999999997</v>
      </c>
      <c r="D9" s="285" cm="1">
        <f t="array" ref="D9">INDEX(GMWA!$A$2:$CR$600,MATCH(1,(GMWA!$CQ$2:$CQ$600=D$3)*(GMWA!$CP$2:$CP$600=D$4)*(GMWA!$CR$2:$CR$600=D$1),0),$A9-1966)</f>
        <v>1681.87</v>
      </c>
      <c r="E9" s="285" cm="1">
        <f t="array" ref="E9">INDEX(GMWA!$A$2:$CR$600,MATCH(1,(GMWA!$CQ$2:$CQ$600=E$3)*(GMWA!$CP$2:$CP$600=E$4)*(GMWA!$CR$2:$CR$600=E$1),0),$A9-1966)</f>
        <v>6639</v>
      </c>
      <c r="F9" s="285" cm="1">
        <f t="array" ref="F9">INDEX(GMWA!$A$2:$CR$600,MATCH(1,(GMWA!$CQ$2:$CQ$600=F$3)*(GMWA!$CP$2:$CP$600=F$4)*(GMWA!$CR$2:$CR$600=F$1),0),$A9-1966)</f>
        <v>916</v>
      </c>
      <c r="G9" s="285" cm="1">
        <f t="array" ref="G9">INDEX(GMWA!$A$2:$CR$600,MATCH(1,(GMWA!$CQ$2:$CQ$600=G$3)*(GMWA!$CP$2:$CP$600=G$4)*(GMWA!$CR$2:$CR$600=G$1),0),$A9-1966)</f>
        <v>2.374895</v>
      </c>
      <c r="H9" s="285" cm="1">
        <f t="array" ref="H9">INDEX(GMWA!$A$2:$CR$600,MATCH(1,(GMWA!$CQ$2:$CQ$600=H$3)*(GMWA!$CP$2:$CP$600=H$4)*(GMWA!$CR$2:$CR$600=H$1),0),$A9-1966)</f>
        <v>5346.4</v>
      </c>
      <c r="I9" s="285" cm="1">
        <f t="array" ref="I9">INDEX(GMWA!$A$2:$CR$600,MATCH(1,(GMWA!$CQ$2:$CQ$600=I$3)*(GMWA!$CP$2:$CP$600=I$4)*(GMWA!$CR$2:$CR$600=I$1),0),$A9-1966)</f>
        <v>2.686347</v>
      </c>
      <c r="J9" s="285" cm="1">
        <f t="array" ref="J9">INDEX(GMWA!$A$2:$CR$600,MATCH(1,(GMWA!$CQ$2:$CQ$600=J$3)*(GMWA!$CP$2:$CP$600=J$4)*(GMWA!$CR$2:$CR$600=J$1),0),$A9-1966)</f>
        <v>30.704409999999999</v>
      </c>
      <c r="K9" s="285" cm="1">
        <f t="array" ref="K9">INDEX(GMWA!$A$2:$CR$600,MATCH(1,(GMWA!$CQ$2:$CQ$600=K$3)*(GMWA!$CP$2:$CP$600=K$4)*(GMWA!$CR$2:$CR$600=K$1),0),$A9-1966)</f>
        <v>7.7502500000000003</v>
      </c>
      <c r="L9" s="285" cm="1">
        <f t="array" ref="L9">INDEX(GMWA!$A$2:$CR$600,MATCH(1,(GMWA!$CQ$2:$CQ$600=L$3)*(GMWA!$CP$2:$CP$600=L$4)*(GMWA!$CR$2:$CR$600=L$1),0),$A9-1966)</f>
        <v>2.294</v>
      </c>
      <c r="M9" s="285" cm="1">
        <f t="array" ref="M9">INDEX(GMWA!$A$2:$CR$600,MATCH(1,(GMWA!$CQ$2:$CQ$600=M$3)*(GMWA!$CP$2:$CP$600=M$4)*(GMWA!$CR$2:$CR$600=M$1),0),$A9-1966)</f>
        <v>2.094433</v>
      </c>
      <c r="N9" s="285" cm="1">
        <f t="array" ref="N9">INDEX(GMWA!$A$2:$CR$600,MATCH(1,(GMWA!$CQ$2:$CQ$600=N$3)*(GMWA!$CP$2:$CP$600=N$4)*(GMWA!$CR$2:$CR$600=N$1),0),$A9-1966)</f>
        <v>1.227948</v>
      </c>
      <c r="O9" s="285" cm="1">
        <f t="array" ref="O9">INDEX(GMWA!$A$2:$CR$600,MATCH(1,(GMWA!$CQ$2:$CQ$600=O$3)*(GMWA!$CP$2:$CP$600=O$4)*(GMWA!$CR$2:$CR$600=O$1),0),$A9-1966)</f>
        <v>3.0367000000000002</v>
      </c>
      <c r="P9" s="285" cm="1">
        <f t="array" ref="P9">INDEX(GMWA!$A$2:$CR$600,MATCH(1,(GMWA!$CQ$2:$CQ$600=P$3)*(GMWA!$CP$2:$CP$600=P$4)*(GMWA!$CR$2:$CR$600=P$1),0),$A9-1966)</f>
        <v>2.2591429999999999</v>
      </c>
      <c r="Q9" s="285" cm="1">
        <f t="array" ref="Q9">INDEX(GMWA!$A$2:$CR$600,MATCH(1,(GMWA!$CQ$2:$CQ$600=Q$3)*(GMWA!$CP$2:$CP$600=Q$4)*(GMWA!$CR$2:$CR$600=Q$1),0),$A9-1966)</f>
        <v>0.53010449999999998</v>
      </c>
      <c r="R9" s="285" cm="1">
        <f t="array" ref="R9">INDEX(GMWA!$A$2:$CR$600,MATCH(1,(GMWA!$CQ$2:$CQ$600=R$3)*(GMWA!$CP$2:$CP$600=R$4)*(GMWA!$CR$2:$CR$600=R$1),0),$A9-1966)</f>
        <v>0.104</v>
      </c>
      <c r="S9" s="285" cm="1">
        <f t="array" ref="S9">INDEX(GMWA!$A$2:$CR$600,MATCH(1,(GMWA!$CQ$2:$CQ$600=S$3)*(GMWA!$CP$2:$CP$600=S$4)*(GMWA!$CR$2:$CR$600=S$1),0),$A9-1966)</f>
        <v>4.0000000000000001E-3</v>
      </c>
      <c r="T9" s="285" cm="1">
        <f t="array" ref="T9">INDEX(GMWA!$A$2:$CR$600,MATCH(1,(GMWA!$CQ$2:$CQ$600=T$3)*(GMWA!$CP$2:$CP$600=T$4)*(GMWA!$CR$2:$CR$600=T$1),0),$A9-1966)</f>
        <v>1.6202870000000001E-2</v>
      </c>
      <c r="U9" s="285" cm="1">
        <f t="array" ref="U9">INDEX(GMWA!$A$2:$CR$600,MATCH(1,(GMWA!$CQ$2:$CQ$600=U$3)*(GMWA!$CP$2:$CP$600=U$4)*(GMWA!$CR$2:$CR$600=U$1),0),$A9-1966)</f>
        <v>4.0000000000000001E-3</v>
      </c>
      <c r="V9" s="285" cm="1">
        <f t="array" ref="V9">INDEX(GMWA!$A$2:$CR$600,MATCH(1,(GMWA!$CQ$2:$CQ$600=V$3)*(GMWA!$CP$2:$CP$600=V$4)*(GMWA!$CR$2:$CR$600=V$1),0),$A9-1966)</f>
        <v>62646</v>
      </c>
      <c r="W9" s="285" cm="1">
        <f t="array" ref="W9">INDEX(GMWA!$A$2:$CR$600,MATCH(1,(GMWA!$CQ$2:$CQ$600=W$3)*(GMWA!$CP$2:$CP$600=W$4)*(GMWA!$CR$2:$CR$600=W$1),0),$A9-1966)</f>
        <v>1398.3810000000001</v>
      </c>
      <c r="X9" s="285" cm="1">
        <f t="array" ref="X9">INDEX(GMWA!$A$2:$CR$600,MATCH(1,(GMWA!$CQ$2:$CQ$600=X$3)*(GMWA!$CP$2:$CP$600=X$4)*(GMWA!$CR$2:$CR$600=X$1),0),$A9-1966)</f>
        <v>29169</v>
      </c>
      <c r="Y9" s="285" cm="1">
        <f t="array" ref="Y9">INDEX(GMWA!$A$2:$CR$600,MATCH(1,(GMWA!$CQ$2:$CQ$600=Y$3)*(GMWA!$CP$2:$CP$600=Y$4)*(GMWA!$CR$2:$CR$600=Y$1),0),$A9-1966)</f>
        <v>82299</v>
      </c>
      <c r="Z9" s="285" cm="1">
        <f t="array" ref="Z9">INDEX(GMWA!$A$2:$CR$600,MATCH(1,(GMWA!$CQ$2:$CQ$600=Z$3)*(GMWA!$CP$2:$CP$600=Z$4)*(GMWA!$CR$2:$CR$600=Z$1),0),$A9-1966)</f>
        <v>1E-3</v>
      </c>
      <c r="AA9" s="285" cm="1">
        <f t="array" ref="AA9">INDEX(GMWA!$A$2:$CR$600,MATCH(1,(GMWA!$CQ$2:$CQ$600=AA$3)*(GMWA!$CP$2:$CP$600=AA$4)*(GMWA!$CR$2:$CR$600=AA$1),0),$A9-1966)</f>
        <v>167</v>
      </c>
      <c r="AB9" s="285" cm="1">
        <f t="array" ref="AB9">INDEX(GMWA!$A$2:$CR$600,MATCH(1,(GMWA!$CQ$2:$CQ$600=AB$3)*(GMWA!$CP$2:$CP$600=AB$4)*(GMWA!$CR$2:$CR$600=AB$1),0),$A9-1966)</f>
        <v>89355.07</v>
      </c>
      <c r="AC9" s="285" cm="1">
        <f t="array" ref="AC9">INDEX(GMWA!$A$2:$CR$600,MATCH(1,(GMWA!$CQ$2:$CQ$600=AC$3)*(GMWA!$CP$2:$CP$600=AC$4)*(GMWA!$CR$2:$CR$600=AC$1),0),$A9-1966)</f>
        <v>106.98090000000001</v>
      </c>
      <c r="AD9" s="285" cm="1">
        <f t="array" ref="AD9">INDEX(GMWA!$A$2:$CR$600,MATCH(1,(GMWA!$CQ$2:$CQ$600=AD$3)*(GMWA!$CP$2:$CP$600=AD$4)*(GMWA!$CR$2:$CR$600=AD$1),0),$A9-1966)</f>
        <v>2531.4110000000001</v>
      </c>
      <c r="AE9" s="285" cm="1">
        <f t="array" ref="AE9">INDEX(GMWA!$A$2:$CR$600,MATCH(1,(GMWA!$CQ$2:$CQ$600=AE$3)*(GMWA!$CP$2:$CP$600=AE$4)*(GMWA!$CR$2:$CR$600=AE$1),0),$A9-1966)</f>
        <v>136.74610000000001</v>
      </c>
      <c r="AF9" s="285" cm="1">
        <f t="array" ref="AF9">INDEX(GMWA!$A$2:$CR$600,MATCH(1,(GMWA!$CQ$2:$CQ$600=AF$3)*(GMWA!$CP$2:$CP$600=AF$4)*(GMWA!$CR$2:$CR$600=AF$1),0),$A9-1966)</f>
        <v>70.287930000000003</v>
      </c>
      <c r="AG9" s="285" cm="1">
        <f t="array" ref="AG9">INDEX(GMWA!$A$2:$CR$600,MATCH(1,(GMWA!$CQ$2:$CQ$600=AG$3)*(GMWA!$CP$2:$CP$600=AG$4)*(GMWA!$CR$2:$CR$600=AG$1),0),$A9-1966)</f>
        <v>61.44</v>
      </c>
      <c r="AH9" s="285" cm="1">
        <f t="array" ref="AH9">INDEX(GMWA!$A$2:$CR$600,MATCH(1,(GMWA!$CQ$2:$CQ$600=AH$3)*(GMWA!$CP$2:$CP$600=AH$4)*(GMWA!$CR$2:$CR$600=AH$1),0),$A9-1966)</f>
        <v>1E-3</v>
      </c>
      <c r="AI9" s="285" cm="1">
        <f t="array" ref="AI9">INDEX(GMWA!$A$2:$CR$600,MATCH(1,(GMWA!$CQ$2:$CQ$600=AI$3)*(GMWA!$CP$2:$CP$600=AI$4)*(GMWA!$CR$2:$CR$600=AI$1),0),$A9-1966)</f>
        <v>57.642919999999997</v>
      </c>
      <c r="AJ9" s="285" cm="1">
        <f t="array" ref="AJ9">INDEX(GMWA!$A$2:$CR$600,MATCH(1,(GMWA!$CQ$2:$CQ$600=AJ$3)*(GMWA!$CP$2:$CP$600=AJ$4)*(GMWA!$CR$2:$CR$600=AJ$1),0),$A9-1966)</f>
        <v>40.824100000000001</v>
      </c>
      <c r="AK9" s="285" cm="1">
        <f t="array" ref="AK9">INDEX(GMWA!$A$2:$CR$600,MATCH(1,(GMWA!$CQ$2:$CQ$600=AK$3)*(GMWA!$CP$2:$CP$600=AK$4)*(GMWA!$CR$2:$CR$600=AK$1),0),$A9-1966)</f>
        <v>15.52458</v>
      </c>
      <c r="AL9" s="285" cm="1">
        <f t="array" ref="AL9">INDEX(GMWA!$A$2:$CR$600,MATCH(1,(GMWA!$CQ$2:$CQ$600=AL$3)*(GMWA!$CP$2:$CP$600=AL$4)*(GMWA!$CR$2:$CR$600=AL$1),0),$A9-1966)</f>
        <v>1.473355</v>
      </c>
      <c r="AM9" s="285" cm="1">
        <f t="array" ref="AM9">INDEX(GMWA!$A$2:$CR$600,MATCH(1,(GMWA!$CQ$2:$CQ$600=AM$3)*(GMWA!$CP$2:$CP$600=AM$4)*(GMWA!$CR$2:$CR$600=AM$1),0),$A9-1966)</f>
        <v>1E-3</v>
      </c>
      <c r="AN9" s="285" cm="1">
        <f t="array" ref="AN9">INDEX(GMWA!$A$2:$CR$600,MATCH(1,(GMWA!$CQ$2:$CQ$600=AN$3)*(GMWA!$CP$2:$CP$600=AN$4)*(GMWA!$CR$2:$CR$600=AN$1),0),$A9-1966)</f>
        <v>0.57061799999999996</v>
      </c>
      <c r="AO9" s="285" cm="1">
        <f t="array" ref="AO9">INDEX(GMWA!$A$2:$CR$600,MATCH(1,(GMWA!$CQ$2:$CQ$600=AO$3)*(GMWA!$CP$2:$CP$600=AO$4)*(GMWA!$CR$2:$CR$600=AO$1),0),$A9-1966)</f>
        <v>0.56006199999999995</v>
      </c>
      <c r="AP9" s="285" cm="1">
        <f t="array" ref="AP9">INDEX(GMWA!$A$2:$CR$600,MATCH(1,(GMWA!$CQ$2:$CQ$600=AP$3)*(GMWA!$CP$2:$CP$600=AP$4)*(GMWA!$CR$2:$CR$600=AP$1),0),$A9-1966)</f>
        <v>115093</v>
      </c>
      <c r="AQ9" s="285" cm="1">
        <f t="array" ref="AQ9">INDEX(GMWA!$A$2:$CR$600,MATCH(1,(GMWA!$CQ$2:$CQ$600=AQ$3)*(GMWA!$CP$2:$CP$600=AQ$4)*(GMWA!$CR$2:$CR$600=AQ$1),0),$A9-1966)</f>
        <v>1684.9</v>
      </c>
      <c r="AR9" s="285" cm="1">
        <f t="array" ref="AR9">INDEX(GMWA!$A$2:$CR$600,MATCH(1,(GMWA!$CQ$2:$CQ$600=AR$3)*(GMWA!$CP$2:$CP$600=AR$4)*(GMWA!$CR$2:$CR$600=AR$1),0),$A9-1966)</f>
        <v>152524.1</v>
      </c>
      <c r="AS9" s="285" cm="1">
        <f t="array" ref="AS9">INDEX(GMWA!$A$2:$CR$600,MATCH(1,(GMWA!$CQ$2:$CQ$600=AS$3)*(GMWA!$CP$2:$CP$600=AS$4)*(GMWA!$CR$2:$CR$600=AS$1),0),$A9-1966)</f>
        <v>177928</v>
      </c>
      <c r="AT9" s="285" cm="1">
        <f t="array" ref="AT9">INDEX(GMWA!$A$2:$CR$600,MATCH(1,(GMWA!$CQ$2:$CQ$600=AT$3)*(GMWA!$CP$2:$CP$600=AT$4)*(GMWA!$CR$2:$CR$600=AT$1),0),$A9-1966)</f>
        <v>76567</v>
      </c>
      <c r="AU9" s="285" cm="1">
        <f t="array" ref="AU9">INDEX(GMWA!$A$2:$CR$600,MATCH(1,(GMWA!$CQ$2:$CQ$600=AU$3)*(GMWA!$CP$2:$CP$600=AU$4)*(GMWA!$CR$2:$CR$600=AU$1),0),$A9-1966)</f>
        <v>4.0000000000000001E-3</v>
      </c>
      <c r="AV9" s="285" cm="1">
        <f t="array" ref="AV9">INDEX(GMWA!$A$2:$CR$600,MATCH(1,(GMWA!$CQ$2:$CQ$600=AV$3)*(GMWA!$CP$2:$CP$600=AV$4)*(GMWA!$CR$2:$CR$600=AV$1),0),$A9-1966)</f>
        <v>314483.20000000001</v>
      </c>
      <c r="AW9" s="285" cm="1">
        <f t="array" ref="AW9">INDEX(GMWA!$A$2:$CR$600,MATCH(1,(GMWA!$CQ$2:$CQ$600=AW$3)*(GMWA!$CP$2:$CP$600=AW$4)*(GMWA!$CR$2:$CR$600=AW$1),0),$A9-1966)</f>
        <v>164.94290000000001</v>
      </c>
      <c r="AX9" s="285" cm="1">
        <f t="array" ref="AX9">INDEX(GMWA!$A$2:$CR$600,MATCH(1,(GMWA!$CQ$2:$CQ$600=AX$3)*(GMWA!$CP$2:$CP$600=AX$4)*(GMWA!$CR$2:$CR$600=AX$1),0),$A9-1966)</f>
        <v>10926.4</v>
      </c>
      <c r="AY9" s="285" cm="1">
        <f t="array" ref="AY9">INDEX(GMWA!$A$2:$CR$600,MATCH(1,(GMWA!$CQ$2:$CQ$600=AY$3)*(GMWA!$CP$2:$CP$600=AY$4)*(GMWA!$CR$2:$CR$600=AY$1),0),$A9-1966)</f>
        <v>627.77689999999996</v>
      </c>
      <c r="AZ9" s="285" cm="1">
        <f t="array" ref="AZ9">INDEX(GMWA!$A$2:$CR$600,MATCH(1,(GMWA!$CQ$2:$CQ$600=AZ$3)*(GMWA!$CP$2:$CP$600=AZ$4)*(GMWA!$CR$2:$CR$600=AZ$1),0),$A9-1966)</f>
        <v>233.583</v>
      </c>
      <c r="BA9" s="285" cm="1">
        <f t="array" ref="BA9">INDEX(GMWA!$A$2:$CR$600,MATCH(1,(GMWA!$CQ$2:$CQ$600=BA$3)*(GMWA!$CP$2:$CP$600=BA$4)*(GMWA!$CR$2:$CR$600=BA$1),0),$A9-1966)</f>
        <v>76.901989999999998</v>
      </c>
      <c r="BB9" s="285" cm="1">
        <f t="array" ref="BB9">INDEX(GMWA!$A$2:$CR$600,MATCH(1,(GMWA!$CQ$2:$CQ$600=BB$3)*(GMWA!$CP$2:$CP$600=BB$4)*(GMWA!$CR$2:$CR$600=BB$1),0),$A9-1966)</f>
        <v>39.132730000000002</v>
      </c>
      <c r="BC9" s="285" cm="1">
        <f t="array" ref="BC9">INDEX(GMWA!$A$2:$CR$600,MATCH(1,(GMWA!$CQ$2:$CQ$600=BC$3)*(GMWA!$CP$2:$CP$600=BC$4)*(GMWA!$CR$2:$CR$600=BC$1),0),$A9-1966)</f>
        <v>138.72</v>
      </c>
      <c r="BD9" s="285" cm="1">
        <f t="array" ref="BD9">INDEX(GMWA!$A$2:$CR$600,MATCH(1,(GMWA!$CQ$2:$CQ$600=BD$3)*(GMWA!$CP$2:$CP$600=BD$4)*(GMWA!$CR$2:$CR$600=BD$1),0),$A9-1966)</f>
        <v>59.008580000000002</v>
      </c>
      <c r="BE9" s="285" cm="1">
        <f t="array" ref="BE9">INDEX(GMWA!$A$2:$CR$600,MATCH(1,(GMWA!$CQ$2:$CQ$600=BE$3)*(GMWA!$CP$2:$CP$600=BE$4)*(GMWA!$CR$2:$CR$600=BE$1),0),$A9-1966)</f>
        <v>41.216099999999997</v>
      </c>
      <c r="BF9" s="285" cm="1">
        <f t="array" ref="BF9">INDEX(GMWA!$A$2:$CR$600,MATCH(1,(GMWA!$CQ$2:$CQ$600=BF$3)*(GMWA!$CP$2:$CP$600=BF$4)*(GMWA!$CR$2:$CR$600=BF$1),0),$A9-1966)</f>
        <v>18.378</v>
      </c>
      <c r="BG9" s="285" cm="1">
        <f t="array" ref="BG9">INDEX(GMWA!$A$2:$CR$600,MATCH(1,(GMWA!$CQ$2:$CQ$600=BG$3)*(GMWA!$CP$2:$CP$600=BG$4)*(GMWA!$CR$2:$CR$600=BG$1),0),$A9-1966)</f>
        <v>5.3676919999999999</v>
      </c>
      <c r="BH9" s="285" cm="1">
        <f t="array" ref="BH9">INDEX(GMWA!$A$2:$CR$600,MATCH(1,(GMWA!$CQ$2:$CQ$600=BH$3)*(GMWA!$CP$2:$CP$600=BH$4)*(GMWA!$CR$2:$CR$600=BH$1),0),$A9-1966)</f>
        <v>2.7770959999999998</v>
      </c>
      <c r="BI9" s="285" cm="1">
        <f t="array" ref="BI9">INDEX(GMWA!$A$2:$CR$600,MATCH(1,(GMWA!$CQ$2:$CQ$600=BI$3)*(GMWA!$CP$2:$CP$600=BI$4)*(GMWA!$CR$2:$CR$600=BI$1),0),$A9-1966)</f>
        <v>23.336030000000001</v>
      </c>
      <c r="BK9" s="288">
        <f t="shared" si="3"/>
        <v>7.8839830156753816</v>
      </c>
      <c r="BL9" s="288">
        <f t="shared" si="3"/>
        <v>5.5367600103262271</v>
      </c>
      <c r="BM9" s="288">
        <f t="shared" si="3"/>
        <v>5.7659501525592232</v>
      </c>
      <c r="BN9" s="288">
        <f t="shared" si="3"/>
        <v>8.0669266941275097</v>
      </c>
      <c r="BO9" s="288">
        <f t="shared" si="3"/>
        <v>91600000</v>
      </c>
      <c r="BP9" s="288">
        <f t="shared" si="3"/>
        <v>1.4220928143712575</v>
      </c>
      <c r="BQ9" s="288">
        <f t="shared" si="3"/>
        <v>5.9833202525609339</v>
      </c>
      <c r="BR9" s="288">
        <f t="shared" si="3"/>
        <v>2.5110529075750905</v>
      </c>
      <c r="BS9" s="288">
        <f t="shared" si="3"/>
        <v>1.2129365796387863</v>
      </c>
      <c r="BT9" s="288">
        <f t="shared" si="3"/>
        <v>5.6676205025225581</v>
      </c>
      <c r="BU9" s="288">
        <f t="shared" si="3"/>
        <v>3.2637182514835756</v>
      </c>
      <c r="BV9" s="288">
        <f t="shared" si="3"/>
        <v>3.4089078776041672</v>
      </c>
      <c r="BW9" s="288">
        <f t="shared" si="3"/>
        <v>122794.8</v>
      </c>
      <c r="BX9" s="288">
        <f t="shared" si="3"/>
        <v>5.2681231276972094</v>
      </c>
      <c r="BY9" s="288">
        <f t="shared" si="3"/>
        <v>5.5338464289476068</v>
      </c>
      <c r="BZ9" s="288">
        <f t="shared" si="3"/>
        <v>3.414614115164468</v>
      </c>
      <c r="CA9" s="288">
        <f t="shared" si="4"/>
        <v>7.0587197247099303</v>
      </c>
      <c r="CB9" s="288">
        <f t="shared" si="4"/>
        <v>400</v>
      </c>
      <c r="CC9" s="288">
        <f t="shared" si="4"/>
        <v>2.8395301234801571</v>
      </c>
      <c r="CD9" s="288">
        <f t="shared" si="4"/>
        <v>0.71420664140755852</v>
      </c>
    </row>
    <row r="10" spans="1:82">
      <c r="A10" s="285">
        <f t="shared" si="5"/>
        <v>1976</v>
      </c>
      <c r="B10" s="285" cm="1">
        <f t="array" ref="B10">INDEX(GMWA!$A$2:$CR$600,MATCH(1,(GMWA!$CQ$2:$CQ$600=B$3)*(GMWA!$CP$2:$CP$600=B$4)*(GMWA!$CR$2:$CR$600=B$1),0),$A10-1966)</f>
        <v>6380</v>
      </c>
      <c r="C10" s="285" cm="1">
        <f t="array" ref="C10">INDEX(GMWA!$A$2:$CR$600,MATCH(1,(GMWA!$CQ$2:$CQ$600=C$3)*(GMWA!$CP$2:$CP$600=C$4)*(GMWA!$CR$2:$CR$600=C$1),0),$A10-1966)</f>
        <v>86.724999999999994</v>
      </c>
      <c r="D10" s="285" cm="1">
        <f t="array" ref="D10">INDEX(GMWA!$A$2:$CR$600,MATCH(1,(GMWA!$CQ$2:$CQ$600=D$3)*(GMWA!$CP$2:$CP$600=D$4)*(GMWA!$CR$2:$CR$600=D$1),0),$A10-1966)</f>
        <v>2416.8589999999999</v>
      </c>
      <c r="E10" s="285" cm="1">
        <f t="array" ref="E10">INDEX(GMWA!$A$2:$CR$600,MATCH(1,(GMWA!$CQ$2:$CQ$600=E$3)*(GMWA!$CP$2:$CP$600=E$4)*(GMWA!$CR$2:$CR$600=E$1),0),$A10-1966)</f>
        <v>8242</v>
      </c>
      <c r="F10" s="285" cm="1">
        <f t="array" ref="F10">INDEX(GMWA!$A$2:$CR$600,MATCH(1,(GMWA!$CQ$2:$CQ$600=F$3)*(GMWA!$CP$2:$CP$600=F$4)*(GMWA!$CR$2:$CR$600=F$1),0),$A10-1966)</f>
        <v>1191</v>
      </c>
      <c r="G10" s="285" cm="1">
        <f t="array" ref="G10">INDEX(GMWA!$A$2:$CR$600,MATCH(1,(GMWA!$CQ$2:$CQ$600=G$3)*(GMWA!$CP$2:$CP$600=G$4)*(GMWA!$CR$2:$CR$600=G$1),0),$A10-1966)</f>
        <v>3.0832489999999999</v>
      </c>
      <c r="H10" s="285" cm="1">
        <f t="array" ref="H10">INDEX(GMWA!$A$2:$CR$600,MATCH(1,(GMWA!$CQ$2:$CQ$600=H$3)*(GMWA!$CP$2:$CP$600=H$4)*(GMWA!$CR$2:$CR$600=H$1),0),$A10-1966)</f>
        <v>5906.2240000000002</v>
      </c>
      <c r="I10" s="285" cm="1">
        <f t="array" ref="I10">INDEX(GMWA!$A$2:$CR$600,MATCH(1,(GMWA!$CQ$2:$CQ$600=I$3)*(GMWA!$CP$2:$CP$600=I$4)*(GMWA!$CR$2:$CR$600=I$1),0),$A10-1966)</f>
        <v>2.8778709999999998</v>
      </c>
      <c r="J10" s="285" cm="1">
        <f t="array" ref="J10">INDEX(GMWA!$A$2:$CR$600,MATCH(1,(GMWA!$CQ$2:$CQ$600=J$3)*(GMWA!$CP$2:$CP$600=J$4)*(GMWA!$CR$2:$CR$600=J$1),0),$A10-1966)</f>
        <v>45.524410000000003</v>
      </c>
      <c r="K10" s="285" cm="1">
        <f t="array" ref="K10">INDEX(GMWA!$A$2:$CR$600,MATCH(1,(GMWA!$CQ$2:$CQ$600=K$3)*(GMWA!$CP$2:$CP$600=K$4)*(GMWA!$CR$2:$CR$600=K$1),0),$A10-1966)</f>
        <v>9.6902500000000007</v>
      </c>
      <c r="L10" s="285" cm="1">
        <f t="array" ref="L10">INDEX(GMWA!$A$2:$CR$600,MATCH(1,(GMWA!$CQ$2:$CQ$600=L$3)*(GMWA!$CP$2:$CP$600=L$4)*(GMWA!$CR$2:$CR$600=L$1),0),$A10-1966)</f>
        <v>2.4049999999999998</v>
      </c>
      <c r="M10" s="285" cm="1">
        <f t="array" ref="M10">INDEX(GMWA!$A$2:$CR$600,MATCH(1,(GMWA!$CQ$2:$CQ$600=M$3)*(GMWA!$CP$2:$CP$600=M$4)*(GMWA!$CR$2:$CR$600=M$1),0),$A10-1966)</f>
        <v>2.9760909999999998</v>
      </c>
      <c r="N10" s="285" cm="1">
        <f t="array" ref="N10">INDEX(GMWA!$A$2:$CR$600,MATCH(1,(GMWA!$CQ$2:$CQ$600=N$3)*(GMWA!$CP$2:$CP$600=N$4)*(GMWA!$CR$2:$CR$600=N$1),0),$A10-1966)</f>
        <v>1.23817</v>
      </c>
      <c r="O10" s="285" cm="1">
        <f t="array" ref="O10">INDEX(GMWA!$A$2:$CR$600,MATCH(1,(GMWA!$CQ$2:$CQ$600=O$3)*(GMWA!$CP$2:$CP$600=O$4)*(GMWA!$CR$2:$CR$600=O$1),0),$A10-1966)</f>
        <v>3.4763000000000002</v>
      </c>
      <c r="P10" s="285" cm="1">
        <f t="array" ref="P10">INDEX(GMWA!$A$2:$CR$600,MATCH(1,(GMWA!$CQ$2:$CQ$600=P$3)*(GMWA!$CP$2:$CP$600=P$4)*(GMWA!$CR$2:$CR$600=P$1),0),$A10-1966)</f>
        <v>2.6084909999999999</v>
      </c>
      <c r="Q10" s="285" cm="1">
        <f t="array" ref="Q10">INDEX(GMWA!$A$2:$CR$600,MATCH(1,(GMWA!$CQ$2:$CQ$600=Q$3)*(GMWA!$CP$2:$CP$600=Q$4)*(GMWA!$CR$2:$CR$600=Q$1),0),$A10-1966)</f>
        <v>0.7534632</v>
      </c>
      <c r="R10" s="285" cm="1">
        <f t="array" ref="R10">INDEX(GMWA!$A$2:$CR$600,MATCH(1,(GMWA!$CQ$2:$CQ$600=R$3)*(GMWA!$CP$2:$CP$600=R$4)*(GMWA!$CR$2:$CR$600=R$1),0),$A10-1966)</f>
        <v>0.123</v>
      </c>
      <c r="S10" s="285" cm="1">
        <f t="array" ref="S10">INDEX(GMWA!$A$2:$CR$600,MATCH(1,(GMWA!$CQ$2:$CQ$600=S$3)*(GMWA!$CP$2:$CP$600=S$4)*(GMWA!$CR$2:$CR$600=S$1),0),$A10-1966)</f>
        <v>4.0000000000000001E-3</v>
      </c>
      <c r="T10" s="285" cm="1">
        <f t="array" ref="T10">INDEX(GMWA!$A$2:$CR$600,MATCH(1,(GMWA!$CQ$2:$CQ$600=T$3)*(GMWA!$CP$2:$CP$600=T$4)*(GMWA!$CR$2:$CR$600=T$1),0),$A10-1966)</f>
        <v>3.4875379999999997E-2</v>
      </c>
      <c r="U10" s="285" cm="1">
        <f t="array" ref="U10">INDEX(GMWA!$A$2:$CR$600,MATCH(1,(GMWA!$CQ$2:$CQ$600=U$3)*(GMWA!$CP$2:$CP$600=U$4)*(GMWA!$CR$2:$CR$600=U$1),0),$A10-1966)</f>
        <v>4.0000000000000001E-3</v>
      </c>
      <c r="V10" s="285" cm="1">
        <f t="array" ref="V10">INDEX(GMWA!$A$2:$CR$600,MATCH(1,(GMWA!$CQ$2:$CQ$600=V$3)*(GMWA!$CP$2:$CP$600=V$4)*(GMWA!$CR$2:$CR$600=V$1),0),$A10-1966)</f>
        <v>73402.75</v>
      </c>
      <c r="W10" s="285" cm="1">
        <f t="array" ref="W10">INDEX(GMWA!$A$2:$CR$600,MATCH(1,(GMWA!$CQ$2:$CQ$600=W$3)*(GMWA!$CP$2:$CP$600=W$4)*(GMWA!$CR$2:$CR$600=W$1),0),$A10-1966)</f>
        <v>1507.7180000000001</v>
      </c>
      <c r="X10" s="285" cm="1">
        <f t="array" ref="X10">INDEX(GMWA!$A$2:$CR$600,MATCH(1,(GMWA!$CQ$2:$CQ$600=X$3)*(GMWA!$CP$2:$CP$600=X$4)*(GMWA!$CR$2:$CR$600=X$1),0),$A10-1966)</f>
        <v>44004</v>
      </c>
      <c r="Y10" s="285" cm="1">
        <f t="array" ref="Y10">INDEX(GMWA!$A$2:$CR$600,MATCH(1,(GMWA!$CQ$2:$CQ$600=Y$3)*(GMWA!$CP$2:$CP$600=Y$4)*(GMWA!$CR$2:$CR$600=Y$1),0),$A10-1966)</f>
        <v>91437</v>
      </c>
      <c r="Z10" s="285" cm="1">
        <f t="array" ref="Z10">INDEX(GMWA!$A$2:$CR$600,MATCH(1,(GMWA!$CQ$2:$CQ$600=Z$3)*(GMWA!$CP$2:$CP$600=Z$4)*(GMWA!$CR$2:$CR$600=Z$1),0),$A10-1966)</f>
        <v>1E-3</v>
      </c>
      <c r="AA10" s="285" cm="1">
        <f t="array" ref="AA10">INDEX(GMWA!$A$2:$CR$600,MATCH(1,(GMWA!$CQ$2:$CQ$600=AA$3)*(GMWA!$CP$2:$CP$600=AA$4)*(GMWA!$CR$2:$CR$600=AA$1),0),$A10-1966)</f>
        <v>167</v>
      </c>
      <c r="AB10" s="285" cm="1">
        <f t="array" ref="AB10">INDEX(GMWA!$A$2:$CR$600,MATCH(1,(GMWA!$CQ$2:$CQ$600=AB$3)*(GMWA!$CP$2:$CP$600=AB$4)*(GMWA!$CR$2:$CR$600=AB$1),0),$A10-1966)</f>
        <v>94285.7</v>
      </c>
      <c r="AC10" s="285" cm="1">
        <f t="array" ref="AC10">INDEX(GMWA!$A$2:$CR$600,MATCH(1,(GMWA!$CQ$2:$CQ$600=AC$3)*(GMWA!$CP$2:$CP$600=AC$4)*(GMWA!$CR$2:$CR$600=AC$1),0),$A10-1966)</f>
        <v>109.443</v>
      </c>
      <c r="AD10" s="285" cm="1">
        <f t="array" ref="AD10">INDEX(GMWA!$A$2:$CR$600,MATCH(1,(GMWA!$CQ$2:$CQ$600=AD$3)*(GMWA!$CP$2:$CP$600=AD$4)*(GMWA!$CR$2:$CR$600=AD$1),0),$A10-1966)</f>
        <v>3137.1149999999998</v>
      </c>
      <c r="AE10" s="285" cm="1">
        <f t="array" ref="AE10">INDEX(GMWA!$A$2:$CR$600,MATCH(1,(GMWA!$CQ$2:$CQ$600=AE$3)*(GMWA!$CP$2:$CP$600=AE$4)*(GMWA!$CR$2:$CR$600=AE$1),0),$A10-1966)</f>
        <v>155.01509999999999</v>
      </c>
      <c r="AF10" s="285" cm="1">
        <f t="array" ref="AF10">INDEX(GMWA!$A$2:$CR$600,MATCH(1,(GMWA!$CQ$2:$CQ$600=AF$3)*(GMWA!$CP$2:$CP$600=AF$4)*(GMWA!$CR$2:$CR$600=AF$1),0),$A10-1966)</f>
        <v>77.048749999999998</v>
      </c>
      <c r="AG10" s="285" cm="1">
        <f t="array" ref="AG10">INDEX(GMWA!$A$2:$CR$600,MATCH(1,(GMWA!$CQ$2:$CQ$600=AG$3)*(GMWA!$CP$2:$CP$600=AG$4)*(GMWA!$CR$2:$CR$600=AG$1),0),$A10-1966)</f>
        <v>76.945999999999998</v>
      </c>
      <c r="AH10" s="285" cm="1">
        <f t="array" ref="AH10">INDEX(GMWA!$A$2:$CR$600,MATCH(1,(GMWA!$CQ$2:$CQ$600=AH$3)*(GMWA!$CP$2:$CP$600=AH$4)*(GMWA!$CR$2:$CR$600=AH$1),0),$A10-1966)</f>
        <v>6.0169079999999999</v>
      </c>
      <c r="AI10" s="285" cm="1">
        <f t="array" ref="AI10">INDEX(GMWA!$A$2:$CR$600,MATCH(1,(GMWA!$CQ$2:$CQ$600=AI$3)*(GMWA!$CP$2:$CP$600=AI$4)*(GMWA!$CR$2:$CR$600=AI$1),0),$A10-1966)</f>
        <v>64.516050000000007</v>
      </c>
      <c r="AJ10" s="285" cm="1">
        <f t="array" ref="AJ10">INDEX(GMWA!$A$2:$CR$600,MATCH(1,(GMWA!$CQ$2:$CQ$600=AJ$3)*(GMWA!$CP$2:$CP$600=AJ$4)*(GMWA!$CR$2:$CR$600=AJ$1),0),$A10-1966)</f>
        <v>46.902729999999998</v>
      </c>
      <c r="AK10" s="285" cm="1">
        <f t="array" ref="AK10">INDEX(GMWA!$A$2:$CR$600,MATCH(1,(GMWA!$CQ$2:$CQ$600=AK$3)*(GMWA!$CP$2:$CP$600=AK$4)*(GMWA!$CR$2:$CR$600=AK$1),0),$A10-1966)</f>
        <v>19.657250000000001</v>
      </c>
      <c r="AL10" s="285" cm="1">
        <f t="array" ref="AL10">INDEX(GMWA!$A$2:$CR$600,MATCH(1,(GMWA!$CQ$2:$CQ$600=AL$3)*(GMWA!$CP$2:$CP$600=AL$4)*(GMWA!$CR$2:$CR$600=AL$1),0),$A10-1966)</f>
        <v>1.516359</v>
      </c>
      <c r="AM10" s="285" cm="1">
        <f t="array" ref="AM10">INDEX(GMWA!$A$2:$CR$600,MATCH(1,(GMWA!$CQ$2:$CQ$600=AM$3)*(GMWA!$CP$2:$CP$600=AM$4)*(GMWA!$CR$2:$CR$600=AM$1),0),$A10-1966)</f>
        <v>1E-3</v>
      </c>
      <c r="AN10" s="285" cm="1">
        <f t="array" ref="AN10">INDEX(GMWA!$A$2:$CR$600,MATCH(1,(GMWA!$CQ$2:$CQ$600=AN$3)*(GMWA!$CP$2:$CP$600=AN$4)*(GMWA!$CR$2:$CR$600=AN$1),0),$A10-1966)</f>
        <v>0.68191239999999997</v>
      </c>
      <c r="AO10" s="285" cm="1">
        <f t="array" ref="AO10">INDEX(GMWA!$A$2:$CR$600,MATCH(1,(GMWA!$CQ$2:$CQ$600=AO$3)*(GMWA!$CP$2:$CP$600=AO$4)*(GMWA!$CR$2:$CR$600=AO$1),0),$A10-1966)</f>
        <v>0.84857879999999997</v>
      </c>
      <c r="AP10" s="285" cm="1">
        <f t="array" ref="AP10">INDEX(GMWA!$A$2:$CR$600,MATCH(1,(GMWA!$CQ$2:$CQ$600=AP$3)*(GMWA!$CP$2:$CP$600=AP$4)*(GMWA!$CR$2:$CR$600=AP$1),0),$A10-1966)</f>
        <v>136999</v>
      </c>
      <c r="AQ10" s="285" cm="1">
        <f t="array" ref="AQ10">INDEX(GMWA!$A$2:$CR$600,MATCH(1,(GMWA!$CQ$2:$CQ$600=AQ$3)*(GMWA!$CP$2:$CP$600=AQ$4)*(GMWA!$CR$2:$CR$600=AQ$1),0),$A10-1966)</f>
        <v>1873.425</v>
      </c>
      <c r="AR10" s="285" cm="1">
        <f t="array" ref="AR10">INDEX(GMWA!$A$2:$CR$600,MATCH(1,(GMWA!$CQ$2:$CQ$600=AR$3)*(GMWA!$CP$2:$CP$600=AR$4)*(GMWA!$CR$2:$CR$600=AR$1),0),$A10-1966)</f>
        <v>171384.2</v>
      </c>
      <c r="AS10" s="285" cm="1">
        <f t="array" ref="AS10">INDEX(GMWA!$A$2:$CR$600,MATCH(1,(GMWA!$CQ$2:$CQ$600=AS$3)*(GMWA!$CP$2:$CP$600=AS$4)*(GMWA!$CR$2:$CR$600=AS$1),0),$A10-1966)</f>
        <v>205986</v>
      </c>
      <c r="AT10" s="285" cm="1">
        <f t="array" ref="AT10">INDEX(GMWA!$A$2:$CR$600,MATCH(1,(GMWA!$CQ$2:$CQ$600=AT$3)*(GMWA!$CP$2:$CP$600=AT$4)*(GMWA!$CR$2:$CR$600=AT$1),0),$A10-1966)</f>
        <v>90305</v>
      </c>
      <c r="AU10" s="285" cm="1">
        <f t="array" ref="AU10">INDEX(GMWA!$A$2:$CR$600,MATCH(1,(GMWA!$CQ$2:$CQ$600=AU$3)*(GMWA!$CP$2:$CP$600=AU$4)*(GMWA!$CR$2:$CR$600=AU$1),0),$A10-1966)</f>
        <v>4.0000000000000001E-3</v>
      </c>
      <c r="AV10" s="285" cm="1">
        <f t="array" ref="AV10">INDEX(GMWA!$A$2:$CR$600,MATCH(1,(GMWA!$CQ$2:$CQ$600=AV$3)*(GMWA!$CP$2:$CP$600=AV$4)*(GMWA!$CR$2:$CR$600=AV$1),0),$A10-1966)</f>
        <v>355691.4</v>
      </c>
      <c r="AW10" s="285" cm="1">
        <f t="array" ref="AW10">INDEX(GMWA!$A$2:$CR$600,MATCH(1,(GMWA!$CQ$2:$CQ$600=AW$3)*(GMWA!$CP$2:$CP$600=AW$4)*(GMWA!$CR$2:$CR$600=AW$1),0),$A10-1966)</f>
        <v>167.06710000000001</v>
      </c>
      <c r="AX10" s="285" cm="1">
        <f t="array" ref="AX10">INDEX(GMWA!$A$2:$CR$600,MATCH(1,(GMWA!$CQ$2:$CQ$600=AX$3)*(GMWA!$CP$2:$CP$600=AX$4)*(GMWA!$CR$2:$CR$600=AX$1),0),$A10-1966)</f>
        <v>14998.2</v>
      </c>
      <c r="AY10" s="285" cm="1">
        <f t="array" ref="AY10">INDEX(GMWA!$A$2:$CR$600,MATCH(1,(GMWA!$CQ$2:$CQ$600=AY$3)*(GMWA!$CP$2:$CP$600=AY$4)*(GMWA!$CR$2:$CR$600=AY$1),0),$A10-1966)</f>
        <v>677.38350000000003</v>
      </c>
      <c r="AZ10" s="285" cm="1">
        <f t="array" ref="AZ10">INDEX(GMWA!$A$2:$CR$600,MATCH(1,(GMWA!$CQ$2:$CQ$600=AZ$3)*(GMWA!$CP$2:$CP$600=AZ$4)*(GMWA!$CR$2:$CR$600=AZ$1),0),$A10-1966)</f>
        <v>269.714</v>
      </c>
      <c r="BA10" s="285" cm="1">
        <f t="array" ref="BA10">INDEX(GMWA!$A$2:$CR$600,MATCH(1,(GMWA!$CQ$2:$CQ$600=BA$3)*(GMWA!$CP$2:$CP$600=BA$4)*(GMWA!$CR$2:$CR$600=BA$1),0),$A10-1966)</f>
        <v>96.561999999999998</v>
      </c>
      <c r="BB10" s="285" cm="1">
        <f t="array" ref="BB10">INDEX(GMWA!$A$2:$CR$600,MATCH(1,(GMWA!$CQ$2:$CQ$600=BB$3)*(GMWA!$CP$2:$CP$600=BB$4)*(GMWA!$CR$2:$CR$600=BB$1),0),$A10-1966)</f>
        <v>47.091360000000002</v>
      </c>
      <c r="BC10" s="285" cm="1">
        <f t="array" ref="BC10">INDEX(GMWA!$A$2:$CR$600,MATCH(1,(GMWA!$CQ$2:$CQ$600=BC$3)*(GMWA!$CP$2:$CP$600=BC$4)*(GMWA!$CR$2:$CR$600=BC$1),0),$A10-1966)</f>
        <v>138.72</v>
      </c>
      <c r="BD10" s="285" cm="1">
        <f t="array" ref="BD10">INDEX(GMWA!$A$2:$CR$600,MATCH(1,(GMWA!$CQ$2:$CQ$600=BD$3)*(GMWA!$CP$2:$CP$600=BD$4)*(GMWA!$CR$2:$CR$600=BD$1),0),$A10-1966)</f>
        <v>67.027150000000006</v>
      </c>
      <c r="BE10" s="285" cm="1">
        <f t="array" ref="BE10">INDEX(GMWA!$A$2:$CR$600,MATCH(1,(GMWA!$CQ$2:$CQ$600=BE$3)*(GMWA!$CP$2:$CP$600=BE$4)*(GMWA!$CR$2:$CR$600=BE$1),0),$A10-1966)</f>
        <v>45.446800000000003</v>
      </c>
      <c r="BF10" s="285" cm="1">
        <f t="array" ref="BF10">INDEX(GMWA!$A$2:$CR$600,MATCH(1,(GMWA!$CQ$2:$CQ$600=BF$3)*(GMWA!$CP$2:$CP$600=BF$4)*(GMWA!$CR$2:$CR$600=BF$1),0),$A10-1966)</f>
        <v>20.789000000000001</v>
      </c>
      <c r="BG10" s="285" cm="1">
        <f t="array" ref="BG10">INDEX(GMWA!$A$2:$CR$600,MATCH(1,(GMWA!$CQ$2:$CQ$600=BG$3)*(GMWA!$CP$2:$CP$600=BG$4)*(GMWA!$CR$2:$CR$600=BG$1),0),$A10-1966)</f>
        <v>6.6118290000000002</v>
      </c>
      <c r="BH10" s="285" cm="1">
        <f t="array" ref="BH10">INDEX(GMWA!$A$2:$CR$600,MATCH(1,(GMWA!$CQ$2:$CQ$600=BH$3)*(GMWA!$CP$2:$CP$600=BH$4)*(GMWA!$CR$2:$CR$600=BH$1),0),$A10-1966)</f>
        <v>3.4544160000000002</v>
      </c>
      <c r="BI10" s="285" cm="1">
        <f t="array" ref="BI10">INDEX(GMWA!$A$2:$CR$600,MATCH(1,(GMWA!$CQ$2:$CQ$600=BI$3)*(GMWA!$CP$2:$CP$600=BI$4)*(GMWA!$CR$2:$CR$600=BI$1),0),$A10-1966)</f>
        <v>23.336030000000001</v>
      </c>
      <c r="BK10" s="288">
        <f t="shared" si="3"/>
        <v>8.691772447217577</v>
      </c>
      <c r="BL10" s="288">
        <f t="shared" si="3"/>
        <v>5.7520703473726513</v>
      </c>
      <c r="BM10" s="288">
        <f t="shared" si="3"/>
        <v>5.4923620579947281</v>
      </c>
      <c r="BN10" s="288">
        <f t="shared" si="3"/>
        <v>9.0138565351006701</v>
      </c>
      <c r="BO10" s="288">
        <f t="shared" si="3"/>
        <v>119100000</v>
      </c>
      <c r="BP10" s="288">
        <f t="shared" si="3"/>
        <v>1.8462568862275448</v>
      </c>
      <c r="BQ10" s="288">
        <f t="shared" si="3"/>
        <v>6.2641779188148368</v>
      </c>
      <c r="BR10" s="288">
        <f t="shared" si="3"/>
        <v>2.6295615069031366</v>
      </c>
      <c r="BS10" s="288">
        <f t="shared" si="3"/>
        <v>1.4511552812058215</v>
      </c>
      <c r="BT10" s="288">
        <f t="shared" si="3"/>
        <v>6.2511652090667305</v>
      </c>
      <c r="BU10" s="288">
        <f t="shared" si="3"/>
        <v>3.1214004120767695</v>
      </c>
      <c r="BV10" s="288">
        <f t="shared" si="3"/>
        <v>3.8677657058196653</v>
      </c>
      <c r="BW10" s="288">
        <f t="shared" si="3"/>
        <v>20.578177362858131</v>
      </c>
      <c r="BX10" s="288">
        <f t="shared" si="3"/>
        <v>5.3882716006327103</v>
      </c>
      <c r="BY10" s="288">
        <f t="shared" si="3"/>
        <v>5.5614907703666709</v>
      </c>
      <c r="BZ10" s="288">
        <f t="shared" si="3"/>
        <v>3.833004107899121</v>
      </c>
      <c r="CA10" s="288">
        <f t="shared" si="4"/>
        <v>8.1115355928246533</v>
      </c>
      <c r="CB10" s="288">
        <f t="shared" si="4"/>
        <v>400</v>
      </c>
      <c r="CC10" s="288">
        <f t="shared" si="4"/>
        <v>5.1143489984930612</v>
      </c>
      <c r="CD10" s="288">
        <f t="shared" si="4"/>
        <v>0.4713763765957858</v>
      </c>
    </row>
    <row r="11" spans="1:82">
      <c r="A11" s="285">
        <f t="shared" si="5"/>
        <v>1977</v>
      </c>
      <c r="B11" s="285" cm="1">
        <f t="array" ref="B11">INDEX(GMWA!$A$2:$CR$600,MATCH(1,(GMWA!$CQ$2:$CQ$600=B$3)*(GMWA!$CP$2:$CP$600=B$4)*(GMWA!$CR$2:$CR$600=B$1),0),$A11-1966)</f>
        <v>7333</v>
      </c>
      <c r="C11" s="285" cm="1">
        <f t="array" ref="C11">INDEX(GMWA!$A$2:$CR$600,MATCH(1,(GMWA!$CQ$2:$CQ$600=C$3)*(GMWA!$CP$2:$CP$600=C$4)*(GMWA!$CR$2:$CR$600=C$1),0),$A11-1966)</f>
        <v>95.75</v>
      </c>
      <c r="D11" s="285" cm="1">
        <f t="array" ref="D11">INDEX(GMWA!$A$2:$CR$600,MATCH(1,(GMWA!$CQ$2:$CQ$600=D$3)*(GMWA!$CP$2:$CP$600=D$4)*(GMWA!$CR$2:$CR$600=D$1),0),$A11-1966)</f>
        <v>3374.9679999999998</v>
      </c>
      <c r="E11" s="285" cm="1">
        <f t="array" ref="E11">INDEX(GMWA!$A$2:$CR$600,MATCH(1,(GMWA!$CQ$2:$CQ$600=E$3)*(GMWA!$CP$2:$CP$600=E$4)*(GMWA!$CR$2:$CR$600=E$1),0),$A11-1966)</f>
        <v>9432</v>
      </c>
      <c r="F11" s="285" cm="1">
        <f t="array" ref="F11">INDEX(GMWA!$A$2:$CR$600,MATCH(1,(GMWA!$CQ$2:$CQ$600=F$3)*(GMWA!$CP$2:$CP$600=F$4)*(GMWA!$CR$2:$CR$600=F$1),0),$A11-1966)</f>
        <v>1532</v>
      </c>
      <c r="G11" s="285" cm="1">
        <f t="array" ref="G11">INDEX(GMWA!$A$2:$CR$600,MATCH(1,(GMWA!$CQ$2:$CQ$600=G$3)*(GMWA!$CP$2:$CP$600=G$4)*(GMWA!$CR$2:$CR$600=G$1),0),$A11-1966)</f>
        <v>4.6596539999999997</v>
      </c>
      <c r="H11" s="285" cm="1">
        <f t="array" ref="H11">INDEX(GMWA!$A$2:$CR$600,MATCH(1,(GMWA!$CQ$2:$CQ$600=H$3)*(GMWA!$CP$2:$CP$600=H$4)*(GMWA!$CR$2:$CR$600=H$1),0),$A11-1966)</f>
        <v>7658.6890000000003</v>
      </c>
      <c r="I11" s="285" cm="1">
        <f t="array" ref="I11">INDEX(GMWA!$A$2:$CR$600,MATCH(1,(GMWA!$CQ$2:$CQ$600=I$3)*(GMWA!$CP$2:$CP$600=I$4)*(GMWA!$CR$2:$CR$600=I$1),0),$A11-1966)</f>
        <v>3.113591</v>
      </c>
      <c r="J11" s="285" cm="1">
        <f t="array" ref="J11">INDEX(GMWA!$A$2:$CR$600,MATCH(1,(GMWA!$CQ$2:$CQ$600=J$3)*(GMWA!$CP$2:$CP$600=J$4)*(GMWA!$CR$2:$CR$600=J$1),0),$A11-1966)</f>
        <v>64.847700000000003</v>
      </c>
      <c r="K11" s="285" cm="1">
        <f t="array" ref="K11">INDEX(GMWA!$A$2:$CR$600,MATCH(1,(GMWA!$CQ$2:$CQ$600=K$3)*(GMWA!$CP$2:$CP$600=K$4)*(GMWA!$CR$2:$CR$600=K$1),0),$A11-1966)</f>
        <v>10.62</v>
      </c>
      <c r="L11" s="285" cm="1">
        <f t="array" ref="L11">INDEX(GMWA!$A$2:$CR$600,MATCH(1,(GMWA!$CQ$2:$CQ$600=L$3)*(GMWA!$CP$2:$CP$600=L$4)*(GMWA!$CR$2:$CR$600=L$1),0),$A11-1966)</f>
        <v>3.0529999999999999</v>
      </c>
      <c r="M11" s="285" cm="1">
        <f t="array" ref="M11">INDEX(GMWA!$A$2:$CR$600,MATCH(1,(GMWA!$CQ$2:$CQ$600=M$3)*(GMWA!$CP$2:$CP$600=M$4)*(GMWA!$CR$2:$CR$600=M$1),0),$A11-1966)</f>
        <v>3.93188</v>
      </c>
      <c r="N11" s="285" cm="1">
        <f t="array" ref="N11">INDEX(GMWA!$A$2:$CR$600,MATCH(1,(GMWA!$CQ$2:$CQ$600=N$3)*(GMWA!$CP$2:$CP$600=N$4)*(GMWA!$CR$2:$CR$600=N$1),0),$A11-1966)</f>
        <v>1.968513</v>
      </c>
      <c r="O11" s="285" cm="1">
        <f t="array" ref="O11">INDEX(GMWA!$A$2:$CR$600,MATCH(1,(GMWA!$CQ$2:$CQ$600=O$3)*(GMWA!$CP$2:$CP$600=O$4)*(GMWA!$CR$2:$CR$600=O$1),0),$A11-1966)</f>
        <v>3.8340999999999998</v>
      </c>
      <c r="P11" s="285" cm="1">
        <f t="array" ref="P11">INDEX(GMWA!$A$2:$CR$600,MATCH(1,(GMWA!$CQ$2:$CQ$600=P$3)*(GMWA!$CP$2:$CP$600=P$4)*(GMWA!$CR$2:$CR$600=P$1),0),$A11-1966)</f>
        <v>3.1951969999999998</v>
      </c>
      <c r="Q11" s="285" cm="1">
        <f t="array" ref="Q11">INDEX(GMWA!$A$2:$CR$600,MATCH(1,(GMWA!$CQ$2:$CQ$600=Q$3)*(GMWA!$CP$2:$CP$600=Q$4)*(GMWA!$CR$2:$CR$600=Q$1),0),$A11-1966)</f>
        <v>0.91725950000000001</v>
      </c>
      <c r="R11" s="285" cm="1">
        <f t="array" ref="R11">INDEX(GMWA!$A$2:$CR$600,MATCH(1,(GMWA!$CQ$2:$CQ$600=R$3)*(GMWA!$CP$2:$CP$600=R$4)*(GMWA!$CR$2:$CR$600=R$1),0),$A11-1966)</f>
        <v>0.16300000000000001</v>
      </c>
      <c r="S11" s="285" cm="1">
        <f t="array" ref="S11">INDEX(GMWA!$A$2:$CR$600,MATCH(1,(GMWA!$CQ$2:$CQ$600=S$3)*(GMWA!$CP$2:$CP$600=S$4)*(GMWA!$CR$2:$CR$600=S$1),0),$A11-1966)</f>
        <v>4.0000000000000001E-3</v>
      </c>
      <c r="T11" s="285" cm="1">
        <f t="array" ref="T11">INDEX(GMWA!$A$2:$CR$600,MATCH(1,(GMWA!$CQ$2:$CQ$600=T$3)*(GMWA!$CP$2:$CP$600=T$4)*(GMWA!$CR$2:$CR$600=T$1),0),$A11-1966)</f>
        <v>5.3190420000000002E-2</v>
      </c>
      <c r="U11" s="285" cm="1">
        <f t="array" ref="U11">INDEX(GMWA!$A$2:$CR$600,MATCH(1,(GMWA!$CQ$2:$CQ$600=U$3)*(GMWA!$CP$2:$CP$600=U$4)*(GMWA!$CR$2:$CR$600=U$1),0),$A11-1966)</f>
        <v>4.0000000000000001E-3</v>
      </c>
      <c r="V11" s="285" cm="1">
        <f t="array" ref="V11">INDEX(GMWA!$A$2:$CR$600,MATCH(1,(GMWA!$CQ$2:$CQ$600=V$3)*(GMWA!$CP$2:$CP$600=V$4)*(GMWA!$CR$2:$CR$600=V$1),0),$A11-1966)</f>
        <v>83765.5</v>
      </c>
      <c r="W11" s="285" cm="1">
        <f t="array" ref="W11">INDEX(GMWA!$A$2:$CR$600,MATCH(1,(GMWA!$CQ$2:$CQ$600=W$3)*(GMWA!$CP$2:$CP$600=W$4)*(GMWA!$CR$2:$CR$600=W$1),0),$A11-1966)</f>
        <v>1624.972</v>
      </c>
      <c r="X11" s="285" cm="1">
        <f t="array" ref="X11">INDEX(GMWA!$A$2:$CR$600,MATCH(1,(GMWA!$CQ$2:$CQ$600=X$3)*(GMWA!$CP$2:$CP$600=X$4)*(GMWA!$CR$2:$CR$600=X$1),0),$A11-1966)</f>
        <v>58816</v>
      </c>
      <c r="Y11" s="285" cm="1">
        <f t="array" ref="Y11">INDEX(GMWA!$A$2:$CR$600,MATCH(1,(GMWA!$CQ$2:$CQ$600=Y$3)*(GMWA!$CP$2:$CP$600=Y$4)*(GMWA!$CR$2:$CR$600=Y$1),0),$A11-1966)</f>
        <v>104504</v>
      </c>
      <c r="Z11" s="285" cm="1">
        <f t="array" ref="Z11">INDEX(GMWA!$A$2:$CR$600,MATCH(1,(GMWA!$CQ$2:$CQ$600=Z$3)*(GMWA!$CP$2:$CP$600=Z$4)*(GMWA!$CR$2:$CR$600=Z$1),0),$A11-1966)</f>
        <v>1E-3</v>
      </c>
      <c r="AA11" s="285" cm="1">
        <f t="array" ref="AA11">INDEX(GMWA!$A$2:$CR$600,MATCH(1,(GMWA!$CQ$2:$CQ$600=AA$3)*(GMWA!$CP$2:$CP$600=AA$4)*(GMWA!$CR$2:$CR$600=AA$1),0),$A11-1966)</f>
        <v>167</v>
      </c>
      <c r="AB11" s="285" cm="1">
        <f t="array" ref="AB11">INDEX(GMWA!$A$2:$CR$600,MATCH(1,(GMWA!$CQ$2:$CQ$600=AB$3)*(GMWA!$CP$2:$CP$600=AB$4)*(GMWA!$CR$2:$CR$600=AB$1),0),$A11-1966)</f>
        <v>111291.3</v>
      </c>
      <c r="AC11" s="285" cm="1">
        <f t="array" ref="AC11">INDEX(GMWA!$A$2:$CR$600,MATCH(1,(GMWA!$CQ$2:$CQ$600=AC$3)*(GMWA!$CP$2:$CP$600=AC$4)*(GMWA!$CR$2:$CR$600=AC$1),0),$A11-1966)</f>
        <v>111.01990000000001</v>
      </c>
      <c r="AD11" s="285" cm="1">
        <f t="array" ref="AD11">INDEX(GMWA!$A$2:$CR$600,MATCH(1,(GMWA!$CQ$2:$CQ$600=AD$3)*(GMWA!$CP$2:$CP$600=AD$4)*(GMWA!$CR$2:$CR$600=AD$1),0),$A11-1966)</f>
        <v>3960.1439999999998</v>
      </c>
      <c r="AE11" s="285" cm="1">
        <f t="array" ref="AE11">INDEX(GMWA!$A$2:$CR$600,MATCH(1,(GMWA!$CQ$2:$CQ$600=AE$3)*(GMWA!$CP$2:$CP$600=AE$4)*(GMWA!$CR$2:$CR$600=AE$1),0),$A11-1966)</f>
        <v>172.10300000000001</v>
      </c>
      <c r="AF11" s="285" cm="1">
        <f t="array" ref="AF11">INDEX(GMWA!$A$2:$CR$600,MATCH(1,(GMWA!$CQ$2:$CQ$600=AF$3)*(GMWA!$CP$2:$CP$600=AF$4)*(GMWA!$CR$2:$CR$600=AF$1),0),$A11-1966)</f>
        <v>85.557360000000003</v>
      </c>
      <c r="AG11" s="285" cm="1">
        <f t="array" ref="AG11">INDEX(GMWA!$A$2:$CR$600,MATCH(1,(GMWA!$CQ$2:$CQ$600=AG$3)*(GMWA!$CP$2:$CP$600=AG$4)*(GMWA!$CR$2:$CR$600=AG$1),0),$A11-1966)</f>
        <v>97.55</v>
      </c>
      <c r="AH11" s="285" cm="1">
        <f t="array" ref="AH11">INDEX(GMWA!$A$2:$CR$600,MATCH(1,(GMWA!$CQ$2:$CQ$600=AH$3)*(GMWA!$CP$2:$CP$600=AH$4)*(GMWA!$CR$2:$CR$600=AH$1),0),$A11-1966)</f>
        <v>8.2038609999999998</v>
      </c>
      <c r="AI11" s="285" cm="1">
        <f t="array" ref="AI11">INDEX(GMWA!$A$2:$CR$600,MATCH(1,(GMWA!$CQ$2:$CQ$600=AI$3)*(GMWA!$CP$2:$CP$600=AI$4)*(GMWA!$CR$2:$CR$600=AI$1),0),$A11-1966)</f>
        <v>69.813429999999997</v>
      </c>
      <c r="AJ11" s="285" cm="1">
        <f t="array" ref="AJ11">INDEX(GMWA!$A$2:$CR$600,MATCH(1,(GMWA!$CQ$2:$CQ$600=AJ$3)*(GMWA!$CP$2:$CP$600=AJ$4)*(GMWA!$CR$2:$CR$600=AJ$1),0),$A11-1966)</f>
        <v>53.673549999999999</v>
      </c>
      <c r="AK11" s="285" cm="1">
        <f t="array" ref="AK11">INDEX(GMWA!$A$2:$CR$600,MATCH(1,(GMWA!$CQ$2:$CQ$600=AK$3)*(GMWA!$CP$2:$CP$600=AK$4)*(GMWA!$CR$2:$CR$600=AK$1),0),$A11-1966)</f>
        <v>23.65607</v>
      </c>
      <c r="AL11" s="285" cm="1">
        <f t="array" ref="AL11">INDEX(GMWA!$A$2:$CR$600,MATCH(1,(GMWA!$CQ$2:$CQ$600=AL$3)*(GMWA!$CP$2:$CP$600=AL$4)*(GMWA!$CR$2:$CR$600=AL$1),0),$A11-1966)</f>
        <v>2.0987830000000001</v>
      </c>
      <c r="AM11" s="285" cm="1">
        <f t="array" ref="AM11">INDEX(GMWA!$A$2:$CR$600,MATCH(1,(GMWA!$CQ$2:$CQ$600=AM$3)*(GMWA!$CP$2:$CP$600=AM$4)*(GMWA!$CR$2:$CR$600=AM$1),0),$A11-1966)</f>
        <v>1E-3</v>
      </c>
      <c r="AN11" s="285" cm="1">
        <f t="array" ref="AN11">INDEX(GMWA!$A$2:$CR$600,MATCH(1,(GMWA!$CQ$2:$CQ$600=AN$3)*(GMWA!$CP$2:$CP$600=AN$4)*(GMWA!$CR$2:$CR$600=AN$1),0),$A11-1966)</f>
        <v>0.89238969999999995</v>
      </c>
      <c r="AO11" s="285" cm="1">
        <f t="array" ref="AO11">INDEX(GMWA!$A$2:$CR$600,MATCH(1,(GMWA!$CQ$2:$CQ$600=AO$3)*(GMWA!$CP$2:$CP$600=AO$4)*(GMWA!$CR$2:$CR$600=AO$1),0),$A11-1966)</f>
        <v>1.1846159999999999</v>
      </c>
      <c r="AP11" s="285" cm="1">
        <f t="array" ref="AP11">INDEX(GMWA!$A$2:$CR$600,MATCH(1,(GMWA!$CQ$2:$CQ$600=AP$3)*(GMWA!$CP$2:$CP$600=AP$4)*(GMWA!$CR$2:$CR$600=AP$1),0),$A11-1966)</f>
        <v>159786</v>
      </c>
      <c r="AQ11" s="285" cm="1">
        <f t="array" ref="AQ11">INDEX(GMWA!$A$2:$CR$600,MATCH(1,(GMWA!$CQ$2:$CQ$600=AQ$3)*(GMWA!$CP$2:$CP$600=AQ$4)*(GMWA!$CR$2:$CR$600=AQ$1),0),$A11-1966)</f>
        <v>2081.8249999999998</v>
      </c>
      <c r="AR11" s="285" cm="1">
        <f t="array" ref="AR11">INDEX(GMWA!$A$2:$CR$600,MATCH(1,(GMWA!$CQ$2:$CQ$600=AR$3)*(GMWA!$CP$2:$CP$600=AR$4)*(GMWA!$CR$2:$CR$600=AR$1),0),$A11-1966)</f>
        <v>191055.8</v>
      </c>
      <c r="AS11" s="285" cm="1">
        <f t="array" ref="AS11">INDEX(GMWA!$A$2:$CR$600,MATCH(1,(GMWA!$CQ$2:$CQ$600=AS$3)*(GMWA!$CP$2:$CP$600=AS$4)*(GMWA!$CR$2:$CR$600=AS$1),0),$A11-1966)</f>
        <v>227601</v>
      </c>
      <c r="AT11" s="285" cm="1">
        <f t="array" ref="AT11">INDEX(GMWA!$A$2:$CR$600,MATCH(1,(GMWA!$CQ$2:$CQ$600=AT$3)*(GMWA!$CP$2:$CP$600=AT$4)*(GMWA!$CR$2:$CR$600=AT$1),0),$A11-1966)</f>
        <v>100551</v>
      </c>
      <c r="AU11" s="285" cm="1">
        <f t="array" ref="AU11">INDEX(GMWA!$A$2:$CR$600,MATCH(1,(GMWA!$CQ$2:$CQ$600=AU$3)*(GMWA!$CP$2:$CP$600=AU$4)*(GMWA!$CR$2:$CR$600=AU$1),0),$A11-1966)</f>
        <v>285.73509999999999</v>
      </c>
      <c r="AV11" s="285" cm="1">
        <f t="array" ref="AV11">INDEX(GMWA!$A$2:$CR$600,MATCH(1,(GMWA!$CQ$2:$CQ$600=AV$3)*(GMWA!$CP$2:$CP$600=AV$4)*(GMWA!$CR$2:$CR$600=AV$1),0),$A11-1966)</f>
        <v>386869</v>
      </c>
      <c r="AW11" s="285" cm="1">
        <f t="array" ref="AW11">INDEX(GMWA!$A$2:$CR$600,MATCH(1,(GMWA!$CQ$2:$CQ$600=AW$3)*(GMWA!$CP$2:$CP$600=AW$4)*(GMWA!$CR$2:$CR$600=AW$1),0),$A11-1966)</f>
        <v>171.5746</v>
      </c>
      <c r="AX11" s="285" cm="1">
        <f t="array" ref="AX11">INDEX(GMWA!$A$2:$CR$600,MATCH(1,(GMWA!$CQ$2:$CQ$600=AX$3)*(GMWA!$CP$2:$CP$600=AX$4)*(GMWA!$CR$2:$CR$600=AX$1),0),$A11-1966)</f>
        <v>19283.599999999999</v>
      </c>
      <c r="AY11" s="285" cm="1">
        <f t="array" ref="AY11">INDEX(GMWA!$A$2:$CR$600,MATCH(1,(GMWA!$CQ$2:$CQ$600=AY$3)*(GMWA!$CP$2:$CP$600=AY$4)*(GMWA!$CR$2:$CR$600=AY$1),0),$A11-1966)</f>
        <v>722.86440000000005</v>
      </c>
      <c r="AZ11" s="285" cm="1">
        <f t="array" ref="AZ11">INDEX(GMWA!$A$2:$CR$600,MATCH(1,(GMWA!$CQ$2:$CQ$600=AZ$3)*(GMWA!$CP$2:$CP$600=AZ$4)*(GMWA!$CR$2:$CR$600=AZ$1),0),$A11-1966)</f>
        <v>303.90699999999998</v>
      </c>
      <c r="BA11" s="285" cm="1">
        <f t="array" ref="BA11">INDEX(GMWA!$A$2:$CR$600,MATCH(1,(GMWA!$CQ$2:$CQ$600=BA$3)*(GMWA!$CP$2:$CP$600=BA$4)*(GMWA!$CR$2:$CR$600=BA$1),0),$A11-1966)</f>
        <v>117.316</v>
      </c>
      <c r="BB11" s="285" cm="1">
        <f t="array" ref="BB11">INDEX(GMWA!$A$2:$CR$600,MATCH(1,(GMWA!$CQ$2:$CQ$600=BB$3)*(GMWA!$CP$2:$CP$600=BB$4)*(GMWA!$CR$2:$CR$600=BB$1),0),$A11-1966)</f>
        <v>59.744790000000002</v>
      </c>
      <c r="BC11" s="285" cm="1">
        <f t="array" ref="BC11">INDEX(GMWA!$A$2:$CR$600,MATCH(1,(GMWA!$CQ$2:$CQ$600=BC$3)*(GMWA!$CP$2:$CP$600=BC$4)*(GMWA!$CR$2:$CR$600=BC$1),0),$A11-1966)</f>
        <v>142.446</v>
      </c>
      <c r="BD11" s="285" cm="1">
        <f t="array" ref="BD11">INDEX(GMWA!$A$2:$CR$600,MATCH(1,(GMWA!$CQ$2:$CQ$600=BD$3)*(GMWA!$CP$2:$CP$600=BD$4)*(GMWA!$CR$2:$CR$600=BD$1),0),$A11-1966)</f>
        <v>72.416439999999994</v>
      </c>
      <c r="BE11" s="285" cm="1">
        <f t="array" ref="BE11">INDEX(GMWA!$A$2:$CR$600,MATCH(1,(GMWA!$CQ$2:$CQ$600=BE$3)*(GMWA!$CP$2:$CP$600=BE$4)*(GMWA!$CR$2:$CR$600=BE$1),0),$A11-1966)</f>
        <v>50.312449999999998</v>
      </c>
      <c r="BF11" s="285" cm="1">
        <f t="array" ref="BF11">INDEX(GMWA!$A$2:$CR$600,MATCH(1,(GMWA!$CQ$2:$CQ$600=BF$3)*(GMWA!$CP$2:$CP$600=BF$4)*(GMWA!$CR$2:$CR$600=BF$1),0),$A11-1966)</f>
        <v>22.945</v>
      </c>
      <c r="BG11" s="285" cm="1">
        <f t="array" ref="BG11">INDEX(GMWA!$A$2:$CR$600,MATCH(1,(GMWA!$CQ$2:$CQ$600=BG$3)*(GMWA!$CP$2:$CP$600=BG$4)*(GMWA!$CR$2:$CR$600=BG$1),0),$A11-1966)</f>
        <v>8.0478380000000005</v>
      </c>
      <c r="BH11" s="285" cm="1">
        <f t="array" ref="BH11">INDEX(GMWA!$A$2:$CR$600,MATCH(1,(GMWA!$CQ$2:$CQ$600=BH$3)*(GMWA!$CP$2:$CP$600=BH$4)*(GMWA!$CR$2:$CR$600=BH$1),0),$A11-1966)</f>
        <v>4.0459719999999999</v>
      </c>
      <c r="BI11" s="285" cm="1">
        <f t="array" ref="BI11">INDEX(GMWA!$A$2:$CR$600,MATCH(1,(GMWA!$CQ$2:$CQ$600=BI$3)*(GMWA!$CP$2:$CP$600=BI$4)*(GMWA!$CR$2:$CR$600=BI$1),0),$A11-1966)</f>
        <v>23.336030000000001</v>
      </c>
      <c r="BK11" s="288">
        <f t="shared" si="3"/>
        <v>8.7542007150915353</v>
      </c>
      <c r="BL11" s="288">
        <f t="shared" si="3"/>
        <v>5.8924092230512279</v>
      </c>
      <c r="BM11" s="288">
        <f t="shared" si="3"/>
        <v>5.7381800870511421</v>
      </c>
      <c r="BN11" s="288">
        <f t="shared" si="3"/>
        <v>9.0254918472020211</v>
      </c>
      <c r="BO11" s="288">
        <f t="shared" si="3"/>
        <v>153200000</v>
      </c>
      <c r="BP11" s="288">
        <f t="shared" si="3"/>
        <v>2.7902119760479041</v>
      </c>
      <c r="BQ11" s="288">
        <f t="shared" si="3"/>
        <v>6.8816601117966991</v>
      </c>
      <c r="BR11" s="288">
        <f t="shared" si="3"/>
        <v>2.8045341420772312</v>
      </c>
      <c r="BS11" s="288">
        <f t="shared" si="3"/>
        <v>1.6375086360495985</v>
      </c>
      <c r="BT11" s="288">
        <f t="shared" si="3"/>
        <v>6.1707233459033253</v>
      </c>
      <c r="BU11" s="288">
        <f t="shared" si="3"/>
        <v>3.5683662983523567</v>
      </c>
      <c r="BV11" s="288">
        <f t="shared" si="3"/>
        <v>4.0306304459251665</v>
      </c>
      <c r="BW11" s="288">
        <f t="shared" si="3"/>
        <v>23.994957983807868</v>
      </c>
      <c r="BX11" s="288">
        <f t="shared" si="3"/>
        <v>5.4919232588915916</v>
      </c>
      <c r="BY11" s="288">
        <f t="shared" si="3"/>
        <v>5.9530196903316437</v>
      </c>
      <c r="BZ11" s="288">
        <f t="shared" si="3"/>
        <v>3.8774804944354662</v>
      </c>
      <c r="CA11" s="288">
        <f t="shared" si="4"/>
        <v>7.766405578852126</v>
      </c>
      <c r="CB11" s="288">
        <f t="shared" si="4"/>
        <v>400</v>
      </c>
      <c r="CC11" s="288">
        <f t="shared" si="4"/>
        <v>5.9604475488679451</v>
      </c>
      <c r="CD11" s="288">
        <f t="shared" si="4"/>
        <v>0.33766216225342222</v>
      </c>
    </row>
    <row r="12" spans="1:82">
      <c r="A12" s="285">
        <f t="shared" si="5"/>
        <v>1978</v>
      </c>
      <c r="B12" s="285" cm="1">
        <f t="array" ref="B12">INDEX(GMWA!$A$2:$CR$600,MATCH(1,(GMWA!$CQ$2:$CQ$600=B$3)*(GMWA!$CP$2:$CP$600=B$4)*(GMWA!$CR$2:$CR$600=B$1),0),$A12-1966)</f>
        <v>8160</v>
      </c>
      <c r="C12" s="285" cm="1">
        <f t="array" ref="C12">INDEX(GMWA!$A$2:$CR$600,MATCH(1,(GMWA!$CQ$2:$CQ$600=C$3)*(GMWA!$CP$2:$CP$600=C$4)*(GMWA!$CR$2:$CR$600=C$1),0),$A12-1966)</f>
        <v>112.45</v>
      </c>
      <c r="D12" s="285" cm="1">
        <f t="array" ref="D12">INDEX(GMWA!$A$2:$CR$600,MATCH(1,(GMWA!$CQ$2:$CQ$600=D$3)*(GMWA!$CP$2:$CP$600=D$4)*(GMWA!$CR$2:$CR$600=D$1),0),$A12-1966)</f>
        <v>4369.6679999999997</v>
      </c>
      <c r="E12" s="285" cm="1">
        <f t="array" ref="E12">INDEX(GMWA!$A$2:$CR$600,MATCH(1,(GMWA!$CQ$2:$CQ$600=E$3)*(GMWA!$CP$2:$CP$600=E$4)*(GMWA!$CR$2:$CR$600=E$1),0),$A12-1966)</f>
        <v>11741</v>
      </c>
      <c r="F12" s="285" cm="1">
        <f t="array" ref="F12">INDEX(GMWA!$A$2:$CR$600,MATCH(1,(GMWA!$CQ$2:$CQ$600=F$3)*(GMWA!$CP$2:$CP$600=F$4)*(GMWA!$CR$2:$CR$600=F$1),0),$A12-1966)</f>
        <v>1796</v>
      </c>
      <c r="G12" s="285" cm="1">
        <f t="array" ref="G12">INDEX(GMWA!$A$2:$CR$600,MATCH(1,(GMWA!$CQ$2:$CQ$600=G$3)*(GMWA!$CP$2:$CP$600=G$4)*(GMWA!$CR$2:$CR$600=G$1),0),$A12-1966)</f>
        <v>6.2096070000000001</v>
      </c>
      <c r="H12" s="285" cm="1">
        <f t="array" ref="H12">INDEX(GMWA!$A$2:$CR$600,MATCH(1,(GMWA!$CQ$2:$CQ$600=H$3)*(GMWA!$CP$2:$CP$600=H$4)*(GMWA!$CR$2:$CR$600=H$1),0),$A12-1966)</f>
        <v>9006.9220000000005</v>
      </c>
      <c r="I12" s="285" cm="1">
        <f t="array" ref="I12">INDEX(GMWA!$A$2:$CR$600,MATCH(1,(GMWA!$CQ$2:$CQ$600=I$3)*(GMWA!$CP$2:$CP$600=I$4)*(GMWA!$CR$2:$CR$600=I$1),0),$A12-1966)</f>
        <v>3.064492</v>
      </c>
      <c r="J12" s="285" cm="1">
        <f t="array" ref="J12">INDEX(GMWA!$A$2:$CR$600,MATCH(1,(GMWA!$CQ$2:$CQ$600=J$3)*(GMWA!$CP$2:$CP$600=J$4)*(GMWA!$CR$2:$CR$600=J$1),0),$A12-1966)</f>
        <v>97.435320000000004</v>
      </c>
      <c r="K12" s="285" cm="1">
        <f t="array" ref="K12">INDEX(GMWA!$A$2:$CR$600,MATCH(1,(GMWA!$CQ$2:$CQ$600=K$3)*(GMWA!$CP$2:$CP$600=K$4)*(GMWA!$CR$2:$CR$600=K$1),0),$A12-1966)</f>
        <v>11.47025</v>
      </c>
      <c r="L12" s="285" cm="1">
        <f t="array" ref="L12">INDEX(GMWA!$A$2:$CR$600,MATCH(1,(GMWA!$CQ$2:$CQ$600=L$3)*(GMWA!$CP$2:$CP$600=L$4)*(GMWA!$CR$2:$CR$600=L$1),0),$A12-1966)</f>
        <v>3.6019999999999999</v>
      </c>
      <c r="M12" s="285" cm="1">
        <f t="array" ref="M12">INDEX(GMWA!$A$2:$CR$600,MATCH(1,(GMWA!$CQ$2:$CQ$600=M$3)*(GMWA!$CP$2:$CP$600=M$4)*(GMWA!$CR$2:$CR$600=M$1),0),$A12-1966)</f>
        <v>5.4787369999999997</v>
      </c>
      <c r="N12" s="285" cm="1">
        <f t="array" ref="N12">INDEX(GMWA!$A$2:$CR$600,MATCH(1,(GMWA!$CQ$2:$CQ$600=N$3)*(GMWA!$CP$2:$CP$600=N$4)*(GMWA!$CR$2:$CR$600=N$1),0),$A12-1966)</f>
        <v>1.5524579999999999</v>
      </c>
      <c r="O12" s="285" cm="1">
        <f t="array" ref="O12">INDEX(GMWA!$A$2:$CR$600,MATCH(1,(GMWA!$CQ$2:$CQ$600=O$3)*(GMWA!$CP$2:$CP$600=O$4)*(GMWA!$CR$2:$CR$600=O$1),0),$A12-1966)</f>
        <v>4.3503999999999996</v>
      </c>
      <c r="P12" s="285" cm="1">
        <f t="array" ref="P12">INDEX(GMWA!$A$2:$CR$600,MATCH(1,(GMWA!$CQ$2:$CQ$600=P$3)*(GMWA!$CP$2:$CP$600=P$4)*(GMWA!$CR$2:$CR$600=P$1),0),$A12-1966)</f>
        <v>3.6531859999999998</v>
      </c>
      <c r="Q12" s="285" cm="1">
        <f t="array" ref="Q12">INDEX(GMWA!$A$2:$CR$600,MATCH(1,(GMWA!$CQ$2:$CQ$600=Q$3)*(GMWA!$CP$2:$CP$600=Q$4)*(GMWA!$CR$2:$CR$600=Q$1),0),$A12-1966)</f>
        <v>1.1793340000000001</v>
      </c>
      <c r="R12" s="285" cm="1">
        <f t="array" ref="R12">INDEX(GMWA!$A$2:$CR$600,MATCH(1,(GMWA!$CQ$2:$CQ$600=R$3)*(GMWA!$CP$2:$CP$600=R$4)*(GMWA!$CR$2:$CR$600=R$1),0),$A12-1966)</f>
        <v>0.193</v>
      </c>
      <c r="S12" s="285" cm="1">
        <f t="array" ref="S12">INDEX(GMWA!$A$2:$CR$600,MATCH(1,(GMWA!$CQ$2:$CQ$600=S$3)*(GMWA!$CP$2:$CP$600=S$4)*(GMWA!$CR$2:$CR$600=S$1),0),$A12-1966)</f>
        <v>4.0000000000000001E-3</v>
      </c>
      <c r="T12" s="285" cm="1">
        <f t="array" ref="T12">INDEX(GMWA!$A$2:$CR$600,MATCH(1,(GMWA!$CQ$2:$CQ$600=T$3)*(GMWA!$CP$2:$CP$600=T$4)*(GMWA!$CR$2:$CR$600=T$1),0),$A12-1966)</f>
        <v>8.3566420000000002E-2</v>
      </c>
      <c r="U12" s="285" cm="1">
        <f t="array" ref="U12">INDEX(GMWA!$A$2:$CR$600,MATCH(1,(GMWA!$CQ$2:$CQ$600=U$3)*(GMWA!$CP$2:$CP$600=U$4)*(GMWA!$CR$2:$CR$600=U$1),0),$A12-1966)</f>
        <v>4.0000000000000001E-3</v>
      </c>
      <c r="V12" s="285" cm="1">
        <f t="array" ref="V12">INDEX(GMWA!$A$2:$CR$600,MATCH(1,(GMWA!$CQ$2:$CQ$600=V$3)*(GMWA!$CP$2:$CP$600=V$4)*(GMWA!$CR$2:$CR$600=V$1),0),$A12-1966)</f>
        <v>94137.5</v>
      </c>
      <c r="W12" s="285" cm="1">
        <f t="array" ref="W12">INDEX(GMWA!$A$2:$CR$600,MATCH(1,(GMWA!$CQ$2:$CQ$600=W$3)*(GMWA!$CP$2:$CP$600=W$4)*(GMWA!$CR$2:$CR$600=W$1),0),$A12-1966)</f>
        <v>1764.2950000000001</v>
      </c>
      <c r="X12" s="285" cm="1">
        <f t="array" ref="X12">INDEX(GMWA!$A$2:$CR$600,MATCH(1,(GMWA!$CQ$2:$CQ$600=X$3)*(GMWA!$CP$2:$CP$600=X$4)*(GMWA!$CR$2:$CR$600=X$1),0),$A12-1966)</f>
        <v>82009</v>
      </c>
      <c r="Y12" s="285" cm="1">
        <f t="array" ref="Y12">INDEX(GMWA!$A$2:$CR$600,MATCH(1,(GMWA!$CQ$2:$CQ$600=Y$3)*(GMWA!$CP$2:$CP$600=Y$4)*(GMWA!$CR$2:$CR$600=Y$1),0),$A12-1966)</f>
        <v>123288</v>
      </c>
      <c r="Z12" s="285" cm="1">
        <f t="array" ref="Z12">INDEX(GMWA!$A$2:$CR$600,MATCH(1,(GMWA!$CQ$2:$CQ$600=Z$3)*(GMWA!$CP$2:$CP$600=Z$4)*(GMWA!$CR$2:$CR$600=Z$1),0),$A12-1966)</f>
        <v>1E-3</v>
      </c>
      <c r="AA12" s="285" cm="1">
        <f t="array" ref="AA12">INDEX(GMWA!$A$2:$CR$600,MATCH(1,(GMWA!$CQ$2:$CQ$600=AA$3)*(GMWA!$CP$2:$CP$600=AA$4)*(GMWA!$CR$2:$CR$600=AA$1),0),$A12-1966)</f>
        <v>167</v>
      </c>
      <c r="AB12" s="285" cm="1">
        <f t="array" ref="AB12">INDEX(GMWA!$A$2:$CR$600,MATCH(1,(GMWA!$CQ$2:$CQ$600=AB$3)*(GMWA!$CP$2:$CP$600=AB$4)*(GMWA!$CR$2:$CR$600=AB$1),0),$A12-1966)</f>
        <v>143290.1</v>
      </c>
      <c r="AC12" s="285" cm="1">
        <f t="array" ref="AC12">INDEX(GMWA!$A$2:$CR$600,MATCH(1,(GMWA!$CQ$2:$CQ$600=AC$3)*(GMWA!$CP$2:$CP$600=AC$4)*(GMWA!$CR$2:$CR$600=AC$1),0),$A12-1966)</f>
        <v>112.7911</v>
      </c>
      <c r="AD12" s="285" cm="1">
        <f t="array" ref="AD12">INDEX(GMWA!$A$2:$CR$600,MATCH(1,(GMWA!$CQ$2:$CQ$600=AD$3)*(GMWA!$CP$2:$CP$600=AD$4)*(GMWA!$CR$2:$CR$600=AD$1),0),$A12-1966)</f>
        <v>4917.5609999999997</v>
      </c>
      <c r="AE12" s="285" cm="1">
        <f t="array" ref="AE12">INDEX(GMWA!$A$2:$CR$600,MATCH(1,(GMWA!$CQ$2:$CQ$600=AE$3)*(GMWA!$CP$2:$CP$600=AE$4)*(GMWA!$CR$2:$CR$600=AE$1),0),$A12-1966)</f>
        <v>193.93610000000001</v>
      </c>
      <c r="AF12" s="285" cm="1">
        <f t="array" ref="AF12">INDEX(GMWA!$A$2:$CR$600,MATCH(1,(GMWA!$CQ$2:$CQ$600=AF$3)*(GMWA!$CP$2:$CP$600=AF$4)*(GMWA!$CR$2:$CR$600=AF$1),0),$A12-1966)</f>
        <v>100.80629999999999</v>
      </c>
      <c r="AG12" s="285" cm="1">
        <f t="array" ref="AG12">INDEX(GMWA!$A$2:$CR$600,MATCH(1,(GMWA!$CQ$2:$CQ$600=AG$3)*(GMWA!$CP$2:$CP$600=AG$4)*(GMWA!$CR$2:$CR$600=AG$1),0),$A12-1966)</f>
        <v>121.67400000000001</v>
      </c>
      <c r="AH12" s="285" cm="1">
        <f t="array" ref="AH12">INDEX(GMWA!$A$2:$CR$600,MATCH(1,(GMWA!$CQ$2:$CQ$600=AH$3)*(GMWA!$CP$2:$CP$600=AH$4)*(GMWA!$CR$2:$CR$600=AH$1),0),$A12-1966)</f>
        <v>9.8995350000000002</v>
      </c>
      <c r="AI12" s="285" cm="1">
        <f t="array" ref="AI12">INDEX(GMWA!$A$2:$CR$600,MATCH(1,(GMWA!$CQ$2:$CQ$600=AI$3)*(GMWA!$CP$2:$CP$600=AI$4)*(GMWA!$CR$2:$CR$600=AI$1),0),$A12-1966)</f>
        <v>78.102699999999999</v>
      </c>
      <c r="AJ12" s="285" cm="1">
        <f t="array" ref="AJ12">INDEX(GMWA!$A$2:$CR$600,MATCH(1,(GMWA!$CQ$2:$CQ$600=AJ$3)*(GMWA!$CP$2:$CP$600=AJ$4)*(GMWA!$CR$2:$CR$600=AJ$1),0),$A12-1966)</f>
        <v>60.959800000000001</v>
      </c>
      <c r="AK12" s="285" cm="1">
        <f t="array" ref="AK12">INDEX(GMWA!$A$2:$CR$600,MATCH(1,(GMWA!$CQ$2:$CQ$600=AK$3)*(GMWA!$CP$2:$CP$600=AK$4)*(GMWA!$CR$2:$CR$600=AK$1),0),$A12-1966)</f>
        <v>28.18807</v>
      </c>
      <c r="AL12" s="285" cm="1">
        <f t="array" ref="AL12">INDEX(GMWA!$A$2:$CR$600,MATCH(1,(GMWA!$CQ$2:$CQ$600=AL$3)*(GMWA!$CP$2:$CP$600=AL$4)*(GMWA!$CR$2:$CR$600=AL$1),0),$A12-1966)</f>
        <v>3.073852</v>
      </c>
      <c r="AM12" s="285" cm="1">
        <f t="array" ref="AM12">INDEX(GMWA!$A$2:$CR$600,MATCH(1,(GMWA!$CQ$2:$CQ$600=AM$3)*(GMWA!$CP$2:$CP$600=AM$4)*(GMWA!$CR$2:$CR$600=AM$1),0),$A12-1966)</f>
        <v>1E-3</v>
      </c>
      <c r="AN12" s="285" cm="1">
        <f t="array" ref="AN12">INDEX(GMWA!$A$2:$CR$600,MATCH(1,(GMWA!$CQ$2:$CQ$600=AN$3)*(GMWA!$CP$2:$CP$600=AN$4)*(GMWA!$CR$2:$CR$600=AN$1),0),$A12-1966)</f>
        <v>1.2853699999999999</v>
      </c>
      <c r="AO12" s="285" cm="1">
        <f t="array" ref="AO12">INDEX(GMWA!$A$2:$CR$600,MATCH(1,(GMWA!$CQ$2:$CQ$600=AO$3)*(GMWA!$CP$2:$CP$600=AO$4)*(GMWA!$CR$2:$CR$600=AO$1),0),$A12-1966)</f>
        <v>1.672266</v>
      </c>
      <c r="AP12" s="285" cm="1">
        <f t="array" ref="AP12">INDEX(GMWA!$A$2:$CR$600,MATCH(1,(GMWA!$CQ$2:$CQ$600=AP$3)*(GMWA!$CP$2:$CP$600=AP$4)*(GMWA!$CR$2:$CR$600=AP$1),0),$A12-1966)</f>
        <v>186158</v>
      </c>
      <c r="AQ12" s="285" cm="1">
        <f t="array" ref="AQ12">INDEX(GMWA!$A$2:$CR$600,MATCH(1,(GMWA!$CQ$2:$CQ$600=AQ$3)*(GMWA!$CP$2:$CP$600=AQ$4)*(GMWA!$CR$2:$CR$600=AQ$1),0),$A12-1966)</f>
        <v>2351.6</v>
      </c>
      <c r="AR12" s="285" cm="1">
        <f t="array" ref="AR12">INDEX(GMWA!$A$2:$CR$600,MATCH(1,(GMWA!$CQ$2:$CQ$600=AR$3)*(GMWA!$CP$2:$CP$600=AR$4)*(GMWA!$CR$2:$CR$600=AR$1),0),$A12-1966)</f>
        <v>210468.7</v>
      </c>
      <c r="AS12" s="285" cm="1">
        <f t="array" ref="AS12">INDEX(GMWA!$A$2:$CR$600,MATCH(1,(GMWA!$CQ$2:$CQ$600=AS$3)*(GMWA!$CP$2:$CP$600=AS$4)*(GMWA!$CR$2:$CR$600=AS$1),0),$A12-1966)</f>
        <v>252075</v>
      </c>
      <c r="AT12" s="285" cm="1">
        <f t="array" ref="AT12">INDEX(GMWA!$A$2:$CR$600,MATCH(1,(GMWA!$CQ$2:$CQ$600=AT$3)*(GMWA!$CP$2:$CP$600=AT$4)*(GMWA!$CR$2:$CR$600=AT$1),0),$A12-1966)</f>
        <v>111269</v>
      </c>
      <c r="AU12" s="285" cm="1">
        <f t="array" ref="AU12">INDEX(GMWA!$A$2:$CR$600,MATCH(1,(GMWA!$CQ$2:$CQ$600=AU$3)*(GMWA!$CP$2:$CP$600=AU$4)*(GMWA!$CR$2:$CR$600=AU$1),0),$A12-1966)</f>
        <v>318.53980000000001</v>
      </c>
      <c r="AV12" s="285" cm="1">
        <f t="array" ref="AV12">INDEX(GMWA!$A$2:$CR$600,MATCH(1,(GMWA!$CQ$2:$CQ$600=AV$3)*(GMWA!$CP$2:$CP$600=AV$4)*(GMWA!$CR$2:$CR$600=AV$1),0),$A12-1966)</f>
        <v>431235.5</v>
      </c>
      <c r="AW12" s="285" cm="1">
        <f t="array" ref="AW12">INDEX(GMWA!$A$2:$CR$600,MATCH(1,(GMWA!$CQ$2:$CQ$600=AW$3)*(GMWA!$CP$2:$CP$600=AW$4)*(GMWA!$CR$2:$CR$600=AW$1),0),$A12-1966)</f>
        <v>178.50030000000001</v>
      </c>
      <c r="AX12" s="285" cm="1">
        <f t="array" ref="AX12">INDEX(GMWA!$A$2:$CR$600,MATCH(1,(GMWA!$CQ$2:$CQ$600=AX$3)*(GMWA!$CP$2:$CP$600=AX$4)*(GMWA!$CR$2:$CR$600=AX$1),0),$A12-1966)</f>
        <v>26067.8</v>
      </c>
      <c r="AY12" s="285" cm="1">
        <f t="array" ref="AY12">INDEX(GMWA!$A$2:$CR$600,MATCH(1,(GMWA!$CQ$2:$CQ$600=AY$3)*(GMWA!$CP$2:$CP$600=AY$4)*(GMWA!$CR$2:$CR$600=AY$1),0),$A12-1966)</f>
        <v>771.73360000000002</v>
      </c>
      <c r="AZ12" s="285" cm="1">
        <f t="array" ref="AZ12">INDEX(GMWA!$A$2:$CR$600,MATCH(1,(GMWA!$CQ$2:$CQ$600=AZ$3)*(GMWA!$CP$2:$CP$600=AZ$4)*(GMWA!$CR$2:$CR$600=AZ$1),0),$A12-1966)</f>
        <v>345.18700000000001</v>
      </c>
      <c r="BA12" s="285" cm="1">
        <f t="array" ref="BA12">INDEX(GMWA!$A$2:$CR$600,MATCH(1,(GMWA!$CQ$2:$CQ$600=BA$3)*(GMWA!$CP$2:$CP$600=BA$4)*(GMWA!$CR$2:$CR$600=BA$1),0),$A12-1966)</f>
        <v>138.02199999999999</v>
      </c>
      <c r="BB12" s="285" cm="1">
        <f t="array" ref="BB12">INDEX(GMWA!$A$2:$CR$600,MATCH(1,(GMWA!$CQ$2:$CQ$600=BB$3)*(GMWA!$CP$2:$CP$600=BB$4)*(GMWA!$CR$2:$CR$600=BB$1),0),$A12-1966)</f>
        <v>73.137069999999994</v>
      </c>
      <c r="BC12" s="285" cm="1">
        <f t="array" ref="BC12">INDEX(GMWA!$A$2:$CR$600,MATCH(1,(GMWA!$CQ$2:$CQ$600=BC$3)*(GMWA!$CP$2:$CP$600=BC$4)*(GMWA!$CR$2:$CR$600=BC$1),0),$A12-1966)</f>
        <v>153.72200000000001</v>
      </c>
      <c r="BD12" s="285" cm="1">
        <f t="array" ref="BD12">INDEX(GMWA!$A$2:$CR$600,MATCH(1,(GMWA!$CQ$2:$CQ$600=BD$3)*(GMWA!$CP$2:$CP$600=BD$4)*(GMWA!$CR$2:$CR$600=BD$1),0),$A12-1966)</f>
        <v>77.725589999999997</v>
      </c>
      <c r="BE12" s="285" cm="1">
        <f t="array" ref="BE12">INDEX(GMWA!$A$2:$CR$600,MATCH(1,(GMWA!$CQ$2:$CQ$600=BE$3)*(GMWA!$CP$2:$CP$600=BE$4)*(GMWA!$CR$2:$CR$600=BE$1),0),$A12-1966)</f>
        <v>53.134549999999997</v>
      </c>
      <c r="BF12" s="285" cm="1">
        <f t="array" ref="BF12">INDEX(GMWA!$A$2:$CR$600,MATCH(1,(GMWA!$CQ$2:$CQ$600=BF$3)*(GMWA!$CP$2:$CP$600=BF$4)*(GMWA!$CR$2:$CR$600=BF$1),0),$A12-1966)</f>
        <v>25.396999999999998</v>
      </c>
      <c r="BG12" s="285" cm="1">
        <f t="array" ref="BG12">INDEX(GMWA!$A$2:$CR$600,MATCH(1,(GMWA!$CQ$2:$CQ$600=BG$3)*(GMWA!$CP$2:$CP$600=BG$4)*(GMWA!$CR$2:$CR$600=BG$1),0),$A12-1966)</f>
        <v>9.5117360000000009</v>
      </c>
      <c r="BH12" s="285" cm="1">
        <f t="array" ref="BH12">INDEX(GMWA!$A$2:$CR$600,MATCH(1,(GMWA!$CQ$2:$CQ$600=BH$3)*(GMWA!$CP$2:$CP$600=BH$4)*(GMWA!$CR$2:$CR$600=BH$1),0),$A12-1966)</f>
        <v>4.9366180000000002</v>
      </c>
      <c r="BI12" s="285" cm="1">
        <f t="array" ref="BI12">INDEX(GMWA!$A$2:$CR$600,MATCH(1,(GMWA!$CQ$2:$CQ$600=BI$3)*(GMWA!$CP$2:$CP$600=BI$4)*(GMWA!$CR$2:$CR$600=BI$1),0),$A12-1966)</f>
        <v>23.336030000000001</v>
      </c>
      <c r="BK12" s="288">
        <f t="shared" si="3"/>
        <v>8.6681715575620757</v>
      </c>
      <c r="BL12" s="288">
        <f t="shared" si="3"/>
        <v>6.3736506649965001</v>
      </c>
      <c r="BM12" s="288">
        <f t="shared" si="3"/>
        <v>5.3282786035679006</v>
      </c>
      <c r="BN12" s="288">
        <f t="shared" si="3"/>
        <v>9.5232301602751281</v>
      </c>
      <c r="BO12" s="288">
        <f t="shared" si="3"/>
        <v>179600000</v>
      </c>
      <c r="BP12" s="288">
        <f t="shared" si="3"/>
        <v>3.71832754491018</v>
      </c>
      <c r="BQ12" s="288">
        <f t="shared" si="3"/>
        <v>6.2857950409693348</v>
      </c>
      <c r="BR12" s="288">
        <f t="shared" si="3"/>
        <v>2.7169625972261997</v>
      </c>
      <c r="BS12" s="288">
        <f t="shared" si="3"/>
        <v>1.9813749132954326</v>
      </c>
      <c r="BT12" s="288">
        <f t="shared" si="3"/>
        <v>5.9144481094546082</v>
      </c>
      <c r="BU12" s="288">
        <f t="shared" si="3"/>
        <v>3.573189374076819</v>
      </c>
      <c r="BV12" s="288">
        <f t="shared" si="3"/>
        <v>4.502800105199138</v>
      </c>
      <c r="BW12" s="288">
        <f t="shared" si="3"/>
        <v>15.682130524312504</v>
      </c>
      <c r="BX12" s="288">
        <f t="shared" si="3"/>
        <v>5.5701019298948689</v>
      </c>
      <c r="BY12" s="288">
        <f t="shared" si="3"/>
        <v>5.9927788476996309</v>
      </c>
      <c r="BZ12" s="288">
        <f t="shared" si="3"/>
        <v>4.1838054183915396</v>
      </c>
      <c r="CA12" s="288">
        <f t="shared" si="4"/>
        <v>6.2787668371801901</v>
      </c>
      <c r="CB12" s="288">
        <f t="shared" si="4"/>
        <v>400</v>
      </c>
      <c r="CC12" s="288">
        <f t="shared" si="4"/>
        <v>6.5013513618646783</v>
      </c>
      <c r="CD12" s="288">
        <f t="shared" si="4"/>
        <v>0.23919639578870827</v>
      </c>
    </row>
    <row r="13" spans="1:82">
      <c r="A13" s="285">
        <f t="shared" si="5"/>
        <v>1979</v>
      </c>
      <c r="B13" s="285" cm="1">
        <f t="array" ref="B13">INDEX(GMWA!$A$2:$CR$600,MATCH(1,(GMWA!$CQ$2:$CQ$600=B$3)*(GMWA!$CP$2:$CP$600=B$4)*(GMWA!$CR$2:$CR$600=B$1),0),$A13-1966)</f>
        <v>9791</v>
      </c>
      <c r="C13" s="285" cm="1">
        <f t="array" ref="C13">INDEX(GMWA!$A$2:$CR$600,MATCH(1,(GMWA!$CQ$2:$CQ$600=C$3)*(GMWA!$CP$2:$CP$600=C$4)*(GMWA!$CR$2:$CR$600=C$1),0),$A13-1966)</f>
        <v>128.47499999999999</v>
      </c>
      <c r="D13" s="285" cm="1">
        <f t="array" ref="D13">INDEX(GMWA!$A$2:$CR$600,MATCH(1,(GMWA!$CQ$2:$CQ$600=D$3)*(GMWA!$CP$2:$CP$600=D$4)*(GMWA!$CR$2:$CR$600=D$1),0),$A13-1966)</f>
        <v>5571.2240000000002</v>
      </c>
      <c r="E13" s="285" cm="1">
        <f t="array" ref="E13">INDEX(GMWA!$A$2:$CR$600,MATCH(1,(GMWA!$CQ$2:$CQ$600=E$3)*(GMWA!$CP$2:$CP$600=E$4)*(GMWA!$CR$2:$CR$600=E$1),0),$A13-1966)</f>
        <v>14057</v>
      </c>
      <c r="F13" s="285" cm="1">
        <f t="array" ref="F13">INDEX(GMWA!$A$2:$CR$600,MATCH(1,(GMWA!$CQ$2:$CQ$600=F$3)*(GMWA!$CP$2:$CP$600=F$4)*(GMWA!$CR$2:$CR$600=F$1),0),$A13-1966)</f>
        <v>2136</v>
      </c>
      <c r="G13" s="285" cm="1">
        <f t="array" ref="G13">INDEX(GMWA!$A$2:$CR$600,MATCH(1,(GMWA!$CQ$2:$CQ$600=G$3)*(GMWA!$CP$2:$CP$600=G$4)*(GMWA!$CR$2:$CR$600=G$1),0),$A13-1966)</f>
        <v>11.058350000000001</v>
      </c>
      <c r="H13" s="285" cm="1">
        <f t="array" ref="H13">INDEX(GMWA!$A$2:$CR$600,MATCH(1,(GMWA!$CQ$2:$CQ$600=H$3)*(GMWA!$CP$2:$CP$600=H$4)*(GMWA!$CR$2:$CR$600=H$1),0),$A13-1966)</f>
        <v>11487.63</v>
      </c>
      <c r="I13" s="285" cm="1">
        <f t="array" ref="I13">INDEX(GMWA!$A$2:$CR$600,MATCH(1,(GMWA!$CQ$2:$CQ$600=I$3)*(GMWA!$CP$2:$CP$600=I$4)*(GMWA!$CR$2:$CR$600=I$1),0),$A13-1966)</f>
        <v>2.9711759999999998</v>
      </c>
      <c r="J13" s="285" cm="1">
        <f t="array" ref="J13">INDEX(GMWA!$A$2:$CR$600,MATCH(1,(GMWA!$CQ$2:$CQ$600=J$3)*(GMWA!$CP$2:$CP$600=J$4)*(GMWA!$CR$2:$CR$600=J$1),0),$A13-1966)</f>
        <v>116.51300000000001</v>
      </c>
      <c r="K13" s="285" cm="1">
        <f t="array" ref="K13">INDEX(GMWA!$A$2:$CR$600,MATCH(1,(GMWA!$CQ$2:$CQ$600=K$3)*(GMWA!$CP$2:$CP$600=K$4)*(GMWA!$CR$2:$CR$600=K$1),0),$A13-1966)</f>
        <v>13.17</v>
      </c>
      <c r="L13" s="285" cm="1">
        <f t="array" ref="L13">INDEX(GMWA!$A$2:$CR$600,MATCH(1,(GMWA!$CQ$2:$CQ$600=L$3)*(GMWA!$CP$2:$CP$600=L$4)*(GMWA!$CR$2:$CR$600=L$1),0),$A13-1966)</f>
        <v>4.516</v>
      </c>
      <c r="M13" s="285" cm="1">
        <f t="array" ref="M13">INDEX(GMWA!$A$2:$CR$600,MATCH(1,(GMWA!$CQ$2:$CQ$600=M$3)*(GMWA!$CP$2:$CP$600=M$4)*(GMWA!$CR$2:$CR$600=M$1),0),$A13-1966)</f>
        <v>6.6154039999999998</v>
      </c>
      <c r="N13" s="285" cm="1">
        <f t="array" ref="N13">INDEX(GMWA!$A$2:$CR$600,MATCH(1,(GMWA!$CQ$2:$CQ$600=N$3)*(GMWA!$CP$2:$CP$600=N$4)*(GMWA!$CR$2:$CR$600=N$1),0),$A13-1966)</f>
        <v>1.223624</v>
      </c>
      <c r="O13" s="285" cm="1">
        <f t="array" ref="O13">INDEX(GMWA!$A$2:$CR$600,MATCH(1,(GMWA!$CQ$2:$CQ$600=O$3)*(GMWA!$CP$2:$CP$600=O$4)*(GMWA!$CR$2:$CR$600=O$1),0),$A13-1966)</f>
        <v>4.8715999999999999</v>
      </c>
      <c r="P13" s="285" cm="1">
        <f t="array" ref="P13">INDEX(GMWA!$A$2:$CR$600,MATCH(1,(GMWA!$CQ$2:$CQ$600=P$3)*(GMWA!$CP$2:$CP$600=P$4)*(GMWA!$CR$2:$CR$600=P$1),0),$A13-1966)</f>
        <v>4.4500909999999996</v>
      </c>
      <c r="Q13" s="285" cm="1">
        <f t="array" ref="Q13">INDEX(GMWA!$A$2:$CR$600,MATCH(1,(GMWA!$CQ$2:$CQ$600=Q$3)*(GMWA!$CP$2:$CP$600=Q$4)*(GMWA!$CR$2:$CR$600=Q$1),0),$A13-1966)</f>
        <v>1.3570279999999999</v>
      </c>
      <c r="R13" s="285" cm="1">
        <f t="array" ref="R13">INDEX(GMWA!$A$2:$CR$600,MATCH(1,(GMWA!$CQ$2:$CQ$600=R$3)*(GMWA!$CP$2:$CP$600=R$4)*(GMWA!$CR$2:$CR$600=R$1),0),$A13-1966)</f>
        <v>0.25800000000000001</v>
      </c>
      <c r="S13" s="285" cm="1">
        <f t="array" ref="S13">INDEX(GMWA!$A$2:$CR$600,MATCH(1,(GMWA!$CQ$2:$CQ$600=S$3)*(GMWA!$CP$2:$CP$600=S$4)*(GMWA!$CR$2:$CR$600=S$1),0),$A13-1966)</f>
        <v>4.0000000000000001E-3</v>
      </c>
      <c r="T13" s="285" cm="1">
        <f t="array" ref="T13">INDEX(GMWA!$A$2:$CR$600,MATCH(1,(GMWA!$CQ$2:$CQ$600=T$3)*(GMWA!$CP$2:$CP$600=T$4)*(GMWA!$CR$2:$CR$600=T$1),0),$A13-1966)</f>
        <v>0.1205557</v>
      </c>
      <c r="U13" s="285" cm="1">
        <f t="array" ref="U13">INDEX(GMWA!$A$2:$CR$600,MATCH(1,(GMWA!$CQ$2:$CQ$600=U$3)*(GMWA!$CP$2:$CP$600=U$4)*(GMWA!$CR$2:$CR$600=U$1),0),$A13-1966)</f>
        <v>4.0000000000000001E-3</v>
      </c>
      <c r="V13" s="285" cm="1">
        <f t="array" ref="V13">INDEX(GMWA!$A$2:$CR$600,MATCH(1,(GMWA!$CQ$2:$CQ$600=V$3)*(GMWA!$CP$2:$CP$600=V$4)*(GMWA!$CR$2:$CR$600=V$1),0),$A13-1966)</f>
        <v>104807</v>
      </c>
      <c r="W13" s="285" cm="1">
        <f t="array" ref="W13">INDEX(GMWA!$A$2:$CR$600,MATCH(1,(GMWA!$CQ$2:$CQ$600=W$3)*(GMWA!$CP$2:$CP$600=W$4)*(GMWA!$CR$2:$CR$600=W$1),0),$A13-1966)</f>
        <v>1908.65</v>
      </c>
      <c r="X13" s="285" cm="1">
        <f t="array" ref="X13">INDEX(GMWA!$A$2:$CR$600,MATCH(1,(GMWA!$CQ$2:$CQ$600=X$3)*(GMWA!$CP$2:$CP$600=X$4)*(GMWA!$CR$2:$CR$600=X$1),0),$A13-1966)</f>
        <v>98772</v>
      </c>
      <c r="Y13" s="285" cm="1">
        <f t="array" ref="Y13">INDEX(GMWA!$A$2:$CR$600,MATCH(1,(GMWA!$CQ$2:$CQ$600=Y$3)*(GMWA!$CP$2:$CP$600=Y$4)*(GMWA!$CR$2:$CR$600=Y$1),0),$A13-1966)</f>
        <v>132680</v>
      </c>
      <c r="Z13" s="285" cm="1">
        <f t="array" ref="Z13">INDEX(GMWA!$A$2:$CR$600,MATCH(1,(GMWA!$CQ$2:$CQ$600=Z$3)*(GMWA!$CP$2:$CP$600=Z$4)*(GMWA!$CR$2:$CR$600=Z$1),0),$A13-1966)</f>
        <v>1E-3</v>
      </c>
      <c r="AA13" s="285" cm="1">
        <f t="array" ref="AA13">INDEX(GMWA!$A$2:$CR$600,MATCH(1,(GMWA!$CQ$2:$CQ$600=AA$3)*(GMWA!$CP$2:$CP$600=AA$4)*(GMWA!$CR$2:$CR$600=AA$1),0),$A13-1966)</f>
        <v>167</v>
      </c>
      <c r="AB13" s="285" cm="1">
        <f t="array" ref="AB13">INDEX(GMWA!$A$2:$CR$600,MATCH(1,(GMWA!$CQ$2:$CQ$600=AB$3)*(GMWA!$CP$2:$CP$600=AB$4)*(GMWA!$CR$2:$CR$600=AB$1),0),$A13-1966)</f>
        <v>184043.3</v>
      </c>
      <c r="AC13" s="285" cm="1">
        <f t="array" ref="AC13">INDEX(GMWA!$A$2:$CR$600,MATCH(1,(GMWA!$CQ$2:$CQ$600=AC$3)*(GMWA!$CP$2:$CP$600=AC$4)*(GMWA!$CR$2:$CR$600=AC$1),0),$A13-1966)</f>
        <v>117.2068</v>
      </c>
      <c r="AD13" s="285" cm="1">
        <f t="array" ref="AD13">INDEX(GMWA!$A$2:$CR$600,MATCH(1,(GMWA!$CQ$2:$CQ$600=AD$3)*(GMWA!$CP$2:$CP$600=AD$4)*(GMWA!$CR$2:$CR$600=AD$1),0),$A13-1966)</f>
        <v>6313.1019999999999</v>
      </c>
      <c r="AE13" s="285" cm="1">
        <f t="array" ref="AE13">INDEX(GMWA!$A$2:$CR$600,MATCH(1,(GMWA!$CQ$2:$CQ$600=AE$3)*(GMWA!$CP$2:$CP$600=AE$4)*(GMWA!$CR$2:$CR$600=AE$1),0),$A13-1966)</f>
        <v>217.64449999999999</v>
      </c>
      <c r="AF13" s="285" cm="1">
        <f t="array" ref="AF13">INDEX(GMWA!$A$2:$CR$600,MATCH(1,(GMWA!$CQ$2:$CQ$600=AF$3)*(GMWA!$CP$2:$CP$600=AF$4)*(GMWA!$CR$2:$CR$600=AF$1),0),$A13-1966)</f>
        <v>115.7283</v>
      </c>
      <c r="AG13" s="285" cm="1">
        <f t="array" ref="AG13">INDEX(GMWA!$A$2:$CR$600,MATCH(1,(GMWA!$CQ$2:$CQ$600=AG$3)*(GMWA!$CP$2:$CP$600=AG$4)*(GMWA!$CR$2:$CR$600=AG$1),0),$A13-1966)</f>
        <v>146.61099999999999</v>
      </c>
      <c r="AH13" s="285" cm="1">
        <f t="array" ref="AH13">INDEX(GMWA!$A$2:$CR$600,MATCH(1,(GMWA!$CQ$2:$CQ$600=AH$3)*(GMWA!$CP$2:$CP$600=AH$4)*(GMWA!$CR$2:$CR$600=AH$1),0),$A13-1966)</f>
        <v>13.278729999999999</v>
      </c>
      <c r="AI13" s="285" cm="1">
        <f t="array" ref="AI13">INDEX(GMWA!$A$2:$CR$600,MATCH(1,(GMWA!$CQ$2:$CQ$600=AI$3)*(GMWA!$CP$2:$CP$600=AI$4)*(GMWA!$CR$2:$CR$600=AI$1),0),$A13-1966)</f>
        <v>87.500249999999994</v>
      </c>
      <c r="AJ13" s="285" cm="1">
        <f t="array" ref="AJ13">INDEX(GMWA!$A$2:$CR$600,MATCH(1,(GMWA!$CQ$2:$CQ$600=AJ$3)*(GMWA!$CP$2:$CP$600=AJ$4)*(GMWA!$CR$2:$CR$600=AJ$1),0),$A13-1966)</f>
        <v>68.143820000000005</v>
      </c>
      <c r="AK13" s="285" cm="1">
        <f t="array" ref="AK13">INDEX(GMWA!$A$2:$CR$600,MATCH(1,(GMWA!$CQ$2:$CQ$600=AK$3)*(GMWA!$CP$2:$CP$600=AK$4)*(GMWA!$CR$2:$CR$600=AK$1),0),$A13-1966)</f>
        <v>32.65202</v>
      </c>
      <c r="AL13" s="285" cm="1">
        <f t="array" ref="AL13">INDEX(GMWA!$A$2:$CR$600,MATCH(1,(GMWA!$CQ$2:$CQ$600=AL$3)*(GMWA!$CP$2:$CP$600=AL$4)*(GMWA!$CR$2:$CR$600=AL$1),0),$A13-1966)</f>
        <v>3.8114650000000001</v>
      </c>
      <c r="AM13" s="285" cm="1">
        <f t="array" ref="AM13">INDEX(GMWA!$A$2:$CR$600,MATCH(1,(GMWA!$CQ$2:$CQ$600=AM$3)*(GMWA!$CP$2:$CP$600=AM$4)*(GMWA!$CR$2:$CR$600=AM$1),0),$A13-1966)</f>
        <v>1E-3</v>
      </c>
      <c r="AN13" s="285" cm="1">
        <f t="array" ref="AN13">INDEX(GMWA!$A$2:$CR$600,MATCH(1,(GMWA!$CQ$2:$CQ$600=AN$3)*(GMWA!$CP$2:$CP$600=AN$4)*(GMWA!$CR$2:$CR$600=AN$1),0),$A13-1966)</f>
        <v>1.4765740000000001</v>
      </c>
      <c r="AO13" s="285" cm="1">
        <f t="array" ref="AO13">INDEX(GMWA!$A$2:$CR$600,MATCH(1,(GMWA!$CQ$2:$CQ$600=AO$3)*(GMWA!$CP$2:$CP$600=AO$4)*(GMWA!$CR$2:$CR$600=AO$1),0),$A13-1966)</f>
        <v>1.43919</v>
      </c>
      <c r="AP13" s="285" cm="1">
        <f t="array" ref="AP13">INDEX(GMWA!$A$2:$CR$600,MATCH(1,(GMWA!$CQ$2:$CQ$600=AP$3)*(GMWA!$CP$2:$CP$600=AP$4)*(GMWA!$CR$2:$CR$600=AP$1),0),$A13-1966)</f>
        <v>220981</v>
      </c>
      <c r="AQ13" s="285" cm="1">
        <f t="array" ref="AQ13">INDEX(GMWA!$A$2:$CR$600,MATCH(1,(GMWA!$CQ$2:$CQ$600=AQ$3)*(GMWA!$CP$2:$CP$600=AQ$4)*(GMWA!$CR$2:$CR$600=AQ$1),0),$A13-1966)</f>
        <v>2627.3249999999998</v>
      </c>
      <c r="AR13" s="285" cm="1">
        <f t="array" ref="AR13">INDEX(GMWA!$A$2:$CR$600,MATCH(1,(GMWA!$CQ$2:$CQ$600=AR$3)*(GMWA!$CP$2:$CP$600=AR$4)*(GMWA!$CR$2:$CR$600=AR$1),0),$A13-1966)</f>
        <v>227860.6</v>
      </c>
      <c r="AS13" s="285" cm="1">
        <f t="array" ref="AS13">INDEX(GMWA!$A$2:$CR$600,MATCH(1,(GMWA!$CQ$2:$CQ$600=AS$3)*(GMWA!$CP$2:$CP$600=AS$4)*(GMWA!$CR$2:$CR$600=AS$1),0),$A13-1966)</f>
        <v>287608</v>
      </c>
      <c r="AT13" s="285" cm="1">
        <f t="array" ref="AT13">INDEX(GMWA!$A$2:$CR$600,MATCH(1,(GMWA!$CQ$2:$CQ$600=AT$3)*(GMWA!$CP$2:$CP$600=AT$4)*(GMWA!$CR$2:$CR$600=AT$1),0),$A13-1966)</f>
        <v>126789</v>
      </c>
      <c r="AU13" s="285" cm="1">
        <f t="array" ref="AU13">INDEX(GMWA!$A$2:$CR$600,MATCH(1,(GMWA!$CQ$2:$CQ$600=AU$3)*(GMWA!$CP$2:$CP$600=AU$4)*(GMWA!$CR$2:$CR$600=AU$1),0),$A13-1966)</f>
        <v>354.87279999999998</v>
      </c>
      <c r="AV13" s="285" cm="1">
        <f t="array" ref="AV13">INDEX(GMWA!$A$2:$CR$600,MATCH(1,(GMWA!$CQ$2:$CQ$600=AV$3)*(GMWA!$CP$2:$CP$600=AV$4)*(GMWA!$CR$2:$CR$600=AV$1),0),$A13-1966)</f>
        <v>483365.5</v>
      </c>
      <c r="AW13" s="285" cm="1">
        <f t="array" ref="AW13">INDEX(GMWA!$A$2:$CR$600,MATCH(1,(GMWA!$CQ$2:$CQ$600=AW$3)*(GMWA!$CP$2:$CP$600=AW$4)*(GMWA!$CR$2:$CR$600=AW$1),0),$A13-1966)</f>
        <v>186.58539999999999</v>
      </c>
      <c r="AX13" s="285" cm="1">
        <f t="array" ref="AX13">INDEX(GMWA!$A$2:$CR$600,MATCH(1,(GMWA!$CQ$2:$CQ$600=AX$3)*(GMWA!$CP$2:$CP$600=AX$4)*(GMWA!$CR$2:$CR$600=AX$1),0),$A13-1966)</f>
        <v>33578.699999999997</v>
      </c>
      <c r="AY13" s="285" cm="1">
        <f t="array" ref="AY13">INDEX(GMWA!$A$2:$CR$600,MATCH(1,(GMWA!$CQ$2:$CQ$600=AY$3)*(GMWA!$CP$2:$CP$600=AY$4)*(GMWA!$CR$2:$CR$600=AY$1),0),$A13-1966)</f>
        <v>839.20680000000004</v>
      </c>
      <c r="AZ13" s="285" cm="1">
        <f t="array" ref="AZ13">INDEX(GMWA!$A$2:$CR$600,MATCH(1,(GMWA!$CQ$2:$CQ$600=AZ$3)*(GMWA!$CP$2:$CP$600=AZ$4)*(GMWA!$CR$2:$CR$600=AZ$1),0),$A13-1966)</f>
        <v>394.49099999999999</v>
      </c>
      <c r="BA13" s="285" cm="1">
        <f t="array" ref="BA13">INDEX(GMWA!$A$2:$CR$600,MATCH(1,(GMWA!$CQ$2:$CQ$600=BA$3)*(GMWA!$CP$2:$CP$600=BA$4)*(GMWA!$CR$2:$CR$600=BA$1),0),$A13-1966)</f>
        <v>168.88399999999999</v>
      </c>
      <c r="BB13" s="285" cm="1">
        <f t="array" ref="BB13">INDEX(GMWA!$A$2:$CR$600,MATCH(1,(GMWA!$CQ$2:$CQ$600=BB$3)*(GMWA!$CP$2:$CP$600=BB$4)*(GMWA!$CR$2:$CR$600=BB$1),0),$A13-1966)</f>
        <v>85.645449999999997</v>
      </c>
      <c r="BC13" s="285" cm="1">
        <f t="array" ref="BC13">INDEX(GMWA!$A$2:$CR$600,MATCH(1,(GMWA!$CQ$2:$CQ$600=BC$3)*(GMWA!$CP$2:$CP$600=BC$4)*(GMWA!$CR$2:$CR$600=BC$1),0),$A13-1966)</f>
        <v>162.96700000000001</v>
      </c>
      <c r="BD13" s="285" cm="1">
        <f t="array" ref="BD13">INDEX(GMWA!$A$2:$CR$600,MATCH(1,(GMWA!$CQ$2:$CQ$600=BD$3)*(GMWA!$CP$2:$CP$600=BD$4)*(GMWA!$CR$2:$CR$600=BD$1),0),$A13-1966)</f>
        <v>83.002470000000002</v>
      </c>
      <c r="BE13" s="285" cm="1">
        <f t="array" ref="BE13">INDEX(GMWA!$A$2:$CR$600,MATCH(1,(GMWA!$CQ$2:$CQ$600=BE$3)*(GMWA!$CP$2:$CP$600=BE$4)*(GMWA!$CR$2:$CR$600=BE$1),0),$A13-1966)</f>
        <v>57.991619999999998</v>
      </c>
      <c r="BF13" s="285" cm="1">
        <f t="array" ref="BF13">INDEX(GMWA!$A$2:$CR$600,MATCH(1,(GMWA!$CQ$2:$CQ$600=BF$3)*(GMWA!$CP$2:$CP$600=BF$4)*(GMWA!$CR$2:$CR$600=BF$1),0),$A13-1966)</f>
        <v>29.405000000000001</v>
      </c>
      <c r="BG13" s="285" cm="1">
        <f t="array" ref="BG13">INDEX(GMWA!$A$2:$CR$600,MATCH(1,(GMWA!$CQ$2:$CQ$600=BG$3)*(GMWA!$CP$2:$CP$600=BG$4)*(GMWA!$CR$2:$CR$600=BG$1),0),$A13-1966)</f>
        <v>11.2676</v>
      </c>
      <c r="BH13" s="285" cm="1">
        <f t="array" ref="BH13">INDEX(GMWA!$A$2:$CR$600,MATCH(1,(GMWA!$CQ$2:$CQ$600=BH$3)*(GMWA!$CP$2:$CP$600=BH$4)*(GMWA!$CR$2:$CR$600=BH$1),0),$A13-1966)</f>
        <v>6.1262340000000002</v>
      </c>
      <c r="BI13" s="285" cm="1">
        <f t="array" ref="BI13">INDEX(GMWA!$A$2:$CR$600,MATCH(1,(GMWA!$CQ$2:$CQ$600=BI$3)*(GMWA!$CP$2:$CP$600=BI$4)*(GMWA!$CR$2:$CR$600=BI$1),0),$A13-1966)</f>
        <v>23.336030000000001</v>
      </c>
      <c r="BK13" s="288">
        <f t="shared" si="3"/>
        <v>9.3419332678160814</v>
      </c>
      <c r="BL13" s="288">
        <f t="shared" si="3"/>
        <v>6.7311974432190276</v>
      </c>
      <c r="BM13" s="288">
        <f t="shared" si="3"/>
        <v>5.6404892074677031</v>
      </c>
      <c r="BN13" s="288">
        <f t="shared" si="3"/>
        <v>10.594663852879108</v>
      </c>
      <c r="BO13" s="288">
        <f t="shared" si="3"/>
        <v>213600000</v>
      </c>
      <c r="BP13" s="288">
        <f t="shared" si="3"/>
        <v>6.6217664670658687</v>
      </c>
      <c r="BQ13" s="288">
        <f t="shared" si="3"/>
        <v>6.2418083135870743</v>
      </c>
      <c r="BR13" s="288">
        <f t="shared" si="3"/>
        <v>2.534986024701638</v>
      </c>
      <c r="BS13" s="288">
        <f t="shared" si="3"/>
        <v>1.8455744893714692</v>
      </c>
      <c r="BT13" s="288">
        <f t="shared" si="3"/>
        <v>6.0511522230058654</v>
      </c>
      <c r="BU13" s="288">
        <f t="shared" si="3"/>
        <v>3.9022434443433451</v>
      </c>
      <c r="BV13" s="288">
        <f t="shared" si="3"/>
        <v>4.5122153180866373</v>
      </c>
      <c r="BW13" s="288">
        <f t="shared" si="3"/>
        <v>9.2149173904432136</v>
      </c>
      <c r="BX13" s="288">
        <f t="shared" si="3"/>
        <v>5.5675269499230007</v>
      </c>
      <c r="BY13" s="288">
        <f t="shared" si="3"/>
        <v>6.5304395908535788</v>
      </c>
      <c r="BZ13" s="288">
        <f t="shared" si="3"/>
        <v>4.1560307754313515</v>
      </c>
      <c r="CA13" s="288">
        <f t="shared" si="4"/>
        <v>6.7690507455794551</v>
      </c>
      <c r="CB13" s="288">
        <f t="shared" si="4"/>
        <v>400</v>
      </c>
      <c r="CC13" s="288">
        <f t="shared" si="4"/>
        <v>8.1645552474850565</v>
      </c>
      <c r="CD13" s="288">
        <f t="shared" si="4"/>
        <v>0.27793411571786908</v>
      </c>
    </row>
    <row r="14" spans="1:82">
      <c r="A14" s="285">
        <f t="shared" si="5"/>
        <v>1980</v>
      </c>
      <c r="B14" s="285" cm="1">
        <f t="array" ref="B14">INDEX(GMWA!$A$2:$CR$600,MATCH(1,(GMWA!$CQ$2:$CQ$600=B$3)*(GMWA!$CP$2:$CP$600=B$4)*(GMWA!$CR$2:$CR$600=B$1),0),$A14-1966)</f>
        <v>11972</v>
      </c>
      <c r="C14" s="285" cm="1">
        <f t="array" ref="C14">INDEX(GMWA!$A$2:$CR$600,MATCH(1,(GMWA!$CQ$2:$CQ$600=C$3)*(GMWA!$CP$2:$CP$600=C$4)*(GMWA!$CR$2:$CR$600=C$1),0),$A14-1966)</f>
        <v>148.77500000000001</v>
      </c>
      <c r="D14" s="285" cm="1">
        <f t="array" ref="D14">INDEX(GMWA!$A$2:$CR$600,MATCH(1,(GMWA!$CQ$2:$CQ$600=D$3)*(GMWA!$CP$2:$CP$600=D$4)*(GMWA!$CR$2:$CR$600=D$1),0),$A14-1966)</f>
        <v>7259.8689999999997</v>
      </c>
      <c r="E14" s="285" cm="1">
        <f t="array" ref="E14">INDEX(GMWA!$A$2:$CR$600,MATCH(1,(GMWA!$CQ$2:$CQ$600=E$3)*(GMWA!$CP$2:$CP$600=E$4)*(GMWA!$CR$2:$CR$600=E$1),0),$A14-1966)</f>
        <v>17033</v>
      </c>
      <c r="F14" s="285" cm="1">
        <f t="array" ref="F14">INDEX(GMWA!$A$2:$CR$600,MATCH(1,(GMWA!$CQ$2:$CQ$600=F$3)*(GMWA!$CP$2:$CP$600=F$4)*(GMWA!$CR$2:$CR$600=F$1),0),$A14-1966)</f>
        <v>2396</v>
      </c>
      <c r="G14" s="285" cm="1">
        <f t="array" ref="G14">INDEX(GMWA!$A$2:$CR$600,MATCH(1,(GMWA!$CQ$2:$CQ$600=G$3)*(GMWA!$CP$2:$CP$600=G$4)*(GMWA!$CR$2:$CR$600=G$1),0),$A14-1966)</f>
        <v>13.37152</v>
      </c>
      <c r="H14" s="285" cm="1">
        <f t="array" ref="H14">INDEX(GMWA!$A$2:$CR$600,MATCH(1,(GMWA!$CQ$2:$CQ$600=H$3)*(GMWA!$CP$2:$CP$600=H$4)*(GMWA!$CR$2:$CR$600=H$1),0),$A14-1966)</f>
        <v>16780.39</v>
      </c>
      <c r="I14" s="285" cm="1">
        <f t="array" ref="I14">INDEX(GMWA!$A$2:$CR$600,MATCH(1,(GMWA!$CQ$2:$CQ$600=I$3)*(GMWA!$CP$2:$CP$600=I$4)*(GMWA!$CR$2:$CR$600=I$1),0),$A14-1966)</f>
        <v>3.154236</v>
      </c>
      <c r="J14" s="285" cm="1">
        <f t="array" ref="J14">INDEX(GMWA!$A$2:$CR$600,MATCH(1,(GMWA!$CQ$2:$CQ$600=J$3)*(GMWA!$CP$2:$CP$600=J$4)*(GMWA!$CR$2:$CR$600=J$1),0),$A14-1966)</f>
        <v>177.92179999999999</v>
      </c>
      <c r="K14" s="285" cm="1">
        <f t="array" ref="K14">INDEX(GMWA!$A$2:$CR$600,MATCH(1,(GMWA!$CQ$2:$CQ$600=K$3)*(GMWA!$CP$2:$CP$600=K$4)*(GMWA!$CR$2:$CR$600=K$1),0),$A14-1966)</f>
        <v>16.739999999999998</v>
      </c>
      <c r="L14" s="285" cm="1">
        <f t="array" ref="L14">INDEX(GMWA!$A$2:$CR$600,MATCH(1,(GMWA!$CQ$2:$CQ$600=L$3)*(GMWA!$CP$2:$CP$600=L$4)*(GMWA!$CR$2:$CR$600=L$1),0),$A14-1966)</f>
        <v>5.516</v>
      </c>
      <c r="M14" s="285" cm="1">
        <f t="array" ref="M14">INDEX(GMWA!$A$2:$CR$600,MATCH(1,(GMWA!$CQ$2:$CQ$600=M$3)*(GMWA!$CP$2:$CP$600=M$4)*(GMWA!$CR$2:$CR$600=M$1),0),$A14-1966)</f>
        <v>8.8976349999999993</v>
      </c>
      <c r="N14" s="285" cm="1">
        <f t="array" ref="N14">INDEX(GMWA!$A$2:$CR$600,MATCH(1,(GMWA!$CQ$2:$CQ$600=N$3)*(GMWA!$CP$2:$CP$600=N$4)*(GMWA!$CR$2:$CR$600=N$1),0),$A14-1966)</f>
        <v>2.7622089999999999</v>
      </c>
      <c r="O14" s="285" cm="1">
        <f t="array" ref="O14">INDEX(GMWA!$A$2:$CR$600,MATCH(1,(GMWA!$CQ$2:$CQ$600=O$3)*(GMWA!$CP$2:$CP$600=O$4)*(GMWA!$CR$2:$CR$600=O$1),0),$A14-1966)</f>
        <v>5.8643999999999998</v>
      </c>
      <c r="P14" s="285" cm="1">
        <f t="array" ref="P14">INDEX(GMWA!$A$2:$CR$600,MATCH(1,(GMWA!$CQ$2:$CQ$600=P$3)*(GMWA!$CP$2:$CP$600=P$4)*(GMWA!$CR$2:$CR$600=P$1),0),$A14-1966)</f>
        <v>5.5218480000000003</v>
      </c>
      <c r="Q14" s="285" cm="1">
        <f t="array" ref="Q14">INDEX(GMWA!$A$2:$CR$600,MATCH(1,(GMWA!$CQ$2:$CQ$600=Q$3)*(GMWA!$CP$2:$CP$600=Q$4)*(GMWA!$CR$2:$CR$600=Q$1),0),$A14-1966)</f>
        <v>1.591307</v>
      </c>
      <c r="R14" s="285" cm="1">
        <f t="array" ref="R14">INDEX(GMWA!$A$2:$CR$600,MATCH(1,(GMWA!$CQ$2:$CQ$600=R$3)*(GMWA!$CP$2:$CP$600=R$4)*(GMWA!$CR$2:$CR$600=R$1),0),$A14-1966)</f>
        <v>0.32200000000000001</v>
      </c>
      <c r="S14" s="285" cm="1">
        <f t="array" ref="S14">INDEX(GMWA!$A$2:$CR$600,MATCH(1,(GMWA!$CQ$2:$CQ$600=S$3)*(GMWA!$CP$2:$CP$600=S$4)*(GMWA!$CR$2:$CR$600=S$1),0),$A14-1966)</f>
        <v>4.0000000000000001E-3</v>
      </c>
      <c r="T14" s="285" cm="1">
        <f t="array" ref="T14">INDEX(GMWA!$A$2:$CR$600,MATCH(1,(GMWA!$CQ$2:$CQ$600=T$3)*(GMWA!$CP$2:$CP$600=T$4)*(GMWA!$CR$2:$CR$600=T$1),0),$A14-1966)</f>
        <v>0.1569082</v>
      </c>
      <c r="U14" s="285" cm="1">
        <f t="array" ref="U14">INDEX(GMWA!$A$2:$CR$600,MATCH(1,(GMWA!$CQ$2:$CQ$600=U$3)*(GMWA!$CP$2:$CP$600=U$4)*(GMWA!$CR$2:$CR$600=U$1),0),$A14-1966)</f>
        <v>4.0000000000000001E-3</v>
      </c>
      <c r="V14" s="285" cm="1">
        <f t="array" ref="V14">INDEX(GMWA!$A$2:$CR$600,MATCH(1,(GMWA!$CQ$2:$CQ$600=V$3)*(GMWA!$CP$2:$CP$600=V$4)*(GMWA!$CR$2:$CR$600=V$1),0),$A14-1966)</f>
        <v>121541.3</v>
      </c>
      <c r="W14" s="285" cm="1">
        <f t="array" ref="W14">INDEX(GMWA!$A$2:$CR$600,MATCH(1,(GMWA!$CQ$2:$CQ$600=W$3)*(GMWA!$CP$2:$CP$600=W$4)*(GMWA!$CR$2:$CR$600=W$1),0),$A14-1966)</f>
        <v>2048.9160000000002</v>
      </c>
      <c r="X14" s="285" cm="1">
        <f t="array" ref="X14">INDEX(GMWA!$A$2:$CR$600,MATCH(1,(GMWA!$CQ$2:$CQ$600=X$3)*(GMWA!$CP$2:$CP$600=X$4)*(GMWA!$CR$2:$CR$600=X$1),0),$A14-1966)</f>
        <v>117142</v>
      </c>
      <c r="Y14" s="285" cm="1">
        <f t="array" ref="Y14">INDEX(GMWA!$A$2:$CR$600,MATCH(1,(GMWA!$CQ$2:$CQ$600=Y$3)*(GMWA!$CP$2:$CP$600=Y$4)*(GMWA!$CR$2:$CR$600=Y$1),0),$A14-1966)</f>
        <v>150393</v>
      </c>
      <c r="Z14" s="285" cm="1">
        <f t="array" ref="Z14">INDEX(GMWA!$A$2:$CR$600,MATCH(1,(GMWA!$CQ$2:$CQ$600=Z$3)*(GMWA!$CP$2:$CP$600=Z$4)*(GMWA!$CR$2:$CR$600=Z$1),0),$A14-1966)</f>
        <v>1E-3</v>
      </c>
      <c r="AA14" s="285" cm="1">
        <f t="array" ref="AA14">INDEX(GMWA!$A$2:$CR$600,MATCH(1,(GMWA!$CQ$2:$CQ$600=AA$3)*(GMWA!$CP$2:$CP$600=AA$4)*(GMWA!$CR$2:$CR$600=AA$1),0),$A14-1966)</f>
        <v>177.57599999999999</v>
      </c>
      <c r="AB14" s="285" cm="1">
        <f t="array" ref="AB14">INDEX(GMWA!$A$2:$CR$600,MATCH(1,(GMWA!$CQ$2:$CQ$600=AB$3)*(GMWA!$CP$2:$CP$600=AB$4)*(GMWA!$CR$2:$CR$600=AB$1),0),$A14-1966)</f>
        <v>261290.9</v>
      </c>
      <c r="AC14" s="285" cm="1">
        <f t="array" ref="AC14">INDEX(GMWA!$A$2:$CR$600,MATCH(1,(GMWA!$CQ$2:$CQ$600=AC$3)*(GMWA!$CP$2:$CP$600=AC$4)*(GMWA!$CR$2:$CR$600=AC$1),0),$A14-1966)</f>
        <v>119.87090000000001</v>
      </c>
      <c r="AD14" s="285" cm="1">
        <f t="array" ref="AD14">INDEX(GMWA!$A$2:$CR$600,MATCH(1,(GMWA!$CQ$2:$CQ$600=AD$3)*(GMWA!$CP$2:$CP$600=AD$4)*(GMWA!$CR$2:$CR$600=AD$1),0),$A14-1966)</f>
        <v>9342.0540000000001</v>
      </c>
      <c r="AE14" s="285" cm="1">
        <f t="array" ref="AE14">INDEX(GMWA!$A$2:$CR$600,MATCH(1,(GMWA!$CQ$2:$CQ$600=AE$3)*(GMWA!$CP$2:$CP$600=AE$4)*(GMWA!$CR$2:$CR$600=AE$1),0),$A14-1966)</f>
        <v>248.89420000000001</v>
      </c>
      <c r="AF14" s="285" cm="1">
        <f t="array" ref="AF14">INDEX(GMWA!$A$2:$CR$600,MATCH(1,(GMWA!$CQ$2:$CQ$600=AF$3)*(GMWA!$CP$2:$CP$600=AF$4)*(GMWA!$CR$2:$CR$600=AF$1),0),$A14-1966)</f>
        <v>129.1328</v>
      </c>
      <c r="AG14" s="285" cm="1">
        <f t="array" ref="AG14">INDEX(GMWA!$A$2:$CR$600,MATCH(1,(GMWA!$CQ$2:$CQ$600=AG$3)*(GMWA!$CP$2:$CP$600=AG$4)*(GMWA!$CR$2:$CR$600=AG$1),0),$A14-1966)</f>
        <v>178.64400000000001</v>
      </c>
      <c r="AH14" s="285" cm="1">
        <f t="array" ref="AH14">INDEX(GMWA!$A$2:$CR$600,MATCH(1,(GMWA!$CQ$2:$CQ$600=AH$3)*(GMWA!$CP$2:$CP$600=AH$4)*(GMWA!$CR$2:$CR$600=AH$1),0),$A14-1966)</f>
        <v>26.913</v>
      </c>
      <c r="AI14" s="285" cm="1">
        <f t="array" ref="AI14">INDEX(GMWA!$A$2:$CR$600,MATCH(1,(GMWA!$CQ$2:$CQ$600=AI$3)*(GMWA!$CP$2:$CP$600=AI$4)*(GMWA!$CR$2:$CR$600=AI$1),0),$A14-1966)</f>
        <v>98.617220000000003</v>
      </c>
      <c r="AJ14" s="285" cm="1">
        <f t="array" ref="AJ14">INDEX(GMWA!$A$2:$CR$600,MATCH(1,(GMWA!$CQ$2:$CQ$600=AJ$3)*(GMWA!$CP$2:$CP$600=AJ$4)*(GMWA!$CR$2:$CR$600=AJ$1),0),$A14-1966)</f>
        <v>82.852639999999994</v>
      </c>
      <c r="AK14" s="285" cm="1">
        <f t="array" ref="AK14">INDEX(GMWA!$A$2:$CR$600,MATCH(1,(GMWA!$CQ$2:$CQ$600=AK$3)*(GMWA!$CP$2:$CP$600=AK$4)*(GMWA!$CR$2:$CR$600=AK$1),0),$A14-1966)</f>
        <v>36.716659999999997</v>
      </c>
      <c r="AL14" s="285" cm="1">
        <f t="array" ref="AL14">INDEX(GMWA!$A$2:$CR$600,MATCH(1,(GMWA!$CQ$2:$CQ$600=AL$3)*(GMWA!$CP$2:$CP$600=AL$4)*(GMWA!$CR$2:$CR$600=AL$1),0),$A14-1966)</f>
        <v>4.2396349999999998</v>
      </c>
      <c r="AM14" s="285" cm="1">
        <f t="array" ref="AM14">INDEX(GMWA!$A$2:$CR$600,MATCH(1,(GMWA!$CQ$2:$CQ$600=AM$3)*(GMWA!$CP$2:$CP$600=AM$4)*(GMWA!$CR$2:$CR$600=AM$1),0),$A14-1966)</f>
        <v>7.2451030000000003</v>
      </c>
      <c r="AN14" s="285" cm="1">
        <f t="array" ref="AN14">INDEX(GMWA!$A$2:$CR$600,MATCH(1,(GMWA!$CQ$2:$CQ$600=AN$3)*(GMWA!$CP$2:$CP$600=AN$4)*(GMWA!$CR$2:$CR$600=AN$1),0),$A14-1966)</f>
        <v>1.8823920000000001</v>
      </c>
      <c r="AO14" s="285" cm="1">
        <f t="array" ref="AO14">INDEX(GMWA!$A$2:$CR$600,MATCH(1,(GMWA!$CQ$2:$CQ$600=AO$3)*(GMWA!$CP$2:$CP$600=AO$4)*(GMWA!$CR$2:$CR$600=AO$1),0),$A14-1966)</f>
        <v>2.660012</v>
      </c>
      <c r="AP14" s="285" cm="1">
        <f t="array" ref="AP14">INDEX(GMWA!$A$2:$CR$600,MATCH(1,(GMWA!$CQ$2:$CQ$600=AP$3)*(GMWA!$CP$2:$CP$600=AP$4)*(GMWA!$CR$2:$CR$600=AP$1),0),$A14-1966)</f>
        <v>259970</v>
      </c>
      <c r="AQ14" s="285" cm="1">
        <f t="array" ref="AQ14">INDEX(GMWA!$A$2:$CR$600,MATCH(1,(GMWA!$CQ$2:$CQ$600=AQ$3)*(GMWA!$CP$2:$CP$600=AQ$4)*(GMWA!$CR$2:$CR$600=AQ$1),0),$A14-1966)</f>
        <v>2857.3249999999998</v>
      </c>
      <c r="AR14" s="285" cm="1">
        <f t="array" ref="AR14">INDEX(GMWA!$A$2:$CR$600,MATCH(1,(GMWA!$CQ$2:$CQ$600=AR$3)*(GMWA!$CP$2:$CP$600=AR$4)*(GMWA!$CR$2:$CR$600=AR$1),0),$A14-1966)</f>
        <v>255596.3</v>
      </c>
      <c r="AS14" s="285" cm="1">
        <f t="array" ref="AS14">INDEX(GMWA!$A$2:$CR$600,MATCH(1,(GMWA!$CQ$2:$CQ$600=AS$3)*(GMWA!$CP$2:$CP$600=AS$4)*(GMWA!$CR$2:$CR$600=AS$1),0),$A14-1966)</f>
        <v>322782</v>
      </c>
      <c r="AT14" s="285" cm="1">
        <f t="array" ref="AT14">INDEX(GMWA!$A$2:$CR$600,MATCH(1,(GMWA!$CQ$2:$CQ$600=AT$3)*(GMWA!$CP$2:$CP$600=AT$4)*(GMWA!$CR$2:$CR$600=AT$1),0),$A14-1966)</f>
        <v>143160</v>
      </c>
      <c r="AU14" s="285" cm="1">
        <f t="array" ref="AU14">INDEX(GMWA!$A$2:$CR$600,MATCH(1,(GMWA!$CQ$2:$CQ$600=AU$3)*(GMWA!$CP$2:$CP$600=AU$4)*(GMWA!$CR$2:$CR$600=AU$1),0),$A14-1966)</f>
        <v>382.38440000000003</v>
      </c>
      <c r="AV14" s="285" cm="1">
        <f t="array" ref="AV14">INDEX(GMWA!$A$2:$CR$600,MATCH(1,(GMWA!$CQ$2:$CQ$600=AV$3)*(GMWA!$CP$2:$CP$600=AV$4)*(GMWA!$CR$2:$CR$600=AV$1),0),$A14-1966)</f>
        <v>590421.30000000005</v>
      </c>
      <c r="AW14" s="285" cm="1">
        <f t="array" ref="AW14">INDEX(GMWA!$A$2:$CR$600,MATCH(1,(GMWA!$CQ$2:$CQ$600=AW$3)*(GMWA!$CP$2:$CP$600=AW$4)*(GMWA!$CR$2:$CR$600=AW$1),0),$A14-1966)</f>
        <v>205.2165</v>
      </c>
      <c r="AX14" s="285" cm="1">
        <f t="array" ref="AX14">INDEX(GMWA!$A$2:$CR$600,MATCH(1,(GMWA!$CQ$2:$CQ$600=AX$3)*(GMWA!$CP$2:$CP$600=AX$4)*(GMWA!$CR$2:$CR$600=AX$1),0),$A14-1966)</f>
        <v>41167.300000000003</v>
      </c>
      <c r="AY14" s="285" cm="1">
        <f t="array" ref="AY14">INDEX(GMWA!$A$2:$CR$600,MATCH(1,(GMWA!$CQ$2:$CQ$600=AY$3)*(GMWA!$CP$2:$CP$600=AY$4)*(GMWA!$CR$2:$CR$600=AY$1),0),$A14-1966)</f>
        <v>896.64660000000003</v>
      </c>
      <c r="AZ14" s="285" cm="1">
        <f t="array" ref="AZ14">INDEX(GMWA!$A$2:$CR$600,MATCH(1,(GMWA!$CQ$2:$CQ$600=AZ$3)*(GMWA!$CP$2:$CP$600=AZ$4)*(GMWA!$CR$2:$CR$600=AZ$1),0),$A14-1966)</f>
        <v>447.34500000000003</v>
      </c>
      <c r="BA14" s="285" cm="1">
        <f t="array" ref="BA14">INDEX(GMWA!$A$2:$CR$600,MATCH(1,(GMWA!$CQ$2:$CQ$600=BA$3)*(GMWA!$CP$2:$CP$600=BA$4)*(GMWA!$CR$2:$CR$600=BA$1),0),$A14-1966)</f>
        <v>217.501</v>
      </c>
      <c r="BB14" s="285" cm="1">
        <f t="array" ref="BB14">INDEX(GMWA!$A$2:$CR$600,MATCH(1,(GMWA!$CQ$2:$CQ$600=BB$3)*(GMWA!$CP$2:$CP$600=BB$4)*(GMWA!$CR$2:$CR$600=BB$1),0),$A14-1966)</f>
        <v>100.07810000000001</v>
      </c>
      <c r="BC14" s="285" cm="1">
        <f t="array" ref="BC14">INDEX(GMWA!$A$2:$CR$600,MATCH(1,(GMWA!$CQ$2:$CQ$600=BC$3)*(GMWA!$CP$2:$CP$600=BC$4)*(GMWA!$CR$2:$CR$600=BC$1),0),$A14-1966)</f>
        <v>174.82599999999999</v>
      </c>
      <c r="BD14" s="285" cm="1">
        <f t="array" ref="BD14">INDEX(GMWA!$A$2:$CR$600,MATCH(1,(GMWA!$CQ$2:$CQ$600=BD$3)*(GMWA!$CP$2:$CP$600=BD$4)*(GMWA!$CR$2:$CR$600=BD$1),0),$A14-1966)</f>
        <v>89.063999999999993</v>
      </c>
      <c r="BE14" s="285" cm="1">
        <f t="array" ref="BE14">INDEX(GMWA!$A$2:$CR$600,MATCH(1,(GMWA!$CQ$2:$CQ$600=BE$3)*(GMWA!$CP$2:$CP$600=BE$4)*(GMWA!$CR$2:$CR$600=BE$1),0),$A14-1966)</f>
        <v>62.140039999999999</v>
      </c>
      <c r="BF14" s="285" cm="1">
        <f t="array" ref="BF14">INDEX(GMWA!$A$2:$CR$600,MATCH(1,(GMWA!$CQ$2:$CQ$600=BF$3)*(GMWA!$CP$2:$CP$600=BF$4)*(GMWA!$CR$2:$CR$600=BF$1),0),$A14-1966)</f>
        <v>33.936</v>
      </c>
      <c r="BG14" s="285" cm="1">
        <f t="array" ref="BG14">INDEX(GMWA!$A$2:$CR$600,MATCH(1,(GMWA!$CQ$2:$CQ$600=BG$3)*(GMWA!$CP$2:$CP$600=BG$4)*(GMWA!$CR$2:$CR$600=BG$1),0),$A14-1966)</f>
        <v>13.37121</v>
      </c>
      <c r="BH14" s="285" cm="1">
        <f t="array" ref="BH14">INDEX(GMWA!$A$2:$CR$600,MATCH(1,(GMWA!$CQ$2:$CQ$600=BH$3)*(GMWA!$CP$2:$CP$600=BH$4)*(GMWA!$CR$2:$CR$600=BH$1),0),$A14-1966)</f>
        <v>7.3553600000000001</v>
      </c>
      <c r="BI14" s="285" cm="1">
        <f t="array" ref="BI14">INDEX(GMWA!$A$2:$CR$600,MATCH(1,(GMWA!$CQ$2:$CQ$600=BI$3)*(GMWA!$CP$2:$CP$600=BI$4)*(GMWA!$CR$2:$CR$600=BI$1),0),$A14-1966)</f>
        <v>23.336030000000001</v>
      </c>
      <c r="BK14" s="288">
        <f t="shared" si="3"/>
        <v>9.8501497021999924</v>
      </c>
      <c r="BL14" s="288">
        <f t="shared" si="3"/>
        <v>7.2611566311161617</v>
      </c>
      <c r="BM14" s="288">
        <f t="shared" si="3"/>
        <v>6.1974944938621501</v>
      </c>
      <c r="BN14" s="288">
        <f t="shared" si="3"/>
        <v>11.325660103861217</v>
      </c>
      <c r="BO14" s="288">
        <f t="shared" si="3"/>
        <v>239600000</v>
      </c>
      <c r="BP14" s="288">
        <f t="shared" si="3"/>
        <v>7.5300265801684922</v>
      </c>
      <c r="BQ14" s="288">
        <f t="shared" si="3"/>
        <v>6.4221103758301572</v>
      </c>
      <c r="BR14" s="288">
        <f t="shared" si="3"/>
        <v>2.6313609057744625</v>
      </c>
      <c r="BS14" s="288">
        <f t="shared" si="3"/>
        <v>1.9045254930018602</v>
      </c>
      <c r="BT14" s="288">
        <f t="shared" si="3"/>
        <v>6.7257493344561663</v>
      </c>
      <c r="BU14" s="288">
        <f t="shared" si="3"/>
        <v>4.2715715914159684</v>
      </c>
      <c r="BV14" s="288">
        <f t="shared" si="3"/>
        <v>4.9806514632453363</v>
      </c>
      <c r="BW14" s="288">
        <f t="shared" si="3"/>
        <v>10.263474900605654</v>
      </c>
      <c r="BX14" s="288">
        <f t="shared" si="3"/>
        <v>5.946628793632593</v>
      </c>
      <c r="BY14" s="288">
        <f t="shared" si="3"/>
        <v>6.6646615002249794</v>
      </c>
      <c r="BZ14" s="288">
        <f t="shared" si="3"/>
        <v>4.334018943988915</v>
      </c>
      <c r="CA14" s="288">
        <f t="shared" si="4"/>
        <v>7.5949934369350203</v>
      </c>
      <c r="CB14" s="288">
        <f t="shared" si="4"/>
        <v>5.520970509321952E-2</v>
      </c>
      <c r="CC14" s="288">
        <f t="shared" si="4"/>
        <v>8.3355751618153917</v>
      </c>
      <c r="CD14" s="288">
        <f t="shared" si="4"/>
        <v>0.15037526146498587</v>
      </c>
    </row>
    <row r="15" spans="1:82">
      <c r="A15" s="285">
        <f t="shared" si="5"/>
        <v>1981</v>
      </c>
      <c r="B15" s="285" cm="1">
        <f t="array" ref="B15">INDEX(GMWA!$A$2:$CR$600,MATCH(1,(GMWA!$CQ$2:$CQ$600=B$3)*(GMWA!$CP$2:$CP$600=B$4)*(GMWA!$CR$2:$CR$600=B$1),0),$A15-1966)</f>
        <v>14207</v>
      </c>
      <c r="C15" s="285" cm="1">
        <f t="array" ref="C15">INDEX(GMWA!$A$2:$CR$600,MATCH(1,(GMWA!$CQ$2:$CQ$600=C$3)*(GMWA!$CP$2:$CP$600=C$4)*(GMWA!$CR$2:$CR$600=C$1),0),$A15-1966)</f>
        <v>180.07499999999999</v>
      </c>
      <c r="D15" s="285" cm="1">
        <f t="array" ref="D15">INDEX(GMWA!$A$2:$CR$600,MATCH(1,(GMWA!$CQ$2:$CQ$600=D$3)*(GMWA!$CP$2:$CP$600=D$4)*(GMWA!$CR$2:$CR$600=D$1),0),$A15-1966)</f>
        <v>8747.4269999999997</v>
      </c>
      <c r="E15" s="285" cm="1">
        <f t="array" ref="E15">INDEX(GMWA!$A$2:$CR$600,MATCH(1,(GMWA!$CQ$2:$CQ$600=E$3)*(GMWA!$CP$2:$CP$600=E$4)*(GMWA!$CR$2:$CR$600=E$1),0),$A15-1966)</f>
        <v>22530</v>
      </c>
      <c r="F15" s="285" cm="1">
        <f t="array" ref="F15">INDEX(GMWA!$A$2:$CR$600,MATCH(1,(GMWA!$CQ$2:$CQ$600=F$3)*(GMWA!$CP$2:$CP$600=F$4)*(GMWA!$CR$2:$CR$600=F$1),0),$A15-1966)</f>
        <v>2661</v>
      </c>
      <c r="G15" s="285" cm="1">
        <f t="array" ref="G15">INDEX(GMWA!$A$2:$CR$600,MATCH(1,(GMWA!$CQ$2:$CQ$600=G$3)*(GMWA!$CP$2:$CP$600=G$4)*(GMWA!$CR$2:$CR$600=G$1),0),$A15-1966)</f>
        <v>19.545860000000001</v>
      </c>
      <c r="H15" s="285" cm="1">
        <f t="array" ref="H15">INDEX(GMWA!$A$2:$CR$600,MATCH(1,(GMWA!$CQ$2:$CQ$600=H$3)*(GMWA!$CP$2:$CP$600=H$4)*(GMWA!$CR$2:$CR$600=H$1),0),$A15-1966)</f>
        <v>24984.48</v>
      </c>
      <c r="I15" s="285" cm="1">
        <f t="array" ref="I15">INDEX(GMWA!$A$2:$CR$600,MATCH(1,(GMWA!$CQ$2:$CQ$600=I$3)*(GMWA!$CP$2:$CP$600=I$4)*(GMWA!$CR$2:$CR$600=I$1),0),$A15-1966)</f>
        <v>3.4021690000000002</v>
      </c>
      <c r="J15" s="285" cm="1">
        <f t="array" ref="J15">INDEX(GMWA!$A$2:$CR$600,MATCH(1,(GMWA!$CQ$2:$CQ$600=J$3)*(GMWA!$CP$2:$CP$600=J$4)*(GMWA!$CR$2:$CR$600=J$1),0),$A15-1966)</f>
        <v>251.4486</v>
      </c>
      <c r="K15" s="285" cm="1">
        <f t="array" ref="K15">INDEX(GMWA!$A$2:$CR$600,MATCH(1,(GMWA!$CQ$2:$CQ$600=K$3)*(GMWA!$CP$2:$CP$600=K$4)*(GMWA!$CR$2:$CR$600=K$1),0),$A15-1966)</f>
        <v>20.75</v>
      </c>
      <c r="L15" s="285" cm="1">
        <f t="array" ref="L15">INDEX(GMWA!$A$2:$CR$600,MATCH(1,(GMWA!$CQ$2:$CQ$600=L$3)*(GMWA!$CP$2:$CP$600=L$4)*(GMWA!$CR$2:$CR$600=L$1),0),$A15-1966)</f>
        <v>8.6739999999999995</v>
      </c>
      <c r="M15" s="285" cm="1">
        <f t="array" ref="M15">INDEX(GMWA!$A$2:$CR$600,MATCH(1,(GMWA!$CQ$2:$CQ$600=M$3)*(GMWA!$CP$2:$CP$600=M$4)*(GMWA!$CR$2:$CR$600=M$1),0),$A15-1966)</f>
        <v>12.26362</v>
      </c>
      <c r="N15" s="285" cm="1">
        <f t="array" ref="N15">INDEX(GMWA!$A$2:$CR$600,MATCH(1,(GMWA!$CQ$2:$CQ$600=N$3)*(GMWA!$CP$2:$CP$600=N$4)*(GMWA!$CR$2:$CR$600=N$1),0),$A15-1966)</f>
        <v>5.4709510000000003</v>
      </c>
      <c r="O15" s="285" cm="1">
        <f t="array" ref="O15">INDEX(GMWA!$A$2:$CR$600,MATCH(1,(GMWA!$CQ$2:$CQ$600=O$3)*(GMWA!$CP$2:$CP$600=O$4)*(GMWA!$CR$2:$CR$600=O$1),0),$A15-1966)</f>
        <v>7.2976999999999999</v>
      </c>
      <c r="P15" s="285" cm="1">
        <f t="array" ref="P15">INDEX(GMWA!$A$2:$CR$600,MATCH(1,(GMWA!$CQ$2:$CQ$600=P$3)*(GMWA!$CP$2:$CP$600=P$4)*(GMWA!$CR$2:$CR$600=P$1),0),$A15-1966)</f>
        <v>7.3489810000000002</v>
      </c>
      <c r="Q15" s="285" cm="1">
        <f t="array" ref="Q15">INDEX(GMWA!$A$2:$CR$600,MATCH(1,(GMWA!$CQ$2:$CQ$600=Q$3)*(GMWA!$CP$2:$CP$600=Q$4)*(GMWA!$CR$2:$CR$600=Q$1),0),$A15-1966)</f>
        <v>1.8960669999999999</v>
      </c>
      <c r="R15" s="285" cm="1">
        <f t="array" ref="R15">INDEX(GMWA!$A$2:$CR$600,MATCH(1,(GMWA!$CQ$2:$CQ$600=R$3)*(GMWA!$CP$2:$CP$600=R$4)*(GMWA!$CR$2:$CR$600=R$1),0),$A15-1966)</f>
        <v>0.39300000000000002</v>
      </c>
      <c r="S15" s="285" cm="1">
        <f t="array" ref="S15">INDEX(GMWA!$A$2:$CR$600,MATCH(1,(GMWA!$CQ$2:$CQ$600=S$3)*(GMWA!$CP$2:$CP$600=S$4)*(GMWA!$CR$2:$CR$600=S$1),0),$A15-1966)</f>
        <v>4.0000000000000001E-3</v>
      </c>
      <c r="T15" s="285" cm="1">
        <f t="array" ref="T15">INDEX(GMWA!$A$2:$CR$600,MATCH(1,(GMWA!$CQ$2:$CQ$600=T$3)*(GMWA!$CP$2:$CP$600=T$4)*(GMWA!$CR$2:$CR$600=T$1),0),$A15-1966)</f>
        <v>0.2607525</v>
      </c>
      <c r="U15" s="285" cm="1">
        <f t="array" ref="U15">INDEX(GMWA!$A$2:$CR$600,MATCH(1,(GMWA!$CQ$2:$CQ$600=U$3)*(GMWA!$CP$2:$CP$600=U$4)*(GMWA!$CR$2:$CR$600=U$1),0),$A15-1966)</f>
        <v>4.0000000000000001E-3</v>
      </c>
      <c r="V15" s="285" cm="1">
        <f t="array" ref="V15">INDEX(GMWA!$A$2:$CR$600,MATCH(1,(GMWA!$CQ$2:$CQ$600=V$3)*(GMWA!$CP$2:$CP$600=V$4)*(GMWA!$CR$2:$CR$600=V$1),0),$A15-1966)</f>
        <v>131791.5</v>
      </c>
      <c r="W15" s="285" cm="1">
        <f t="array" ref="W15">INDEX(GMWA!$A$2:$CR$600,MATCH(1,(GMWA!$CQ$2:$CQ$600=W$3)*(GMWA!$CP$2:$CP$600=W$4)*(GMWA!$CR$2:$CR$600=W$1),0),$A15-1966)</f>
        <v>2242.6019999999999</v>
      </c>
      <c r="X15" s="285" cm="1">
        <f t="array" ref="X15">INDEX(GMWA!$A$2:$CR$600,MATCH(1,(GMWA!$CQ$2:$CQ$600=X$3)*(GMWA!$CP$2:$CP$600=X$4)*(GMWA!$CR$2:$CR$600=X$1),0),$A15-1966)</f>
        <v>141207</v>
      </c>
      <c r="Y15" s="285" cm="1">
        <f t="array" ref="Y15">INDEX(GMWA!$A$2:$CR$600,MATCH(1,(GMWA!$CQ$2:$CQ$600=Y$3)*(GMWA!$CP$2:$CP$600=Y$4)*(GMWA!$CR$2:$CR$600=Y$1),0),$A15-1966)</f>
        <v>177353</v>
      </c>
      <c r="Z15" s="285" cm="1">
        <f t="array" ref="Z15">INDEX(GMWA!$A$2:$CR$600,MATCH(1,(GMWA!$CQ$2:$CQ$600=Z$3)*(GMWA!$CP$2:$CP$600=Z$4)*(GMWA!$CR$2:$CR$600=Z$1),0),$A15-1966)</f>
        <v>1E-3</v>
      </c>
      <c r="AA15" s="285" cm="1">
        <f t="array" ref="AA15">INDEX(GMWA!$A$2:$CR$600,MATCH(1,(GMWA!$CQ$2:$CQ$600=AA$3)*(GMWA!$CP$2:$CP$600=AA$4)*(GMWA!$CR$2:$CR$600=AA$1),0),$A15-1966)</f>
        <v>238.18600000000001</v>
      </c>
      <c r="AB15" s="285" cm="1">
        <f t="array" ref="AB15">INDEX(GMWA!$A$2:$CR$600,MATCH(1,(GMWA!$CQ$2:$CQ$600=AB$3)*(GMWA!$CP$2:$CP$600=AB$4)*(GMWA!$CR$2:$CR$600=AB$1),0),$A15-1966)</f>
        <v>336891.4</v>
      </c>
      <c r="AC15" s="285" cm="1">
        <f t="array" ref="AC15">INDEX(GMWA!$A$2:$CR$600,MATCH(1,(GMWA!$CQ$2:$CQ$600=AC$3)*(GMWA!$CP$2:$CP$600=AC$4)*(GMWA!$CR$2:$CR$600=AC$1),0),$A15-1966)</f>
        <v>119.4041</v>
      </c>
      <c r="AD15" s="285" cm="1">
        <f t="array" ref="AD15">INDEX(GMWA!$A$2:$CR$600,MATCH(1,(GMWA!$CQ$2:$CQ$600=AD$3)*(GMWA!$CP$2:$CP$600=AD$4)*(GMWA!$CR$2:$CR$600=AD$1),0),$A15-1966)</f>
        <v>12468.82</v>
      </c>
      <c r="AE15" s="285" cm="1">
        <f t="array" ref="AE15">INDEX(GMWA!$A$2:$CR$600,MATCH(1,(GMWA!$CQ$2:$CQ$600=AE$3)*(GMWA!$CP$2:$CP$600=AE$4)*(GMWA!$CR$2:$CR$600=AE$1),0),$A15-1966)</f>
        <v>287.47710000000001</v>
      </c>
      <c r="AF15" s="285" cm="1">
        <f t="array" ref="AF15">INDEX(GMWA!$A$2:$CR$600,MATCH(1,(GMWA!$CQ$2:$CQ$600=AF$3)*(GMWA!$CP$2:$CP$600=AF$4)*(GMWA!$CR$2:$CR$600=AF$1),0),$A15-1966)</f>
        <v>141.51079999999999</v>
      </c>
      <c r="AG15" s="285" cm="1">
        <f t="array" ref="AG15">INDEX(GMWA!$A$2:$CR$600,MATCH(1,(GMWA!$CQ$2:$CQ$600=AG$3)*(GMWA!$CP$2:$CP$600=AG$4)*(GMWA!$CR$2:$CR$600=AG$1),0),$A15-1966)</f>
        <v>224.36500000000001</v>
      </c>
      <c r="AH15" s="285" cm="1">
        <f t="array" ref="AH15">INDEX(GMWA!$A$2:$CR$600,MATCH(1,(GMWA!$CQ$2:$CQ$600=AH$3)*(GMWA!$CP$2:$CP$600=AH$4)*(GMWA!$CR$2:$CR$600=AH$1),0),$A15-1966)</f>
        <v>32.902000000000001</v>
      </c>
      <c r="AI15" s="285" cm="1">
        <f t="array" ref="AI15">INDEX(GMWA!$A$2:$CR$600,MATCH(1,(GMWA!$CQ$2:$CQ$600=AI$3)*(GMWA!$CP$2:$CP$600=AI$4)*(GMWA!$CR$2:$CR$600=AI$1),0),$A15-1966)</f>
        <v>112.86750000000001</v>
      </c>
      <c r="AJ15" s="285" cm="1">
        <f t="array" ref="AJ15">INDEX(GMWA!$A$2:$CR$600,MATCH(1,(GMWA!$CQ$2:$CQ$600=AJ$3)*(GMWA!$CP$2:$CP$600=AJ$4)*(GMWA!$CR$2:$CR$600=AJ$1),0),$A15-1966)</f>
        <v>101.3441</v>
      </c>
      <c r="AK15" s="285" cm="1">
        <f t="array" ref="AK15">INDEX(GMWA!$A$2:$CR$600,MATCH(1,(GMWA!$CQ$2:$CQ$600=AK$3)*(GMWA!$CP$2:$CP$600=AK$4)*(GMWA!$CR$2:$CR$600=AK$1),0),$A15-1966)</f>
        <v>41.007719999999999</v>
      </c>
      <c r="AL15" s="285" cm="1">
        <f t="array" ref="AL15">INDEX(GMWA!$A$2:$CR$600,MATCH(1,(GMWA!$CQ$2:$CQ$600=AL$3)*(GMWA!$CP$2:$CP$600=AL$4)*(GMWA!$CR$2:$CR$600=AL$1),0),$A15-1966)</f>
        <v>4.9239600000000001</v>
      </c>
      <c r="AM15" s="285" cm="1">
        <f t="array" ref="AM15">INDEX(GMWA!$A$2:$CR$600,MATCH(1,(GMWA!$CQ$2:$CQ$600=AM$3)*(GMWA!$CP$2:$CP$600=AM$4)*(GMWA!$CR$2:$CR$600=AM$1),0),$A15-1966)</f>
        <v>9.3602670000000003</v>
      </c>
      <c r="AN15" s="285" cm="1">
        <f t="array" ref="AN15">INDEX(GMWA!$A$2:$CR$600,MATCH(1,(GMWA!$CQ$2:$CQ$600=AN$3)*(GMWA!$CP$2:$CP$600=AN$4)*(GMWA!$CR$2:$CR$600=AN$1),0),$A15-1966)</f>
        <v>2.669562</v>
      </c>
      <c r="AO15" s="285" cm="1">
        <f t="array" ref="AO15">INDEX(GMWA!$A$2:$CR$600,MATCH(1,(GMWA!$CQ$2:$CQ$600=AO$3)*(GMWA!$CP$2:$CP$600=AO$4)*(GMWA!$CR$2:$CR$600=AO$1),0),$A15-1966)</f>
        <v>4.0030289999999997</v>
      </c>
      <c r="AP15" s="285" cm="1">
        <f t="array" ref="AP15">INDEX(GMWA!$A$2:$CR$600,MATCH(1,(GMWA!$CQ$2:$CQ$600=AP$3)*(GMWA!$CP$2:$CP$600=AP$4)*(GMWA!$CR$2:$CR$600=AP$1),0),$A15-1966)</f>
        <v>290180</v>
      </c>
      <c r="AQ15" s="285" cm="1">
        <f t="array" ref="AQ15">INDEX(GMWA!$A$2:$CR$600,MATCH(1,(GMWA!$CQ$2:$CQ$600=AQ$3)*(GMWA!$CP$2:$CP$600=AQ$4)*(GMWA!$CR$2:$CR$600=AQ$1),0),$A15-1966)</f>
        <v>3207.0250000000001</v>
      </c>
      <c r="AR15" s="285" cm="1">
        <f t="array" ref="AR15">INDEX(GMWA!$A$2:$CR$600,MATCH(1,(GMWA!$CQ$2:$CQ$600=AR$3)*(GMWA!$CP$2:$CP$600=AR$4)*(GMWA!$CR$2:$CR$600=AR$1),0),$A15-1966)</f>
        <v>274362.5</v>
      </c>
      <c r="AS15" s="285" cm="1">
        <f t="array" ref="AS15">INDEX(GMWA!$A$2:$CR$600,MATCH(1,(GMWA!$CQ$2:$CQ$600=AS$3)*(GMWA!$CP$2:$CP$600=AS$4)*(GMWA!$CR$2:$CR$600=AS$1),0),$A15-1966)</f>
        <v>368358</v>
      </c>
      <c r="AT15" s="285" cm="1">
        <f t="array" ref="AT15">INDEX(GMWA!$A$2:$CR$600,MATCH(1,(GMWA!$CQ$2:$CQ$600=AT$3)*(GMWA!$CP$2:$CP$600=AT$4)*(GMWA!$CR$2:$CR$600=AT$1),0),$A15-1966)</f>
        <v>164055</v>
      </c>
      <c r="AU15" s="285" cm="1">
        <f t="array" ref="AU15">INDEX(GMWA!$A$2:$CR$600,MATCH(1,(GMWA!$CQ$2:$CQ$600=AU$3)*(GMWA!$CP$2:$CP$600=AU$4)*(GMWA!$CR$2:$CR$600=AU$1),0),$A15-1966)</f>
        <v>417.17180000000002</v>
      </c>
      <c r="AV15" s="285" cm="1">
        <f t="array" ref="AV15">INDEX(GMWA!$A$2:$CR$600,MATCH(1,(GMWA!$CQ$2:$CQ$600=AV$3)*(GMWA!$CP$2:$CP$600=AV$4)*(GMWA!$CR$2:$CR$600=AV$1),0),$A15-1966)</f>
        <v>645160.30000000005</v>
      </c>
      <c r="AW15" s="285" cm="1">
        <f t="array" ref="AW15">INDEX(GMWA!$A$2:$CR$600,MATCH(1,(GMWA!$CQ$2:$CQ$600=AW$3)*(GMWA!$CP$2:$CP$600=AW$4)*(GMWA!$CR$2:$CR$600=AW$1),0),$A15-1966)</f>
        <v>220.2474</v>
      </c>
      <c r="AX15" s="285" cm="1">
        <f t="array" ref="AX15">INDEX(GMWA!$A$2:$CR$600,MATCH(1,(GMWA!$CQ$2:$CQ$600=AX$3)*(GMWA!$CP$2:$CP$600=AX$4)*(GMWA!$CR$2:$CR$600=AX$1),0),$A15-1966)</f>
        <v>51472.800000000003</v>
      </c>
      <c r="AY15" s="285" cm="1">
        <f t="array" ref="AY15">INDEX(GMWA!$A$2:$CR$600,MATCH(1,(GMWA!$CQ$2:$CQ$600=AY$3)*(GMWA!$CP$2:$CP$600=AY$4)*(GMWA!$CR$2:$CR$600=AY$1),0),$A15-1966)</f>
        <v>939.96010000000001</v>
      </c>
      <c r="AZ15" s="285" cm="1">
        <f t="array" ref="AZ15">INDEX(GMWA!$A$2:$CR$600,MATCH(1,(GMWA!$CQ$2:$CQ$600=AZ$3)*(GMWA!$CP$2:$CP$600=AZ$4)*(GMWA!$CR$2:$CR$600=AZ$1),0),$A15-1966)</f>
        <v>504.56599999999997</v>
      </c>
      <c r="BA15" s="285" cm="1">
        <f t="array" ref="BA15">INDEX(GMWA!$A$2:$CR$600,MATCH(1,(GMWA!$CQ$2:$CQ$600=BA$3)*(GMWA!$CP$2:$CP$600=BA$4)*(GMWA!$CR$2:$CR$600=BA$1),0),$A15-1966)</f>
        <v>260.06</v>
      </c>
      <c r="BB15" s="285" cm="1">
        <f t="array" ref="BB15">INDEX(GMWA!$A$2:$CR$600,MATCH(1,(GMWA!$CQ$2:$CQ$600=BB$3)*(GMWA!$CP$2:$CP$600=BB$4)*(GMWA!$CR$2:$CR$600=BB$1),0),$A15-1966)</f>
        <v>112.29089999999999</v>
      </c>
      <c r="BC15" s="285" cm="1">
        <f t="array" ref="BC15">INDEX(GMWA!$A$2:$CR$600,MATCH(1,(GMWA!$CQ$2:$CQ$600=BC$3)*(GMWA!$CP$2:$CP$600=BC$4)*(GMWA!$CR$2:$CR$600=BC$1),0),$A15-1966)</f>
        <v>183.31899999999999</v>
      </c>
      <c r="BD15" s="285" cm="1">
        <f t="array" ref="BD15">INDEX(GMWA!$A$2:$CR$600,MATCH(1,(GMWA!$CQ$2:$CQ$600=BD$3)*(GMWA!$CP$2:$CP$600=BD$4)*(GMWA!$CR$2:$CR$600=BD$1),0),$A15-1966)</f>
        <v>93.778000000000006</v>
      </c>
      <c r="BE15" s="285" cm="1">
        <f t="array" ref="BE15">INDEX(GMWA!$A$2:$CR$600,MATCH(1,(GMWA!$CQ$2:$CQ$600=BE$3)*(GMWA!$CP$2:$CP$600=BE$4)*(GMWA!$CR$2:$CR$600=BE$1),0),$A15-1966)</f>
        <v>67.06662</v>
      </c>
      <c r="BF15" s="285" cm="1">
        <f t="array" ref="BF15">INDEX(GMWA!$A$2:$CR$600,MATCH(1,(GMWA!$CQ$2:$CQ$600=BF$3)*(GMWA!$CP$2:$CP$600=BF$4)*(GMWA!$CR$2:$CR$600=BF$1),0),$A15-1966)</f>
        <v>38.363999999999997</v>
      </c>
      <c r="BG15" s="285" cm="1">
        <f t="array" ref="BG15">INDEX(GMWA!$A$2:$CR$600,MATCH(1,(GMWA!$CQ$2:$CQ$600=BG$3)*(GMWA!$CP$2:$CP$600=BG$4)*(GMWA!$CR$2:$CR$600=BG$1),0),$A15-1966)</f>
        <v>16.22467</v>
      </c>
      <c r="BH15" s="285" cm="1">
        <f t="array" ref="BH15">INDEX(GMWA!$A$2:$CR$600,MATCH(1,(GMWA!$CQ$2:$CQ$600=BH$3)*(GMWA!$CP$2:$CP$600=BH$4)*(GMWA!$CR$2:$CR$600=BH$1),0),$A15-1966)</f>
        <v>8.8049180000000007</v>
      </c>
      <c r="BI15" s="285" cm="1">
        <f t="array" ref="BI15">INDEX(GMWA!$A$2:$CR$600,MATCH(1,(GMWA!$CQ$2:$CQ$600=BI$3)*(GMWA!$CP$2:$CP$600=BI$4)*(GMWA!$CR$2:$CR$600=BI$1),0),$A15-1966)</f>
        <v>23.336030000000001</v>
      </c>
      <c r="BK15" s="288">
        <f t="shared" si="3"/>
        <v>10.779906139622055</v>
      </c>
      <c r="BL15" s="288">
        <f t="shared" si="3"/>
        <v>8.0297351023498589</v>
      </c>
      <c r="BM15" s="288">
        <f t="shared" si="3"/>
        <v>6.1947545093373559</v>
      </c>
      <c r="BN15" s="288">
        <f t="shared" si="3"/>
        <v>12.703478373639014</v>
      </c>
      <c r="BO15" s="288">
        <f t="shared" si="3"/>
        <v>266100000</v>
      </c>
      <c r="BP15" s="288">
        <f t="shared" si="3"/>
        <v>8.2061330220919793</v>
      </c>
      <c r="BQ15" s="288">
        <f t="shared" si="3"/>
        <v>7.4161821880879106</v>
      </c>
      <c r="BR15" s="288">
        <f t="shared" si="3"/>
        <v>2.8492899322552576</v>
      </c>
      <c r="BS15" s="288">
        <f t="shared" si="3"/>
        <v>2.0166190545697185</v>
      </c>
      <c r="BT15" s="288">
        <f t="shared" si="3"/>
        <v>7.2179662310493597</v>
      </c>
      <c r="BU15" s="288">
        <f t="shared" si="3"/>
        <v>6.1295674959084394</v>
      </c>
      <c r="BV15" s="288">
        <f t="shared" si="3"/>
        <v>5.4659238294742938</v>
      </c>
      <c r="BW15" s="288">
        <f t="shared" si="3"/>
        <v>16.628019573278223</v>
      </c>
      <c r="BX15" s="288">
        <f t="shared" si="3"/>
        <v>6.4657230823753506</v>
      </c>
      <c r="BY15" s="288">
        <f t="shared" si="3"/>
        <v>7.251513408279318</v>
      </c>
      <c r="BZ15" s="288">
        <f t="shared" si="3"/>
        <v>4.6236830528495609</v>
      </c>
      <c r="CA15" s="288">
        <f t="shared" si="4"/>
        <v>7.9813808398118598</v>
      </c>
      <c r="CB15" s="288">
        <f t="shared" si="4"/>
        <v>4.2733823725327497E-2</v>
      </c>
      <c r="CC15" s="288">
        <f t="shared" si="4"/>
        <v>9.7676135635733505</v>
      </c>
      <c r="CD15" s="288">
        <f t="shared" si="4"/>
        <v>9.9924332299366314E-2</v>
      </c>
    </row>
    <row r="16" spans="1:82">
      <c r="A16" s="285">
        <f t="shared" si="5"/>
        <v>1982</v>
      </c>
      <c r="B16" s="285" cm="1">
        <f t="array" ref="B16">INDEX(GMWA!$A$2:$CR$600,MATCH(1,(GMWA!$CQ$2:$CQ$600=B$3)*(GMWA!$CP$2:$CP$600=B$4)*(GMWA!$CR$2:$CR$600=B$1),0),$A16-1966)</f>
        <v>15540</v>
      </c>
      <c r="C16" s="285" cm="1">
        <f t="array" ref="C16">INDEX(GMWA!$A$2:$CR$600,MATCH(1,(GMWA!$CQ$2:$CQ$600=C$3)*(GMWA!$CP$2:$CP$600=C$4)*(GMWA!$CR$2:$CR$600=C$1),0),$A16-1966)</f>
        <v>206.17500000000001</v>
      </c>
      <c r="D16" s="285" cm="1">
        <f t="array" ref="D16">INDEX(GMWA!$A$2:$CR$600,MATCH(1,(GMWA!$CQ$2:$CQ$600=D$3)*(GMWA!$CP$2:$CP$600=D$4)*(GMWA!$CR$2:$CR$600=D$1),0),$A16-1966)</f>
        <v>10090.23</v>
      </c>
      <c r="E16" s="285" cm="1">
        <f t="array" ref="E16">INDEX(GMWA!$A$2:$CR$600,MATCH(1,(GMWA!$CQ$2:$CQ$600=E$3)*(GMWA!$CP$2:$CP$600=E$4)*(GMWA!$CR$2:$CR$600=E$1),0),$A16-1966)</f>
        <v>27419</v>
      </c>
      <c r="F16" s="285" cm="1">
        <f t="array" ref="F16">INDEX(GMWA!$A$2:$CR$600,MATCH(1,(GMWA!$CQ$2:$CQ$600=F$3)*(GMWA!$CP$2:$CP$600=F$4)*(GMWA!$CR$2:$CR$600=F$1),0),$A16-1966)</f>
        <v>3141</v>
      </c>
      <c r="G16" s="285" cm="1">
        <f t="array" ref="G16">INDEX(GMWA!$A$2:$CR$600,MATCH(1,(GMWA!$CQ$2:$CQ$600=G$3)*(GMWA!$CP$2:$CP$600=G$4)*(GMWA!$CR$2:$CR$600=G$1),0),$A16-1966)</f>
        <v>25.321439999999999</v>
      </c>
      <c r="H16" s="285" cm="1">
        <f t="array" ref="H16">INDEX(GMWA!$A$2:$CR$600,MATCH(1,(GMWA!$CQ$2:$CQ$600=H$3)*(GMWA!$CP$2:$CP$600=H$4)*(GMWA!$CR$2:$CR$600=H$1),0),$A16-1966)</f>
        <v>36744.300000000003</v>
      </c>
      <c r="I16" s="285" cm="1">
        <f t="array" ref="I16">INDEX(GMWA!$A$2:$CR$600,MATCH(1,(GMWA!$CQ$2:$CQ$600=I$3)*(GMWA!$CP$2:$CP$600=I$4)*(GMWA!$CR$2:$CR$600=I$1),0),$A16-1966)</f>
        <v>3.559402</v>
      </c>
      <c r="J16" s="285" cm="1">
        <f t="array" ref="J16">INDEX(GMWA!$A$2:$CR$600,MATCH(1,(GMWA!$CQ$2:$CQ$600=J$3)*(GMWA!$CP$2:$CP$600=J$4)*(GMWA!$CR$2:$CR$600=J$1),0),$A16-1966)</f>
        <v>411.35719999999998</v>
      </c>
      <c r="K16" s="285" cm="1">
        <f t="array" ref="K16">INDEX(GMWA!$A$2:$CR$600,MATCH(1,(GMWA!$CQ$2:$CQ$600=K$3)*(GMWA!$CP$2:$CP$600=K$4)*(GMWA!$CR$2:$CR$600=K$1),0),$A16-1966)</f>
        <v>24.62</v>
      </c>
      <c r="L16" s="285" cm="1">
        <f t="array" ref="L16">INDEX(GMWA!$A$2:$CR$600,MATCH(1,(GMWA!$CQ$2:$CQ$600=L$3)*(GMWA!$CP$2:$CP$600=L$4)*(GMWA!$CR$2:$CR$600=L$1),0),$A16-1966)</f>
        <v>10.256</v>
      </c>
      <c r="M16" s="285" cm="1">
        <f t="array" ref="M16">INDEX(GMWA!$A$2:$CR$600,MATCH(1,(GMWA!$CQ$2:$CQ$600=M$3)*(GMWA!$CP$2:$CP$600=M$4)*(GMWA!$CR$2:$CR$600=M$1),0),$A16-1966)</f>
        <v>18.669709999999998</v>
      </c>
      <c r="N16" s="285" cm="1">
        <f t="array" ref="N16">INDEX(GMWA!$A$2:$CR$600,MATCH(1,(GMWA!$CQ$2:$CQ$600=N$3)*(GMWA!$CP$2:$CP$600=N$4)*(GMWA!$CR$2:$CR$600=N$1),0),$A16-1966)</f>
        <v>5.91256</v>
      </c>
      <c r="O16" s="285" cm="1">
        <f t="array" ref="O16">INDEX(GMWA!$A$2:$CR$600,MATCH(1,(GMWA!$CQ$2:$CQ$600=O$3)*(GMWA!$CP$2:$CP$600=O$4)*(GMWA!$CR$2:$CR$600=O$1),0),$A16-1966)</f>
        <v>8.7728009999999994</v>
      </c>
      <c r="P16" s="285" cm="1">
        <f t="array" ref="P16">INDEX(GMWA!$A$2:$CR$600,MATCH(1,(GMWA!$CQ$2:$CQ$600=P$3)*(GMWA!$CP$2:$CP$600=P$4)*(GMWA!$CR$2:$CR$600=P$1),0),$A16-1966)</f>
        <v>9.0407060000000001</v>
      </c>
      <c r="Q16" s="285" cm="1">
        <f t="array" ref="Q16">INDEX(GMWA!$A$2:$CR$600,MATCH(1,(GMWA!$CQ$2:$CQ$600=Q$3)*(GMWA!$CP$2:$CP$600=Q$4)*(GMWA!$CR$2:$CR$600=Q$1),0),$A16-1966)</f>
        <v>2.2971200000000001</v>
      </c>
      <c r="R16" s="285" cm="1">
        <f t="array" ref="R16">INDEX(GMWA!$A$2:$CR$600,MATCH(1,(GMWA!$CQ$2:$CQ$600=R$3)*(GMWA!$CP$2:$CP$600=R$4)*(GMWA!$CR$2:$CR$600=R$1),0),$A16-1966)</f>
        <v>0.503</v>
      </c>
      <c r="S16" s="285" cm="1">
        <f t="array" ref="S16">INDEX(GMWA!$A$2:$CR$600,MATCH(1,(GMWA!$CQ$2:$CQ$600=S$3)*(GMWA!$CP$2:$CP$600=S$4)*(GMWA!$CR$2:$CR$600=S$1),0),$A16-1966)</f>
        <v>4.0000000000000001E-3</v>
      </c>
      <c r="T16" s="285" cm="1">
        <f t="array" ref="T16">INDEX(GMWA!$A$2:$CR$600,MATCH(1,(GMWA!$CQ$2:$CQ$600=T$3)*(GMWA!$CP$2:$CP$600=T$4)*(GMWA!$CR$2:$CR$600=T$1),0),$A16-1966)</f>
        <v>0.46370220000000001</v>
      </c>
      <c r="U16" s="285" cm="1">
        <f t="array" ref="U16">INDEX(GMWA!$A$2:$CR$600,MATCH(1,(GMWA!$CQ$2:$CQ$600=U$3)*(GMWA!$CP$2:$CP$600=U$4)*(GMWA!$CR$2:$CR$600=U$1),0),$A16-1966)</f>
        <v>4.0000000000000001E-3</v>
      </c>
      <c r="V16" s="285" cm="1">
        <f t="array" ref="V16">INDEX(GMWA!$A$2:$CR$600,MATCH(1,(GMWA!$CQ$2:$CQ$600=V$3)*(GMWA!$CP$2:$CP$600=V$4)*(GMWA!$CR$2:$CR$600=V$1),0),$A16-1966)</f>
        <v>140578.79999999999</v>
      </c>
      <c r="W16" s="285" cm="1">
        <f t="array" ref="W16">INDEX(GMWA!$A$2:$CR$600,MATCH(1,(GMWA!$CQ$2:$CQ$600=W$3)*(GMWA!$CP$2:$CP$600=W$4)*(GMWA!$CR$2:$CR$600=W$1),0),$A16-1966)</f>
        <v>2517.9659999999999</v>
      </c>
      <c r="X16" s="285" cm="1">
        <f t="array" ref="X16">INDEX(GMWA!$A$2:$CR$600,MATCH(1,(GMWA!$CQ$2:$CQ$600=X$3)*(GMWA!$CP$2:$CP$600=X$4)*(GMWA!$CR$2:$CR$600=X$1),0),$A16-1966)</f>
        <v>164889</v>
      </c>
      <c r="Y16" s="285" cm="1">
        <f t="array" ref="Y16">INDEX(GMWA!$A$2:$CR$600,MATCH(1,(GMWA!$CQ$2:$CQ$600=Y$3)*(GMWA!$CP$2:$CP$600=Y$4)*(GMWA!$CR$2:$CR$600=Y$1),0),$A16-1966)</f>
        <v>209732</v>
      </c>
      <c r="Z16" s="285" cm="1">
        <f t="array" ref="Z16">INDEX(GMWA!$A$2:$CR$600,MATCH(1,(GMWA!$CQ$2:$CQ$600=Z$3)*(GMWA!$CP$2:$CP$600=Z$4)*(GMWA!$CR$2:$CR$600=Z$1),0),$A16-1966)</f>
        <v>1E-3</v>
      </c>
      <c r="AA16" s="285" cm="1">
        <f t="array" ref="AA16">INDEX(GMWA!$A$2:$CR$600,MATCH(1,(GMWA!$CQ$2:$CQ$600=AA$3)*(GMWA!$CP$2:$CP$600=AA$4)*(GMWA!$CR$2:$CR$600=AA$1),0),$A16-1966)</f>
        <v>330.69600000000003</v>
      </c>
      <c r="AB16" s="285" cm="1">
        <f t="array" ref="AB16">INDEX(GMWA!$A$2:$CR$600,MATCH(1,(GMWA!$CQ$2:$CQ$600=AB$3)*(GMWA!$CP$2:$CP$600=AB$4)*(GMWA!$CR$2:$CR$600=AB$1),0),$A16-1966)</f>
        <v>436373.9</v>
      </c>
      <c r="AC16" s="285" cm="1">
        <f t="array" ref="AC16">INDEX(GMWA!$A$2:$CR$600,MATCH(1,(GMWA!$CQ$2:$CQ$600=AC$3)*(GMWA!$CP$2:$CP$600=AC$4)*(GMWA!$CR$2:$CR$600=AC$1),0),$A16-1966)</f>
        <v>117.32389999999999</v>
      </c>
      <c r="AD16" s="285" cm="1">
        <f t="array" ref="AD16">INDEX(GMWA!$A$2:$CR$600,MATCH(1,(GMWA!$CQ$2:$CQ$600=AD$3)*(GMWA!$CP$2:$CP$600=AD$4)*(GMWA!$CR$2:$CR$600=AD$1),0),$A16-1966)</f>
        <v>15261.4</v>
      </c>
      <c r="AE16" s="285" cm="1">
        <f t="array" ref="AE16">INDEX(GMWA!$A$2:$CR$600,MATCH(1,(GMWA!$CQ$2:$CQ$600=AE$3)*(GMWA!$CP$2:$CP$600=AE$4)*(GMWA!$CR$2:$CR$600=AE$1),0),$A16-1966)</f>
        <v>320.43079999999998</v>
      </c>
      <c r="AF16" s="285" cm="1">
        <f t="array" ref="AF16">INDEX(GMWA!$A$2:$CR$600,MATCH(1,(GMWA!$CQ$2:$CQ$600=AF$3)*(GMWA!$CP$2:$CP$600=AF$4)*(GMWA!$CR$2:$CR$600=AF$1),0),$A16-1966)</f>
        <v>184.3563</v>
      </c>
      <c r="AG16" s="285" cm="1">
        <f t="array" ref="AG16">INDEX(GMWA!$A$2:$CR$600,MATCH(1,(GMWA!$CQ$2:$CQ$600=AG$3)*(GMWA!$CP$2:$CP$600=AG$4)*(GMWA!$CR$2:$CR$600=AG$1),0),$A16-1966)</f>
        <v>275.67399999999998</v>
      </c>
      <c r="AH16" s="285" cm="1">
        <f t="array" ref="AH16">INDEX(GMWA!$A$2:$CR$600,MATCH(1,(GMWA!$CQ$2:$CQ$600=AH$3)*(GMWA!$CP$2:$CP$600=AH$4)*(GMWA!$CR$2:$CR$600=AH$1),0),$A16-1966)</f>
        <v>43.26</v>
      </c>
      <c r="AI16" s="285" cm="1">
        <f t="array" ref="AI16">INDEX(GMWA!$A$2:$CR$600,MATCH(1,(GMWA!$CQ$2:$CQ$600=AI$3)*(GMWA!$CP$2:$CP$600=AI$4)*(GMWA!$CR$2:$CR$600=AI$1),0),$A16-1966)</f>
        <v>130.49160000000001</v>
      </c>
      <c r="AJ16" s="285" cm="1">
        <f t="array" ref="AJ16">INDEX(GMWA!$A$2:$CR$600,MATCH(1,(GMWA!$CQ$2:$CQ$600=AJ$3)*(GMWA!$CP$2:$CP$600=AJ$4)*(GMWA!$CR$2:$CR$600=AJ$1),0),$A16-1966)</f>
        <v>121.8578</v>
      </c>
      <c r="AK16" s="285" cm="1">
        <f t="array" ref="AK16">INDEX(GMWA!$A$2:$CR$600,MATCH(1,(GMWA!$CQ$2:$CQ$600=AK$3)*(GMWA!$CP$2:$CP$600=AK$4)*(GMWA!$CR$2:$CR$600=AK$1),0),$A16-1966)</f>
        <v>46.790120000000002</v>
      </c>
      <c r="AL16" s="285" cm="1">
        <f t="array" ref="AL16">INDEX(GMWA!$A$2:$CR$600,MATCH(1,(GMWA!$CQ$2:$CQ$600=AL$3)*(GMWA!$CP$2:$CP$600=AL$4)*(GMWA!$CR$2:$CR$600=AL$1),0),$A16-1966)</f>
        <v>6.4599510000000002</v>
      </c>
      <c r="AM16" s="285" cm="1">
        <f t="array" ref="AM16">INDEX(GMWA!$A$2:$CR$600,MATCH(1,(GMWA!$CQ$2:$CQ$600=AM$3)*(GMWA!$CP$2:$CP$600=AM$4)*(GMWA!$CR$2:$CR$600=AM$1),0),$A16-1966)</f>
        <v>11.8583</v>
      </c>
      <c r="AN16" s="285" cm="1">
        <f t="array" ref="AN16">INDEX(GMWA!$A$2:$CR$600,MATCH(1,(GMWA!$CQ$2:$CQ$600=AN$3)*(GMWA!$CP$2:$CP$600=AN$4)*(GMWA!$CR$2:$CR$600=AN$1),0),$A16-1966)</f>
        <v>3.670045</v>
      </c>
      <c r="AO16" s="285" cm="1">
        <f t="array" ref="AO16">INDEX(GMWA!$A$2:$CR$600,MATCH(1,(GMWA!$CQ$2:$CQ$600=AO$3)*(GMWA!$CP$2:$CP$600=AO$4)*(GMWA!$CR$2:$CR$600=AO$1),0),$A16-1966)</f>
        <v>5.2917370000000004</v>
      </c>
      <c r="AP16" s="285" cm="1">
        <f t="array" ref="AP16">INDEX(GMWA!$A$2:$CR$600,MATCH(1,(GMWA!$CQ$2:$CQ$600=AP$3)*(GMWA!$CP$2:$CP$600=AP$4)*(GMWA!$CR$2:$CR$600=AP$1),0),$A16-1966)</f>
        <v>319558</v>
      </c>
      <c r="AQ16" s="285" cm="1">
        <f t="array" ref="AQ16">INDEX(GMWA!$A$2:$CR$600,MATCH(1,(GMWA!$CQ$2:$CQ$600=AQ$3)*(GMWA!$CP$2:$CP$600=AQ$4)*(GMWA!$CR$2:$CR$600=AQ$1),0),$A16-1966)</f>
        <v>3343.8</v>
      </c>
      <c r="AR16" s="285" cm="1">
        <f t="array" ref="AR16">INDEX(GMWA!$A$2:$CR$600,MATCH(1,(GMWA!$CQ$2:$CQ$600=AR$3)*(GMWA!$CP$2:$CP$600=AR$4)*(GMWA!$CR$2:$CR$600=AR$1),0),$A16-1966)</f>
        <v>288540</v>
      </c>
      <c r="AS16" s="285" cm="1">
        <f t="array" ref="AS16">INDEX(GMWA!$A$2:$CR$600,MATCH(1,(GMWA!$CQ$2:$CQ$600=AS$3)*(GMWA!$CP$2:$CP$600=AS$4)*(GMWA!$CR$2:$CR$600=AS$1),0),$A16-1966)</f>
        <v>388181</v>
      </c>
      <c r="AT16" s="285" cm="1">
        <f t="array" ref="AT16">INDEX(GMWA!$A$2:$CR$600,MATCH(1,(GMWA!$CQ$2:$CQ$600=AT$3)*(GMWA!$CP$2:$CP$600=AT$4)*(GMWA!$CR$2:$CR$600=AT$1),0),$A16-1966)</f>
        <v>184094</v>
      </c>
      <c r="AU16" s="285" cm="1">
        <f t="array" ref="AU16">INDEX(GMWA!$A$2:$CR$600,MATCH(1,(GMWA!$CQ$2:$CQ$600=AU$3)*(GMWA!$CP$2:$CP$600=AU$4)*(GMWA!$CR$2:$CR$600=AU$1),0),$A16-1966)</f>
        <v>475.15050000000002</v>
      </c>
      <c r="AV16" s="285" cm="1">
        <f t="array" ref="AV16">INDEX(GMWA!$A$2:$CR$600,MATCH(1,(GMWA!$CQ$2:$CQ$600=AV$3)*(GMWA!$CP$2:$CP$600=AV$4)*(GMWA!$CR$2:$CR$600=AV$1),0),$A16-1966)</f>
        <v>705900.6</v>
      </c>
      <c r="AW16" s="285" cm="1">
        <f t="array" ref="AW16">INDEX(GMWA!$A$2:$CR$600,MATCH(1,(GMWA!$CQ$2:$CQ$600=AW$3)*(GMWA!$CP$2:$CP$600=AW$4)*(GMWA!$CR$2:$CR$600=AW$1),0),$A16-1966)</f>
        <v>233.25970000000001</v>
      </c>
      <c r="AX16" s="285" cm="1">
        <f t="array" ref="AX16">INDEX(GMWA!$A$2:$CR$600,MATCH(1,(GMWA!$CQ$2:$CQ$600=AX$3)*(GMWA!$CP$2:$CP$600=AX$4)*(GMWA!$CR$2:$CR$600=AX$1),0),$A16-1966)</f>
        <v>59366.3</v>
      </c>
      <c r="AY16" s="285" cm="1">
        <f t="array" ref="AY16">INDEX(GMWA!$A$2:$CR$600,MATCH(1,(GMWA!$CQ$2:$CQ$600=AY$3)*(GMWA!$CP$2:$CP$600=AY$4)*(GMWA!$CR$2:$CR$600=AY$1),0),$A16-1966)</f>
        <v>978.01490000000001</v>
      </c>
      <c r="AZ16" s="285" cm="1">
        <f t="array" ref="AZ16">INDEX(GMWA!$A$2:$CR$600,MATCH(1,(GMWA!$CQ$2:$CQ$600=AZ$3)*(GMWA!$CP$2:$CP$600=AZ$4)*(GMWA!$CR$2:$CR$600=AZ$1),0),$A16-1966)</f>
        <v>578.92499999999995</v>
      </c>
      <c r="BA16" s="285" cm="1">
        <f t="array" ref="BA16">INDEX(GMWA!$A$2:$CR$600,MATCH(1,(GMWA!$CQ$2:$CQ$600=BA$3)*(GMWA!$CP$2:$CP$600=BA$4)*(GMWA!$CR$2:$CR$600=BA$1),0),$A16-1966)</f>
        <v>306.68900000000002</v>
      </c>
      <c r="BB16" s="285" cm="1">
        <f t="array" ref="BB16">INDEX(GMWA!$A$2:$CR$600,MATCH(1,(GMWA!$CQ$2:$CQ$600=BB$3)*(GMWA!$CP$2:$CP$600=BB$4)*(GMWA!$CR$2:$CR$600=BB$1),0),$A16-1966)</f>
        <v>129.13310000000001</v>
      </c>
      <c r="BC16" s="285" cm="1">
        <f t="array" ref="BC16">INDEX(GMWA!$A$2:$CR$600,MATCH(1,(GMWA!$CQ$2:$CQ$600=BC$3)*(GMWA!$CP$2:$CP$600=BC$4)*(GMWA!$CR$2:$CR$600=BC$1),0),$A16-1966)</f>
        <v>190.74100000000001</v>
      </c>
      <c r="BD16" s="285" cm="1">
        <f t="array" ref="BD16">INDEX(GMWA!$A$2:$CR$600,MATCH(1,(GMWA!$CQ$2:$CQ$600=BD$3)*(GMWA!$CP$2:$CP$600=BD$4)*(GMWA!$CR$2:$CR$600=BD$1),0),$A16-1966)</f>
        <v>101.47199999999999</v>
      </c>
      <c r="BE16" s="285" cm="1">
        <f t="array" ref="BE16">INDEX(GMWA!$A$2:$CR$600,MATCH(1,(GMWA!$CQ$2:$CQ$600=BE$3)*(GMWA!$CP$2:$CP$600=BE$4)*(GMWA!$CR$2:$CR$600=BE$1),0),$A16-1966)</f>
        <v>76.309520000000006</v>
      </c>
      <c r="BF16" s="285" cm="1">
        <f t="array" ref="BF16">INDEX(GMWA!$A$2:$CR$600,MATCH(1,(GMWA!$CQ$2:$CQ$600=BF$3)*(GMWA!$CP$2:$CP$600=BF$4)*(GMWA!$CR$2:$CR$600=BF$1),0),$A16-1966)</f>
        <v>43.12</v>
      </c>
      <c r="BG16" s="285" cm="1">
        <f t="array" ref="BG16">INDEX(GMWA!$A$2:$CR$600,MATCH(1,(GMWA!$CQ$2:$CQ$600=BG$3)*(GMWA!$CP$2:$CP$600=BG$4)*(GMWA!$CR$2:$CR$600=BG$1),0),$A16-1966)</f>
        <v>19.247389999999999</v>
      </c>
      <c r="BH16" s="285" cm="1">
        <f t="array" ref="BH16">INDEX(GMWA!$A$2:$CR$600,MATCH(1,(GMWA!$CQ$2:$CQ$600=BH$3)*(GMWA!$CP$2:$CP$600=BH$4)*(GMWA!$CR$2:$CR$600=BH$1),0),$A16-1966)</f>
        <v>11.074540000000001</v>
      </c>
      <c r="BI16" s="285" cm="1">
        <f t="array" ref="BI16">INDEX(GMWA!$A$2:$CR$600,MATCH(1,(GMWA!$CQ$2:$CQ$600=BI$3)*(GMWA!$CP$2:$CP$600=BI$4)*(GMWA!$CR$2:$CR$600=BI$1),0),$A16-1966)</f>
        <v>23.336030000000001</v>
      </c>
      <c r="BK16" s="288">
        <f t="shared" si="3"/>
        <v>11.054298372158534</v>
      </c>
      <c r="BL16" s="288">
        <f t="shared" si="3"/>
        <v>8.1881566311856488</v>
      </c>
      <c r="BM16" s="288">
        <f t="shared" si="3"/>
        <v>6.1194076014773575</v>
      </c>
      <c r="BN16" s="288">
        <f t="shared" si="3"/>
        <v>13.073350752388762</v>
      </c>
      <c r="BO16" s="288">
        <f t="shared" si="3"/>
        <v>314100000</v>
      </c>
      <c r="BP16" s="288">
        <f t="shared" si="3"/>
        <v>7.6570142971188027</v>
      </c>
      <c r="BQ16" s="288">
        <f t="shared" si="3"/>
        <v>8.4203706958642588</v>
      </c>
      <c r="BR16" s="288">
        <f t="shared" si="3"/>
        <v>3.0338251626480197</v>
      </c>
      <c r="BS16" s="288">
        <f t="shared" si="3"/>
        <v>2.6954093333508067</v>
      </c>
      <c r="BT16" s="288">
        <f t="shared" si="3"/>
        <v>7.6834062143838864</v>
      </c>
      <c r="BU16" s="288">
        <f t="shared" si="3"/>
        <v>5.5631405056404359</v>
      </c>
      <c r="BV16" s="288">
        <f t="shared" si="3"/>
        <v>6.7723869498030274</v>
      </c>
      <c r="BW16" s="288">
        <f t="shared" si="3"/>
        <v>13.667498844197873</v>
      </c>
      <c r="BX16" s="288">
        <f t="shared" si="3"/>
        <v>6.7228856110278361</v>
      </c>
      <c r="BY16" s="288">
        <f t="shared" si="3"/>
        <v>7.4190622184218</v>
      </c>
      <c r="BZ16" s="288">
        <f t="shared" si="3"/>
        <v>4.9094124999038256</v>
      </c>
      <c r="CA16" s="288">
        <f t="shared" si="4"/>
        <v>7.7864367701860271</v>
      </c>
      <c r="CB16" s="288">
        <f t="shared" si="4"/>
        <v>3.3731647875327828E-2</v>
      </c>
      <c r="CC16" s="288">
        <f t="shared" si="4"/>
        <v>12.634782407300182</v>
      </c>
      <c r="CD16" s="288">
        <f t="shared" si="4"/>
        <v>7.5589546494846588E-2</v>
      </c>
    </row>
    <row r="17" spans="1:82">
      <c r="A17" s="285">
        <f t="shared" si="5"/>
        <v>1983</v>
      </c>
      <c r="B17" s="285" cm="1">
        <f t="array" ref="B17">INDEX(GMWA!$A$2:$CR$600,MATCH(1,(GMWA!$CQ$2:$CQ$600=B$3)*(GMWA!$CP$2:$CP$600=B$4)*(GMWA!$CR$2:$CR$600=B$1),0),$A17-1966)</f>
        <v>15996</v>
      </c>
      <c r="C17" s="285" cm="1">
        <f t="array" ref="C17">INDEX(GMWA!$A$2:$CR$600,MATCH(1,(GMWA!$CQ$2:$CQ$600=C$3)*(GMWA!$CP$2:$CP$600=C$4)*(GMWA!$CR$2:$CR$600=C$1),0),$A17-1966)</f>
        <v>227.97499999999999</v>
      </c>
      <c r="D17" s="285" cm="1">
        <f t="array" ref="D17">INDEX(GMWA!$A$2:$CR$600,MATCH(1,(GMWA!$CQ$2:$CQ$600=D$3)*(GMWA!$CP$2:$CP$600=D$4)*(GMWA!$CR$2:$CR$600=D$1),0),$A17-1966)</f>
        <v>11534.9</v>
      </c>
      <c r="E17" s="285" cm="1">
        <f t="array" ref="E17">INDEX(GMWA!$A$2:$CR$600,MATCH(1,(GMWA!$CQ$2:$CQ$600=E$3)*(GMWA!$CP$2:$CP$600=E$4)*(GMWA!$CR$2:$CR$600=E$1),0),$A17-1966)</f>
        <v>29858</v>
      </c>
      <c r="F17" s="285" cm="1">
        <f t="array" ref="F17">INDEX(GMWA!$A$2:$CR$600,MATCH(1,(GMWA!$CQ$2:$CQ$600=F$3)*(GMWA!$CP$2:$CP$600=F$4)*(GMWA!$CR$2:$CR$600=F$1),0),$A17-1966)</f>
        <v>3764</v>
      </c>
      <c r="G17" s="285" cm="1">
        <f t="array" ref="G17">INDEX(GMWA!$A$2:$CR$600,MATCH(1,(GMWA!$CQ$2:$CQ$600=G$3)*(GMWA!$CP$2:$CP$600=G$4)*(GMWA!$CR$2:$CR$600=G$1),0),$A17-1966)</f>
        <v>37.507469999999998</v>
      </c>
      <c r="H17" s="285" cm="1">
        <f t="array" ref="H17">INDEX(GMWA!$A$2:$CR$600,MATCH(1,(GMWA!$CQ$2:$CQ$600=H$3)*(GMWA!$CP$2:$CP$600=H$4)*(GMWA!$CR$2:$CR$600=H$1),0),$A17-1966)</f>
        <v>43218.67</v>
      </c>
      <c r="I17" s="285" cm="1">
        <f t="array" ref="I17">INDEX(GMWA!$A$2:$CR$600,MATCH(1,(GMWA!$CQ$2:$CQ$600=I$3)*(GMWA!$CP$2:$CP$600=I$4)*(GMWA!$CR$2:$CR$600=I$1),0),$A17-1966)</f>
        <v>3.6574430000000002</v>
      </c>
      <c r="J17" s="285" cm="1">
        <f t="array" ref="J17">INDEX(GMWA!$A$2:$CR$600,MATCH(1,(GMWA!$CQ$2:$CQ$600=J$3)*(GMWA!$CP$2:$CP$600=J$4)*(GMWA!$CR$2:$CR$600=J$1),0),$A17-1966)</f>
        <v>483.65589999999997</v>
      </c>
      <c r="K17" s="285" cm="1">
        <f t="array" ref="K17">INDEX(GMWA!$A$2:$CR$600,MATCH(1,(GMWA!$CQ$2:$CQ$600=K$3)*(GMWA!$CP$2:$CP$600=K$4)*(GMWA!$CR$2:$CR$600=K$1),0),$A17-1966)</f>
        <v>26.82</v>
      </c>
      <c r="L17" s="285" cm="1">
        <f t="array" ref="L17">INDEX(GMWA!$A$2:$CR$600,MATCH(1,(GMWA!$CQ$2:$CQ$600=L$3)*(GMWA!$CP$2:$CP$600=L$4)*(GMWA!$CR$2:$CR$600=L$1),0),$A17-1966)</f>
        <v>14.372</v>
      </c>
      <c r="M17" s="285" cm="1">
        <f t="array" ref="M17">INDEX(GMWA!$A$2:$CR$600,MATCH(1,(GMWA!$CQ$2:$CQ$600=M$3)*(GMWA!$CP$2:$CP$600=M$4)*(GMWA!$CR$2:$CR$600=M$1),0),$A17-1966)</f>
        <v>25.846039999999999</v>
      </c>
      <c r="N17" s="285" cm="1">
        <f t="array" ref="N17">INDEX(GMWA!$A$2:$CR$600,MATCH(1,(GMWA!$CQ$2:$CQ$600=N$3)*(GMWA!$CP$2:$CP$600=N$4)*(GMWA!$CR$2:$CR$600=N$1),0),$A17-1966)</f>
        <v>5.009684</v>
      </c>
      <c r="O17" s="285" cm="1">
        <f t="array" ref="O17">INDEX(GMWA!$A$2:$CR$600,MATCH(1,(GMWA!$CQ$2:$CQ$600=O$3)*(GMWA!$CP$2:$CP$600=O$4)*(GMWA!$CR$2:$CR$600=O$1),0),$A17-1966)</f>
        <v>9.9436</v>
      </c>
      <c r="P17" s="285" cm="1">
        <f t="array" ref="P17">INDEX(GMWA!$A$2:$CR$600,MATCH(1,(GMWA!$CQ$2:$CQ$600=P$3)*(GMWA!$CP$2:$CP$600=P$4)*(GMWA!$CR$2:$CR$600=P$1),0),$A17-1966)</f>
        <v>9.992407</v>
      </c>
      <c r="Q17" s="285" cm="1">
        <f t="array" ref="Q17">INDEX(GMWA!$A$2:$CR$600,MATCH(1,(GMWA!$CQ$2:$CQ$600=Q$3)*(GMWA!$CP$2:$CP$600=Q$4)*(GMWA!$CR$2:$CR$600=Q$1),0),$A17-1966)</f>
        <v>2.3894410000000001</v>
      </c>
      <c r="R17" s="285" cm="1">
        <f t="array" ref="R17">INDEX(GMWA!$A$2:$CR$600,MATCH(1,(GMWA!$CQ$2:$CQ$600=R$3)*(GMWA!$CP$2:$CP$600=R$4)*(GMWA!$CR$2:$CR$600=R$1),0),$A17-1966)</f>
        <v>0.6790001</v>
      </c>
      <c r="S17" s="285" cm="1">
        <f t="array" ref="S17">INDEX(GMWA!$A$2:$CR$600,MATCH(1,(GMWA!$CQ$2:$CQ$600=S$3)*(GMWA!$CP$2:$CP$600=S$4)*(GMWA!$CR$2:$CR$600=S$1),0),$A17-1966)</f>
        <v>4.0000000000000001E-3</v>
      </c>
      <c r="T17" s="285" cm="1">
        <f t="array" ref="T17">INDEX(GMWA!$A$2:$CR$600,MATCH(1,(GMWA!$CQ$2:$CQ$600=T$3)*(GMWA!$CP$2:$CP$600=T$4)*(GMWA!$CR$2:$CR$600=T$1),0),$A17-1966)</f>
        <v>0.68475759999999997</v>
      </c>
      <c r="U17" s="285" cm="1">
        <f t="array" ref="U17">INDEX(GMWA!$A$2:$CR$600,MATCH(1,(GMWA!$CQ$2:$CQ$600=U$3)*(GMWA!$CP$2:$CP$600=U$4)*(GMWA!$CR$2:$CR$600=U$1),0),$A17-1966)</f>
        <v>4.0000000000000001E-3</v>
      </c>
      <c r="V17" s="285" cm="1">
        <f t="array" ref="V17">INDEX(GMWA!$A$2:$CR$600,MATCH(1,(GMWA!$CQ$2:$CQ$600=V$3)*(GMWA!$CP$2:$CP$600=V$4)*(GMWA!$CR$2:$CR$600=V$1),0),$A17-1966)</f>
        <v>152083.29999999999</v>
      </c>
      <c r="W17" s="285" cm="1">
        <f t="array" ref="W17">INDEX(GMWA!$A$2:$CR$600,MATCH(1,(GMWA!$CQ$2:$CQ$600=W$3)*(GMWA!$CP$2:$CP$600=W$4)*(GMWA!$CR$2:$CR$600=W$1),0),$A17-1966)</f>
        <v>2797.67</v>
      </c>
      <c r="X17" s="285" cm="1">
        <f t="array" ref="X17">INDEX(GMWA!$A$2:$CR$600,MATCH(1,(GMWA!$CQ$2:$CQ$600=X$3)*(GMWA!$CP$2:$CP$600=X$4)*(GMWA!$CR$2:$CR$600=X$1),0),$A17-1966)</f>
        <v>189532</v>
      </c>
      <c r="Y17" s="285" cm="1">
        <f t="array" ref="Y17">INDEX(GMWA!$A$2:$CR$600,MATCH(1,(GMWA!$CQ$2:$CQ$600=Y$3)*(GMWA!$CP$2:$CP$600=Y$4)*(GMWA!$CR$2:$CR$600=Y$1),0),$A17-1966)</f>
        <v>251868</v>
      </c>
      <c r="Z17" s="285" cm="1">
        <f t="array" ref="Z17">INDEX(GMWA!$A$2:$CR$600,MATCH(1,(GMWA!$CQ$2:$CQ$600=Z$3)*(GMWA!$CP$2:$CP$600=Z$4)*(GMWA!$CR$2:$CR$600=Z$1),0),$A17-1966)</f>
        <v>1E-3</v>
      </c>
      <c r="AA17" s="285" cm="1">
        <f t="array" ref="AA17">INDEX(GMWA!$A$2:$CR$600,MATCH(1,(GMWA!$CQ$2:$CQ$600=AA$3)*(GMWA!$CP$2:$CP$600=AA$4)*(GMWA!$CR$2:$CR$600=AA$1),0),$A17-1966)</f>
        <v>424.26900000000001</v>
      </c>
      <c r="AB17" s="285" cm="1">
        <f t="array" ref="AB17">INDEX(GMWA!$A$2:$CR$600,MATCH(1,(GMWA!$CQ$2:$CQ$600=AB$3)*(GMWA!$CP$2:$CP$600=AB$4)*(GMWA!$CR$2:$CR$600=AB$1),0),$A17-1966)</f>
        <v>519640.8</v>
      </c>
      <c r="AC17" s="285" cm="1">
        <f t="array" ref="AC17">INDEX(GMWA!$A$2:$CR$600,MATCH(1,(GMWA!$CQ$2:$CQ$600=AC$3)*(GMWA!$CP$2:$CP$600=AC$4)*(GMWA!$CR$2:$CR$600=AC$1),0),$A17-1966)</f>
        <v>117.2889</v>
      </c>
      <c r="AD17" s="285" cm="1">
        <f t="array" ref="AD17">INDEX(GMWA!$A$2:$CR$600,MATCH(1,(GMWA!$CQ$2:$CQ$600=AD$3)*(GMWA!$CP$2:$CP$600=AD$4)*(GMWA!$CR$2:$CR$600=AD$1),0),$A17-1966)</f>
        <v>17081.46</v>
      </c>
      <c r="AE17" s="285" cm="1">
        <f t="array" ref="AE17">INDEX(GMWA!$A$2:$CR$600,MATCH(1,(GMWA!$CQ$2:$CQ$600=AE$3)*(GMWA!$CP$2:$CP$600=AE$4)*(GMWA!$CR$2:$CR$600=AE$1),0),$A17-1966)</f>
        <v>347.27859999999998</v>
      </c>
      <c r="AF17" s="285" cm="1">
        <f t="array" ref="AF17">INDEX(GMWA!$A$2:$CR$600,MATCH(1,(GMWA!$CQ$2:$CQ$600=AF$3)*(GMWA!$CP$2:$CP$600=AF$4)*(GMWA!$CR$2:$CR$600=AF$1),0),$A17-1966)</f>
        <v>210.67349999999999</v>
      </c>
      <c r="AG17" s="285" cm="1">
        <f t="array" ref="AG17">INDEX(GMWA!$A$2:$CR$600,MATCH(1,(GMWA!$CQ$2:$CQ$600=AG$3)*(GMWA!$CP$2:$CP$600=AG$4)*(GMWA!$CR$2:$CR$600=AG$1),0),$A17-1966)</f>
        <v>269.12799999999999</v>
      </c>
      <c r="AH17" s="285" cm="1">
        <f t="array" ref="AH17">INDEX(GMWA!$A$2:$CR$600,MATCH(1,(GMWA!$CQ$2:$CQ$600=AH$3)*(GMWA!$CP$2:$CP$600=AH$4)*(GMWA!$CR$2:$CR$600=AH$1),0),$A17-1966)</f>
        <v>57.29</v>
      </c>
      <c r="AI17" s="285" cm="1">
        <f t="array" ref="AI17">INDEX(GMWA!$A$2:$CR$600,MATCH(1,(GMWA!$CQ$2:$CQ$600=AI$3)*(GMWA!$CP$2:$CP$600=AI$4)*(GMWA!$CR$2:$CR$600=AI$1),0),$A17-1966)</f>
        <v>148.80439999999999</v>
      </c>
      <c r="AJ17" s="285" cm="1">
        <f t="array" ref="AJ17">INDEX(GMWA!$A$2:$CR$600,MATCH(1,(GMWA!$CQ$2:$CQ$600=AJ$3)*(GMWA!$CP$2:$CP$600=AJ$4)*(GMWA!$CR$2:$CR$600=AJ$1),0),$A17-1966)</f>
        <v>142.78579999999999</v>
      </c>
      <c r="AK17" s="285" cm="1">
        <f t="array" ref="AK17">INDEX(GMWA!$A$2:$CR$600,MATCH(1,(GMWA!$CQ$2:$CQ$600=AK$3)*(GMWA!$CP$2:$CP$600=AK$4)*(GMWA!$CR$2:$CR$600=AK$1),0),$A17-1966)</f>
        <v>55.172580000000004</v>
      </c>
      <c r="AL17" s="285" cm="1">
        <f t="array" ref="AL17">INDEX(GMWA!$A$2:$CR$600,MATCH(1,(GMWA!$CQ$2:$CQ$600=AL$3)*(GMWA!$CP$2:$CP$600=AL$4)*(GMWA!$CR$2:$CR$600=AL$1),0),$A17-1966)</f>
        <v>7.8856279999999996</v>
      </c>
      <c r="AM17" s="285" cm="1">
        <f t="array" ref="AM17">INDEX(GMWA!$A$2:$CR$600,MATCH(1,(GMWA!$CQ$2:$CQ$600=AM$3)*(GMWA!$CP$2:$CP$600=AM$4)*(GMWA!$CR$2:$CR$600=AM$1),0),$A17-1966)</f>
        <v>15.329129999999999</v>
      </c>
      <c r="AN17" s="285" cm="1">
        <f t="array" ref="AN17">INDEX(GMWA!$A$2:$CR$600,MATCH(1,(GMWA!$CQ$2:$CQ$600=AN$3)*(GMWA!$CP$2:$CP$600=AN$4)*(GMWA!$CR$2:$CR$600=AN$1),0),$A17-1966)</f>
        <v>5.1650200000000002</v>
      </c>
      <c r="AO17" s="285" cm="1">
        <f t="array" ref="AO17">INDEX(GMWA!$A$2:$CR$600,MATCH(1,(GMWA!$CQ$2:$CQ$600=AO$3)*(GMWA!$CP$2:$CP$600=AO$4)*(GMWA!$CR$2:$CR$600=AO$1),0),$A17-1966)</f>
        <v>7.3441660000000004</v>
      </c>
      <c r="AP17" s="285" cm="1">
        <f t="array" ref="AP17">INDEX(GMWA!$A$2:$CR$600,MATCH(1,(GMWA!$CQ$2:$CQ$600=AP$3)*(GMWA!$CP$2:$CP$600=AP$4)*(GMWA!$CR$2:$CR$600=AP$1),0),$A17-1966)</f>
        <v>351347</v>
      </c>
      <c r="AQ17" s="285" cm="1">
        <f t="array" ref="AQ17">INDEX(GMWA!$A$2:$CR$600,MATCH(1,(GMWA!$CQ$2:$CQ$600=AQ$3)*(GMWA!$CP$2:$CP$600=AQ$4)*(GMWA!$CR$2:$CR$600=AQ$1),0),$A17-1966)</f>
        <v>3634.0250000000001</v>
      </c>
      <c r="AR17" s="285" cm="1">
        <f t="array" ref="AR17">INDEX(GMWA!$A$2:$CR$600,MATCH(1,(GMWA!$CQ$2:$CQ$600=AR$3)*(GMWA!$CP$2:$CP$600=AR$4)*(GMWA!$CR$2:$CR$600=AR$1),0),$A17-1966)</f>
        <v>301733.2</v>
      </c>
      <c r="AS17" s="285" cm="1">
        <f t="array" ref="AS17">INDEX(GMWA!$A$2:$CR$600,MATCH(1,(GMWA!$CQ$2:$CQ$600=AS$3)*(GMWA!$CP$2:$CP$600=AS$4)*(GMWA!$CR$2:$CR$600=AS$1),0),$A17-1966)</f>
        <v>421316</v>
      </c>
      <c r="AT17" s="285" cm="1">
        <f t="array" ref="AT17">INDEX(GMWA!$A$2:$CR$600,MATCH(1,(GMWA!$CQ$2:$CQ$600=AT$3)*(GMWA!$CP$2:$CP$600=AT$4)*(GMWA!$CR$2:$CR$600=AT$1),0),$A17-1966)</f>
        <v>199309</v>
      </c>
      <c r="AU17" s="285" cm="1">
        <f t="array" ref="AU17">INDEX(GMWA!$A$2:$CR$600,MATCH(1,(GMWA!$CQ$2:$CQ$600=AU$3)*(GMWA!$CP$2:$CP$600=AU$4)*(GMWA!$CR$2:$CR$600=AU$1),0),$A17-1966)</f>
        <v>524.33019999999999</v>
      </c>
      <c r="AV17" s="285" cm="1">
        <f t="array" ref="AV17">INDEX(GMWA!$A$2:$CR$600,MATCH(1,(GMWA!$CQ$2:$CQ$600=AV$3)*(GMWA!$CP$2:$CP$600=AV$4)*(GMWA!$CR$2:$CR$600=AV$1),0),$A17-1966)</f>
        <v>791620.6</v>
      </c>
      <c r="AW17" s="285" cm="1">
        <f t="array" ref="AW17">INDEX(GMWA!$A$2:$CR$600,MATCH(1,(GMWA!$CQ$2:$CQ$600=AW$3)*(GMWA!$CP$2:$CP$600=AW$4)*(GMWA!$CR$2:$CR$600=AW$1),0),$A17-1966)</f>
        <v>240.3877</v>
      </c>
      <c r="AX17" s="285" cm="1">
        <f t="array" ref="AX17">INDEX(GMWA!$A$2:$CR$600,MATCH(1,(GMWA!$CQ$2:$CQ$600=AX$3)*(GMWA!$CP$2:$CP$600=AX$4)*(GMWA!$CR$2:$CR$600=AX$1),0),$A17-1966)</f>
        <v>70551.7</v>
      </c>
      <c r="AY17" s="285" cm="1">
        <f t="array" ref="AY17">INDEX(GMWA!$A$2:$CR$600,MATCH(1,(GMWA!$CQ$2:$CQ$600=AY$3)*(GMWA!$CP$2:$CP$600=AY$4)*(GMWA!$CR$2:$CR$600=AY$1),0),$A17-1966)</f>
        <v>1020.3049999999999</v>
      </c>
      <c r="AZ17" s="285" cm="1">
        <f t="array" ref="AZ17">INDEX(GMWA!$A$2:$CR$600,MATCH(1,(GMWA!$CQ$2:$CQ$600=AZ$3)*(GMWA!$CP$2:$CP$600=AZ$4)*(GMWA!$CR$2:$CR$600=AZ$1),0),$A17-1966)</f>
        <v>642.54</v>
      </c>
      <c r="BA17" s="285" cm="1">
        <f t="array" ref="BA17">INDEX(GMWA!$A$2:$CR$600,MATCH(1,(GMWA!$CQ$2:$CQ$600=BA$3)*(GMWA!$CP$2:$CP$600=BA$4)*(GMWA!$CR$2:$CR$600=BA$1),0),$A17-1966)</f>
        <v>357.80200000000002</v>
      </c>
      <c r="BB17" s="285" cm="1">
        <f t="array" ref="BB17">INDEX(GMWA!$A$2:$CR$600,MATCH(1,(GMWA!$CQ$2:$CQ$600=BB$3)*(GMWA!$CP$2:$CP$600=BB$4)*(GMWA!$CR$2:$CR$600=BB$1),0),$A17-1966)</f>
        <v>147.03460000000001</v>
      </c>
      <c r="BC17" s="285" cm="1">
        <f t="array" ref="BC17">INDEX(GMWA!$A$2:$CR$600,MATCH(1,(GMWA!$CQ$2:$CQ$600=BC$3)*(GMWA!$CP$2:$CP$600=BC$4)*(GMWA!$CR$2:$CR$600=BC$1),0),$A17-1966)</f>
        <v>198.167</v>
      </c>
      <c r="BD17" s="285" cm="1">
        <f t="array" ref="BD17">INDEX(GMWA!$A$2:$CR$600,MATCH(1,(GMWA!$CQ$2:$CQ$600=BD$3)*(GMWA!$CP$2:$CP$600=BD$4)*(GMWA!$CR$2:$CR$600=BD$1),0),$A17-1966)</f>
        <v>107.58</v>
      </c>
      <c r="BE17" s="285" cm="1">
        <f t="array" ref="BE17">INDEX(GMWA!$A$2:$CR$600,MATCH(1,(GMWA!$CQ$2:$CQ$600=BE$3)*(GMWA!$CP$2:$CP$600=BE$4)*(GMWA!$CR$2:$CR$600=BE$1),0),$A17-1966)</f>
        <v>85.025289999999998</v>
      </c>
      <c r="BF17" s="285" cm="1">
        <f t="array" ref="BF17">INDEX(GMWA!$A$2:$CR$600,MATCH(1,(GMWA!$CQ$2:$CQ$600=BF$3)*(GMWA!$CP$2:$CP$600=BF$4)*(GMWA!$CR$2:$CR$600=BF$1),0),$A17-1966)</f>
        <v>48.133000000000003</v>
      </c>
      <c r="BG17" s="285" cm="1">
        <f t="array" ref="BG17">INDEX(GMWA!$A$2:$CR$600,MATCH(1,(GMWA!$CQ$2:$CQ$600=BG$3)*(GMWA!$CP$2:$CP$600=BG$4)*(GMWA!$CR$2:$CR$600=BG$1),0),$A17-1966)</f>
        <v>21.21481</v>
      </c>
      <c r="BH17" s="285" cm="1">
        <f t="array" ref="BH17">INDEX(GMWA!$A$2:$CR$600,MATCH(1,(GMWA!$CQ$2:$CQ$600=BH$3)*(GMWA!$CP$2:$CP$600=BH$4)*(GMWA!$CR$2:$CR$600=BH$1),0),$A17-1966)</f>
        <v>13.21358</v>
      </c>
      <c r="BI17" s="285" cm="1">
        <f t="array" ref="BI17">INDEX(GMWA!$A$2:$CR$600,MATCH(1,(GMWA!$CQ$2:$CQ$600=BI$3)*(GMWA!$CP$2:$CP$600=BI$4)*(GMWA!$CR$2:$CR$600=BI$1),0),$A17-1966)</f>
        <v>23.336030000000001</v>
      </c>
      <c r="BK17" s="288">
        <f t="shared" si="3"/>
        <v>10.517920113516738</v>
      </c>
      <c r="BL17" s="288">
        <f t="shared" si="3"/>
        <v>8.1487452058319967</v>
      </c>
      <c r="BM17" s="288">
        <f t="shared" si="3"/>
        <v>6.0859907561783766</v>
      </c>
      <c r="BN17" s="288">
        <f t="shared" si="3"/>
        <v>11.854622262454937</v>
      </c>
      <c r="BO17" s="288">
        <f t="shared" si="3"/>
        <v>376400000</v>
      </c>
      <c r="BP17" s="288">
        <f t="shared" si="3"/>
        <v>8.8404927062783276</v>
      </c>
      <c r="BQ17" s="288">
        <f t="shared" si="3"/>
        <v>8.3170278392304837</v>
      </c>
      <c r="BR17" s="288">
        <f t="shared" si="3"/>
        <v>3.1183198069041489</v>
      </c>
      <c r="BS17" s="288">
        <f t="shared" si="3"/>
        <v>2.8314669823305501</v>
      </c>
      <c r="BT17" s="288">
        <f t="shared" si="3"/>
        <v>7.7229060471909303</v>
      </c>
      <c r="BU17" s="288">
        <f t="shared" si="3"/>
        <v>6.8219306177568608</v>
      </c>
      <c r="BV17" s="288">
        <f t="shared" si="3"/>
        <v>9.6036235545911239</v>
      </c>
      <c r="BW17" s="288">
        <f t="shared" si="3"/>
        <v>8.7444300925117826</v>
      </c>
      <c r="BX17" s="288">
        <f t="shared" si="3"/>
        <v>6.6823292859619743</v>
      </c>
      <c r="BY17" s="288">
        <f t="shared" si="3"/>
        <v>6.9981797909876198</v>
      </c>
      <c r="BZ17" s="288">
        <f t="shared" si="3"/>
        <v>4.330848765818093</v>
      </c>
      <c r="CA17" s="288">
        <f t="shared" si="4"/>
        <v>8.6106027319574299</v>
      </c>
      <c r="CB17" s="288">
        <f t="shared" si="4"/>
        <v>2.6094109711379578E-2</v>
      </c>
      <c r="CC17" s="288">
        <f t="shared" si="4"/>
        <v>13.257598228080433</v>
      </c>
      <c r="CD17" s="288">
        <f t="shared" si="4"/>
        <v>5.4464999837966627E-2</v>
      </c>
    </row>
    <row r="18" spans="1:82">
      <c r="A18" s="285">
        <f t="shared" si="5"/>
        <v>1984</v>
      </c>
      <c r="B18" s="285" cm="1">
        <f t="array" ref="B18">INDEX(GMWA!$A$2:$CR$600,MATCH(1,(GMWA!$CQ$2:$CQ$600=B$3)*(GMWA!$CP$2:$CP$600=B$4)*(GMWA!$CR$2:$CR$600=B$1),0),$A18-1966)</f>
        <v>17461</v>
      </c>
      <c r="C18" s="285" cm="1">
        <f t="array" ref="C18">INDEX(GMWA!$A$2:$CR$600,MATCH(1,(GMWA!$CQ$2:$CQ$600=C$3)*(GMWA!$CP$2:$CP$600=C$4)*(GMWA!$CR$2:$CR$600=C$1),0),$A18-1966)</f>
        <v>260.05</v>
      </c>
      <c r="D18" s="285" cm="1">
        <f t="array" ref="D18">INDEX(GMWA!$A$2:$CR$600,MATCH(1,(GMWA!$CQ$2:$CQ$600=D$3)*(GMWA!$CP$2:$CP$600=D$4)*(GMWA!$CR$2:$CR$600=D$1),0),$A18-1966)</f>
        <v>12792.81</v>
      </c>
      <c r="E18" s="285" cm="1">
        <f t="array" ref="E18">INDEX(GMWA!$A$2:$CR$600,MATCH(1,(GMWA!$CQ$2:$CQ$600=E$3)*(GMWA!$CP$2:$CP$600=E$4)*(GMWA!$CR$2:$CR$600=E$1),0),$A18-1966)</f>
        <v>35147</v>
      </c>
      <c r="F18" s="285" cm="1">
        <f t="array" ref="F18">INDEX(GMWA!$A$2:$CR$600,MATCH(1,(GMWA!$CQ$2:$CQ$600=F$3)*(GMWA!$CP$2:$CP$600=F$4)*(GMWA!$CR$2:$CR$600=F$1),0),$A18-1966)</f>
        <v>4951</v>
      </c>
      <c r="G18" s="285" cm="1">
        <f t="array" ref="G18">INDEX(GMWA!$A$2:$CR$600,MATCH(1,(GMWA!$CQ$2:$CQ$600=G$3)*(GMWA!$CP$2:$CP$600=G$4)*(GMWA!$CR$2:$CR$600=G$1),0),$A18-1966)</f>
        <v>49.155619999999999</v>
      </c>
      <c r="H18" s="285" cm="1">
        <f t="array" ref="H18">INDEX(GMWA!$A$2:$CR$600,MATCH(1,(GMWA!$CQ$2:$CQ$600=H$3)*(GMWA!$CP$2:$CP$600=H$4)*(GMWA!$CR$2:$CR$600=H$1),0),$A18-1966)</f>
        <v>51442.58</v>
      </c>
      <c r="I18" s="285" cm="1">
        <f t="array" ref="I18">INDEX(GMWA!$A$2:$CR$600,MATCH(1,(GMWA!$CQ$2:$CQ$600=I$3)*(GMWA!$CP$2:$CP$600=I$4)*(GMWA!$CR$2:$CR$600=I$1),0),$A18-1966)</f>
        <v>3.6314570000000002</v>
      </c>
      <c r="J18" s="285" cm="1">
        <f t="array" ref="J18">INDEX(GMWA!$A$2:$CR$600,MATCH(1,(GMWA!$CQ$2:$CQ$600=J$3)*(GMWA!$CP$2:$CP$600=J$4)*(GMWA!$CR$2:$CR$600=J$1),0),$A18-1966)</f>
        <v>583.71119999999996</v>
      </c>
      <c r="K18" s="285" cm="1">
        <f t="array" ref="K18">INDEX(GMWA!$A$2:$CR$600,MATCH(1,(GMWA!$CQ$2:$CQ$600=K$3)*(GMWA!$CP$2:$CP$600=K$4)*(GMWA!$CR$2:$CR$600=K$1),0),$A18-1966)</f>
        <v>28.23</v>
      </c>
      <c r="L18" s="285" cm="1">
        <f t="array" ref="L18">INDEX(GMWA!$A$2:$CR$600,MATCH(1,(GMWA!$CQ$2:$CQ$600=L$3)*(GMWA!$CP$2:$CP$600=L$4)*(GMWA!$CR$2:$CR$600=L$1),0),$A18-1966)</f>
        <v>16.478999999999999</v>
      </c>
      <c r="M18" s="285" cm="1">
        <f t="array" ref="M18">INDEX(GMWA!$A$2:$CR$600,MATCH(1,(GMWA!$CQ$2:$CQ$600=M$3)*(GMWA!$CP$2:$CP$600=M$4)*(GMWA!$CR$2:$CR$600=M$1),0),$A18-1966)</f>
        <v>31.718889999999998</v>
      </c>
      <c r="N18" s="285" cm="1">
        <f t="array" ref="N18">INDEX(GMWA!$A$2:$CR$600,MATCH(1,(GMWA!$CQ$2:$CQ$600=N$3)*(GMWA!$CP$2:$CP$600=N$4)*(GMWA!$CR$2:$CR$600=N$1),0),$A18-1966)</f>
        <v>-0.23307649999999999</v>
      </c>
      <c r="O18" s="285" cm="1">
        <f t="array" ref="O18">INDEX(GMWA!$A$2:$CR$600,MATCH(1,(GMWA!$CQ$2:$CQ$600=O$3)*(GMWA!$CP$2:$CP$600=O$4)*(GMWA!$CR$2:$CR$600=O$1),0),$A18-1966)</f>
        <v>11.1328</v>
      </c>
      <c r="P18" s="285" cm="1">
        <f t="array" ref="P18">INDEX(GMWA!$A$2:$CR$600,MATCH(1,(GMWA!$CQ$2:$CQ$600=P$3)*(GMWA!$CP$2:$CP$600=P$4)*(GMWA!$CR$2:$CR$600=P$1),0),$A18-1966)</f>
        <v>10.9818</v>
      </c>
      <c r="Q18" s="285" cm="1">
        <f t="array" ref="Q18">INDEX(GMWA!$A$2:$CR$600,MATCH(1,(GMWA!$CQ$2:$CQ$600=Q$3)*(GMWA!$CP$2:$CP$600=Q$4)*(GMWA!$CR$2:$CR$600=Q$1),0),$A18-1966)</f>
        <v>2.8490639999999998</v>
      </c>
      <c r="R18" s="285" cm="1">
        <f t="array" ref="R18">INDEX(GMWA!$A$2:$CR$600,MATCH(1,(GMWA!$CQ$2:$CQ$600=R$3)*(GMWA!$CP$2:$CP$600=R$4)*(GMWA!$CR$2:$CR$600=R$1),0),$A18-1966)</f>
        <v>0.84199990000000002</v>
      </c>
      <c r="S18" s="285" cm="1">
        <f t="array" ref="S18">INDEX(GMWA!$A$2:$CR$600,MATCH(1,(GMWA!$CQ$2:$CQ$600=S$3)*(GMWA!$CP$2:$CP$600=S$4)*(GMWA!$CR$2:$CR$600=S$1),0),$A18-1966)</f>
        <v>4.0000000000000001E-3</v>
      </c>
      <c r="T18" s="285" cm="1">
        <f t="array" ref="T18">INDEX(GMWA!$A$2:$CR$600,MATCH(1,(GMWA!$CQ$2:$CQ$600=T$3)*(GMWA!$CP$2:$CP$600=T$4)*(GMWA!$CR$2:$CR$600=T$1),0),$A18-1966)</f>
        <v>0.99096240000000002</v>
      </c>
      <c r="U18" s="285" cm="1">
        <f t="array" ref="U18">INDEX(GMWA!$A$2:$CR$600,MATCH(1,(GMWA!$CQ$2:$CQ$600=U$3)*(GMWA!$CP$2:$CP$600=U$4)*(GMWA!$CR$2:$CR$600=U$1),0),$A18-1966)</f>
        <v>4.0000000000000001E-3</v>
      </c>
      <c r="V18" s="285" cm="1">
        <f t="array" ref="V18">INDEX(GMWA!$A$2:$CR$600,MATCH(1,(GMWA!$CQ$2:$CQ$600=V$3)*(GMWA!$CP$2:$CP$600=V$4)*(GMWA!$CR$2:$CR$600=V$1),0),$A18-1966)</f>
        <v>163648.5</v>
      </c>
      <c r="W18" s="285" cm="1">
        <f t="array" ref="W18">INDEX(GMWA!$A$2:$CR$600,MATCH(1,(GMWA!$CQ$2:$CQ$600=W$3)*(GMWA!$CP$2:$CP$600=W$4)*(GMWA!$CR$2:$CR$600=W$1),0),$A18-1966)</f>
        <v>3113.0169999999998</v>
      </c>
      <c r="X18" s="285" cm="1">
        <f t="array" ref="X18">INDEX(GMWA!$A$2:$CR$600,MATCH(1,(GMWA!$CQ$2:$CQ$600=X$3)*(GMWA!$CP$2:$CP$600=X$4)*(GMWA!$CR$2:$CR$600=X$1),0),$A18-1966)</f>
        <v>207939</v>
      </c>
      <c r="Y18" s="285" cm="1">
        <f t="array" ref="Y18">INDEX(GMWA!$A$2:$CR$600,MATCH(1,(GMWA!$CQ$2:$CQ$600=Y$3)*(GMWA!$CP$2:$CP$600=Y$4)*(GMWA!$CR$2:$CR$600=Y$1),0),$A18-1966)</f>
        <v>290671</v>
      </c>
      <c r="Z18" s="285" cm="1">
        <f t="array" ref="Z18">INDEX(GMWA!$A$2:$CR$600,MATCH(1,(GMWA!$CQ$2:$CQ$600=Z$3)*(GMWA!$CP$2:$CP$600=Z$4)*(GMWA!$CR$2:$CR$600=Z$1),0),$A18-1966)</f>
        <v>1E-3</v>
      </c>
      <c r="AA18" s="285" cm="1">
        <f t="array" ref="AA18">INDEX(GMWA!$A$2:$CR$600,MATCH(1,(GMWA!$CQ$2:$CQ$600=AA$3)*(GMWA!$CP$2:$CP$600=AA$4)*(GMWA!$CR$2:$CR$600=AA$1),0),$A18-1966)</f>
        <v>476.37200000000001</v>
      </c>
      <c r="AB18" s="285" cm="1">
        <f t="array" ref="AB18">INDEX(GMWA!$A$2:$CR$600,MATCH(1,(GMWA!$CQ$2:$CQ$600=AB$3)*(GMWA!$CP$2:$CP$600=AB$4)*(GMWA!$CR$2:$CR$600=AB$1),0),$A18-1966)</f>
        <v>593730.4</v>
      </c>
      <c r="AC18" s="285" cm="1">
        <f t="array" ref="AC18">INDEX(GMWA!$A$2:$CR$600,MATCH(1,(GMWA!$CQ$2:$CQ$600=AC$3)*(GMWA!$CP$2:$CP$600=AC$4)*(GMWA!$CR$2:$CR$600=AC$1),0),$A18-1966)</f>
        <v>116.809</v>
      </c>
      <c r="AD18" s="285" cm="1">
        <f t="array" ref="AD18">INDEX(GMWA!$A$2:$CR$600,MATCH(1,(GMWA!$CQ$2:$CQ$600=AD$3)*(GMWA!$CP$2:$CP$600=AD$4)*(GMWA!$CR$2:$CR$600=AD$1),0),$A18-1966)</f>
        <v>18511.38</v>
      </c>
      <c r="AE18" s="285" cm="1">
        <f t="array" ref="AE18">INDEX(GMWA!$A$2:$CR$600,MATCH(1,(GMWA!$CQ$2:$CQ$600=AE$3)*(GMWA!$CP$2:$CP$600=AE$4)*(GMWA!$CR$2:$CR$600=AE$1),0),$A18-1966)</f>
        <v>369.34899999999999</v>
      </c>
      <c r="AF18" s="285" cm="1">
        <f t="array" ref="AF18">INDEX(GMWA!$A$2:$CR$600,MATCH(1,(GMWA!$CQ$2:$CQ$600=AF$3)*(GMWA!$CP$2:$CP$600=AF$4)*(GMWA!$CR$2:$CR$600=AF$1),0),$A18-1966)</f>
        <v>240.8142</v>
      </c>
      <c r="AG18" s="285" cm="1">
        <f t="array" ref="AG18">INDEX(GMWA!$A$2:$CR$600,MATCH(1,(GMWA!$CQ$2:$CQ$600=AG$3)*(GMWA!$CP$2:$CP$600=AG$4)*(GMWA!$CR$2:$CR$600=AG$1),0),$A18-1966)</f>
        <v>318.72699999999998</v>
      </c>
      <c r="AH18" s="285" cm="1">
        <f t="array" ref="AH18">INDEX(GMWA!$A$2:$CR$600,MATCH(1,(GMWA!$CQ$2:$CQ$600=AH$3)*(GMWA!$CP$2:$CP$600=AH$4)*(GMWA!$CR$2:$CR$600=AH$1),0),$A18-1966)</f>
        <v>74.751000000000005</v>
      </c>
      <c r="AI18" s="285" cm="1">
        <f t="array" ref="AI18">INDEX(GMWA!$A$2:$CR$600,MATCH(1,(GMWA!$CQ$2:$CQ$600=AI$3)*(GMWA!$CP$2:$CP$600=AI$4)*(GMWA!$CR$2:$CR$600=AI$1),0),$A18-1966)</f>
        <v>165.68620000000001</v>
      </c>
      <c r="AJ18" s="285" cm="1">
        <f t="array" ref="AJ18">INDEX(GMWA!$A$2:$CR$600,MATCH(1,(GMWA!$CQ$2:$CQ$600=AJ$3)*(GMWA!$CP$2:$CP$600=AJ$4)*(GMWA!$CR$2:$CR$600=AJ$1),0),$A18-1966)</f>
        <v>159.90780000000001</v>
      </c>
      <c r="AK18" s="285" cm="1">
        <f t="array" ref="AK18">INDEX(GMWA!$A$2:$CR$600,MATCH(1,(GMWA!$CQ$2:$CQ$600=AK$3)*(GMWA!$CP$2:$CP$600=AK$4)*(GMWA!$CR$2:$CR$600=AK$1),0),$A18-1966)</f>
        <v>61.101100000000002</v>
      </c>
      <c r="AL18" s="285" cm="1">
        <f t="array" ref="AL18">INDEX(GMWA!$A$2:$CR$600,MATCH(1,(GMWA!$CQ$2:$CQ$600=AL$3)*(GMWA!$CP$2:$CP$600=AL$4)*(GMWA!$CR$2:$CR$600=AL$1),0),$A18-1966)</f>
        <v>8.5147949999999994</v>
      </c>
      <c r="AM18" s="285" cm="1">
        <f t="array" ref="AM18">INDEX(GMWA!$A$2:$CR$600,MATCH(1,(GMWA!$CQ$2:$CQ$600=AM$3)*(GMWA!$CP$2:$CP$600=AM$4)*(GMWA!$CR$2:$CR$600=AM$1),0),$A18-1966)</f>
        <v>17.781649999999999</v>
      </c>
      <c r="AN18" s="285" cm="1">
        <f t="array" ref="AN18">INDEX(GMWA!$A$2:$CR$600,MATCH(1,(GMWA!$CQ$2:$CQ$600=AN$3)*(GMWA!$CP$2:$CP$600=AN$4)*(GMWA!$CR$2:$CR$600=AN$1),0),$A18-1966)</f>
        <v>7.5714480000000002</v>
      </c>
      <c r="AO18" s="285" cm="1">
        <f t="array" ref="AO18">INDEX(GMWA!$A$2:$CR$600,MATCH(1,(GMWA!$CQ$2:$CQ$600=AO$3)*(GMWA!$CP$2:$CP$600=AO$4)*(GMWA!$CR$2:$CR$600=AO$1),0),$A18-1966)</f>
        <v>10.001910000000001</v>
      </c>
      <c r="AP18" s="285" cm="1">
        <f t="array" ref="AP18">INDEX(GMWA!$A$2:$CR$600,MATCH(1,(GMWA!$CQ$2:$CQ$600=AP$3)*(GMWA!$CP$2:$CP$600=AP$4)*(GMWA!$CR$2:$CR$600=AP$1),0),$A18-1966)</f>
        <v>377920</v>
      </c>
      <c r="AQ18" s="285" cm="1">
        <f t="array" ref="AQ18">INDEX(GMWA!$A$2:$CR$600,MATCH(1,(GMWA!$CQ$2:$CQ$600=AQ$3)*(GMWA!$CP$2:$CP$600=AQ$4)*(GMWA!$CR$2:$CR$600=AQ$1),0),$A18-1966)</f>
        <v>4037.65</v>
      </c>
      <c r="AR18" s="285" cm="1">
        <f t="array" ref="AR18">INDEX(GMWA!$A$2:$CR$600,MATCH(1,(GMWA!$CQ$2:$CQ$600=AR$3)*(GMWA!$CP$2:$CP$600=AR$4)*(GMWA!$CR$2:$CR$600=AR$1),0),$A18-1966)</f>
        <v>319635.5</v>
      </c>
      <c r="AS18" s="285" cm="1">
        <f t="array" ref="AS18">INDEX(GMWA!$A$2:$CR$600,MATCH(1,(GMWA!$CQ$2:$CQ$600=AS$3)*(GMWA!$CP$2:$CP$600=AS$4)*(GMWA!$CR$2:$CR$600=AS$1),0),$A18-1966)</f>
        <v>461986</v>
      </c>
      <c r="AT18" s="285" cm="1">
        <f t="array" ref="AT18">INDEX(GMWA!$A$2:$CR$600,MATCH(1,(GMWA!$CQ$2:$CQ$600=AT$3)*(GMWA!$CP$2:$CP$600=AT$4)*(GMWA!$CR$2:$CR$600=AT$1),0),$A18-1966)</f>
        <v>224325</v>
      </c>
      <c r="AU18" s="285" cm="1">
        <f t="array" ref="AU18">INDEX(GMWA!$A$2:$CR$600,MATCH(1,(GMWA!$CQ$2:$CQ$600=AU$3)*(GMWA!$CP$2:$CP$600=AU$4)*(GMWA!$CR$2:$CR$600=AU$1),0),$A18-1966)</f>
        <v>578.28859999999997</v>
      </c>
      <c r="AV18" s="285" cm="1">
        <f t="array" ref="AV18">INDEX(GMWA!$A$2:$CR$600,MATCH(1,(GMWA!$CQ$2:$CQ$600=AV$3)*(GMWA!$CP$2:$CP$600=AV$4)*(GMWA!$CR$2:$CR$600=AV$1),0),$A18-1966)</f>
        <v>889936.5</v>
      </c>
      <c r="AW18" s="285" cm="1">
        <f t="array" ref="AW18">INDEX(GMWA!$A$2:$CR$600,MATCH(1,(GMWA!$CQ$2:$CQ$600=AW$3)*(GMWA!$CP$2:$CP$600=AW$4)*(GMWA!$CR$2:$CR$600=AW$1),0),$A18-1966)</f>
        <v>257.05650000000003</v>
      </c>
      <c r="AX18" s="285" cm="1">
        <f t="array" ref="AX18">INDEX(GMWA!$A$2:$CR$600,MATCH(1,(GMWA!$CQ$2:$CQ$600=AX$3)*(GMWA!$CP$2:$CP$600=AX$4)*(GMWA!$CR$2:$CR$600=AX$1),0),$A18-1966)</f>
        <v>81444.5</v>
      </c>
      <c r="AY18" s="285" cm="1">
        <f t="array" ref="AY18">INDEX(GMWA!$A$2:$CR$600,MATCH(1,(GMWA!$CQ$2:$CQ$600=AY$3)*(GMWA!$CP$2:$CP$600=AY$4)*(GMWA!$CR$2:$CR$600=AY$1),0),$A18-1966)</f>
        <v>1070.9459999999999</v>
      </c>
      <c r="AZ18" s="285" cm="1">
        <f t="array" ref="AZ18">INDEX(GMWA!$A$2:$CR$600,MATCH(1,(GMWA!$CQ$2:$CQ$600=AZ$3)*(GMWA!$CP$2:$CP$600=AZ$4)*(GMWA!$CR$2:$CR$600=AZ$1),0),$A18-1966)</f>
        <v>699.5</v>
      </c>
      <c r="BA18" s="285" cm="1">
        <f t="array" ref="BA18">INDEX(GMWA!$A$2:$CR$600,MATCH(1,(GMWA!$CQ$2:$CQ$600=BA$3)*(GMWA!$CP$2:$CP$600=BA$4)*(GMWA!$CR$2:$CR$600=BA$1),0),$A18-1966)</f>
        <v>409.02600000000001</v>
      </c>
      <c r="BB18" s="285" cm="1">
        <f t="array" ref="BB18">INDEX(GMWA!$A$2:$CR$600,MATCH(1,(GMWA!$CQ$2:$CQ$600=BB$3)*(GMWA!$CP$2:$CP$600=BB$4)*(GMWA!$CR$2:$CR$600=BB$1),0),$A18-1966)</f>
        <v>165.91849999999999</v>
      </c>
      <c r="BC18" s="285" cm="1">
        <f t="array" ref="BC18">INDEX(GMWA!$A$2:$CR$600,MATCH(1,(GMWA!$CQ$2:$CQ$600=BC$3)*(GMWA!$CP$2:$CP$600=BC$4)*(GMWA!$CR$2:$CR$600=BC$1),0),$A18-1966)</f>
        <v>207.209</v>
      </c>
      <c r="BD18" s="285" cm="1">
        <f t="array" ref="BD18">INDEX(GMWA!$A$2:$CR$600,MATCH(1,(GMWA!$CQ$2:$CQ$600=BD$3)*(GMWA!$CP$2:$CP$600=BD$4)*(GMWA!$CR$2:$CR$600=BD$1),0),$A18-1966)</f>
        <v>115.858</v>
      </c>
      <c r="BE18" s="285" cm="1">
        <f t="array" ref="BE18">INDEX(GMWA!$A$2:$CR$600,MATCH(1,(GMWA!$CQ$2:$CQ$600=BE$3)*(GMWA!$CP$2:$CP$600=BE$4)*(GMWA!$CR$2:$CR$600=BE$1),0),$A18-1966)</f>
        <v>90.643690000000007</v>
      </c>
      <c r="BF18" s="285" cm="1">
        <f t="array" ref="BF18">INDEX(GMWA!$A$2:$CR$600,MATCH(1,(GMWA!$CQ$2:$CQ$600=BF$3)*(GMWA!$CP$2:$CP$600=BF$4)*(GMWA!$CR$2:$CR$600=BF$1),0),$A18-1966)</f>
        <v>53.774999999999999</v>
      </c>
      <c r="BG18" s="285" cm="1">
        <f t="array" ref="BG18">INDEX(GMWA!$A$2:$CR$600,MATCH(1,(GMWA!$CQ$2:$CQ$600=BG$3)*(GMWA!$CP$2:$CP$600=BG$4)*(GMWA!$CR$2:$CR$600=BG$1),0),$A18-1966)</f>
        <v>23.494779999999999</v>
      </c>
      <c r="BH18" s="285" cm="1">
        <f t="array" ref="BH18">INDEX(GMWA!$A$2:$CR$600,MATCH(1,(GMWA!$CQ$2:$CQ$600=BH$3)*(GMWA!$CP$2:$CP$600=BH$4)*(GMWA!$CR$2:$CR$600=BH$1),0),$A18-1966)</f>
        <v>16.433589999999999</v>
      </c>
      <c r="BI18" s="285" cm="1">
        <f t="array" ref="BI18">INDEX(GMWA!$A$2:$CR$600,MATCH(1,(GMWA!$CQ$2:$CQ$600=BI$3)*(GMWA!$CP$2:$CP$600=BI$4)*(GMWA!$CR$2:$CR$600=BI$1),0),$A18-1966)</f>
        <v>23.336030000000001</v>
      </c>
      <c r="BK18" s="288">
        <f t="shared" si="3"/>
        <v>10.669819766145123</v>
      </c>
      <c r="BL18" s="288">
        <f t="shared" si="3"/>
        <v>8.3536325050585987</v>
      </c>
      <c r="BM18" s="288">
        <f t="shared" si="3"/>
        <v>6.1521936721827073</v>
      </c>
      <c r="BN18" s="288">
        <f t="shared" si="3"/>
        <v>12.091677532330367</v>
      </c>
      <c r="BO18" s="288">
        <f t="shared" si="3"/>
        <v>495100000</v>
      </c>
      <c r="BP18" s="288">
        <f t="shared" si="3"/>
        <v>10.318746693760337</v>
      </c>
      <c r="BQ18" s="288">
        <f t="shared" si="3"/>
        <v>8.6642994867704264</v>
      </c>
      <c r="BR18" s="288">
        <f t="shared" si="3"/>
        <v>3.1088845893723946</v>
      </c>
      <c r="BS18" s="288">
        <f t="shared" si="3"/>
        <v>3.1532559971217697</v>
      </c>
      <c r="BT18" s="288">
        <f t="shared" si="3"/>
        <v>7.6431775908422663</v>
      </c>
      <c r="BU18" s="288">
        <f t="shared" si="3"/>
        <v>6.8430350037497787</v>
      </c>
      <c r="BV18" s="288">
        <f t="shared" si="3"/>
        <v>9.951742400235938</v>
      </c>
      <c r="BW18" s="288">
        <f t="shared" si="3"/>
        <v>-0.31180385546681649</v>
      </c>
      <c r="BX18" s="288">
        <f t="shared" si="3"/>
        <v>6.7192077553833691</v>
      </c>
      <c r="BY18" s="288">
        <f t="shared" si="3"/>
        <v>6.8675824443835758</v>
      </c>
      <c r="BZ18" s="288">
        <f t="shared" si="3"/>
        <v>4.6628685899271858</v>
      </c>
      <c r="CA18" s="288">
        <f t="shared" si="4"/>
        <v>9.8886690754152049</v>
      </c>
      <c r="CB18" s="288">
        <f t="shared" si="4"/>
        <v>2.2495100285968964E-2</v>
      </c>
      <c r="CC18" s="288">
        <f t="shared" si="4"/>
        <v>13.088149056825063</v>
      </c>
      <c r="CD18" s="288">
        <f t="shared" si="4"/>
        <v>3.9992361458961338E-2</v>
      </c>
    </row>
    <row r="19" spans="1:82">
      <c r="A19" s="285">
        <f t="shared" si="5"/>
        <v>1985</v>
      </c>
      <c r="B19" s="285" cm="1">
        <f t="array" ref="B19">INDEX(GMWA!$A$2:$CR$600,MATCH(1,(GMWA!$CQ$2:$CQ$600=B$3)*(GMWA!$CP$2:$CP$600=B$4)*(GMWA!$CR$2:$CR$600=B$1),0),$A19-1966)</f>
        <v>19036</v>
      </c>
      <c r="C19" s="285" cm="1">
        <f t="array" ref="C19">INDEX(GMWA!$A$2:$CR$600,MATCH(1,(GMWA!$CQ$2:$CQ$600=C$3)*(GMWA!$CP$2:$CP$600=C$4)*(GMWA!$CR$2:$CR$600=C$1),0),$A19-1966)</f>
        <v>285.75</v>
      </c>
      <c r="D19" s="285" cm="1">
        <f t="array" ref="D19">INDEX(GMWA!$A$2:$CR$600,MATCH(1,(GMWA!$CQ$2:$CQ$600=D$3)*(GMWA!$CP$2:$CP$600=D$4)*(GMWA!$CR$2:$CR$600=D$1),0),$A19-1966)</f>
        <v>13766.58</v>
      </c>
      <c r="E19" s="285" cm="1">
        <f t="array" ref="E19">INDEX(GMWA!$A$2:$CR$600,MATCH(1,(GMWA!$CQ$2:$CQ$600=E$3)*(GMWA!$CP$2:$CP$600=E$4)*(GMWA!$CR$2:$CR$600=E$1),0),$A19-1966)</f>
        <v>40585</v>
      </c>
      <c r="F19" s="285" cm="1">
        <f t="array" ref="F19">INDEX(GMWA!$A$2:$CR$600,MATCH(1,(GMWA!$CQ$2:$CQ$600=F$3)*(GMWA!$CP$2:$CP$600=F$4)*(GMWA!$CR$2:$CR$600=F$1),0),$A19-1966)</f>
        <v>6665</v>
      </c>
      <c r="G19" s="285" cm="1">
        <f t="array" ref="G19">INDEX(GMWA!$A$2:$CR$600,MATCH(1,(GMWA!$CQ$2:$CQ$600=G$3)*(GMWA!$CP$2:$CP$600=G$4)*(GMWA!$CR$2:$CR$600=G$1),0),$A19-1966)</f>
        <v>55.072290000000002</v>
      </c>
      <c r="H19" s="285" cm="1">
        <f t="array" ref="H19">INDEX(GMWA!$A$2:$CR$600,MATCH(1,(GMWA!$CQ$2:$CQ$600=H$3)*(GMWA!$CP$2:$CP$600=H$4)*(GMWA!$CR$2:$CR$600=H$1),0),$A19-1966)</f>
        <v>62413.66</v>
      </c>
      <c r="I19" s="285" cm="1">
        <f t="array" ref="I19">INDEX(GMWA!$A$2:$CR$600,MATCH(1,(GMWA!$CQ$2:$CQ$600=I$3)*(GMWA!$CP$2:$CP$600=I$4)*(GMWA!$CR$2:$CR$600=I$1),0),$A19-1966)</f>
        <v>3.7354569999999998</v>
      </c>
      <c r="J19" s="285" cm="1">
        <f t="array" ref="J19">INDEX(GMWA!$A$2:$CR$600,MATCH(1,(GMWA!$CQ$2:$CQ$600=J$3)*(GMWA!$CP$2:$CP$600=J$4)*(GMWA!$CR$2:$CR$600=J$1),0),$A19-1966)</f>
        <v>593.45479999999998</v>
      </c>
      <c r="K19" s="285" cm="1">
        <f t="array" ref="K19">INDEX(GMWA!$A$2:$CR$600,MATCH(1,(GMWA!$CQ$2:$CQ$600=K$3)*(GMWA!$CP$2:$CP$600=K$4)*(GMWA!$CR$2:$CR$600=K$1),0),$A19-1966)</f>
        <v>29.25</v>
      </c>
      <c r="L19" s="285" cm="1">
        <f t="array" ref="L19">INDEX(GMWA!$A$2:$CR$600,MATCH(1,(GMWA!$CQ$2:$CQ$600=L$3)*(GMWA!$CP$2:$CP$600=L$4)*(GMWA!$CR$2:$CR$600=L$1),0),$A19-1966)</f>
        <v>19.134</v>
      </c>
      <c r="M19" s="285" cm="1">
        <f t="array" ref="M19">INDEX(GMWA!$A$2:$CR$600,MATCH(1,(GMWA!$CQ$2:$CQ$600=M$3)*(GMWA!$CP$2:$CP$600=M$4)*(GMWA!$CR$2:$CR$600=M$1),0),$A19-1966)</f>
        <v>35.775440000000003</v>
      </c>
      <c r="N19" s="285" cm="1">
        <f t="array" ref="N19">INDEX(GMWA!$A$2:$CR$600,MATCH(1,(GMWA!$CQ$2:$CQ$600=N$3)*(GMWA!$CP$2:$CP$600=N$4)*(GMWA!$CR$2:$CR$600=N$1),0),$A19-1966)</f>
        <v>1.451308</v>
      </c>
      <c r="O19" s="285" cm="1">
        <f t="array" ref="O19">INDEX(GMWA!$A$2:$CR$600,MATCH(1,(GMWA!$CQ$2:$CQ$600=O$3)*(GMWA!$CP$2:$CP$600=O$4)*(GMWA!$CR$2:$CR$600=O$1),0),$A19-1966)</f>
        <v>12.082800000000001</v>
      </c>
      <c r="P19" s="285" cm="1">
        <f t="array" ref="P19">INDEX(GMWA!$A$2:$CR$600,MATCH(1,(GMWA!$CQ$2:$CQ$600=P$3)*(GMWA!$CP$2:$CP$600=P$4)*(GMWA!$CR$2:$CR$600=P$1),0),$A19-1966)</f>
        <v>12.86463</v>
      </c>
      <c r="Q19" s="285" cm="1">
        <f t="array" ref="Q19">INDEX(GMWA!$A$2:$CR$600,MATCH(1,(GMWA!$CQ$2:$CQ$600=Q$3)*(GMWA!$CP$2:$CP$600=Q$4)*(GMWA!$CR$2:$CR$600=Q$1),0),$A19-1966)</f>
        <v>3.1627580000000002</v>
      </c>
      <c r="R19" s="285" cm="1">
        <f t="array" ref="R19">INDEX(GMWA!$A$2:$CR$600,MATCH(1,(GMWA!$CQ$2:$CQ$600=R$3)*(GMWA!$CP$2:$CP$600=R$4)*(GMWA!$CR$2:$CR$600=R$1),0),$A19-1966)</f>
        <v>1.006</v>
      </c>
      <c r="S19" s="285" cm="1">
        <f t="array" ref="S19">INDEX(GMWA!$A$2:$CR$600,MATCH(1,(GMWA!$CQ$2:$CQ$600=S$3)*(GMWA!$CP$2:$CP$600=S$4)*(GMWA!$CR$2:$CR$600=S$1),0),$A19-1966)</f>
        <v>4.0000000000000001E-3</v>
      </c>
      <c r="T19" s="285" cm="1">
        <f t="array" ref="T19">INDEX(GMWA!$A$2:$CR$600,MATCH(1,(GMWA!$CQ$2:$CQ$600=T$3)*(GMWA!$CP$2:$CP$600=T$4)*(GMWA!$CR$2:$CR$600=T$1),0),$A19-1966)</f>
        <v>1.4809030000000001</v>
      </c>
      <c r="U19" s="285" cm="1">
        <f t="array" ref="U19">INDEX(GMWA!$A$2:$CR$600,MATCH(1,(GMWA!$CQ$2:$CQ$600=U$3)*(GMWA!$CP$2:$CP$600=U$4)*(GMWA!$CR$2:$CR$600=U$1),0),$A19-1966)</f>
        <v>4.0000000000000001E-3</v>
      </c>
      <c r="V19" s="285" cm="1">
        <f t="array" ref="V19">INDEX(GMWA!$A$2:$CR$600,MATCH(1,(GMWA!$CQ$2:$CQ$600=V$3)*(GMWA!$CP$2:$CP$600=V$4)*(GMWA!$CR$2:$CR$600=V$1),0),$A19-1966)</f>
        <v>176082.8</v>
      </c>
      <c r="W19" s="285" cm="1">
        <f t="array" ref="W19">INDEX(GMWA!$A$2:$CR$600,MATCH(1,(GMWA!$CQ$2:$CQ$600=W$3)*(GMWA!$CP$2:$CP$600=W$4)*(GMWA!$CR$2:$CR$600=W$1),0),$A19-1966)</f>
        <v>3498.7109999999998</v>
      </c>
      <c r="X19" s="285" cm="1">
        <f t="array" ref="X19">INDEX(GMWA!$A$2:$CR$600,MATCH(1,(GMWA!$CQ$2:$CQ$600=X$3)*(GMWA!$CP$2:$CP$600=X$4)*(GMWA!$CR$2:$CR$600=X$1),0),$A19-1966)</f>
        <v>231127</v>
      </c>
      <c r="Y19" s="285" cm="1">
        <f t="array" ref="Y19">INDEX(GMWA!$A$2:$CR$600,MATCH(1,(GMWA!$CQ$2:$CQ$600=Y$3)*(GMWA!$CP$2:$CP$600=Y$4)*(GMWA!$CR$2:$CR$600=Y$1),0),$A19-1966)</f>
        <v>340487</v>
      </c>
      <c r="Z19" s="285" cm="1">
        <f t="array" ref="Z19">INDEX(GMWA!$A$2:$CR$600,MATCH(1,(GMWA!$CQ$2:$CQ$600=Z$3)*(GMWA!$CP$2:$CP$600=Z$4)*(GMWA!$CR$2:$CR$600=Z$1),0),$A19-1966)</f>
        <v>1E-3</v>
      </c>
      <c r="AA19" s="285" cm="1">
        <f t="array" ref="AA19">INDEX(GMWA!$A$2:$CR$600,MATCH(1,(GMWA!$CQ$2:$CQ$600=AA$3)*(GMWA!$CP$2:$CP$600=AA$4)*(GMWA!$CR$2:$CR$600=AA$1),0),$A19-1966)</f>
        <v>500.82900000000001</v>
      </c>
      <c r="AB19" s="285" cm="1">
        <f t="array" ref="AB19">INDEX(GMWA!$A$2:$CR$600,MATCH(1,(GMWA!$CQ$2:$CQ$600=AB$3)*(GMWA!$CP$2:$CP$600=AB$4)*(GMWA!$CR$2:$CR$600=AB$1),0),$A19-1966)</f>
        <v>642225.80000000005</v>
      </c>
      <c r="AC19" s="285" cm="1">
        <f t="array" ref="AC19">INDEX(GMWA!$A$2:$CR$600,MATCH(1,(GMWA!$CQ$2:$CQ$600=AC$3)*(GMWA!$CP$2:$CP$600=AC$4)*(GMWA!$CR$2:$CR$600=AC$1),0),$A19-1966)</f>
        <v>114.5501</v>
      </c>
      <c r="AD19" s="285" cm="1">
        <f t="array" ref="AD19">INDEX(GMWA!$A$2:$CR$600,MATCH(1,(GMWA!$CQ$2:$CQ$600=AD$3)*(GMWA!$CP$2:$CP$600=AD$4)*(GMWA!$CR$2:$CR$600=AD$1),0),$A19-1966)</f>
        <v>20153.330000000002</v>
      </c>
      <c r="AE19" s="285" cm="1">
        <f t="array" ref="AE19">INDEX(GMWA!$A$2:$CR$600,MATCH(1,(GMWA!$CQ$2:$CQ$600=AE$3)*(GMWA!$CP$2:$CP$600=AE$4)*(GMWA!$CR$2:$CR$600=AE$1),0),$A19-1966)</f>
        <v>390.3852</v>
      </c>
      <c r="AF19" s="285" cm="1">
        <f t="array" ref="AF19">INDEX(GMWA!$A$2:$CR$600,MATCH(1,(GMWA!$CQ$2:$CQ$600=AF$3)*(GMWA!$CP$2:$CP$600=AF$4)*(GMWA!$CR$2:$CR$600=AF$1),0),$A19-1966)</f>
        <v>269.76530000000002</v>
      </c>
      <c r="AG19" s="285" cm="1">
        <f t="array" ref="AG19">INDEX(GMWA!$A$2:$CR$600,MATCH(1,(GMWA!$CQ$2:$CQ$600=AG$3)*(GMWA!$CP$2:$CP$600=AG$4)*(GMWA!$CR$2:$CR$600=AG$1),0),$A19-1966)</f>
        <v>386.27100000000002</v>
      </c>
      <c r="AH19" s="285" cm="1">
        <f t="array" ref="AH19">INDEX(GMWA!$A$2:$CR$600,MATCH(1,(GMWA!$CQ$2:$CQ$600=AH$3)*(GMWA!$CP$2:$CP$600=AH$4)*(GMWA!$CR$2:$CR$600=AH$1),0),$A19-1966)</f>
        <v>90.021000000000001</v>
      </c>
      <c r="AI19" s="285" cm="1">
        <f t="array" ref="AI19">INDEX(GMWA!$A$2:$CR$600,MATCH(1,(GMWA!$CQ$2:$CQ$600=AI$3)*(GMWA!$CP$2:$CP$600=AI$4)*(GMWA!$CR$2:$CR$600=AI$1),0),$A19-1966)</f>
        <v>182.0127</v>
      </c>
      <c r="AJ19" s="285" cm="1">
        <f t="array" ref="AJ19">INDEX(GMWA!$A$2:$CR$600,MATCH(1,(GMWA!$CQ$2:$CQ$600=AJ$3)*(GMWA!$CP$2:$CP$600=AJ$4)*(GMWA!$CR$2:$CR$600=AJ$1),0),$A19-1966)</f>
        <v>177.0702</v>
      </c>
      <c r="AK19" s="285" cm="1">
        <f t="array" ref="AK19">INDEX(GMWA!$A$2:$CR$600,MATCH(1,(GMWA!$CQ$2:$CQ$600=AK$3)*(GMWA!$CP$2:$CP$600=AK$4)*(GMWA!$CR$2:$CR$600=AK$1),0),$A19-1966)</f>
        <v>67.413330000000002</v>
      </c>
      <c r="AL19" s="285" cm="1">
        <f t="array" ref="AL19">INDEX(GMWA!$A$2:$CR$600,MATCH(1,(GMWA!$CQ$2:$CQ$600=AL$3)*(GMWA!$CP$2:$CP$600=AL$4)*(GMWA!$CR$2:$CR$600=AL$1),0),$A19-1966)</f>
        <v>9.8395060000000001</v>
      </c>
      <c r="AM19" s="285" cm="1">
        <f t="array" ref="AM19">INDEX(GMWA!$A$2:$CR$600,MATCH(1,(GMWA!$CQ$2:$CQ$600=AM$3)*(GMWA!$CP$2:$CP$600=AM$4)*(GMWA!$CR$2:$CR$600=AM$1),0),$A19-1966)</f>
        <v>19.89949</v>
      </c>
      <c r="AN19" s="285" cm="1">
        <f t="array" ref="AN19">INDEX(GMWA!$A$2:$CR$600,MATCH(1,(GMWA!$CQ$2:$CQ$600=AN$3)*(GMWA!$CP$2:$CP$600=AN$4)*(GMWA!$CR$2:$CR$600=AN$1),0),$A19-1966)</f>
        <v>10.150980000000001</v>
      </c>
      <c r="AO19" s="285" cm="1">
        <f t="array" ref="AO19">INDEX(GMWA!$A$2:$CR$600,MATCH(1,(GMWA!$CQ$2:$CQ$600=AO$3)*(GMWA!$CP$2:$CP$600=AO$4)*(GMWA!$CR$2:$CR$600=AO$1),0),$A19-1966)</f>
        <v>13.218590000000001</v>
      </c>
      <c r="AP19" s="285" cm="1">
        <f t="array" ref="AP19">INDEX(GMWA!$A$2:$CR$600,MATCH(1,(GMWA!$CQ$2:$CQ$600=AP$3)*(GMWA!$CP$2:$CP$600=AP$4)*(GMWA!$CR$2:$CR$600=AP$1),0),$A19-1966)</f>
        <v>414630</v>
      </c>
      <c r="AQ19" s="285" cm="1">
        <f t="array" ref="AQ19">INDEX(GMWA!$A$2:$CR$600,MATCH(1,(GMWA!$CQ$2:$CQ$600=AQ$3)*(GMWA!$CP$2:$CP$600=AQ$4)*(GMWA!$CR$2:$CR$600=AQ$1),0),$A19-1966)</f>
        <v>4339</v>
      </c>
      <c r="AR19" s="285" cm="1">
        <f t="array" ref="AR19">INDEX(GMWA!$A$2:$CR$600,MATCH(1,(GMWA!$CQ$2:$CQ$600=AR$3)*(GMWA!$CP$2:$CP$600=AR$4)*(GMWA!$CR$2:$CR$600=AR$1),0),$A19-1966)</f>
        <v>340281.7</v>
      </c>
      <c r="AS19" s="285" cm="1">
        <f t="array" ref="AS19">INDEX(GMWA!$A$2:$CR$600,MATCH(1,(GMWA!$CQ$2:$CQ$600=AS$3)*(GMWA!$CP$2:$CP$600=AS$4)*(GMWA!$CR$2:$CR$600=AS$1),0),$A19-1966)</f>
        <v>500027</v>
      </c>
      <c r="AT19" s="285" cm="1">
        <f t="array" ref="AT19">INDEX(GMWA!$A$2:$CR$600,MATCH(1,(GMWA!$CQ$2:$CQ$600=AT$3)*(GMWA!$CP$2:$CP$600=AT$4)*(GMWA!$CR$2:$CR$600=AT$1),0),$A19-1966)</f>
        <v>249630</v>
      </c>
      <c r="AU19" s="285" cm="1">
        <f t="array" ref="AU19">INDEX(GMWA!$A$2:$CR$600,MATCH(1,(GMWA!$CQ$2:$CQ$600=AU$3)*(GMWA!$CP$2:$CP$600=AU$4)*(GMWA!$CR$2:$CR$600=AU$1),0),$A19-1966)</f>
        <v>629.22</v>
      </c>
      <c r="AV19" s="285" cm="1">
        <f t="array" ref="AV19">INDEX(GMWA!$A$2:$CR$600,MATCH(1,(GMWA!$CQ$2:$CQ$600=AV$3)*(GMWA!$CP$2:$CP$600=AV$4)*(GMWA!$CR$2:$CR$600=AV$1),0),$A19-1966)</f>
        <v>968690</v>
      </c>
      <c r="AW19" s="285" cm="1">
        <f t="array" ref="AW19">INDEX(GMWA!$A$2:$CR$600,MATCH(1,(GMWA!$CQ$2:$CQ$600=AW$3)*(GMWA!$CP$2:$CP$600=AW$4)*(GMWA!$CR$2:$CR$600=AW$1),0),$A19-1966)</f>
        <v>272.65449999999998</v>
      </c>
      <c r="AX19" s="285" cm="1">
        <f t="array" ref="AX19">INDEX(GMWA!$A$2:$CR$600,MATCH(1,(GMWA!$CQ$2:$CQ$600=AX$3)*(GMWA!$CP$2:$CP$600=AX$4)*(GMWA!$CR$2:$CR$600=AX$1),0),$A19-1966)</f>
        <v>91329</v>
      </c>
      <c r="AY19" s="285" cm="1">
        <f t="array" ref="AY19">INDEX(GMWA!$A$2:$CR$600,MATCH(1,(GMWA!$CQ$2:$CQ$600=AY$3)*(GMWA!$CP$2:$CP$600=AY$4)*(GMWA!$CR$2:$CR$600=AY$1),0),$A19-1966)</f>
        <v>1122.1479999999999</v>
      </c>
      <c r="AZ19" s="285" cm="1">
        <f t="array" ref="AZ19">INDEX(GMWA!$A$2:$CR$600,MATCH(1,(GMWA!$CQ$2:$CQ$600=AZ$3)*(GMWA!$CP$2:$CP$600=AZ$4)*(GMWA!$CR$2:$CR$600=AZ$1),0),$A19-1966)</f>
        <v>750.14099999999996</v>
      </c>
      <c r="BA19" s="285" cm="1">
        <f t="array" ref="BA19">INDEX(GMWA!$A$2:$CR$600,MATCH(1,(GMWA!$CQ$2:$CQ$600=BA$3)*(GMWA!$CP$2:$CP$600=BA$4)*(GMWA!$CR$2:$CR$600=BA$1),0),$A19-1966)</f>
        <v>459.22899999999998</v>
      </c>
      <c r="BB19" s="285" cm="1">
        <f t="array" ref="BB19">INDEX(GMWA!$A$2:$CR$600,MATCH(1,(GMWA!$CQ$2:$CQ$600=BB$3)*(GMWA!$CP$2:$CP$600=BB$4)*(GMWA!$CR$2:$CR$600=BB$1),0),$A19-1966)</f>
        <v>184.35749999999999</v>
      </c>
      <c r="BC19" s="285" cm="1">
        <f t="array" ref="BC19">INDEX(GMWA!$A$2:$CR$600,MATCH(1,(GMWA!$CQ$2:$CQ$600=BC$3)*(GMWA!$CP$2:$CP$600=BC$4)*(GMWA!$CR$2:$CR$600=BC$1),0),$A19-1966)</f>
        <v>216.54400000000001</v>
      </c>
      <c r="BD19" s="285" cm="1">
        <f t="array" ref="BD19">INDEX(GMWA!$A$2:$CR$600,MATCH(1,(GMWA!$CQ$2:$CQ$600=BD$3)*(GMWA!$CP$2:$CP$600=BD$4)*(GMWA!$CR$2:$CR$600=BD$1),0),$A19-1966)</f>
        <v>123.41</v>
      </c>
      <c r="BE19" s="285" cm="1">
        <f t="array" ref="BE19">INDEX(GMWA!$A$2:$CR$600,MATCH(1,(GMWA!$CQ$2:$CQ$600=BE$3)*(GMWA!$CP$2:$CP$600=BE$4)*(GMWA!$CR$2:$CR$600=BE$1),0),$A19-1966)</f>
        <v>96.101470000000006</v>
      </c>
      <c r="BF19" s="285" cm="1">
        <f t="array" ref="BF19">INDEX(GMWA!$A$2:$CR$600,MATCH(1,(GMWA!$CQ$2:$CQ$600=BF$3)*(GMWA!$CP$2:$CP$600=BF$4)*(GMWA!$CR$2:$CR$600=BF$1),0),$A19-1966)</f>
        <v>58.515999999999998</v>
      </c>
      <c r="BG19" s="285" cm="1">
        <f t="array" ref="BG19">INDEX(GMWA!$A$2:$CR$600,MATCH(1,(GMWA!$CQ$2:$CQ$600=BG$3)*(GMWA!$CP$2:$CP$600=BG$4)*(GMWA!$CR$2:$CR$600=BG$1),0),$A19-1966)</f>
        <v>25.521920000000001</v>
      </c>
      <c r="BH19" s="285" cm="1">
        <f t="array" ref="BH19">INDEX(GMWA!$A$2:$CR$600,MATCH(1,(GMWA!$CQ$2:$CQ$600=BH$3)*(GMWA!$CP$2:$CP$600=BH$4)*(GMWA!$CR$2:$CR$600=BH$1),0),$A19-1966)</f>
        <v>20.05086</v>
      </c>
      <c r="BI19" s="285" cm="1">
        <f t="array" ref="BI19">INDEX(GMWA!$A$2:$CR$600,MATCH(1,(GMWA!$CQ$2:$CQ$600=BI$3)*(GMWA!$CP$2:$CP$600=BI$4)*(GMWA!$CR$2:$CR$600=BI$1),0),$A19-1966)</f>
        <v>23.336030000000001</v>
      </c>
      <c r="BK19" s="288">
        <f t="shared" si="3"/>
        <v>10.810823090046275</v>
      </c>
      <c r="BL19" s="288">
        <f t="shared" si="3"/>
        <v>8.1672936118473363</v>
      </c>
      <c r="BM19" s="288">
        <f t="shared" si="3"/>
        <v>5.9562837747212569</v>
      </c>
      <c r="BN19" s="288">
        <f t="shared" si="3"/>
        <v>11.919691500703404</v>
      </c>
      <c r="BO19" s="288">
        <f t="shared" si="3"/>
        <v>666500000</v>
      </c>
      <c r="BP19" s="288">
        <f t="shared" si="3"/>
        <v>10.996226256866116</v>
      </c>
      <c r="BQ19" s="288">
        <f t="shared" si="3"/>
        <v>9.7183358251879639</v>
      </c>
      <c r="BR19" s="288">
        <f t="shared" si="3"/>
        <v>3.2609810030720179</v>
      </c>
      <c r="BS19" s="288">
        <f t="shared" si="3"/>
        <v>2.9446984691859854</v>
      </c>
      <c r="BT19" s="288">
        <f t="shared" si="3"/>
        <v>7.4925996169936768</v>
      </c>
      <c r="BU19" s="288">
        <f t="shared" si="3"/>
        <v>7.0928321767106439</v>
      </c>
      <c r="BV19" s="288">
        <f t="shared" si="3"/>
        <v>9.261746286933267</v>
      </c>
      <c r="BW19" s="288">
        <f t="shared" si="3"/>
        <v>1.612188267182102</v>
      </c>
      <c r="BX19" s="288">
        <f t="shared" si="3"/>
        <v>6.6384378672477258</v>
      </c>
      <c r="BY19" s="288">
        <f t="shared" si="3"/>
        <v>7.2652710619855858</v>
      </c>
      <c r="BZ19" s="288">
        <f t="shared" si="3"/>
        <v>4.6915914107788472</v>
      </c>
      <c r="CA19" s="288">
        <f t="shared" si="4"/>
        <v>10.224090518365454</v>
      </c>
      <c r="CB19" s="288">
        <f t="shared" si="4"/>
        <v>2.0101017664271796E-2</v>
      </c>
      <c r="CC19" s="288">
        <f t="shared" si="4"/>
        <v>14.588768769123769</v>
      </c>
      <c r="CD19" s="288">
        <f t="shared" si="4"/>
        <v>3.0260413553941833E-2</v>
      </c>
    </row>
    <row r="20" spans="1:82">
      <c r="A20" s="285">
        <f t="shared" si="5"/>
        <v>1986</v>
      </c>
      <c r="B20" s="285" cm="1">
        <f t="array" ref="B20">INDEX(GMWA!$A$2:$CR$600,MATCH(1,(GMWA!$CQ$2:$CQ$600=B$3)*(GMWA!$CP$2:$CP$600=B$4)*(GMWA!$CR$2:$CR$600=B$1),0),$A20-1966)</f>
        <v>19204</v>
      </c>
      <c r="C20" s="285" cm="1">
        <f t="array" ref="C20">INDEX(GMWA!$A$2:$CR$600,MATCH(1,(GMWA!$CQ$2:$CQ$600=C$3)*(GMWA!$CP$2:$CP$600=C$4)*(GMWA!$CR$2:$CR$600=C$1),0),$A20-1966)</f>
        <v>302.7</v>
      </c>
      <c r="D20" s="285" cm="1">
        <f t="array" ref="D20">INDEX(GMWA!$A$2:$CR$600,MATCH(1,(GMWA!$CQ$2:$CQ$600=D$3)*(GMWA!$CP$2:$CP$600=D$4)*(GMWA!$CR$2:$CR$600=D$1),0),$A20-1966)</f>
        <v>14237.08</v>
      </c>
      <c r="E20" s="285" cm="1">
        <f t="array" ref="E20">INDEX(GMWA!$A$2:$CR$600,MATCH(1,(GMWA!$CQ$2:$CQ$600=E$3)*(GMWA!$CP$2:$CP$600=E$4)*(GMWA!$CR$2:$CR$600=E$1),0),$A20-1966)</f>
        <v>43222</v>
      </c>
      <c r="F20" s="285" cm="1">
        <f t="array" ref="F20">INDEX(GMWA!$A$2:$CR$600,MATCH(1,(GMWA!$CQ$2:$CQ$600=F$3)*(GMWA!$CP$2:$CP$600=F$4)*(GMWA!$CR$2:$CR$600=F$1),0),$A20-1966)</f>
        <v>7518</v>
      </c>
      <c r="G20" s="285" cm="1">
        <f t="array" ref="G20">INDEX(GMWA!$A$2:$CR$600,MATCH(1,(GMWA!$CQ$2:$CQ$600=G$3)*(GMWA!$CP$2:$CP$600=G$4)*(GMWA!$CR$2:$CR$600=G$1),0),$A20-1966)</f>
        <v>53.292099999999998</v>
      </c>
      <c r="H20" s="285" cm="1">
        <f t="array" ref="H20">INDEX(GMWA!$A$2:$CR$600,MATCH(1,(GMWA!$CQ$2:$CQ$600=H$3)*(GMWA!$CP$2:$CP$600=H$4)*(GMWA!$CR$2:$CR$600=H$1),0),$A20-1966)</f>
        <v>58973.91</v>
      </c>
      <c r="I20" s="285" cm="1">
        <f t="array" ref="I20">INDEX(GMWA!$A$2:$CR$600,MATCH(1,(GMWA!$CQ$2:$CQ$600=I$3)*(GMWA!$CP$2:$CP$600=I$4)*(GMWA!$CR$2:$CR$600=I$1),0),$A20-1966)</f>
        <v>3.788996</v>
      </c>
      <c r="J20" s="285" cm="1">
        <f t="array" ref="J20">INDEX(GMWA!$A$2:$CR$600,MATCH(1,(GMWA!$CQ$2:$CQ$600=J$3)*(GMWA!$CP$2:$CP$600=J$4)*(GMWA!$CR$2:$CR$600=J$1),0),$A20-1966)</f>
        <v>761.71489999999994</v>
      </c>
      <c r="K20" s="285" cm="1">
        <f t="array" ref="K20">INDEX(GMWA!$A$2:$CR$600,MATCH(1,(GMWA!$CQ$2:$CQ$600=K$3)*(GMWA!$CP$2:$CP$600=K$4)*(GMWA!$CR$2:$CR$600=K$1),0),$A20-1966)</f>
        <v>28.93</v>
      </c>
      <c r="L20" s="285" cm="1">
        <f t="array" ref="L20">INDEX(GMWA!$A$2:$CR$600,MATCH(1,(GMWA!$CQ$2:$CQ$600=L$3)*(GMWA!$CP$2:$CP$600=L$4)*(GMWA!$CR$2:$CR$600=L$1),0),$A20-1966)</f>
        <v>20.81</v>
      </c>
      <c r="M20" s="285" cm="1">
        <f t="array" ref="M20">INDEX(GMWA!$A$2:$CR$600,MATCH(1,(GMWA!$CQ$2:$CQ$600=M$3)*(GMWA!$CP$2:$CP$600=M$4)*(GMWA!$CR$2:$CR$600=M$1),0),$A20-1966)</f>
        <v>41.22128</v>
      </c>
      <c r="N20" s="285" cm="1">
        <f t="array" ref="N20">INDEX(GMWA!$A$2:$CR$600,MATCH(1,(GMWA!$CQ$2:$CQ$600=N$3)*(GMWA!$CP$2:$CP$600=N$4)*(GMWA!$CR$2:$CR$600=N$1),0),$A20-1966)</f>
        <v>0.46441189999999999</v>
      </c>
      <c r="O20" s="285" cm="1">
        <f t="array" ref="O20">INDEX(GMWA!$A$2:$CR$600,MATCH(1,(GMWA!$CQ$2:$CQ$600=O$3)*(GMWA!$CP$2:$CP$600=O$4)*(GMWA!$CR$2:$CR$600=O$1),0),$A20-1966)</f>
        <v>12.452299999999999</v>
      </c>
      <c r="P20" s="285" cm="1">
        <f t="array" ref="P20">INDEX(GMWA!$A$2:$CR$600,MATCH(1,(GMWA!$CQ$2:$CQ$600=P$3)*(GMWA!$CP$2:$CP$600=P$4)*(GMWA!$CR$2:$CR$600=P$1),0),$A20-1966)</f>
        <v>13.702669999999999</v>
      </c>
      <c r="Q20" s="285" cm="1">
        <f t="array" ref="Q20">INDEX(GMWA!$A$2:$CR$600,MATCH(1,(GMWA!$CQ$2:$CQ$600=Q$3)*(GMWA!$CP$2:$CP$600=Q$4)*(GMWA!$CR$2:$CR$600=Q$1),0),$A20-1966)</f>
        <v>3.4367450000000002</v>
      </c>
      <c r="R20" s="285" cm="1">
        <f t="array" ref="R20">INDEX(GMWA!$A$2:$CR$600,MATCH(1,(GMWA!$CQ$2:$CQ$600=R$3)*(GMWA!$CP$2:$CP$600=R$4)*(GMWA!$CR$2:$CR$600=R$1),0),$A20-1966)</f>
        <v>1.02</v>
      </c>
      <c r="S20" s="285" cm="1">
        <f t="array" ref="S20">INDEX(GMWA!$A$2:$CR$600,MATCH(1,(GMWA!$CQ$2:$CQ$600=S$3)*(GMWA!$CP$2:$CP$600=S$4)*(GMWA!$CR$2:$CR$600=S$1),0),$A20-1966)</f>
        <v>4.0000000000000001E-3</v>
      </c>
      <c r="T20" s="285" cm="1">
        <f t="array" ref="T20">INDEX(GMWA!$A$2:$CR$600,MATCH(1,(GMWA!$CQ$2:$CQ$600=T$3)*(GMWA!$CP$2:$CP$600=T$4)*(GMWA!$CR$2:$CR$600=T$1),0),$A20-1966)</f>
        <v>2.1306409999999998</v>
      </c>
      <c r="U20" s="285" cm="1">
        <f t="array" ref="U20">INDEX(GMWA!$A$2:$CR$600,MATCH(1,(GMWA!$CQ$2:$CQ$600=U$3)*(GMWA!$CP$2:$CP$600=U$4)*(GMWA!$CR$2:$CR$600=U$1),0),$A20-1966)</f>
        <v>4.0000000000000001E-3</v>
      </c>
      <c r="V20" s="285" cm="1">
        <f t="array" ref="V20">INDEX(GMWA!$A$2:$CR$600,MATCH(1,(GMWA!$CQ$2:$CQ$600=V$3)*(GMWA!$CP$2:$CP$600=V$4)*(GMWA!$CR$2:$CR$600=V$1),0),$A20-1966)</f>
        <v>187833.8</v>
      </c>
      <c r="W20" s="285" cm="1">
        <f t="array" ref="W20">INDEX(GMWA!$A$2:$CR$600,MATCH(1,(GMWA!$CQ$2:$CQ$600=W$3)*(GMWA!$CP$2:$CP$600=W$4)*(GMWA!$CR$2:$CR$600=W$1),0),$A20-1966)</f>
        <v>3827.8139999999999</v>
      </c>
      <c r="X20" s="285" cm="1">
        <f t="array" ref="X20">INDEX(GMWA!$A$2:$CR$600,MATCH(1,(GMWA!$CQ$2:$CQ$600=X$3)*(GMWA!$CP$2:$CP$600=X$4)*(GMWA!$CR$2:$CR$600=X$1),0),$A20-1966)</f>
        <v>261745</v>
      </c>
      <c r="Y20" s="285" cm="1">
        <f t="array" ref="Y20">INDEX(GMWA!$A$2:$CR$600,MATCH(1,(GMWA!$CQ$2:$CQ$600=Y$3)*(GMWA!$CP$2:$CP$600=Y$4)*(GMWA!$CR$2:$CR$600=Y$1),0),$A20-1966)</f>
        <v>381478</v>
      </c>
      <c r="Z20" s="285" cm="1">
        <f t="array" ref="Z20">INDEX(GMWA!$A$2:$CR$600,MATCH(1,(GMWA!$CQ$2:$CQ$600=Z$3)*(GMWA!$CP$2:$CP$600=Z$4)*(GMWA!$CR$2:$CR$600=Z$1),0),$A20-1966)</f>
        <v>1E-3</v>
      </c>
      <c r="AA20" s="285" cm="1">
        <f t="array" ref="AA20">INDEX(GMWA!$A$2:$CR$600,MATCH(1,(GMWA!$CQ$2:$CQ$600=AA$3)*(GMWA!$CP$2:$CP$600=AA$4)*(GMWA!$CR$2:$CR$600=AA$1),0),$A20-1966)</f>
        <v>519.96900000000005</v>
      </c>
      <c r="AB20" s="285" cm="1">
        <f t="array" ref="AB20">INDEX(GMWA!$A$2:$CR$600,MATCH(1,(GMWA!$CQ$2:$CQ$600=AB$3)*(GMWA!$CP$2:$CP$600=AB$4)*(GMWA!$CR$2:$CR$600=AB$1),0),$A20-1966)</f>
        <v>696811.9</v>
      </c>
      <c r="AC20" s="285" cm="1">
        <f t="array" ref="AC20">INDEX(GMWA!$A$2:$CR$600,MATCH(1,(GMWA!$CQ$2:$CQ$600=AC$3)*(GMWA!$CP$2:$CP$600=AC$4)*(GMWA!$CR$2:$CR$600=AC$1),0),$A20-1966)</f>
        <v>110.1491</v>
      </c>
      <c r="AD20" s="285" cm="1">
        <f t="array" ref="AD20">INDEX(GMWA!$A$2:$CR$600,MATCH(1,(GMWA!$CQ$2:$CQ$600=AD$3)*(GMWA!$CP$2:$CP$600=AD$4)*(GMWA!$CR$2:$CR$600=AD$1),0),$A20-1966)</f>
        <v>21390.639999999999</v>
      </c>
      <c r="AE20" s="285" cm="1">
        <f t="array" ref="AE20">INDEX(GMWA!$A$2:$CR$600,MATCH(1,(GMWA!$CQ$2:$CQ$600=AE$3)*(GMWA!$CP$2:$CP$600=AE$4)*(GMWA!$CR$2:$CR$600=AE$1),0),$A20-1966)</f>
        <v>411.90100000000001</v>
      </c>
      <c r="AF20" s="285" cm="1">
        <f t="array" ref="AF20">INDEX(GMWA!$A$2:$CR$600,MATCH(1,(GMWA!$CQ$2:$CQ$600=AF$3)*(GMWA!$CP$2:$CP$600=AF$4)*(GMWA!$CR$2:$CR$600=AF$1),0),$A20-1966)</f>
        <v>296.54410000000001</v>
      </c>
      <c r="AG20" s="285" cm="1">
        <f t="array" ref="AG20">INDEX(GMWA!$A$2:$CR$600,MATCH(1,(GMWA!$CQ$2:$CQ$600=AG$3)*(GMWA!$CP$2:$CP$600=AG$4)*(GMWA!$CR$2:$CR$600=AG$1),0),$A20-1966)</f>
        <v>446.226</v>
      </c>
      <c r="AH20" s="285" cm="1">
        <f t="array" ref="AH20">INDEX(GMWA!$A$2:$CR$600,MATCH(1,(GMWA!$CQ$2:$CQ$600=AH$3)*(GMWA!$CP$2:$CP$600=AH$4)*(GMWA!$CR$2:$CR$600=AH$1),0),$A20-1966)</f>
        <v>104.745</v>
      </c>
      <c r="AI20" s="285" cm="1">
        <f t="array" ref="AI20">INDEX(GMWA!$A$2:$CR$600,MATCH(1,(GMWA!$CQ$2:$CQ$600=AI$3)*(GMWA!$CP$2:$CP$600=AI$4)*(GMWA!$CR$2:$CR$600=AI$1),0),$A20-1966)</f>
        <v>183.7903</v>
      </c>
      <c r="AJ20" s="285" cm="1">
        <f t="array" ref="AJ20">INDEX(GMWA!$A$2:$CR$600,MATCH(1,(GMWA!$CQ$2:$CQ$600=AJ$3)*(GMWA!$CP$2:$CP$600=AJ$4)*(GMWA!$CR$2:$CR$600=AJ$1),0),$A20-1966)</f>
        <v>193.5127</v>
      </c>
      <c r="AK20" s="285" cm="1">
        <f t="array" ref="AK20">INDEX(GMWA!$A$2:$CR$600,MATCH(1,(GMWA!$CQ$2:$CQ$600=AK$3)*(GMWA!$CP$2:$CP$600=AK$4)*(GMWA!$CR$2:$CR$600=AK$1),0),$A20-1966)</f>
        <v>77.647419999999997</v>
      </c>
      <c r="AL20" s="285" cm="1">
        <f t="array" ref="AL20">INDEX(GMWA!$A$2:$CR$600,MATCH(1,(GMWA!$CQ$2:$CQ$600=AL$3)*(GMWA!$CP$2:$CP$600=AL$4)*(GMWA!$CR$2:$CR$600=AL$1),0),$A20-1966)</f>
        <v>11.166090000000001</v>
      </c>
      <c r="AM20" s="285" cm="1">
        <f t="array" ref="AM20">INDEX(GMWA!$A$2:$CR$600,MATCH(1,(GMWA!$CQ$2:$CQ$600=AM$3)*(GMWA!$CP$2:$CP$600=AM$4)*(GMWA!$CR$2:$CR$600=AM$1),0),$A20-1966)</f>
        <v>24.452000000000002</v>
      </c>
      <c r="AN20" s="285" cm="1">
        <f t="array" ref="AN20">INDEX(GMWA!$A$2:$CR$600,MATCH(1,(GMWA!$CQ$2:$CQ$600=AN$3)*(GMWA!$CP$2:$CP$600=AN$4)*(GMWA!$CR$2:$CR$600=AN$1),0),$A20-1966)</f>
        <v>12.293810000000001</v>
      </c>
      <c r="AO20" s="285" cm="1">
        <f t="array" ref="AO20">INDEX(GMWA!$A$2:$CR$600,MATCH(1,(GMWA!$CQ$2:$CQ$600=AO$3)*(GMWA!$CP$2:$CP$600=AO$4)*(GMWA!$CR$2:$CR$600=AO$1),0),$A20-1966)</f>
        <v>16.039269999999998</v>
      </c>
      <c r="AP20" s="285" cm="1">
        <f t="array" ref="AP20">INDEX(GMWA!$A$2:$CR$600,MATCH(1,(GMWA!$CQ$2:$CQ$600=AP$3)*(GMWA!$CP$2:$CP$600=AP$4)*(GMWA!$CR$2:$CR$600=AP$1),0),$A20-1966)</f>
        <v>446600</v>
      </c>
      <c r="AQ20" s="285" cm="1">
        <f t="array" ref="AQ20">INDEX(GMWA!$A$2:$CR$600,MATCH(1,(GMWA!$CQ$2:$CQ$600=AQ$3)*(GMWA!$CP$2:$CP$600=AQ$4)*(GMWA!$CR$2:$CR$600=AQ$1),0),$A20-1966)</f>
        <v>4579.625</v>
      </c>
      <c r="AR20" s="285" cm="1">
        <f t="array" ref="AR20">INDEX(GMWA!$A$2:$CR$600,MATCH(1,(GMWA!$CQ$2:$CQ$600=AR$3)*(GMWA!$CP$2:$CP$600=AR$4)*(GMWA!$CR$2:$CR$600=AR$1),0),$A20-1966)</f>
        <v>357296.9</v>
      </c>
      <c r="AS20" s="285" cm="1">
        <f t="array" ref="AS20">INDEX(GMWA!$A$2:$CR$600,MATCH(1,(GMWA!$CQ$2:$CQ$600=AS$3)*(GMWA!$CP$2:$CP$600=AS$4)*(GMWA!$CR$2:$CR$600=AS$1),0),$A20-1966)</f>
        <v>526630</v>
      </c>
      <c r="AT20" s="285" cm="1">
        <f t="array" ref="AT20">INDEX(GMWA!$A$2:$CR$600,MATCH(1,(GMWA!$CQ$2:$CQ$600=AT$3)*(GMWA!$CP$2:$CP$600=AT$4)*(GMWA!$CR$2:$CR$600=AT$1),0),$A20-1966)</f>
        <v>271713</v>
      </c>
      <c r="AU20" s="285" cm="1">
        <f t="array" ref="AU20">INDEX(GMWA!$A$2:$CR$600,MATCH(1,(GMWA!$CQ$2:$CQ$600=AU$3)*(GMWA!$CP$2:$CP$600=AU$4)*(GMWA!$CR$2:$CR$600=AU$1),0),$A20-1966)</f>
        <v>681.82780000000002</v>
      </c>
      <c r="AV20" s="285" cm="1">
        <f t="array" ref="AV20">INDEX(GMWA!$A$2:$CR$600,MATCH(1,(GMWA!$CQ$2:$CQ$600=AV$3)*(GMWA!$CP$2:$CP$600=AV$4)*(GMWA!$CR$2:$CR$600=AV$1),0),$A20-1966)</f>
        <v>1059971</v>
      </c>
      <c r="AW20" s="285" cm="1">
        <f t="array" ref="AW20">INDEX(GMWA!$A$2:$CR$600,MATCH(1,(GMWA!$CQ$2:$CQ$600=AW$3)*(GMWA!$CP$2:$CP$600=AW$4)*(GMWA!$CR$2:$CR$600=AW$1),0),$A20-1966)</f>
        <v>286.16129999999998</v>
      </c>
      <c r="AX20" s="285" cm="1">
        <f t="array" ref="AX20">INDEX(GMWA!$A$2:$CR$600,MATCH(1,(GMWA!$CQ$2:$CQ$600=AX$3)*(GMWA!$CP$2:$CP$600=AX$4)*(GMWA!$CR$2:$CR$600=AX$1),0),$A20-1966)</f>
        <v>106724.5</v>
      </c>
      <c r="AY20" s="285" cm="1">
        <f t="array" ref="AY20">INDEX(GMWA!$A$2:$CR$600,MATCH(1,(GMWA!$CQ$2:$CQ$600=AY$3)*(GMWA!$CP$2:$CP$600=AY$4)*(GMWA!$CR$2:$CR$600=AY$1),0),$A20-1966)</f>
        <v>1181.876</v>
      </c>
      <c r="AZ20" s="285" cm="1">
        <f t="array" ref="AZ20">INDEX(GMWA!$A$2:$CR$600,MATCH(1,(GMWA!$CQ$2:$CQ$600=AZ$3)*(GMWA!$CP$2:$CP$600=AZ$4)*(GMWA!$CR$2:$CR$600=AZ$1),0),$A20-1966)</f>
        <v>807.92</v>
      </c>
      <c r="BA20" s="285" cm="1">
        <f t="array" ref="BA20">INDEX(GMWA!$A$2:$CR$600,MATCH(1,(GMWA!$CQ$2:$CQ$600=BA$3)*(GMWA!$CP$2:$CP$600=BA$4)*(GMWA!$CR$2:$CR$600=BA$1),0),$A20-1966)</f>
        <v>508.267</v>
      </c>
      <c r="BB20" s="285" cm="1">
        <f t="array" ref="BB20">INDEX(GMWA!$A$2:$CR$600,MATCH(1,(GMWA!$CQ$2:$CQ$600=BB$3)*(GMWA!$CP$2:$CP$600=BB$4)*(GMWA!$CR$2:$CR$600=BB$1),0),$A20-1966)</f>
        <v>211.07050000000001</v>
      </c>
      <c r="BC20" s="285" cm="1">
        <f t="array" ref="BC20">INDEX(GMWA!$A$2:$CR$600,MATCH(1,(GMWA!$CQ$2:$CQ$600=BC$3)*(GMWA!$CP$2:$CP$600=BC$4)*(GMWA!$CR$2:$CR$600=BC$1),0),$A20-1966)</f>
        <v>223.53399999999999</v>
      </c>
      <c r="BD20" s="285" cm="1">
        <f t="array" ref="BD20">INDEX(GMWA!$A$2:$CR$600,MATCH(1,(GMWA!$CQ$2:$CQ$600=BD$3)*(GMWA!$CP$2:$CP$600=BD$4)*(GMWA!$CR$2:$CR$600=BD$1),0),$A20-1966)</f>
        <v>129.209</v>
      </c>
      <c r="BE20" s="285" cm="1">
        <f t="array" ref="BE20">INDEX(GMWA!$A$2:$CR$600,MATCH(1,(GMWA!$CQ$2:$CQ$600=BE$3)*(GMWA!$CP$2:$CP$600=BE$4)*(GMWA!$CR$2:$CR$600=BE$1),0),$A20-1966)</f>
        <v>105.69459999999999</v>
      </c>
      <c r="BF20" s="285" cm="1">
        <f t="array" ref="BF20">INDEX(GMWA!$A$2:$CR$600,MATCH(1,(GMWA!$CQ$2:$CQ$600=BF$3)*(GMWA!$CP$2:$CP$600=BF$4)*(GMWA!$CR$2:$CR$600=BF$1),0),$A20-1966)</f>
        <v>63.006999999999998</v>
      </c>
      <c r="BG20" s="285" cm="1">
        <f t="array" ref="BG20">INDEX(GMWA!$A$2:$CR$600,MATCH(1,(GMWA!$CQ$2:$CQ$600=BG$3)*(GMWA!$CP$2:$CP$600=BG$4)*(GMWA!$CR$2:$CR$600=BG$1),0),$A20-1966)</f>
        <v>27.18591</v>
      </c>
      <c r="BH20" s="285" cm="1">
        <f t="array" ref="BH20">INDEX(GMWA!$A$2:$CR$600,MATCH(1,(GMWA!$CQ$2:$CQ$600=BH$3)*(GMWA!$CP$2:$CP$600=BH$4)*(GMWA!$CR$2:$CR$600=BH$1),0),$A20-1966)</f>
        <v>23.960239999999999</v>
      </c>
      <c r="BI20" s="285" cm="1">
        <f t="array" ref="BI20">INDEX(GMWA!$A$2:$CR$600,MATCH(1,(GMWA!$CQ$2:$CQ$600=BI$3)*(GMWA!$CP$2:$CP$600=BI$4)*(GMWA!$CR$2:$CR$600=BI$1),0),$A20-1966)</f>
        <v>26.497800000000002</v>
      </c>
      <c r="BK20" s="288">
        <f t="shared" si="3"/>
        <v>10.223932007977265</v>
      </c>
      <c r="BL20" s="288">
        <f t="shared" si="3"/>
        <v>7.9079077510035747</v>
      </c>
      <c r="BM20" s="288">
        <f t="shared" si="3"/>
        <v>5.4392939693212856</v>
      </c>
      <c r="BN20" s="288">
        <f t="shared" si="3"/>
        <v>11.330142236249536</v>
      </c>
      <c r="BO20" s="288">
        <f t="shared" si="3"/>
        <v>751800000</v>
      </c>
      <c r="BP20" s="288">
        <f t="shared" si="3"/>
        <v>10.24909177277876</v>
      </c>
      <c r="BQ20" s="288">
        <f t="shared" si="3"/>
        <v>8.4633901918150372</v>
      </c>
      <c r="BR20" s="288">
        <f t="shared" si="3"/>
        <v>3.4398792182596138</v>
      </c>
      <c r="BS20" s="288">
        <f t="shared" si="3"/>
        <v>3.5609729302162068</v>
      </c>
      <c r="BT20" s="288">
        <f t="shared" si="3"/>
        <v>7.0235323536480845</v>
      </c>
      <c r="BU20" s="288">
        <f t="shared" si="3"/>
        <v>7.0175059965785849</v>
      </c>
      <c r="BV20" s="288">
        <f t="shared" si="3"/>
        <v>9.2377584452721262</v>
      </c>
      <c r="BW20" s="288">
        <f t="shared" si="3"/>
        <v>0.44337381259248648</v>
      </c>
      <c r="BX20" s="288">
        <f t="shared" si="3"/>
        <v>6.7752759530834874</v>
      </c>
      <c r="BY20" s="288">
        <f t="shared" si="3"/>
        <v>7.0810184551194828</v>
      </c>
      <c r="BZ20" s="288">
        <f t="shared" si="3"/>
        <v>4.4260903968219427</v>
      </c>
      <c r="CA20" s="288">
        <f t="shared" si="4"/>
        <v>9.1348000956467299</v>
      </c>
      <c r="CB20" s="288">
        <f t="shared" si="4"/>
        <v>1.6358580075249467E-2</v>
      </c>
      <c r="CC20" s="288">
        <f t="shared" si="4"/>
        <v>17.331006417050528</v>
      </c>
      <c r="CD20" s="288">
        <f t="shared" si="4"/>
        <v>2.4938790855194782E-2</v>
      </c>
    </row>
    <row r="21" spans="1:82">
      <c r="A21" s="285">
        <f t="shared" si="5"/>
        <v>1987</v>
      </c>
      <c r="B21" s="285" cm="1">
        <f t="array" ref="B21">INDEX(GMWA!$A$2:$CR$600,MATCH(1,(GMWA!$CQ$2:$CQ$600=B$3)*(GMWA!$CP$2:$CP$600=B$4)*(GMWA!$CR$2:$CR$600=B$1),0),$A21-1966)</f>
        <v>19892</v>
      </c>
      <c r="C21" s="285" cm="1">
        <f t="array" ref="C21">INDEX(GMWA!$A$2:$CR$600,MATCH(1,(GMWA!$CQ$2:$CQ$600=C$3)*(GMWA!$CP$2:$CP$600=C$4)*(GMWA!$CR$2:$CR$600=C$1),0),$A21-1966)</f>
        <v>314.64999999999998</v>
      </c>
      <c r="D21" s="285" cm="1">
        <f t="array" ref="D21">INDEX(GMWA!$A$2:$CR$600,MATCH(1,(GMWA!$CQ$2:$CQ$600=D$3)*(GMWA!$CP$2:$CP$600=D$4)*(GMWA!$CR$2:$CR$600=D$1),0),$A21-1966)</f>
        <v>14640.47</v>
      </c>
      <c r="E21" s="285" cm="1">
        <f t="array" ref="E21">INDEX(GMWA!$A$2:$CR$600,MATCH(1,(GMWA!$CQ$2:$CQ$600=E$3)*(GMWA!$CP$2:$CP$600=E$4)*(GMWA!$CR$2:$CR$600=E$1),0),$A21-1966)</f>
        <v>46279</v>
      </c>
      <c r="F21" s="285" cm="1">
        <f t="array" ref="F21">INDEX(GMWA!$A$2:$CR$600,MATCH(1,(GMWA!$CQ$2:$CQ$600=F$3)*(GMWA!$CP$2:$CP$600=F$4)*(GMWA!$CR$2:$CR$600=F$1),0),$A21-1966)</f>
        <v>7774</v>
      </c>
      <c r="G21" s="285" cm="1">
        <f t="array" ref="G21">INDEX(GMWA!$A$2:$CR$600,MATCH(1,(GMWA!$CQ$2:$CQ$600=G$3)*(GMWA!$CP$2:$CP$600=G$4)*(GMWA!$CR$2:$CR$600=G$1),0),$A21-1966)</f>
        <v>52.39367</v>
      </c>
      <c r="H21" s="285" cm="1">
        <f t="array" ref="H21">INDEX(GMWA!$A$2:$CR$600,MATCH(1,(GMWA!$CQ$2:$CQ$600=H$3)*(GMWA!$CP$2:$CP$600=H$4)*(GMWA!$CR$2:$CR$600=H$1),0),$A21-1966)</f>
        <v>54716.82</v>
      </c>
      <c r="I21" s="285" cm="1">
        <f t="array" ref="I21">INDEX(GMWA!$A$2:$CR$600,MATCH(1,(GMWA!$CQ$2:$CQ$600=I$3)*(GMWA!$CP$2:$CP$600=I$4)*(GMWA!$CR$2:$CR$600=I$1),0),$A21-1966)</f>
        <v>3.761018</v>
      </c>
      <c r="J21" s="285" cm="1">
        <f t="array" ref="J21">INDEX(GMWA!$A$2:$CR$600,MATCH(1,(GMWA!$CQ$2:$CQ$600=J$3)*(GMWA!$CP$2:$CP$600=J$4)*(GMWA!$CR$2:$CR$600=J$1),0),$A21-1966)</f>
        <v>798.56029999999998</v>
      </c>
      <c r="K21" s="285" cm="1">
        <f t="array" ref="K21">INDEX(GMWA!$A$2:$CR$600,MATCH(1,(GMWA!$CQ$2:$CQ$600=K$3)*(GMWA!$CP$2:$CP$600=K$4)*(GMWA!$CR$2:$CR$600=K$1),0),$A21-1966)</f>
        <v>29.39</v>
      </c>
      <c r="L21" s="285" cm="1">
        <f t="array" ref="L21">INDEX(GMWA!$A$2:$CR$600,MATCH(1,(GMWA!$CQ$2:$CQ$600=L$3)*(GMWA!$CP$2:$CP$600=L$4)*(GMWA!$CR$2:$CR$600=L$1),0),$A21-1966)</f>
        <v>21.094999999999999</v>
      </c>
      <c r="M21" s="285" cm="1">
        <f t="array" ref="M21">INDEX(GMWA!$A$2:$CR$600,MATCH(1,(GMWA!$CQ$2:$CQ$600=M$3)*(GMWA!$CP$2:$CP$600=M$4)*(GMWA!$CR$2:$CR$600=M$1),0),$A21-1966)</f>
        <v>40.576680000000003</v>
      </c>
      <c r="N21" s="285" cm="1">
        <f t="array" ref="N21">INDEX(GMWA!$A$2:$CR$600,MATCH(1,(GMWA!$CQ$2:$CQ$600=N$3)*(GMWA!$CP$2:$CP$600=N$4)*(GMWA!$CR$2:$CR$600=N$1),0),$A21-1966)</f>
        <v>-2.6189369999999998</v>
      </c>
      <c r="O21" s="285" cm="1">
        <f t="array" ref="O21">INDEX(GMWA!$A$2:$CR$600,MATCH(1,(GMWA!$CQ$2:$CQ$600=O$3)*(GMWA!$CP$2:$CP$600=O$4)*(GMWA!$CR$2:$CR$600=O$1),0),$A21-1966)</f>
        <v>12.391999999999999</v>
      </c>
      <c r="P21" s="285" cm="1">
        <f t="array" ref="P21">INDEX(GMWA!$A$2:$CR$600,MATCH(1,(GMWA!$CQ$2:$CQ$600=P$3)*(GMWA!$CP$2:$CP$600=P$4)*(GMWA!$CR$2:$CR$600=P$1),0),$A21-1966)</f>
        <v>13.49906</v>
      </c>
      <c r="Q21" s="285" cm="1">
        <f t="array" ref="Q21">INDEX(GMWA!$A$2:$CR$600,MATCH(1,(GMWA!$CQ$2:$CQ$600=Q$3)*(GMWA!$CP$2:$CP$600=Q$4)*(GMWA!$CR$2:$CR$600=Q$1),0),$A21-1966)</f>
        <v>3.8675790000000001</v>
      </c>
      <c r="R21" s="285" cm="1">
        <f t="array" ref="R21">INDEX(GMWA!$A$2:$CR$600,MATCH(1,(GMWA!$CQ$2:$CQ$600=R$3)*(GMWA!$CP$2:$CP$600=R$4)*(GMWA!$CR$2:$CR$600=R$1),0),$A21-1966)</f>
        <v>1.081</v>
      </c>
      <c r="S21" s="285" cm="1">
        <f t="array" ref="S21">INDEX(GMWA!$A$2:$CR$600,MATCH(1,(GMWA!$CQ$2:$CQ$600=S$3)*(GMWA!$CP$2:$CP$600=S$4)*(GMWA!$CR$2:$CR$600=S$1),0),$A21-1966)</f>
        <v>4.0000000000000001E-3</v>
      </c>
      <c r="T21" s="285" cm="1">
        <f t="array" ref="T21">INDEX(GMWA!$A$2:$CR$600,MATCH(1,(GMWA!$CQ$2:$CQ$600=T$3)*(GMWA!$CP$2:$CP$600=T$4)*(GMWA!$CR$2:$CR$600=T$1),0),$A21-1966)</f>
        <v>2.8016049999999999</v>
      </c>
      <c r="U21" s="285" cm="1">
        <f t="array" ref="U21">INDEX(GMWA!$A$2:$CR$600,MATCH(1,(GMWA!$CQ$2:$CQ$600=U$3)*(GMWA!$CP$2:$CP$600=U$4)*(GMWA!$CR$2:$CR$600=U$1),0),$A21-1966)</f>
        <v>4.0000000000000001E-3</v>
      </c>
      <c r="V21" s="285" cm="1">
        <f t="array" ref="V21">INDEX(GMWA!$A$2:$CR$600,MATCH(1,(GMWA!$CQ$2:$CQ$600=V$3)*(GMWA!$CP$2:$CP$600=V$4)*(GMWA!$CR$2:$CR$600=V$1),0),$A21-1966)</f>
        <v>198357.3</v>
      </c>
      <c r="W21" s="285" cm="1">
        <f t="array" ref="W21">INDEX(GMWA!$A$2:$CR$600,MATCH(1,(GMWA!$CQ$2:$CQ$600=W$3)*(GMWA!$CP$2:$CP$600=W$4)*(GMWA!$CR$2:$CR$600=W$1),0),$A21-1966)</f>
        <v>4115.4690000000001</v>
      </c>
      <c r="X21" s="285" cm="1">
        <f t="array" ref="X21">INDEX(GMWA!$A$2:$CR$600,MATCH(1,(GMWA!$CQ$2:$CQ$600=X$3)*(GMWA!$CP$2:$CP$600=X$4)*(GMWA!$CR$2:$CR$600=X$1),0),$A21-1966)</f>
        <v>278477</v>
      </c>
      <c r="Y21" s="285" cm="1">
        <f t="array" ref="Y21">INDEX(GMWA!$A$2:$CR$600,MATCH(1,(GMWA!$CQ$2:$CQ$600=Y$3)*(GMWA!$CP$2:$CP$600=Y$4)*(GMWA!$CR$2:$CR$600=Y$1),0),$A21-1966)</f>
        <v>418659</v>
      </c>
      <c r="Z21" s="285" cm="1">
        <f t="array" ref="Z21">INDEX(GMWA!$A$2:$CR$600,MATCH(1,(GMWA!$CQ$2:$CQ$600=Z$3)*(GMWA!$CP$2:$CP$600=Z$4)*(GMWA!$CR$2:$CR$600=Z$1),0),$A21-1966)</f>
        <v>1E-3</v>
      </c>
      <c r="AA21" s="285" cm="1">
        <f t="array" ref="AA21">INDEX(GMWA!$A$2:$CR$600,MATCH(1,(GMWA!$CQ$2:$CQ$600=AA$3)*(GMWA!$CP$2:$CP$600=AA$4)*(GMWA!$CR$2:$CR$600=AA$1),0),$A21-1966)</f>
        <v>522.09500000000003</v>
      </c>
      <c r="AB21" s="285" cm="1">
        <f t="array" ref="AB21">INDEX(GMWA!$A$2:$CR$600,MATCH(1,(GMWA!$CQ$2:$CQ$600=AB$3)*(GMWA!$CP$2:$CP$600=AB$4)*(GMWA!$CR$2:$CR$600=AB$1),0),$A21-1966)</f>
        <v>671500.2</v>
      </c>
      <c r="AC21" s="285" cm="1">
        <f t="array" ref="AC21">INDEX(GMWA!$A$2:$CR$600,MATCH(1,(GMWA!$CQ$2:$CQ$600=AC$3)*(GMWA!$CP$2:$CP$600=AC$4)*(GMWA!$CR$2:$CR$600=AC$1),0),$A21-1966)</f>
        <v>106.4216</v>
      </c>
      <c r="AD21" s="285" cm="1">
        <f t="array" ref="AD21">INDEX(GMWA!$A$2:$CR$600,MATCH(1,(GMWA!$CQ$2:$CQ$600=AD$3)*(GMWA!$CP$2:$CP$600=AD$4)*(GMWA!$CR$2:$CR$600=AD$1),0),$A21-1966)</f>
        <v>21907.19</v>
      </c>
      <c r="AE21" s="285" cm="1">
        <f t="array" ref="AE21">INDEX(GMWA!$A$2:$CR$600,MATCH(1,(GMWA!$CQ$2:$CQ$600=AE$3)*(GMWA!$CP$2:$CP$600=AE$4)*(GMWA!$CR$2:$CR$600=AE$1),0),$A21-1966)</f>
        <v>437.25279999999998</v>
      </c>
      <c r="AF21" s="285" cm="1">
        <f t="array" ref="AF21">INDEX(GMWA!$A$2:$CR$600,MATCH(1,(GMWA!$CQ$2:$CQ$600=AF$3)*(GMWA!$CP$2:$CP$600=AF$4)*(GMWA!$CR$2:$CR$600=AF$1),0),$A21-1966)</f>
        <v>323.2029</v>
      </c>
      <c r="AG21" s="285" cm="1">
        <f t="array" ref="AG21">INDEX(GMWA!$A$2:$CR$600,MATCH(1,(GMWA!$CQ$2:$CQ$600=AG$3)*(GMWA!$CP$2:$CP$600=AG$4)*(GMWA!$CR$2:$CR$600=AG$1),0),$A21-1966)</f>
        <v>506.44799999999998</v>
      </c>
      <c r="AH21" s="285" cm="1">
        <f t="array" ref="AH21">INDEX(GMWA!$A$2:$CR$600,MATCH(1,(GMWA!$CQ$2:$CQ$600=AH$3)*(GMWA!$CP$2:$CP$600=AH$4)*(GMWA!$CR$2:$CR$600=AH$1),0),$A21-1966)</f>
        <v>113.499</v>
      </c>
      <c r="AI21" s="285" cm="1">
        <f t="array" ref="AI21">INDEX(GMWA!$A$2:$CR$600,MATCH(1,(GMWA!$CQ$2:$CQ$600=AI$3)*(GMWA!$CP$2:$CP$600=AI$4)*(GMWA!$CR$2:$CR$600=AI$1),0),$A21-1966)</f>
        <v>184.76519999999999</v>
      </c>
      <c r="AJ21" s="285" cm="1">
        <f t="array" ref="AJ21">INDEX(GMWA!$A$2:$CR$600,MATCH(1,(GMWA!$CQ$2:$CQ$600=AJ$3)*(GMWA!$CP$2:$CP$600=AJ$4)*(GMWA!$CR$2:$CR$600=AJ$1),0),$A21-1966)</f>
        <v>208.7945</v>
      </c>
      <c r="AK21" s="285" cm="1">
        <f t="array" ref="AK21">INDEX(GMWA!$A$2:$CR$600,MATCH(1,(GMWA!$CQ$2:$CQ$600=AK$3)*(GMWA!$CP$2:$CP$600=AK$4)*(GMWA!$CR$2:$CR$600=AK$1),0),$A21-1966)</f>
        <v>86.960149999999999</v>
      </c>
      <c r="AL21" s="285" cm="1">
        <f t="array" ref="AL21">INDEX(GMWA!$A$2:$CR$600,MATCH(1,(GMWA!$CQ$2:$CQ$600=AL$3)*(GMWA!$CP$2:$CP$600=AL$4)*(GMWA!$CR$2:$CR$600=AL$1),0),$A21-1966)</f>
        <v>12.457140000000001</v>
      </c>
      <c r="AM21" s="285" cm="1">
        <f t="array" ref="AM21">INDEX(GMWA!$A$2:$CR$600,MATCH(1,(GMWA!$CQ$2:$CQ$600=AM$3)*(GMWA!$CP$2:$CP$600=AM$4)*(GMWA!$CR$2:$CR$600=AM$1),0),$A21-1966)</f>
        <v>26.384209999999999</v>
      </c>
      <c r="AN21" s="285" cm="1">
        <f t="array" ref="AN21">INDEX(GMWA!$A$2:$CR$600,MATCH(1,(GMWA!$CQ$2:$CQ$600=AN$3)*(GMWA!$CP$2:$CP$600=AN$4)*(GMWA!$CR$2:$CR$600=AN$1),0),$A21-1966)</f>
        <v>16.200119999999998</v>
      </c>
      <c r="AO21" s="285" cm="1">
        <f t="array" ref="AO21">INDEX(GMWA!$A$2:$CR$600,MATCH(1,(GMWA!$CQ$2:$CQ$600=AO$3)*(GMWA!$CP$2:$CP$600=AO$4)*(GMWA!$CR$2:$CR$600=AO$1),0),$A21-1966)</f>
        <v>21.138660000000002</v>
      </c>
      <c r="AP21" s="285" cm="1">
        <f t="array" ref="AP21">INDEX(GMWA!$A$2:$CR$600,MATCH(1,(GMWA!$CQ$2:$CQ$600=AP$3)*(GMWA!$CP$2:$CP$600=AP$4)*(GMWA!$CR$2:$CR$600=AP$1),0),$A21-1966)</f>
        <v>496809</v>
      </c>
      <c r="AQ21" s="285" cm="1">
        <f t="array" ref="AQ21">INDEX(GMWA!$A$2:$CR$600,MATCH(1,(GMWA!$CQ$2:$CQ$600=AQ$3)*(GMWA!$CP$2:$CP$600=AQ$4)*(GMWA!$CR$2:$CR$600=AQ$1),0),$A21-1966)</f>
        <v>4855.25</v>
      </c>
      <c r="AR21" s="285" cm="1">
        <f t="array" ref="AR21">INDEX(GMWA!$A$2:$CR$600,MATCH(1,(GMWA!$CQ$2:$CQ$600=AR$3)*(GMWA!$CP$2:$CP$600=AR$4)*(GMWA!$CR$2:$CR$600=AR$1),0),$A21-1966)</f>
        <v>373021.4</v>
      </c>
      <c r="AS21" s="285" cm="1">
        <f t="array" ref="AS21">INDEX(GMWA!$A$2:$CR$600,MATCH(1,(GMWA!$CQ$2:$CQ$600=AS$3)*(GMWA!$CP$2:$CP$600=AS$4)*(GMWA!$CR$2:$CR$600=AS$1),0),$A21-1966)</f>
        <v>574336</v>
      </c>
      <c r="AT21" s="285" cm="1">
        <f t="array" ref="AT21">INDEX(GMWA!$A$2:$CR$600,MATCH(1,(GMWA!$CQ$2:$CQ$600=AT$3)*(GMWA!$CP$2:$CP$600=AT$4)*(GMWA!$CR$2:$CR$600=AT$1),0),$A21-1966)</f>
        <v>304684</v>
      </c>
      <c r="AU21" s="285" cm="1">
        <f t="array" ref="AU21">INDEX(GMWA!$A$2:$CR$600,MATCH(1,(GMWA!$CQ$2:$CQ$600=AU$3)*(GMWA!$CP$2:$CP$600=AU$4)*(GMWA!$CR$2:$CR$600=AU$1),0),$A21-1966)</f>
        <v>716.0104</v>
      </c>
      <c r="AV21" s="285" cm="1">
        <f t="array" ref="AV21">INDEX(GMWA!$A$2:$CR$600,MATCH(1,(GMWA!$CQ$2:$CQ$600=AV$3)*(GMWA!$CP$2:$CP$600=AV$4)*(GMWA!$CR$2:$CR$600=AV$1),0),$A21-1966)</f>
        <v>1147500</v>
      </c>
      <c r="AW21" s="285" cm="1">
        <f t="array" ref="AW21">INDEX(GMWA!$A$2:$CR$600,MATCH(1,(GMWA!$CQ$2:$CQ$600=AW$3)*(GMWA!$CP$2:$CP$600=AW$4)*(GMWA!$CR$2:$CR$600=AW$1),0),$A21-1966)</f>
        <v>296.87529999999998</v>
      </c>
      <c r="AX21" s="285" cm="1">
        <f t="array" ref="AX21">INDEX(GMWA!$A$2:$CR$600,MATCH(1,(GMWA!$CQ$2:$CQ$600=AX$3)*(GMWA!$CP$2:$CP$600=AX$4)*(GMWA!$CR$2:$CR$600=AX$1),0),$A21-1966)</f>
        <v>126116.1</v>
      </c>
      <c r="AY21" s="285" cm="1">
        <f t="array" ref="AY21">INDEX(GMWA!$A$2:$CR$600,MATCH(1,(GMWA!$CQ$2:$CQ$600=AY$3)*(GMWA!$CP$2:$CP$600=AY$4)*(GMWA!$CR$2:$CR$600=AY$1),0),$A21-1966)</f>
        <v>1212.3610000000001</v>
      </c>
      <c r="AZ21" s="285" cm="1">
        <f t="array" ref="AZ21">INDEX(GMWA!$A$2:$CR$600,MATCH(1,(GMWA!$CQ$2:$CQ$600=AZ$3)*(GMWA!$CP$2:$CP$600=AZ$4)*(GMWA!$CR$2:$CR$600=AZ$1),0),$A21-1966)</f>
        <v>849.11900000000003</v>
      </c>
      <c r="BA21" s="285" cm="1">
        <f t="array" ref="BA21">INDEX(GMWA!$A$2:$CR$600,MATCH(1,(GMWA!$CQ$2:$CQ$600=BA$3)*(GMWA!$CP$2:$CP$600=BA$4)*(GMWA!$CR$2:$CR$600=BA$1),0),$A21-1966)</f>
        <v>554.75599999999997</v>
      </c>
      <c r="BB21" s="285" cm="1">
        <f t="array" ref="BB21">INDEX(GMWA!$A$2:$CR$600,MATCH(1,(GMWA!$CQ$2:$CQ$600=BB$3)*(GMWA!$CP$2:$CP$600=BB$4)*(GMWA!$CR$2:$CR$600=BB$1),0),$A21-1966)</f>
        <v>236.0179</v>
      </c>
      <c r="BC21" s="285" cm="1">
        <f t="array" ref="BC21">INDEX(GMWA!$A$2:$CR$600,MATCH(1,(GMWA!$CQ$2:$CQ$600=BC$3)*(GMWA!$CP$2:$CP$600=BC$4)*(GMWA!$CR$2:$CR$600=BC$1),0),$A21-1966)</f>
        <v>226.959</v>
      </c>
      <c r="BD21" s="285" cm="1">
        <f t="array" ref="BD21">INDEX(GMWA!$A$2:$CR$600,MATCH(1,(GMWA!$CQ$2:$CQ$600=BD$3)*(GMWA!$CP$2:$CP$600=BD$4)*(GMWA!$CR$2:$CR$600=BD$1),0),$A21-1966)</f>
        <v>134.524</v>
      </c>
      <c r="BE21" s="285" cm="1">
        <f t="array" ref="BE21">INDEX(GMWA!$A$2:$CR$600,MATCH(1,(GMWA!$CQ$2:$CQ$600=BE$3)*(GMWA!$CP$2:$CP$600=BE$4)*(GMWA!$CR$2:$CR$600=BE$1),0),$A21-1966)</f>
        <v>112.6491</v>
      </c>
      <c r="BF21" s="285" cm="1">
        <f t="array" ref="BF21">INDEX(GMWA!$A$2:$CR$600,MATCH(1,(GMWA!$CQ$2:$CQ$600=BF$3)*(GMWA!$CP$2:$CP$600=BF$4)*(GMWA!$CR$2:$CR$600=BF$1),0),$A21-1966)</f>
        <v>68.465999999999994</v>
      </c>
      <c r="BG21" s="285" cm="1">
        <f t="array" ref="BG21">INDEX(GMWA!$A$2:$CR$600,MATCH(1,(GMWA!$CQ$2:$CQ$600=BG$3)*(GMWA!$CP$2:$CP$600=BG$4)*(GMWA!$CR$2:$CR$600=BG$1),0),$A21-1966)</f>
        <v>29.05424</v>
      </c>
      <c r="BH21" s="285" cm="1">
        <f t="array" ref="BH21">INDEX(GMWA!$A$2:$CR$600,MATCH(1,(GMWA!$CQ$2:$CQ$600=BH$3)*(GMWA!$CP$2:$CP$600=BH$4)*(GMWA!$CR$2:$CR$600=BH$1),0),$A21-1966)</f>
        <v>26.991250000000001</v>
      </c>
      <c r="BI21" s="285" cm="1">
        <f t="array" ref="BI21">INDEX(GMWA!$A$2:$CR$600,MATCH(1,(GMWA!$CQ$2:$CQ$600=BI$3)*(GMWA!$CP$2:$CP$600=BI$4)*(GMWA!$CR$2:$CR$600=BI$1),0),$A21-1966)</f>
        <v>31.045300000000001</v>
      </c>
      <c r="BK21" s="288">
        <f t="shared" si="3"/>
        <v>10.028368000572705</v>
      </c>
      <c r="BL21" s="288">
        <f t="shared" si="3"/>
        <v>7.6455441651972098</v>
      </c>
      <c r="BM21" s="288">
        <f t="shared" si="3"/>
        <v>5.2573354352424078</v>
      </c>
      <c r="BN21" s="288">
        <f t="shared" si="3"/>
        <v>11.054103697758796</v>
      </c>
      <c r="BO21" s="288">
        <f t="shared" si="3"/>
        <v>777400000</v>
      </c>
      <c r="BP21" s="288">
        <f t="shared" si="3"/>
        <v>10.035275189381244</v>
      </c>
      <c r="BQ21" s="288">
        <f t="shared" si="3"/>
        <v>8.1484443340448749</v>
      </c>
      <c r="BR21" s="288">
        <f t="shared" si="3"/>
        <v>3.5340739098077831</v>
      </c>
      <c r="BS21" s="288">
        <f t="shared" si="3"/>
        <v>3.6451973073680382</v>
      </c>
      <c r="BT21" s="288">
        <f t="shared" si="3"/>
        <v>6.7215121321121325</v>
      </c>
      <c r="BU21" s="288">
        <f t="shared" si="3"/>
        <v>6.5268597528054357</v>
      </c>
      <c r="BV21" s="288">
        <f t="shared" si="3"/>
        <v>8.012013079328975</v>
      </c>
      <c r="BW21" s="288">
        <f t="shared" si="3"/>
        <v>-2.307453810165728</v>
      </c>
      <c r="BX21" s="288">
        <f t="shared" si="3"/>
        <v>6.7068906915371516</v>
      </c>
      <c r="BY21" s="288">
        <f t="shared" si="3"/>
        <v>6.4652373506007095</v>
      </c>
      <c r="BZ21" s="288">
        <f t="shared" si="3"/>
        <v>4.4475302767992009</v>
      </c>
      <c r="CA21" s="288">
        <f t="shared" si="4"/>
        <v>8.6777542838885964</v>
      </c>
      <c r="CB21" s="288">
        <f t="shared" si="4"/>
        <v>1.5160582787962954E-2</v>
      </c>
      <c r="CC21" s="288">
        <f t="shared" si="4"/>
        <v>17.293729922988227</v>
      </c>
      <c r="CD21" s="288">
        <f t="shared" si="4"/>
        <v>1.8922675325682894E-2</v>
      </c>
    </row>
    <row r="22" spans="1:82">
      <c r="A22" s="285">
        <f t="shared" si="5"/>
        <v>1988</v>
      </c>
      <c r="B22" s="285" cm="1">
        <f t="array" ref="B22">INDEX(GMWA!$A$2:$CR$600,MATCH(1,(GMWA!$CQ$2:$CQ$600=B$3)*(GMWA!$CP$2:$CP$600=B$4)*(GMWA!$CR$2:$CR$600=B$1),0),$A22-1966)</f>
        <v>20216</v>
      </c>
      <c r="C22" s="285" cm="1">
        <f t="array" ref="C22">INDEX(GMWA!$A$2:$CR$600,MATCH(1,(GMWA!$CQ$2:$CQ$600=C$3)*(GMWA!$CP$2:$CP$600=C$4)*(GMWA!$CR$2:$CR$600=C$1),0),$A22-1966)</f>
        <v>333.75</v>
      </c>
      <c r="D22" s="285" cm="1">
        <f t="array" ref="D22">INDEX(GMWA!$A$2:$CR$600,MATCH(1,(GMWA!$CQ$2:$CQ$600=D$3)*(GMWA!$CP$2:$CP$600=D$4)*(GMWA!$CR$2:$CR$600=D$1),0),$A22-1966)</f>
        <v>14858</v>
      </c>
      <c r="E22" s="285" cm="1">
        <f t="array" ref="E22">INDEX(GMWA!$A$2:$CR$600,MATCH(1,(GMWA!$CQ$2:$CQ$600=E$3)*(GMWA!$CP$2:$CP$600=E$4)*(GMWA!$CR$2:$CR$600=E$1),0),$A22-1966)</f>
        <v>50806</v>
      </c>
      <c r="F22" s="285" cm="1">
        <f t="array" ref="F22">INDEX(GMWA!$A$2:$CR$600,MATCH(1,(GMWA!$CQ$2:$CQ$600=F$3)*(GMWA!$CP$2:$CP$600=F$4)*(GMWA!$CR$2:$CR$600=F$1),0),$A22-1966)</f>
        <v>7203</v>
      </c>
      <c r="G22" s="285" cm="1">
        <f t="array" ref="G22">INDEX(GMWA!$A$2:$CR$600,MATCH(1,(GMWA!$CQ$2:$CQ$600=G$3)*(GMWA!$CP$2:$CP$600=G$4)*(GMWA!$CR$2:$CR$600=G$1),0),$A22-1966)</f>
        <v>51.604979999999998</v>
      </c>
      <c r="H22" s="285" cm="1">
        <f t="array" ref="H22">INDEX(GMWA!$A$2:$CR$600,MATCH(1,(GMWA!$CQ$2:$CQ$600=H$3)*(GMWA!$CP$2:$CP$600=H$4)*(GMWA!$CR$2:$CR$600=H$1),0),$A22-1966)</f>
        <v>49995.3</v>
      </c>
      <c r="I22" s="285" cm="1">
        <f t="array" ref="I22">INDEX(GMWA!$A$2:$CR$600,MATCH(1,(GMWA!$CQ$2:$CQ$600=I$3)*(GMWA!$CP$2:$CP$600=I$4)*(GMWA!$CR$2:$CR$600=I$1),0),$A22-1966)</f>
        <v>3.795655</v>
      </c>
      <c r="J22" s="285" cm="1">
        <f t="array" ref="J22">INDEX(GMWA!$A$2:$CR$600,MATCH(1,(GMWA!$CQ$2:$CQ$600=J$3)*(GMWA!$CP$2:$CP$600=J$4)*(GMWA!$CR$2:$CR$600=J$1),0),$A22-1966)</f>
        <v>824.51570000000004</v>
      </c>
      <c r="K22" s="285" cm="1">
        <f t="array" ref="K22">INDEX(GMWA!$A$2:$CR$600,MATCH(1,(GMWA!$CQ$2:$CQ$600=K$3)*(GMWA!$CP$2:$CP$600=K$4)*(GMWA!$CR$2:$CR$600=K$1),0),$A22-1966)</f>
        <v>30.32</v>
      </c>
      <c r="L22" s="285" cm="1">
        <f t="array" ref="L22">INDEX(GMWA!$A$2:$CR$600,MATCH(1,(GMWA!$CQ$2:$CQ$600=L$3)*(GMWA!$CP$2:$CP$600=L$4)*(GMWA!$CR$2:$CR$600=L$1),0),$A22-1966)</f>
        <v>21.907</v>
      </c>
      <c r="M22" s="285" cm="1">
        <f t="array" ref="M22">INDEX(GMWA!$A$2:$CR$600,MATCH(1,(GMWA!$CQ$2:$CQ$600=M$3)*(GMWA!$CP$2:$CP$600=M$4)*(GMWA!$CR$2:$CR$600=M$1),0),$A22-1966)</f>
        <v>47.329079999999998</v>
      </c>
      <c r="N22" s="285" cm="1">
        <f t="array" ref="N22">INDEX(GMWA!$A$2:$CR$600,MATCH(1,(GMWA!$CQ$2:$CQ$600=N$3)*(GMWA!$CP$2:$CP$600=N$4)*(GMWA!$CR$2:$CR$600=N$1),0),$A22-1966)</f>
        <v>5.9999500000000001</v>
      </c>
      <c r="O22" s="285" cm="1">
        <f t="array" ref="O22">INDEX(GMWA!$A$2:$CR$600,MATCH(1,(GMWA!$CQ$2:$CQ$600=O$3)*(GMWA!$CP$2:$CP$600=O$4)*(GMWA!$CR$2:$CR$600=O$1),0),$A22-1966)</f>
        <v>12.766400000000001</v>
      </c>
      <c r="P22" s="285" cm="1">
        <f t="array" ref="P22">INDEX(GMWA!$A$2:$CR$600,MATCH(1,(GMWA!$CQ$2:$CQ$600=P$3)*(GMWA!$CP$2:$CP$600=P$4)*(GMWA!$CR$2:$CR$600=P$1),0),$A22-1966)</f>
        <v>14.16371</v>
      </c>
      <c r="Q22" s="285" cm="1">
        <f t="array" ref="Q22">INDEX(GMWA!$A$2:$CR$600,MATCH(1,(GMWA!$CQ$2:$CQ$600=Q$3)*(GMWA!$CP$2:$CP$600=Q$4)*(GMWA!$CR$2:$CR$600=Q$1),0),$A22-1966)</f>
        <v>4.072076</v>
      </c>
      <c r="R22" s="285" cm="1">
        <f t="array" ref="R22">INDEX(GMWA!$A$2:$CR$600,MATCH(1,(GMWA!$CQ$2:$CQ$600=R$3)*(GMWA!$CP$2:$CP$600=R$4)*(GMWA!$CR$2:$CR$600=R$1),0),$A22-1966)</f>
        <v>1.1930000000000001</v>
      </c>
      <c r="S22" s="285" cm="1">
        <f t="array" ref="S22">INDEX(GMWA!$A$2:$CR$600,MATCH(1,(GMWA!$CQ$2:$CQ$600=S$3)*(GMWA!$CP$2:$CP$600=S$4)*(GMWA!$CR$2:$CR$600=S$1),0),$A22-1966)</f>
        <v>4.0000000000000001E-3</v>
      </c>
      <c r="T22" s="285" cm="1">
        <f t="array" ref="T22">INDEX(GMWA!$A$2:$CR$600,MATCH(1,(GMWA!$CQ$2:$CQ$600=T$3)*(GMWA!$CP$2:$CP$600=T$4)*(GMWA!$CR$2:$CR$600=T$1),0),$A22-1966)</f>
        <v>3.6739000000000002</v>
      </c>
      <c r="U22" s="285" cm="1">
        <f t="array" ref="U22">INDEX(GMWA!$A$2:$CR$600,MATCH(1,(GMWA!$CQ$2:$CQ$600=U$3)*(GMWA!$CP$2:$CP$600=U$4)*(GMWA!$CR$2:$CR$600=U$1),0),$A22-1966)</f>
        <v>4.0000000000000001E-3</v>
      </c>
      <c r="V22" s="285" cm="1">
        <f t="array" ref="V22">INDEX(GMWA!$A$2:$CR$600,MATCH(1,(GMWA!$CQ$2:$CQ$600=V$3)*(GMWA!$CP$2:$CP$600=V$4)*(GMWA!$CR$2:$CR$600=V$1),0),$A22-1966)</f>
        <v>196661.8</v>
      </c>
      <c r="W22" s="285" cm="1">
        <f t="array" ref="W22">INDEX(GMWA!$A$2:$CR$600,MATCH(1,(GMWA!$CQ$2:$CQ$600=W$3)*(GMWA!$CP$2:$CP$600=W$4)*(GMWA!$CR$2:$CR$600=W$1),0),$A22-1966)</f>
        <v>4410.3289999999997</v>
      </c>
      <c r="X22" s="285" cm="1">
        <f t="array" ref="X22">INDEX(GMWA!$A$2:$CR$600,MATCH(1,(GMWA!$CQ$2:$CQ$600=X$3)*(GMWA!$CP$2:$CP$600=X$4)*(GMWA!$CR$2:$CR$600=X$1),0),$A22-1966)</f>
        <v>283611</v>
      </c>
      <c r="Y22" s="285" cm="1">
        <f t="array" ref="Y22">INDEX(GMWA!$A$2:$CR$600,MATCH(1,(GMWA!$CQ$2:$CQ$600=Y$3)*(GMWA!$CP$2:$CP$600=Y$4)*(GMWA!$CR$2:$CR$600=Y$1),0),$A22-1966)</f>
        <v>456865</v>
      </c>
      <c r="Z22" s="285" cm="1">
        <f t="array" ref="Z22">INDEX(GMWA!$A$2:$CR$600,MATCH(1,(GMWA!$CQ$2:$CQ$600=Z$3)*(GMWA!$CP$2:$CP$600=Z$4)*(GMWA!$CR$2:$CR$600=Z$1),0),$A22-1966)</f>
        <v>99508</v>
      </c>
      <c r="AA22" s="285" cm="1">
        <f t="array" ref="AA22">INDEX(GMWA!$A$2:$CR$600,MATCH(1,(GMWA!$CQ$2:$CQ$600=AA$3)*(GMWA!$CP$2:$CP$600=AA$4)*(GMWA!$CR$2:$CR$600=AA$1),0),$A22-1966)</f>
        <v>530.60199999999998</v>
      </c>
      <c r="AB22" s="285" cm="1">
        <f t="array" ref="AB22">INDEX(GMWA!$A$2:$CR$600,MATCH(1,(GMWA!$CQ$2:$CQ$600=AB$3)*(GMWA!$CP$2:$CP$600=AB$4)*(GMWA!$CR$2:$CR$600=AB$1),0),$A22-1966)</f>
        <v>658048.80000000005</v>
      </c>
      <c r="AC22" s="285" cm="1">
        <f t="array" ref="AC22">INDEX(GMWA!$A$2:$CR$600,MATCH(1,(GMWA!$CQ$2:$CQ$600=AC$3)*(GMWA!$CP$2:$CP$600=AC$4)*(GMWA!$CR$2:$CR$600=AC$1),0),$A22-1966)</f>
        <v>102.82340000000001</v>
      </c>
      <c r="AD22" s="285" cm="1">
        <f t="array" ref="AD22">INDEX(GMWA!$A$2:$CR$600,MATCH(1,(GMWA!$CQ$2:$CQ$600=AD$3)*(GMWA!$CP$2:$CP$600=AD$4)*(GMWA!$CR$2:$CR$600=AD$1),0),$A22-1966)</f>
        <v>20979.51</v>
      </c>
      <c r="AE22" s="285" cm="1">
        <f t="array" ref="AE22">INDEX(GMWA!$A$2:$CR$600,MATCH(1,(GMWA!$CQ$2:$CQ$600=AE$3)*(GMWA!$CP$2:$CP$600=AE$4)*(GMWA!$CR$2:$CR$600=AE$1),0),$A22-1966)</f>
        <v>460.66950000000003</v>
      </c>
      <c r="AF22" s="285" cm="1">
        <f t="array" ref="AF22">INDEX(GMWA!$A$2:$CR$600,MATCH(1,(GMWA!$CQ$2:$CQ$600=AF$3)*(GMWA!$CP$2:$CP$600=AF$4)*(GMWA!$CR$2:$CR$600=AF$1),0),$A22-1966)</f>
        <v>346.60520000000002</v>
      </c>
      <c r="AG22" s="285" cm="1">
        <f t="array" ref="AG22">INDEX(GMWA!$A$2:$CR$600,MATCH(1,(GMWA!$CQ$2:$CQ$600=AG$3)*(GMWA!$CP$2:$CP$600=AG$4)*(GMWA!$CR$2:$CR$600=AG$1),0),$A22-1966)</f>
        <v>576.70600000000002</v>
      </c>
      <c r="AH22" s="285" cm="1">
        <f t="array" ref="AH22">INDEX(GMWA!$A$2:$CR$600,MATCH(1,(GMWA!$CQ$2:$CQ$600=AH$3)*(GMWA!$CP$2:$CP$600=AH$4)*(GMWA!$CR$2:$CR$600=AH$1),0),$A22-1966)</f>
        <v>117.495</v>
      </c>
      <c r="AI22" s="285" cm="1">
        <f t="array" ref="AI22">INDEX(GMWA!$A$2:$CR$600,MATCH(1,(GMWA!$CQ$2:$CQ$600=AI$3)*(GMWA!$CP$2:$CP$600=AI$4)*(GMWA!$CR$2:$CR$600=AI$1),0),$A22-1966)</f>
        <v>196.6028</v>
      </c>
      <c r="AJ22" s="285" cm="1">
        <f t="array" ref="AJ22">INDEX(GMWA!$A$2:$CR$600,MATCH(1,(GMWA!$CQ$2:$CQ$600=AJ$3)*(GMWA!$CP$2:$CP$600=AJ$4)*(GMWA!$CR$2:$CR$600=AJ$1),0),$A22-1966)</f>
        <v>223.7227</v>
      </c>
      <c r="AK22" s="285" cm="1">
        <f t="array" ref="AK22">INDEX(GMWA!$A$2:$CR$600,MATCH(1,(GMWA!$CQ$2:$CQ$600=AK$3)*(GMWA!$CP$2:$CP$600=AK$4)*(GMWA!$CR$2:$CR$600=AK$1),0),$A22-1966)</f>
        <v>92.811710000000005</v>
      </c>
      <c r="AL22" s="285" cm="1">
        <f t="array" ref="AL22">INDEX(GMWA!$A$2:$CR$600,MATCH(1,(GMWA!$CQ$2:$CQ$600=AL$3)*(GMWA!$CP$2:$CP$600=AL$4)*(GMWA!$CR$2:$CR$600=AL$1),0),$A22-1966)</f>
        <v>13.343400000000001</v>
      </c>
      <c r="AM22" s="285" cm="1">
        <f t="array" ref="AM22">INDEX(GMWA!$A$2:$CR$600,MATCH(1,(GMWA!$CQ$2:$CQ$600=AM$3)*(GMWA!$CP$2:$CP$600=AM$4)*(GMWA!$CR$2:$CR$600=AM$1),0),$A22-1966)</f>
        <v>27.72738</v>
      </c>
      <c r="AN22" s="285" cm="1">
        <f t="array" ref="AN22">INDEX(GMWA!$A$2:$CR$600,MATCH(1,(GMWA!$CQ$2:$CQ$600=AN$3)*(GMWA!$CP$2:$CP$600=AN$4)*(GMWA!$CR$2:$CR$600=AN$1),0),$A22-1966)</f>
        <v>22.344239999999999</v>
      </c>
      <c r="AO22" s="285" cm="1">
        <f t="array" ref="AO22">INDEX(GMWA!$A$2:$CR$600,MATCH(1,(GMWA!$CQ$2:$CQ$600=AO$3)*(GMWA!$CP$2:$CP$600=AO$4)*(GMWA!$CR$2:$CR$600=AO$1),0),$A22-1966)</f>
        <v>25.355530000000002</v>
      </c>
      <c r="AP22" s="285" cm="1">
        <f t="array" ref="AP22">INDEX(GMWA!$A$2:$CR$600,MATCH(1,(GMWA!$CQ$2:$CQ$600=AP$3)*(GMWA!$CP$2:$CP$600=AP$4)*(GMWA!$CR$2:$CR$600=AP$1),0),$A22-1966)</f>
        <v>555683</v>
      </c>
      <c r="AQ22" s="285" cm="1">
        <f t="array" ref="AQ22">INDEX(GMWA!$A$2:$CR$600,MATCH(1,(GMWA!$CQ$2:$CQ$600=AQ$3)*(GMWA!$CP$2:$CP$600=AQ$4)*(GMWA!$CR$2:$CR$600=AQ$1),0),$A22-1966)</f>
        <v>5236.4250000000002</v>
      </c>
      <c r="AR22" s="285" cm="1">
        <f t="array" ref="AR22">INDEX(GMWA!$A$2:$CR$600,MATCH(1,(GMWA!$CQ$2:$CQ$600=AR$3)*(GMWA!$CP$2:$CP$600=AR$4)*(GMWA!$CR$2:$CR$600=AR$1),0),$A22-1966)</f>
        <v>400505.1</v>
      </c>
      <c r="AS22" s="285" cm="1">
        <f t="array" ref="AS22">INDEX(GMWA!$A$2:$CR$600,MATCH(1,(GMWA!$CQ$2:$CQ$600=AS$3)*(GMWA!$CP$2:$CP$600=AS$4)*(GMWA!$CR$2:$CR$600=AS$1),0),$A22-1966)</f>
        <v>626894</v>
      </c>
      <c r="AT22" s="285" cm="1">
        <f t="array" ref="AT22">INDEX(GMWA!$A$2:$CR$600,MATCH(1,(GMWA!$CQ$2:$CQ$600=AT$3)*(GMWA!$CP$2:$CP$600=AT$4)*(GMWA!$CR$2:$CR$600=AT$1),0),$A22-1966)</f>
        <v>345759</v>
      </c>
      <c r="AU22" s="285" cm="1">
        <f t="array" ref="AU22">INDEX(GMWA!$A$2:$CR$600,MATCH(1,(GMWA!$CQ$2:$CQ$600=AU$3)*(GMWA!$CP$2:$CP$600=AU$4)*(GMWA!$CR$2:$CR$600=AU$1),0),$A22-1966)</f>
        <v>765.48699999999997</v>
      </c>
      <c r="AV22" s="285" cm="1">
        <f t="array" ref="AV22">INDEX(GMWA!$A$2:$CR$600,MATCH(1,(GMWA!$CQ$2:$CQ$600=AV$3)*(GMWA!$CP$2:$CP$600=AV$4)*(GMWA!$CR$2:$CR$600=AV$1),0),$A22-1966)</f>
        <v>1254415</v>
      </c>
      <c r="AW22" s="285" cm="1">
        <f t="array" ref="AW22">INDEX(GMWA!$A$2:$CR$600,MATCH(1,(GMWA!$CQ$2:$CQ$600=AW$3)*(GMWA!$CP$2:$CP$600=AW$4)*(GMWA!$CR$2:$CR$600=AW$1),0),$A22-1966)</f>
        <v>315.13630000000001</v>
      </c>
      <c r="AX22" s="285" cm="1">
        <f t="array" ref="AX22">INDEX(GMWA!$A$2:$CR$600,MATCH(1,(GMWA!$CQ$2:$CQ$600=AX$3)*(GMWA!$CP$2:$CP$600=AX$4)*(GMWA!$CR$2:$CR$600=AX$1),0),$A22-1966)</f>
        <v>151294.79999999999</v>
      </c>
      <c r="AY22" s="285" cm="1">
        <f t="array" ref="AY22">INDEX(GMWA!$A$2:$CR$600,MATCH(1,(GMWA!$CQ$2:$CQ$600=AY$3)*(GMWA!$CP$2:$CP$600=AY$4)*(GMWA!$CR$2:$CR$600=AY$1),0),$A22-1966)</f>
        <v>1275.3789999999999</v>
      </c>
      <c r="AZ22" s="285" cm="1">
        <f t="array" ref="AZ22">INDEX(GMWA!$A$2:$CR$600,MATCH(1,(GMWA!$CQ$2:$CQ$600=AZ$3)*(GMWA!$CP$2:$CP$600=AZ$4)*(GMWA!$CR$2:$CR$600=AZ$1),0),$A22-1966)</f>
        <v>917.11</v>
      </c>
      <c r="BA22" s="285" cm="1">
        <f t="array" ref="BA22">INDEX(GMWA!$A$2:$CR$600,MATCH(1,(GMWA!$CQ$2:$CQ$600=BA$3)*(GMWA!$CP$2:$CP$600=BA$4)*(GMWA!$CR$2:$CR$600=BA$1),0),$A22-1966)</f>
        <v>617.08500000000004</v>
      </c>
      <c r="BB22" s="285" cm="1">
        <f t="array" ref="BB22">INDEX(GMWA!$A$2:$CR$600,MATCH(1,(GMWA!$CQ$2:$CQ$600=BB$3)*(GMWA!$CP$2:$CP$600=BB$4)*(GMWA!$CR$2:$CR$600=BB$1),0),$A22-1966)</f>
        <v>262.75920000000002</v>
      </c>
      <c r="BC22" s="285" cm="1">
        <f t="array" ref="BC22">INDEX(GMWA!$A$2:$CR$600,MATCH(1,(GMWA!$CQ$2:$CQ$600=BC$3)*(GMWA!$CP$2:$CP$600=BC$4)*(GMWA!$CR$2:$CR$600=BC$1),0),$A22-1966)</f>
        <v>236.82</v>
      </c>
      <c r="BD22" s="285" cm="1">
        <f t="array" ref="BD22">INDEX(GMWA!$A$2:$CR$600,MATCH(1,(GMWA!$CQ$2:$CQ$600=BD$3)*(GMWA!$CP$2:$CP$600=BD$4)*(GMWA!$CR$2:$CR$600=BD$1),0),$A22-1966)</f>
        <v>143.73500000000001</v>
      </c>
      <c r="BE22" s="285" cm="1">
        <f t="array" ref="BE22">INDEX(GMWA!$A$2:$CR$600,MATCH(1,(GMWA!$CQ$2:$CQ$600=BE$3)*(GMWA!$CP$2:$CP$600=BE$4)*(GMWA!$CR$2:$CR$600=BE$1),0),$A22-1966)</f>
        <v>118.56140000000001</v>
      </c>
      <c r="BF22" s="285" cm="1">
        <f t="array" ref="BF22">INDEX(GMWA!$A$2:$CR$600,MATCH(1,(GMWA!$CQ$2:$CQ$600=BF$3)*(GMWA!$CP$2:$CP$600=BF$4)*(GMWA!$CR$2:$CR$600=BF$1),0),$A22-1966)</f>
        <v>77.677000000000007</v>
      </c>
      <c r="BG22" s="285" cm="1">
        <f t="array" ref="BG22">INDEX(GMWA!$A$2:$CR$600,MATCH(1,(GMWA!$CQ$2:$CQ$600=BG$3)*(GMWA!$CP$2:$CP$600=BG$4)*(GMWA!$CR$2:$CR$600=BG$1),0),$A22-1966)</f>
        <v>31.03707</v>
      </c>
      <c r="BH22" s="285" cm="1">
        <f t="array" ref="BH22">INDEX(GMWA!$A$2:$CR$600,MATCH(1,(GMWA!$CQ$2:$CQ$600=BH$3)*(GMWA!$CP$2:$CP$600=BH$4)*(GMWA!$CR$2:$CR$600=BH$1),0),$A22-1966)</f>
        <v>32.843330000000002</v>
      </c>
      <c r="BI22" s="285" cm="1">
        <f t="array" ref="BI22">INDEX(GMWA!$A$2:$CR$600,MATCH(1,(GMWA!$CQ$2:$CQ$600=BI$3)*(GMWA!$CP$2:$CP$600=BI$4)*(GMWA!$CR$2:$CR$600=BI$1),0),$A22-1966)</f>
        <v>37.0304</v>
      </c>
      <c r="BK22" s="288">
        <f t="shared" si="3"/>
        <v>10.279576409856922</v>
      </c>
      <c r="BL22" s="288">
        <f t="shared" si="3"/>
        <v>7.5674626541466647</v>
      </c>
      <c r="BM22" s="288">
        <f t="shared" si="3"/>
        <v>5.2388659114068208</v>
      </c>
      <c r="BN22" s="288">
        <f t="shared" si="3"/>
        <v>11.120571722500081</v>
      </c>
      <c r="BO22" s="288">
        <f t="shared" si="3"/>
        <v>7.2386139807854644</v>
      </c>
      <c r="BP22" s="288">
        <f t="shared" si="3"/>
        <v>9.7257417047052215</v>
      </c>
      <c r="BQ22" s="288">
        <f t="shared" si="3"/>
        <v>7.5975064463304234</v>
      </c>
      <c r="BR22" s="288">
        <f t="shared" si="3"/>
        <v>3.6914311333801448</v>
      </c>
      <c r="BS22" s="288">
        <f t="shared" si="3"/>
        <v>3.9300998927048352</v>
      </c>
      <c r="BT22" s="288">
        <f t="shared" si="3"/>
        <v>6.5817250762205877</v>
      </c>
      <c r="BU22" s="288">
        <f t="shared" si="3"/>
        <v>6.3204475870529357</v>
      </c>
      <c r="BV22" s="288">
        <f t="shared" si="3"/>
        <v>8.2067951434526432</v>
      </c>
      <c r="BW22" s="288">
        <f t="shared" si="3"/>
        <v>5.1065577258606751</v>
      </c>
      <c r="BX22" s="288">
        <f t="shared" si="3"/>
        <v>6.4934985666531704</v>
      </c>
      <c r="BY22" s="288">
        <f t="shared" si="3"/>
        <v>6.330922163910949</v>
      </c>
      <c r="BZ22" s="288">
        <f t="shared" ref="BZ22:CD53" si="6">100*(Q22/AK22)</f>
        <v>4.3874592979700511</v>
      </c>
      <c r="CA22" s="288">
        <f t="shared" si="4"/>
        <v>8.9407497339508666</v>
      </c>
      <c r="CB22" s="288">
        <f t="shared" si="4"/>
        <v>1.4426173695459146E-2</v>
      </c>
      <c r="CC22" s="288">
        <f t="shared" si="4"/>
        <v>16.442268790524984</v>
      </c>
      <c r="CD22" s="288">
        <f t="shared" si="4"/>
        <v>1.5775651307624015E-2</v>
      </c>
    </row>
    <row r="23" spans="1:82">
      <c r="A23" s="285">
        <f t="shared" si="5"/>
        <v>1989</v>
      </c>
      <c r="B23" s="285" cm="1">
        <f t="array" ref="B23">INDEX(GMWA!$A$2:$CR$600,MATCH(1,(GMWA!$CQ$2:$CQ$600=B$3)*(GMWA!$CP$2:$CP$600=B$4)*(GMWA!$CR$2:$CR$600=B$1),0),$A23-1966)</f>
        <v>21148</v>
      </c>
      <c r="C23" s="285" cm="1">
        <f t="array" ref="C23">INDEX(GMWA!$A$2:$CR$600,MATCH(1,(GMWA!$CQ$2:$CQ$600=C$3)*(GMWA!$CP$2:$CP$600=C$4)*(GMWA!$CR$2:$CR$600=C$1),0),$A23-1966)</f>
        <v>362.125</v>
      </c>
      <c r="D23" s="285" cm="1">
        <f t="array" ref="D23">INDEX(GMWA!$A$2:$CR$600,MATCH(1,(GMWA!$CQ$2:$CQ$600=D$3)*(GMWA!$CP$2:$CP$600=D$4)*(GMWA!$CR$2:$CR$600=D$1),0),$A23-1966)</f>
        <v>15121.2</v>
      </c>
      <c r="E23" s="285" cm="1">
        <f t="array" ref="E23">INDEX(GMWA!$A$2:$CR$600,MATCH(1,(GMWA!$CQ$2:$CQ$600=E$3)*(GMWA!$CP$2:$CP$600=E$4)*(GMWA!$CR$2:$CR$600=E$1),0),$A23-1966)</f>
        <v>58285</v>
      </c>
      <c r="F23" s="285" cm="1">
        <f t="array" ref="F23">INDEX(GMWA!$A$2:$CR$600,MATCH(1,(GMWA!$CQ$2:$CQ$600=F$3)*(GMWA!$CP$2:$CP$600=F$4)*(GMWA!$CR$2:$CR$600=F$1),0),$A23-1966)</f>
        <v>7406</v>
      </c>
      <c r="G23" s="285" cm="1">
        <f t="array" ref="G23">INDEX(GMWA!$A$2:$CR$600,MATCH(1,(GMWA!$CQ$2:$CQ$600=G$3)*(GMWA!$CP$2:$CP$600=G$4)*(GMWA!$CR$2:$CR$600=G$1),0),$A23-1966)</f>
        <v>51.782310000000003</v>
      </c>
      <c r="H23" s="285" cm="1">
        <f t="array" ref="H23">INDEX(GMWA!$A$2:$CR$600,MATCH(1,(GMWA!$CQ$2:$CQ$600=H$3)*(GMWA!$CP$2:$CP$600=H$4)*(GMWA!$CR$2:$CR$600=H$1),0),$A23-1966)</f>
        <v>53073.58</v>
      </c>
      <c r="I23" s="285" cm="1">
        <f t="array" ref="I23">INDEX(GMWA!$A$2:$CR$600,MATCH(1,(GMWA!$CQ$2:$CQ$600=I$3)*(GMWA!$CP$2:$CP$600=I$4)*(GMWA!$CR$2:$CR$600=I$1),0),$A23-1966)</f>
        <v>3.9940449999999998</v>
      </c>
      <c r="J23" s="285" cm="1">
        <f t="array" ref="J23">INDEX(GMWA!$A$2:$CR$600,MATCH(1,(GMWA!$CQ$2:$CQ$600=J$3)*(GMWA!$CP$2:$CP$600=J$4)*(GMWA!$CR$2:$CR$600=J$1),0),$A23-1966)</f>
        <v>863.24419999999998</v>
      </c>
      <c r="K23" s="285" cm="1">
        <f t="array" ref="K23">INDEX(GMWA!$A$2:$CR$600,MATCH(1,(GMWA!$CQ$2:$CQ$600=K$3)*(GMWA!$CP$2:$CP$600=K$4)*(GMWA!$CR$2:$CR$600=K$1),0),$A23-1966)</f>
        <v>32.06</v>
      </c>
      <c r="L23" s="285" cm="1">
        <f t="array" ref="L23">INDEX(GMWA!$A$2:$CR$600,MATCH(1,(GMWA!$CQ$2:$CQ$600=L$3)*(GMWA!$CP$2:$CP$600=L$4)*(GMWA!$CR$2:$CR$600=L$1),0),$A23-1966)</f>
        <v>24.440999999999999</v>
      </c>
      <c r="M23" s="285" cm="1">
        <f t="array" ref="M23">INDEX(GMWA!$A$2:$CR$600,MATCH(1,(GMWA!$CQ$2:$CQ$600=M$3)*(GMWA!$CP$2:$CP$600=M$4)*(GMWA!$CR$2:$CR$600=M$1),0),$A23-1966)</f>
        <v>57.417830000000002</v>
      </c>
      <c r="N23" s="285" cm="1">
        <f t="array" ref="N23">INDEX(GMWA!$A$2:$CR$600,MATCH(1,(GMWA!$CQ$2:$CQ$600=N$3)*(GMWA!$CP$2:$CP$600=N$4)*(GMWA!$CR$2:$CR$600=N$1),0),$A23-1966)</f>
        <v>8.9142489999999999</v>
      </c>
      <c r="O23" s="285" cm="1">
        <f t="array" ref="O23">INDEX(GMWA!$A$2:$CR$600,MATCH(1,(GMWA!$CQ$2:$CQ$600=O$3)*(GMWA!$CP$2:$CP$600=O$4)*(GMWA!$CR$2:$CR$600=O$1),0),$A23-1966)</f>
        <v>12.8461</v>
      </c>
      <c r="P23" s="285" cm="1">
        <f t="array" ref="P23">INDEX(GMWA!$A$2:$CR$600,MATCH(1,(GMWA!$CQ$2:$CQ$600=P$3)*(GMWA!$CP$2:$CP$600=P$4)*(GMWA!$CR$2:$CR$600=P$1),0),$A23-1966)</f>
        <v>17.433199999999999</v>
      </c>
      <c r="Q23" s="285" cm="1">
        <f t="array" ref="Q23">INDEX(GMWA!$A$2:$CR$600,MATCH(1,(GMWA!$CQ$2:$CQ$600=Q$3)*(GMWA!$CP$2:$CP$600=Q$4)*(GMWA!$CR$2:$CR$600=Q$1),0),$A23-1966)</f>
        <v>4.4592320000000001</v>
      </c>
      <c r="R23" s="285" cm="1">
        <f t="array" ref="R23">INDEX(GMWA!$A$2:$CR$600,MATCH(1,(GMWA!$CQ$2:$CQ$600=R$3)*(GMWA!$CP$2:$CP$600=R$4)*(GMWA!$CR$2:$CR$600=R$1),0),$A23-1966)</f>
        <v>1.204</v>
      </c>
      <c r="S23" s="285" cm="1">
        <f t="array" ref="S23">INDEX(GMWA!$A$2:$CR$600,MATCH(1,(GMWA!$CQ$2:$CQ$600=S$3)*(GMWA!$CP$2:$CP$600=S$4)*(GMWA!$CR$2:$CR$600=S$1),0),$A23-1966)</f>
        <v>4.0000000000000001E-3</v>
      </c>
      <c r="T23" s="285" cm="1">
        <f t="array" ref="T23">INDEX(GMWA!$A$2:$CR$600,MATCH(1,(GMWA!$CQ$2:$CQ$600=T$3)*(GMWA!$CP$2:$CP$600=T$4)*(GMWA!$CR$2:$CR$600=T$1),0),$A23-1966)</f>
        <v>4.7809150000000002</v>
      </c>
      <c r="U23" s="285" cm="1">
        <f t="array" ref="U23">INDEX(GMWA!$A$2:$CR$600,MATCH(1,(GMWA!$CQ$2:$CQ$600=U$3)*(GMWA!$CP$2:$CP$600=U$4)*(GMWA!$CR$2:$CR$600=U$1),0),$A23-1966)</f>
        <v>4.0000000000000001E-3</v>
      </c>
      <c r="V23" s="285" cm="1">
        <f t="array" ref="V23">INDEX(GMWA!$A$2:$CR$600,MATCH(1,(GMWA!$CQ$2:$CQ$600=V$3)*(GMWA!$CP$2:$CP$600=V$4)*(GMWA!$CR$2:$CR$600=V$1),0),$A23-1966)</f>
        <v>188804.5</v>
      </c>
      <c r="W23" s="285" cm="1">
        <f t="array" ref="W23">INDEX(GMWA!$A$2:$CR$600,MATCH(1,(GMWA!$CQ$2:$CQ$600=W$3)*(GMWA!$CP$2:$CP$600=W$4)*(GMWA!$CR$2:$CR$600=W$1),0),$A23-1966)</f>
        <v>4775.5709999999999</v>
      </c>
      <c r="X23" s="285" cm="1">
        <f t="array" ref="X23">INDEX(GMWA!$A$2:$CR$600,MATCH(1,(GMWA!$CQ$2:$CQ$600=X$3)*(GMWA!$CP$2:$CP$600=X$4)*(GMWA!$CR$2:$CR$600=X$1),0),$A23-1966)</f>
        <v>279822</v>
      </c>
      <c r="Y23" s="285" cm="1">
        <f t="array" ref="Y23">INDEX(GMWA!$A$2:$CR$600,MATCH(1,(GMWA!$CQ$2:$CQ$600=Y$3)*(GMWA!$CP$2:$CP$600=Y$4)*(GMWA!$CR$2:$CR$600=Y$1),0),$A23-1966)</f>
        <v>498148</v>
      </c>
      <c r="Z23" s="285" cm="1">
        <f t="array" ref="Z23">INDEX(GMWA!$A$2:$CR$600,MATCH(1,(GMWA!$CQ$2:$CQ$600=Z$3)*(GMWA!$CP$2:$CP$600=Z$4)*(GMWA!$CR$2:$CR$600=Z$1),0),$A23-1966)</f>
        <v>96441</v>
      </c>
      <c r="AA23" s="285" cm="1">
        <f t="array" ref="AA23">INDEX(GMWA!$A$2:$CR$600,MATCH(1,(GMWA!$CQ$2:$CQ$600=AA$3)*(GMWA!$CP$2:$CP$600=AA$4)*(GMWA!$CR$2:$CR$600=AA$1),0),$A23-1966)</f>
        <v>545.48900000000003</v>
      </c>
      <c r="AB23" s="285" cm="1">
        <f t="array" ref="AB23">INDEX(GMWA!$A$2:$CR$600,MATCH(1,(GMWA!$CQ$2:$CQ$600=AB$3)*(GMWA!$CP$2:$CP$600=AB$4)*(GMWA!$CR$2:$CR$600=AB$1),0),$A23-1966)</f>
        <v>663227.9</v>
      </c>
      <c r="AC23" s="285" cm="1">
        <f t="array" ref="AC23">INDEX(GMWA!$A$2:$CR$600,MATCH(1,(GMWA!$CQ$2:$CQ$600=AC$3)*(GMWA!$CP$2:$CP$600=AC$4)*(GMWA!$CR$2:$CR$600=AC$1),0),$A23-1966)</f>
        <v>100.2261</v>
      </c>
      <c r="AD23" s="285" cm="1">
        <f t="array" ref="AD23">INDEX(GMWA!$A$2:$CR$600,MATCH(1,(GMWA!$CQ$2:$CQ$600=AD$3)*(GMWA!$CP$2:$CP$600=AD$4)*(GMWA!$CR$2:$CR$600=AD$1),0),$A23-1966)</f>
        <v>22213.88</v>
      </c>
      <c r="AE23" s="285" cm="1">
        <f t="array" ref="AE23">INDEX(GMWA!$A$2:$CR$600,MATCH(1,(GMWA!$CQ$2:$CQ$600=AE$3)*(GMWA!$CP$2:$CP$600=AE$4)*(GMWA!$CR$2:$CR$600=AE$1),0),$A23-1966)</f>
        <v>486.90699999999998</v>
      </c>
      <c r="AF23" s="285" cm="1">
        <f t="array" ref="AF23">INDEX(GMWA!$A$2:$CR$600,MATCH(1,(GMWA!$CQ$2:$CQ$600=AF$3)*(GMWA!$CP$2:$CP$600=AF$4)*(GMWA!$CR$2:$CR$600=AF$1),0),$A23-1966)</f>
        <v>372.41699999999997</v>
      </c>
      <c r="AG23" s="285" cm="1">
        <f t="array" ref="AG23">INDEX(GMWA!$A$2:$CR$600,MATCH(1,(GMWA!$CQ$2:$CQ$600=AG$3)*(GMWA!$CP$2:$CP$600=AG$4)*(GMWA!$CR$2:$CR$600=AG$1),0),$A23-1966)</f>
        <v>612.70600000000002</v>
      </c>
      <c r="AH23" s="285" cm="1">
        <f t="array" ref="AH23">INDEX(GMWA!$A$2:$CR$600,MATCH(1,(GMWA!$CQ$2:$CQ$600=AH$3)*(GMWA!$CP$2:$CP$600=AH$4)*(GMWA!$CR$2:$CR$600=AH$1),0),$A23-1966)</f>
        <v>133.095</v>
      </c>
      <c r="AI23" s="285" cm="1">
        <f t="array" ref="AI23">INDEX(GMWA!$A$2:$CR$600,MATCH(1,(GMWA!$CQ$2:$CQ$600=AI$3)*(GMWA!$CP$2:$CP$600=AI$4)*(GMWA!$CR$2:$CR$600=AI$1),0),$A23-1966)</f>
        <v>210.0093</v>
      </c>
      <c r="AJ23" s="285" cm="1">
        <f t="array" ref="AJ23">INDEX(GMWA!$A$2:$CR$600,MATCH(1,(GMWA!$CQ$2:$CQ$600=AJ$3)*(GMWA!$CP$2:$CP$600=AJ$4)*(GMWA!$CR$2:$CR$600=AJ$1),0),$A23-1966)</f>
        <v>236.6722</v>
      </c>
      <c r="AK23" s="285" cm="1">
        <f t="array" ref="AK23">INDEX(GMWA!$A$2:$CR$600,MATCH(1,(GMWA!$CQ$2:$CQ$600=AK$3)*(GMWA!$CP$2:$CP$600=AK$4)*(GMWA!$CR$2:$CR$600=AK$1),0),$A23-1966)</f>
        <v>97.490939999999995</v>
      </c>
      <c r="AL23" s="285" cm="1">
        <f t="array" ref="AL23">INDEX(GMWA!$A$2:$CR$600,MATCH(1,(GMWA!$CQ$2:$CQ$600=AL$3)*(GMWA!$CP$2:$CP$600=AL$4)*(GMWA!$CR$2:$CR$600=AL$1),0),$A23-1966)</f>
        <v>13.11436</v>
      </c>
      <c r="AM23" s="285" cm="1">
        <f t="array" ref="AM23">INDEX(GMWA!$A$2:$CR$600,MATCH(1,(GMWA!$CQ$2:$CQ$600=AM$3)*(GMWA!$CP$2:$CP$600=AM$4)*(GMWA!$CR$2:$CR$600=AM$1),0),$A23-1966)</f>
        <v>28.278040000000001</v>
      </c>
      <c r="AN23" s="285" cm="1">
        <f t="array" ref="AN23">INDEX(GMWA!$A$2:$CR$600,MATCH(1,(GMWA!$CQ$2:$CQ$600=AN$3)*(GMWA!$CP$2:$CP$600=AN$4)*(GMWA!$CR$2:$CR$600=AN$1),0),$A23-1966)</f>
        <v>29.204840000000001</v>
      </c>
      <c r="AO23" s="285" cm="1">
        <f t="array" ref="AO23">INDEX(GMWA!$A$2:$CR$600,MATCH(1,(GMWA!$CQ$2:$CQ$600=AO$3)*(GMWA!$CP$2:$CP$600=AO$4)*(GMWA!$CR$2:$CR$600=AO$1),0),$A23-1966)</f>
        <v>28.835840000000001</v>
      </c>
      <c r="AP23" s="285" cm="1">
        <f t="array" ref="AP23">INDEX(GMWA!$A$2:$CR$600,MATCH(1,(GMWA!$CQ$2:$CQ$600=AP$3)*(GMWA!$CP$2:$CP$600=AP$4)*(GMWA!$CR$2:$CR$600=AP$1),0),$A23-1966)</f>
        <v>614631</v>
      </c>
      <c r="AQ23" s="285" cm="1">
        <f t="array" ref="AQ23">INDEX(GMWA!$A$2:$CR$600,MATCH(1,(GMWA!$CQ$2:$CQ$600=AQ$3)*(GMWA!$CP$2:$CP$600=AQ$4)*(GMWA!$CR$2:$CR$600=AQ$1),0),$A23-1966)</f>
        <v>5641.6</v>
      </c>
      <c r="AR23" s="285" cm="1">
        <f t="array" ref="AR23">INDEX(GMWA!$A$2:$CR$600,MATCH(1,(GMWA!$CQ$2:$CQ$600=AR$3)*(GMWA!$CP$2:$CP$600=AR$4)*(GMWA!$CR$2:$CR$600=AR$1),0),$A23-1966)</f>
        <v>428693.4</v>
      </c>
      <c r="AS23" s="285" cm="1">
        <f t="array" ref="AS23">INDEX(GMWA!$A$2:$CR$600,MATCH(1,(GMWA!$CQ$2:$CQ$600=AS$3)*(GMWA!$CP$2:$CP$600=AS$4)*(GMWA!$CR$2:$CR$600=AS$1),0),$A23-1966)</f>
        <v>671579</v>
      </c>
      <c r="AT23" s="285" cm="1">
        <f t="array" ref="AT23">INDEX(GMWA!$A$2:$CR$600,MATCH(1,(GMWA!$CQ$2:$CQ$600=AT$3)*(GMWA!$CP$2:$CP$600=AT$4)*(GMWA!$CR$2:$CR$600=AT$1),0),$A23-1966)</f>
        <v>389245</v>
      </c>
      <c r="AU23" s="285" cm="1">
        <f t="array" ref="AU23">INDEX(GMWA!$A$2:$CR$600,MATCH(1,(GMWA!$CQ$2:$CQ$600=AU$3)*(GMWA!$CP$2:$CP$600=AU$4)*(GMWA!$CR$2:$CR$600=AU$1),0),$A23-1966)</f>
        <v>806.74069999999995</v>
      </c>
      <c r="AV23" s="285" cm="1">
        <f t="array" ref="AV23">INDEX(GMWA!$A$2:$CR$600,MATCH(1,(GMWA!$CQ$2:$CQ$600=AV$3)*(GMWA!$CP$2:$CP$600=AV$4)*(GMWA!$CR$2:$CR$600=AV$1),0),$A23-1966)</f>
        <v>1388789</v>
      </c>
      <c r="AW23" s="285" cm="1">
        <f t="array" ref="AW23">INDEX(GMWA!$A$2:$CR$600,MATCH(1,(GMWA!$CQ$2:$CQ$600=AW$3)*(GMWA!$CP$2:$CP$600=AW$4)*(GMWA!$CR$2:$CR$600=AW$1),0),$A23-1966)</f>
        <v>340.49349999999998</v>
      </c>
      <c r="AX23" s="285" cm="1">
        <f t="array" ref="AX23">INDEX(GMWA!$A$2:$CR$600,MATCH(1,(GMWA!$CQ$2:$CQ$600=AX$3)*(GMWA!$CP$2:$CP$600=AX$4)*(GMWA!$CR$2:$CR$600=AX$1),0),$A23-1966)</f>
        <v>171821.2</v>
      </c>
      <c r="AY23" s="285" cm="1">
        <f t="array" ref="AY23">INDEX(GMWA!$A$2:$CR$600,MATCH(1,(GMWA!$CQ$2:$CQ$600=AY$3)*(GMWA!$CP$2:$CP$600=AY$4)*(GMWA!$CR$2:$CR$600=AY$1),0),$A23-1966)</f>
        <v>1365.0419999999999</v>
      </c>
      <c r="AZ23" s="285" cm="1">
        <f t="array" ref="AZ23">INDEX(GMWA!$A$2:$CR$600,MATCH(1,(GMWA!$CQ$2:$CQ$600=AZ$3)*(GMWA!$CP$2:$CP$600=AZ$4)*(GMWA!$CR$2:$CR$600=AZ$1),0),$A23-1966)</f>
        <v>989.6</v>
      </c>
      <c r="BA23" s="285" cm="1">
        <f t="array" ref="BA23">INDEX(GMWA!$A$2:$CR$600,MATCH(1,(GMWA!$CQ$2:$CQ$600=BA$3)*(GMWA!$CP$2:$CP$600=BA$4)*(GMWA!$CR$2:$CR$600=BA$1),0),$A23-1966)</f>
        <v>678.09900000000005</v>
      </c>
      <c r="BB23" s="285" cm="1">
        <f t="array" ref="BB23">INDEX(GMWA!$A$2:$CR$600,MATCH(1,(GMWA!$CQ$2:$CQ$600=BB$3)*(GMWA!$CP$2:$CP$600=BB$4)*(GMWA!$CR$2:$CR$600=BB$1),0),$A23-1966)</f>
        <v>294.44490000000002</v>
      </c>
      <c r="BC23" s="285" cm="1">
        <f t="array" ref="BC23">INDEX(GMWA!$A$2:$CR$600,MATCH(1,(GMWA!$CQ$2:$CQ$600=BC$3)*(GMWA!$CP$2:$CP$600=BC$4)*(GMWA!$CR$2:$CR$600=BC$1),0),$A23-1966)</f>
        <v>250.79900000000001</v>
      </c>
      <c r="BD23" s="285" cm="1">
        <f t="array" ref="BD23">INDEX(GMWA!$A$2:$CR$600,MATCH(1,(GMWA!$CQ$2:$CQ$600=BD$3)*(GMWA!$CP$2:$CP$600=BD$4)*(GMWA!$CR$2:$CR$600=BD$1),0),$A23-1966)</f>
        <v>156.089</v>
      </c>
      <c r="BE23" s="285" cm="1">
        <f t="array" ref="BE23">INDEX(GMWA!$A$2:$CR$600,MATCH(1,(GMWA!$CQ$2:$CQ$600=BE$3)*(GMWA!$CP$2:$CP$600=BE$4)*(GMWA!$CR$2:$CR$600=BE$1),0),$A23-1966)</f>
        <v>127.1467</v>
      </c>
      <c r="BF23" s="285" cm="1">
        <f t="array" ref="BF23">INDEX(GMWA!$A$2:$CR$600,MATCH(1,(GMWA!$CQ$2:$CQ$600=BF$3)*(GMWA!$CP$2:$CP$600=BF$4)*(GMWA!$CR$2:$CR$600=BF$1),0),$A23-1966)</f>
        <v>86.802000000000007</v>
      </c>
      <c r="BG23" s="285" cm="1">
        <f t="array" ref="BG23">INDEX(GMWA!$A$2:$CR$600,MATCH(1,(GMWA!$CQ$2:$CQ$600=BG$3)*(GMWA!$CP$2:$CP$600=BG$4)*(GMWA!$CR$2:$CR$600=BG$1),0),$A23-1966)</f>
        <v>34.429130000000001</v>
      </c>
      <c r="BH23" s="285" cm="1">
        <f t="array" ref="BH23">INDEX(GMWA!$A$2:$CR$600,MATCH(1,(GMWA!$CQ$2:$CQ$600=BH$3)*(GMWA!$CP$2:$CP$600=BH$4)*(GMWA!$CR$2:$CR$600=BH$1),0),$A23-1966)</f>
        <v>39.033650000000002</v>
      </c>
      <c r="BI23" s="285" cm="1">
        <f t="array" ref="BI23">INDEX(GMWA!$A$2:$CR$600,MATCH(1,(GMWA!$CQ$2:$CQ$600=BI$3)*(GMWA!$CP$2:$CP$600=BI$4)*(GMWA!$CR$2:$CR$600=BI$1),0),$A23-1966)</f>
        <v>43.770299999999999</v>
      </c>
      <c r="BK23" s="288">
        <f t="shared" ref="BK23:BY39" si="7">100*(B23/V23)</f>
        <v>11.201004213352965</v>
      </c>
      <c r="BL23" s="288">
        <f t="shared" si="7"/>
        <v>7.582862866032146</v>
      </c>
      <c r="BM23" s="288">
        <f t="shared" si="7"/>
        <v>5.4038638848982572</v>
      </c>
      <c r="BN23" s="288">
        <f t="shared" si="7"/>
        <v>11.700338052145145</v>
      </c>
      <c r="BO23" s="288">
        <f t="shared" si="7"/>
        <v>7.6793065190116234</v>
      </c>
      <c r="BP23" s="288">
        <f t="shared" si="7"/>
        <v>9.4928238699588796</v>
      </c>
      <c r="BQ23" s="288">
        <f t="shared" si="7"/>
        <v>8.0023141366640331</v>
      </c>
      <c r="BR23" s="288">
        <f t="shared" si="7"/>
        <v>3.9850348362352719</v>
      </c>
      <c r="BS23" s="288">
        <f t="shared" si="7"/>
        <v>3.8860577260703666</v>
      </c>
      <c r="BT23" s="288">
        <f t="shared" si="7"/>
        <v>6.5844196119587526</v>
      </c>
      <c r="BU23" s="288">
        <f t="shared" si="7"/>
        <v>6.5628045980715175</v>
      </c>
      <c r="BV23" s="288">
        <f t="shared" si="7"/>
        <v>9.3711878127519554</v>
      </c>
      <c r="BW23" s="288">
        <f t="shared" si="7"/>
        <v>6.6976588151320486</v>
      </c>
      <c r="BX23" s="288">
        <f t="shared" si="7"/>
        <v>6.1169195840374693</v>
      </c>
      <c r="BY23" s="288">
        <f t="shared" si="7"/>
        <v>7.3659686266490105</v>
      </c>
      <c r="BZ23" s="288">
        <f t="shared" si="6"/>
        <v>4.5739963118624152</v>
      </c>
      <c r="CA23" s="288">
        <f t="shared" si="4"/>
        <v>9.1807758823152632</v>
      </c>
      <c r="CB23" s="288">
        <f t="shared" si="4"/>
        <v>1.4145251934009569E-2</v>
      </c>
      <c r="CC23" s="288">
        <f t="shared" si="4"/>
        <v>16.370283144848592</v>
      </c>
      <c r="CD23" s="288">
        <f t="shared" si="4"/>
        <v>1.3871626420454544E-2</v>
      </c>
    </row>
    <row r="24" spans="1:82">
      <c r="A24" s="285">
        <f t="shared" si="5"/>
        <v>1990</v>
      </c>
      <c r="B24" s="285" cm="1">
        <f t="array" ref="B24">INDEX(GMWA!$A$2:$CR$600,MATCH(1,(GMWA!$CQ$2:$CQ$600=B$3)*(GMWA!$CP$2:$CP$600=B$4)*(GMWA!$CR$2:$CR$600=B$1),0),$A24-1966)</f>
        <v>21078</v>
      </c>
      <c r="C24" s="285" cm="1">
        <f t="array" ref="C24">INDEX(GMWA!$A$2:$CR$600,MATCH(1,(GMWA!$CQ$2:$CQ$600=C$3)*(GMWA!$CP$2:$CP$600=C$4)*(GMWA!$CR$2:$CR$600=C$1),0),$A24-1966)</f>
        <v>383.32499999999999</v>
      </c>
      <c r="D24" s="285" cm="1">
        <f t="array" ref="D24">INDEX(GMWA!$A$2:$CR$600,MATCH(1,(GMWA!$CQ$2:$CQ$600=D$3)*(GMWA!$CP$2:$CP$600=D$4)*(GMWA!$CR$2:$CR$600=D$1),0),$A24-1966)</f>
        <v>15902.85</v>
      </c>
      <c r="E24" s="285" cm="1">
        <f t="array" ref="E24">INDEX(GMWA!$A$2:$CR$600,MATCH(1,(GMWA!$CQ$2:$CQ$600=E$3)*(GMWA!$CP$2:$CP$600=E$4)*(GMWA!$CR$2:$CR$600=E$1),0),$A24-1966)</f>
        <v>64448</v>
      </c>
      <c r="F24" s="285" cm="1">
        <f t="array" ref="F24">INDEX(GMWA!$A$2:$CR$600,MATCH(1,(GMWA!$CQ$2:$CQ$600=F$3)*(GMWA!$CP$2:$CP$600=F$4)*(GMWA!$CR$2:$CR$600=F$1),0),$A24-1966)</f>
        <v>6774</v>
      </c>
      <c r="G24" s="285" cm="1">
        <f t="array" ref="G24">INDEX(GMWA!$A$2:$CR$600,MATCH(1,(GMWA!$CQ$2:$CQ$600=G$3)*(GMWA!$CP$2:$CP$600=G$4)*(GMWA!$CR$2:$CR$600=G$1),0),$A24-1966)</f>
        <v>54.643160000000002</v>
      </c>
      <c r="H24" s="285" cm="1">
        <f t="array" ref="H24">INDEX(GMWA!$A$2:$CR$600,MATCH(1,(GMWA!$CQ$2:$CQ$600=H$3)*(GMWA!$CP$2:$CP$600=H$4)*(GMWA!$CR$2:$CR$600=H$1),0),$A24-1966)</f>
        <v>53234.98</v>
      </c>
      <c r="I24" s="285" cm="1">
        <f t="array" ref="I24">INDEX(GMWA!$A$2:$CR$600,MATCH(1,(GMWA!$CQ$2:$CQ$600=I$3)*(GMWA!$CP$2:$CP$600=I$4)*(GMWA!$CR$2:$CR$600=I$1),0),$A24-1966)</f>
        <v>4.5163500000000001</v>
      </c>
      <c r="J24" s="285" cm="1">
        <f t="array" ref="J24">INDEX(GMWA!$A$2:$CR$600,MATCH(1,(GMWA!$CQ$2:$CQ$600=J$3)*(GMWA!$CP$2:$CP$600=J$4)*(GMWA!$CR$2:$CR$600=J$1),0),$A24-1966)</f>
        <v>1163.7380000000001</v>
      </c>
      <c r="K24" s="285" cm="1">
        <f t="array" ref="K24">INDEX(GMWA!$A$2:$CR$600,MATCH(1,(GMWA!$CQ$2:$CQ$600=K$3)*(GMWA!$CP$2:$CP$600=K$4)*(GMWA!$CR$2:$CR$600=K$1),0),$A24-1966)</f>
        <v>34.86</v>
      </c>
      <c r="L24" s="285" cm="1">
        <f t="array" ref="L24">INDEX(GMWA!$A$2:$CR$600,MATCH(1,(GMWA!$CQ$2:$CQ$600=L$3)*(GMWA!$CP$2:$CP$600=L$4)*(GMWA!$CR$2:$CR$600=L$1),0),$A24-1966)</f>
        <v>28.132999999999999</v>
      </c>
      <c r="M24" s="285" cm="1">
        <f t="array" ref="M24">INDEX(GMWA!$A$2:$CR$600,MATCH(1,(GMWA!$CQ$2:$CQ$600=M$3)*(GMWA!$CP$2:$CP$600=M$4)*(GMWA!$CR$2:$CR$600=M$1),0),$A24-1966)</f>
        <v>69.898020000000002</v>
      </c>
      <c r="N24" s="285" cm="1">
        <f t="array" ref="N24">INDEX(GMWA!$A$2:$CR$600,MATCH(1,(GMWA!$CQ$2:$CQ$600=N$3)*(GMWA!$CP$2:$CP$600=N$4)*(GMWA!$CR$2:$CR$600=N$1),0),$A24-1966)</f>
        <v>10.6945</v>
      </c>
      <c r="O24" s="285" cm="1">
        <f t="array" ref="O24">INDEX(GMWA!$A$2:$CR$600,MATCH(1,(GMWA!$CQ$2:$CQ$600=O$3)*(GMWA!$CP$2:$CP$600=O$4)*(GMWA!$CR$2:$CR$600=O$1),0),$A24-1966)</f>
        <v>13.73</v>
      </c>
      <c r="P24" s="285" cm="1">
        <f t="array" ref="P24">INDEX(GMWA!$A$2:$CR$600,MATCH(1,(GMWA!$CQ$2:$CQ$600=P$3)*(GMWA!$CP$2:$CP$600=P$4)*(GMWA!$CR$2:$CR$600=P$1),0),$A24-1966)</f>
        <v>19.35491</v>
      </c>
      <c r="Q24" s="285" cm="1">
        <f t="array" ref="Q24">INDEX(GMWA!$A$2:$CR$600,MATCH(1,(GMWA!$CQ$2:$CQ$600=Q$3)*(GMWA!$CP$2:$CP$600=Q$4)*(GMWA!$CR$2:$CR$600=Q$1),0),$A24-1966)</f>
        <v>5.0181250000000004</v>
      </c>
      <c r="R24" s="285" cm="1">
        <f t="array" ref="R24">INDEX(GMWA!$A$2:$CR$600,MATCH(1,(GMWA!$CQ$2:$CQ$600=R$3)*(GMWA!$CP$2:$CP$600=R$4)*(GMWA!$CR$2:$CR$600=R$1),0),$A24-1966)</f>
        <v>1.2470000000000001</v>
      </c>
      <c r="S24" s="285" cm="1">
        <f t="array" ref="S24">INDEX(GMWA!$A$2:$CR$600,MATCH(1,(GMWA!$CQ$2:$CQ$600=S$3)*(GMWA!$CP$2:$CP$600=S$4)*(GMWA!$CR$2:$CR$600=S$1),0),$A24-1966)</f>
        <v>4.0000000000000001E-3</v>
      </c>
      <c r="T24" s="285" cm="1">
        <f t="array" ref="T24">INDEX(GMWA!$A$2:$CR$600,MATCH(1,(GMWA!$CQ$2:$CQ$600=T$3)*(GMWA!$CP$2:$CP$600=T$4)*(GMWA!$CR$2:$CR$600=T$1),0),$A24-1966)</f>
        <v>6.6268000000000002</v>
      </c>
      <c r="U24" s="285" cm="1">
        <f t="array" ref="U24">INDEX(GMWA!$A$2:$CR$600,MATCH(1,(GMWA!$CQ$2:$CQ$600=U$3)*(GMWA!$CP$2:$CP$600=U$4)*(GMWA!$CR$2:$CR$600=U$1),0),$A24-1966)</f>
        <v>4.0000000000000001E-3</v>
      </c>
      <c r="V24" s="285" cm="1">
        <f t="array" ref="V24">INDEX(GMWA!$A$2:$CR$600,MATCH(1,(GMWA!$CQ$2:$CQ$600=V$3)*(GMWA!$CP$2:$CP$600=V$4)*(GMWA!$CR$2:$CR$600=V$1),0),$A24-1966)</f>
        <v>187903.8</v>
      </c>
      <c r="W24" s="285" cm="1">
        <f t="array" ref="W24">INDEX(GMWA!$A$2:$CR$600,MATCH(1,(GMWA!$CQ$2:$CQ$600=W$3)*(GMWA!$CP$2:$CP$600=W$4)*(GMWA!$CR$2:$CR$600=W$1),0),$A24-1966)</f>
        <v>5201.4549999999999</v>
      </c>
      <c r="X24" s="285" cm="1">
        <f t="array" ref="X24">INDEX(GMWA!$A$2:$CR$600,MATCH(1,(GMWA!$CQ$2:$CQ$600=X$3)*(GMWA!$CP$2:$CP$600=X$4)*(GMWA!$CR$2:$CR$600=X$1),0),$A24-1966)</f>
        <v>289612</v>
      </c>
      <c r="Y24" s="285" cm="1">
        <f t="array" ref="Y24">INDEX(GMWA!$A$2:$CR$600,MATCH(1,(GMWA!$CQ$2:$CQ$600=Y$3)*(GMWA!$CP$2:$CP$600=Y$4)*(GMWA!$CR$2:$CR$600=Y$1),0),$A24-1966)</f>
        <v>540348</v>
      </c>
      <c r="Z24" s="285" cm="1">
        <f t="array" ref="Z24">INDEX(GMWA!$A$2:$CR$600,MATCH(1,(GMWA!$CQ$2:$CQ$600=Z$3)*(GMWA!$CP$2:$CP$600=Z$4)*(GMWA!$CR$2:$CR$600=Z$1),0),$A24-1966)</f>
        <v>107123</v>
      </c>
      <c r="AA24" s="285" cm="1">
        <f t="array" ref="AA24">INDEX(GMWA!$A$2:$CR$600,MATCH(1,(GMWA!$CQ$2:$CQ$600=AA$3)*(GMWA!$CP$2:$CP$600=AA$4)*(GMWA!$CR$2:$CR$600=AA$1),0),$A24-1966)</f>
        <v>577.38900000000001</v>
      </c>
      <c r="AB24" s="285" cm="1">
        <f t="array" ref="AB24">INDEX(GMWA!$A$2:$CR$600,MATCH(1,(GMWA!$CQ$2:$CQ$600=AB$3)*(GMWA!$CP$2:$CP$600=AB$4)*(GMWA!$CR$2:$CR$600=AB$1),0),$A24-1966)</f>
        <v>669094.1</v>
      </c>
      <c r="AC24" s="285" cm="1">
        <f t="array" ref="AC24">INDEX(GMWA!$A$2:$CR$600,MATCH(1,(GMWA!$CQ$2:$CQ$600=AC$3)*(GMWA!$CP$2:$CP$600=AC$4)*(GMWA!$CR$2:$CR$600=AC$1),0),$A24-1966)</f>
        <v>99.063469999999995</v>
      </c>
      <c r="AD24" s="285" cm="1">
        <f t="array" ref="AD24">INDEX(GMWA!$A$2:$CR$600,MATCH(1,(GMWA!$CQ$2:$CQ$600=AD$3)*(GMWA!$CP$2:$CP$600=AD$4)*(GMWA!$CR$2:$CR$600=AD$1),0),$A24-1966)</f>
        <v>23373.26</v>
      </c>
      <c r="AE24" s="285" cm="1">
        <f t="array" ref="AE24">INDEX(GMWA!$A$2:$CR$600,MATCH(1,(GMWA!$CQ$2:$CQ$600=AE$3)*(GMWA!$CP$2:$CP$600=AE$4)*(GMWA!$CR$2:$CR$600=AE$1),0),$A24-1966)</f>
        <v>553.05280000000005</v>
      </c>
      <c r="AF24" s="285" cm="1">
        <f t="array" ref="AF24">INDEX(GMWA!$A$2:$CR$600,MATCH(1,(GMWA!$CQ$2:$CQ$600=AF$3)*(GMWA!$CP$2:$CP$600=AF$4)*(GMWA!$CR$2:$CR$600=AF$1),0),$A24-1966)</f>
        <v>421.28899999999999</v>
      </c>
      <c r="AG24" s="285" cm="1">
        <f t="array" ref="AG24">INDEX(GMWA!$A$2:$CR$600,MATCH(1,(GMWA!$CQ$2:$CQ$600=AG$3)*(GMWA!$CP$2:$CP$600=AG$4)*(GMWA!$CR$2:$CR$600=AG$1),0),$A24-1966)</f>
        <v>691.51800000000003</v>
      </c>
      <c r="AH24" s="285" cm="1">
        <f t="array" ref="AH24">INDEX(GMWA!$A$2:$CR$600,MATCH(1,(GMWA!$CQ$2:$CQ$600=AH$3)*(GMWA!$CP$2:$CP$600=AH$4)*(GMWA!$CR$2:$CR$600=AH$1),0),$A24-1966)</f>
        <v>154.31299999999999</v>
      </c>
      <c r="AI24" s="285" cm="1">
        <f t="array" ref="AI24">INDEX(GMWA!$A$2:$CR$600,MATCH(1,(GMWA!$CQ$2:$CQ$600=AI$3)*(GMWA!$CP$2:$CP$600=AI$4)*(GMWA!$CR$2:$CR$600=AI$1),0),$A24-1966)</f>
        <v>221.18530000000001</v>
      </c>
      <c r="AJ24" s="285" cm="1">
        <f t="array" ref="AJ24">INDEX(GMWA!$A$2:$CR$600,MATCH(1,(GMWA!$CQ$2:$CQ$600=AJ$3)*(GMWA!$CP$2:$CP$600=AJ$4)*(GMWA!$CR$2:$CR$600=AJ$1),0),$A24-1966)</f>
        <v>258.7131</v>
      </c>
      <c r="AK24" s="285" cm="1">
        <f t="array" ref="AK24">INDEX(GMWA!$A$2:$CR$600,MATCH(1,(GMWA!$CQ$2:$CQ$600=AK$3)*(GMWA!$CP$2:$CP$600=AK$4)*(GMWA!$CR$2:$CR$600=AK$1),0),$A24-1966)</f>
        <v>104.01730000000001</v>
      </c>
      <c r="AL24" s="285" cm="1">
        <f t="array" ref="AL24">INDEX(GMWA!$A$2:$CR$600,MATCH(1,(GMWA!$CQ$2:$CQ$600=AL$3)*(GMWA!$CP$2:$CP$600=AL$4)*(GMWA!$CR$2:$CR$600=AL$1),0),$A24-1966)</f>
        <v>13.67995</v>
      </c>
      <c r="AM24" s="285" cm="1">
        <f t="array" ref="AM24">INDEX(GMWA!$A$2:$CR$600,MATCH(1,(GMWA!$CQ$2:$CQ$600=AM$3)*(GMWA!$CP$2:$CP$600=AM$4)*(GMWA!$CR$2:$CR$600=AM$1),0),$A24-1966)</f>
        <v>29.011649999999999</v>
      </c>
      <c r="AN24" s="285" cm="1">
        <f t="array" ref="AN24">INDEX(GMWA!$A$2:$CR$600,MATCH(1,(GMWA!$CQ$2:$CQ$600=AN$3)*(GMWA!$CP$2:$CP$600=AN$4)*(GMWA!$CR$2:$CR$600=AN$1),0),$A24-1966)</f>
        <v>41.058639999999997</v>
      </c>
      <c r="AO24" s="285" cm="1">
        <f t="array" ref="AO24">INDEX(GMWA!$A$2:$CR$600,MATCH(1,(GMWA!$CQ$2:$CQ$600=AO$3)*(GMWA!$CP$2:$CP$600=AO$4)*(GMWA!$CR$2:$CR$600=AO$1),0),$A24-1966)</f>
        <v>33.506419999999999</v>
      </c>
      <c r="AP24" s="285" cm="1">
        <f t="array" ref="AP24">INDEX(GMWA!$A$2:$CR$600,MATCH(1,(GMWA!$CQ$2:$CQ$600=AP$3)*(GMWA!$CP$2:$CP$600=AP$4)*(GMWA!$CR$2:$CR$600=AP$1),0),$A24-1966)</f>
        <v>670797</v>
      </c>
      <c r="AQ24" s="285" cm="1">
        <f t="array" ref="AQ24">INDEX(GMWA!$A$2:$CR$600,MATCH(1,(GMWA!$CQ$2:$CQ$600=AQ$3)*(GMWA!$CP$2:$CP$600=AQ$4)*(GMWA!$CR$2:$CR$600=AQ$1),0),$A24-1966)</f>
        <v>5963.125</v>
      </c>
      <c r="AR24" s="285" cm="1">
        <f t="array" ref="AR24">INDEX(GMWA!$A$2:$CR$600,MATCH(1,(GMWA!$CQ$2:$CQ$600=AR$3)*(GMWA!$CP$2:$CP$600=AR$4)*(GMWA!$CR$2:$CR$600=AR$1),0),$A24-1966)</f>
        <v>460995.4</v>
      </c>
      <c r="AS24" s="285" cm="1">
        <f t="array" ref="AS24">INDEX(GMWA!$A$2:$CR$600,MATCH(1,(GMWA!$CQ$2:$CQ$600=AS$3)*(GMWA!$CP$2:$CP$600=AS$4)*(GMWA!$CR$2:$CR$600=AS$1),0),$A24-1966)</f>
        <v>695501</v>
      </c>
      <c r="AT24" s="285" cm="1">
        <f t="array" ref="AT24">INDEX(GMWA!$A$2:$CR$600,MATCH(1,(GMWA!$CQ$2:$CQ$600=AT$3)*(GMWA!$CP$2:$CP$600=AT$4)*(GMWA!$CR$2:$CR$600=AT$1),0),$A24-1966)</f>
        <v>414932</v>
      </c>
      <c r="AU24" s="285" cm="1">
        <f t="array" ref="AU24">INDEX(GMWA!$A$2:$CR$600,MATCH(1,(GMWA!$CQ$2:$CQ$600=AU$3)*(GMWA!$CP$2:$CP$600=AU$4)*(GMWA!$CR$2:$CR$600=AU$1),0),$A24-1966)</f>
        <v>855.375</v>
      </c>
      <c r="AV24" s="285" cm="1">
        <f t="array" ref="AV24">INDEX(GMWA!$A$2:$CR$600,MATCH(1,(GMWA!$CQ$2:$CQ$600=AV$3)*(GMWA!$CP$2:$CP$600=AV$4)*(GMWA!$CR$2:$CR$600=AV$1),0),$A24-1966)</f>
        <v>1528804</v>
      </c>
      <c r="AW24" s="285" cm="1">
        <f t="array" ref="AW24">INDEX(GMWA!$A$2:$CR$600,MATCH(1,(GMWA!$CQ$2:$CQ$600=AW$3)*(GMWA!$CP$2:$CP$600=AW$4)*(GMWA!$CR$2:$CR$600=AW$1),0),$A24-1966)</f>
        <v>369.3922</v>
      </c>
      <c r="AX24" s="285" cm="1">
        <f t="array" ref="AX24">INDEX(GMWA!$A$2:$CR$600,MATCH(1,(GMWA!$CQ$2:$CQ$600=AX$3)*(GMWA!$CP$2:$CP$600=AX$4)*(GMWA!$CR$2:$CR$600=AX$1),0),$A24-1966)</f>
        <v>207837.2</v>
      </c>
      <c r="AY24" s="285" cm="1">
        <f t="array" ref="AY24">INDEX(GMWA!$A$2:$CR$600,MATCH(1,(GMWA!$CQ$2:$CQ$600=AY$3)*(GMWA!$CP$2:$CP$600=AY$4)*(GMWA!$CR$2:$CR$600=AY$1),0),$A24-1966)</f>
        <v>1488.998</v>
      </c>
      <c r="AZ24" s="285" cm="1">
        <f t="array" ref="AZ24">INDEX(GMWA!$A$2:$CR$600,MATCH(1,(GMWA!$CQ$2:$CQ$600=AZ$3)*(GMWA!$CP$2:$CP$600=AZ$4)*(GMWA!$CR$2:$CR$600=AZ$1),0),$A24-1966)</f>
        <v>1044.5039999999999</v>
      </c>
      <c r="BA24" s="285" cm="1">
        <f t="array" ref="BA24">INDEX(GMWA!$A$2:$CR$600,MATCH(1,(GMWA!$CQ$2:$CQ$600=BA$3)*(GMWA!$CP$2:$CP$600=BA$4)*(GMWA!$CR$2:$CR$600=BA$1),0),$A24-1966)</f>
        <v>735.84</v>
      </c>
      <c r="BB24" s="285" cm="1">
        <f t="array" ref="BB24">INDEX(GMWA!$A$2:$CR$600,MATCH(1,(GMWA!$CQ$2:$CQ$600=BB$3)*(GMWA!$CP$2:$CP$600=BB$4)*(GMWA!$CR$2:$CR$600=BB$1),0),$A24-1966)</f>
        <v>327.96460000000002</v>
      </c>
      <c r="BC24" s="285" cm="1">
        <f t="array" ref="BC24">INDEX(GMWA!$A$2:$CR$600,MATCH(1,(GMWA!$CQ$2:$CQ$600=BC$3)*(GMWA!$CP$2:$CP$600=BC$4)*(GMWA!$CR$2:$CR$600=BC$1),0),$A24-1966)</f>
        <v>265.32299999999998</v>
      </c>
      <c r="BD24" s="285" cm="1">
        <f t="array" ref="BD24">INDEX(GMWA!$A$2:$CR$600,MATCH(1,(GMWA!$CQ$2:$CQ$600=BD$3)*(GMWA!$CP$2:$CP$600=BD$4)*(GMWA!$CR$2:$CR$600=BD$1),0),$A24-1966)</f>
        <v>165.4</v>
      </c>
      <c r="BE24" s="285" cm="1">
        <f t="array" ref="BE24">INDEX(GMWA!$A$2:$CR$600,MATCH(1,(GMWA!$CQ$2:$CQ$600=BE$3)*(GMWA!$CP$2:$CP$600=BE$4)*(GMWA!$CR$2:$CR$600=BE$1),0),$A24-1966)</f>
        <v>136.53229999999999</v>
      </c>
      <c r="BF24" s="285" cm="1">
        <f t="array" ref="BF24">INDEX(GMWA!$A$2:$CR$600,MATCH(1,(GMWA!$CQ$2:$CQ$600=BF$3)*(GMWA!$CP$2:$CP$600=BF$4)*(GMWA!$CR$2:$CR$600=BF$1),0),$A24-1966)</f>
        <v>90.963999999999999</v>
      </c>
      <c r="BG24" s="285" cm="1">
        <f t="array" ref="BG24">INDEX(GMWA!$A$2:$CR$600,MATCH(1,(GMWA!$CQ$2:$CQ$600=BG$3)*(GMWA!$CP$2:$CP$600=BG$4)*(GMWA!$CR$2:$CR$600=BG$1),0),$A24-1966)</f>
        <v>37.329140000000002</v>
      </c>
      <c r="BH24" s="285" cm="1">
        <f t="array" ref="BH24">INDEX(GMWA!$A$2:$CR$600,MATCH(1,(GMWA!$CQ$2:$CQ$600=BH$3)*(GMWA!$CP$2:$CP$600=BH$4)*(GMWA!$CR$2:$CR$600=BH$1),0),$A24-1966)</f>
        <v>47.11101</v>
      </c>
      <c r="BI24" s="285" cm="1">
        <f t="array" ref="BI24">INDEX(GMWA!$A$2:$CR$600,MATCH(1,(GMWA!$CQ$2:$CQ$600=BI$3)*(GMWA!$CP$2:$CP$600=BI$4)*(GMWA!$CR$2:$CR$600=BI$1),0),$A24-1966)</f>
        <v>51.5197</v>
      </c>
      <c r="BK24" s="288">
        <f t="shared" si="7"/>
        <v>11.217442116657567</v>
      </c>
      <c r="BL24" s="288">
        <f t="shared" si="7"/>
        <v>7.3695725522954625</v>
      </c>
      <c r="BM24" s="288">
        <f t="shared" si="7"/>
        <v>5.4910880764609207</v>
      </c>
      <c r="BN24" s="288">
        <f t="shared" si="7"/>
        <v>11.927128443151451</v>
      </c>
      <c r="BO24" s="288">
        <f t="shared" si="7"/>
        <v>6.3235719686715282</v>
      </c>
      <c r="BP24" s="288">
        <f t="shared" si="7"/>
        <v>9.4638380710404952</v>
      </c>
      <c r="BQ24" s="288">
        <f t="shared" si="7"/>
        <v>7.9562770019941897</v>
      </c>
      <c r="BR24" s="288">
        <f t="shared" si="7"/>
        <v>4.5590468413836103</v>
      </c>
      <c r="BS24" s="288">
        <f t="shared" si="7"/>
        <v>4.9789289127832408</v>
      </c>
      <c r="BT24" s="288">
        <f t="shared" si="7"/>
        <v>6.3031956442495183</v>
      </c>
      <c r="BU24" s="288">
        <f t="shared" si="7"/>
        <v>6.6778387282839091</v>
      </c>
      <c r="BV24" s="288">
        <f t="shared" si="7"/>
        <v>10.107910423156014</v>
      </c>
      <c r="BW24" s="288">
        <f t="shared" si="7"/>
        <v>6.9303947172305644</v>
      </c>
      <c r="BX24" s="288">
        <f t="shared" si="7"/>
        <v>6.2074649626354015</v>
      </c>
      <c r="BY24" s="288">
        <f t="shared" si="7"/>
        <v>7.4812253418941683</v>
      </c>
      <c r="BZ24" s="288">
        <f t="shared" si="6"/>
        <v>4.8243176856157577</v>
      </c>
      <c r="CA24" s="288">
        <f t="shared" si="4"/>
        <v>9.1155303930204425</v>
      </c>
      <c r="CB24" s="288">
        <f t="shared" si="4"/>
        <v>1.3787564650752371E-2</v>
      </c>
      <c r="CC24" s="288">
        <f t="shared" si="4"/>
        <v>16.13984291734943</v>
      </c>
      <c r="CD24" s="288">
        <f t="shared" si="4"/>
        <v>1.1938010685713365E-2</v>
      </c>
    </row>
    <row r="25" spans="1:82">
      <c r="A25" s="285">
        <f t="shared" si="5"/>
        <v>1991</v>
      </c>
      <c r="B25" s="285" cm="1">
        <f t="array" ref="B25">INDEX(GMWA!$A$2:$CR$600,MATCH(1,(GMWA!$CQ$2:$CQ$600=B$3)*(GMWA!$CP$2:$CP$600=B$4)*(GMWA!$CR$2:$CR$600=B$1),0),$A25-1966)</f>
        <v>18964</v>
      </c>
      <c r="C25" s="285" cm="1">
        <f t="array" ref="C25">INDEX(GMWA!$A$2:$CR$600,MATCH(1,(GMWA!$CQ$2:$CQ$600=C$3)*(GMWA!$CP$2:$CP$600=C$4)*(GMWA!$CR$2:$CR$600=C$1),0),$A25-1966)</f>
        <v>408.7</v>
      </c>
      <c r="D25" s="285" cm="1">
        <f t="array" ref="D25">INDEX(GMWA!$A$2:$CR$600,MATCH(1,(GMWA!$CQ$2:$CQ$600=D$3)*(GMWA!$CP$2:$CP$600=D$4)*(GMWA!$CR$2:$CR$600=D$1),0),$A25-1966)</f>
        <v>16376.83</v>
      </c>
      <c r="E25" s="285" cm="1">
        <f t="array" ref="E25">INDEX(GMWA!$A$2:$CR$600,MATCH(1,(GMWA!$CQ$2:$CQ$600=E$3)*(GMWA!$CP$2:$CP$600=E$4)*(GMWA!$CR$2:$CR$600=E$1),0),$A25-1966)</f>
        <v>64692</v>
      </c>
      <c r="F25" s="285" cm="1">
        <f t="array" ref="F25">INDEX(GMWA!$A$2:$CR$600,MATCH(1,(GMWA!$CQ$2:$CQ$600=F$3)*(GMWA!$CP$2:$CP$600=F$4)*(GMWA!$CR$2:$CR$600=F$1),0),$A25-1966)</f>
        <v>5776</v>
      </c>
      <c r="G25" s="285" cm="1">
        <f t="array" ref="G25">INDEX(GMWA!$A$2:$CR$600,MATCH(1,(GMWA!$CQ$2:$CQ$600=G$3)*(GMWA!$CP$2:$CP$600=G$4)*(GMWA!$CR$2:$CR$600=G$1),0),$A25-1966)</f>
        <v>56.736870000000003</v>
      </c>
      <c r="H25" s="285" cm="1">
        <f t="array" ref="H25">INDEX(GMWA!$A$2:$CR$600,MATCH(1,(GMWA!$CQ$2:$CQ$600=H$3)*(GMWA!$CP$2:$CP$600=H$4)*(GMWA!$CR$2:$CR$600=H$1),0),$A25-1966)</f>
        <v>58021.440000000002</v>
      </c>
      <c r="I25" s="285" cm="1">
        <f t="array" ref="I25">INDEX(GMWA!$A$2:$CR$600,MATCH(1,(GMWA!$CQ$2:$CQ$600=I$3)*(GMWA!$CP$2:$CP$600=I$4)*(GMWA!$CR$2:$CR$600=I$1),0),$A25-1966)</f>
        <v>5.206969</v>
      </c>
      <c r="J25" s="285" cm="1">
        <f t="array" ref="J25">INDEX(GMWA!$A$2:$CR$600,MATCH(1,(GMWA!$CQ$2:$CQ$600=J$3)*(GMWA!$CP$2:$CP$600=J$4)*(GMWA!$CR$2:$CR$600=J$1),0),$A25-1966)</f>
        <v>1714.78</v>
      </c>
      <c r="K25" s="285" cm="1">
        <f t="array" ref="K25">INDEX(GMWA!$A$2:$CR$600,MATCH(1,(GMWA!$CQ$2:$CQ$600=K$3)*(GMWA!$CP$2:$CP$600=K$4)*(GMWA!$CR$2:$CR$600=K$1),0),$A25-1966)</f>
        <v>41.37</v>
      </c>
      <c r="L25" s="285" cm="1">
        <f t="array" ref="L25">INDEX(GMWA!$A$2:$CR$600,MATCH(1,(GMWA!$CQ$2:$CQ$600=L$3)*(GMWA!$CP$2:$CP$600=L$4)*(GMWA!$CR$2:$CR$600=L$1),0),$A25-1966)</f>
        <v>30.565000000000001</v>
      </c>
      <c r="M25" s="285" cm="1">
        <f t="array" ref="M25">INDEX(GMWA!$A$2:$CR$600,MATCH(1,(GMWA!$CQ$2:$CQ$600=M$3)*(GMWA!$CP$2:$CP$600=M$4)*(GMWA!$CR$2:$CR$600=M$1),0),$A25-1966)</f>
        <v>85.894350000000003</v>
      </c>
      <c r="N25" s="285" cm="1">
        <f t="array" ref="N25">INDEX(GMWA!$A$2:$CR$600,MATCH(1,(GMWA!$CQ$2:$CQ$600=N$3)*(GMWA!$CP$2:$CP$600=N$4)*(GMWA!$CR$2:$CR$600=N$1),0),$A25-1966)</f>
        <v>25.26004</v>
      </c>
      <c r="O25" s="285" cm="1">
        <f t="array" ref="O25">INDEX(GMWA!$A$2:$CR$600,MATCH(1,(GMWA!$CQ$2:$CQ$600=O$3)*(GMWA!$CP$2:$CP$600=O$4)*(GMWA!$CR$2:$CR$600=O$1),0),$A25-1966)</f>
        <v>15.036899999999999</v>
      </c>
      <c r="P25" s="285" cm="1">
        <f t="array" ref="P25">INDEX(GMWA!$A$2:$CR$600,MATCH(1,(GMWA!$CQ$2:$CQ$600=P$3)*(GMWA!$CP$2:$CP$600=P$4)*(GMWA!$CR$2:$CR$600=P$1),0),$A25-1966)</f>
        <v>19.64686</v>
      </c>
      <c r="Q25" s="285" cm="1">
        <f t="array" ref="Q25">INDEX(GMWA!$A$2:$CR$600,MATCH(1,(GMWA!$CQ$2:$CQ$600=Q$3)*(GMWA!$CP$2:$CP$600=Q$4)*(GMWA!$CR$2:$CR$600=Q$1),0),$A25-1966)</f>
        <v>5.5690749999999998</v>
      </c>
      <c r="R25" s="285" cm="1">
        <f t="array" ref="R25">INDEX(GMWA!$A$2:$CR$600,MATCH(1,(GMWA!$CQ$2:$CQ$600=R$3)*(GMWA!$CP$2:$CP$600=R$4)*(GMWA!$CR$2:$CR$600=R$1),0),$A25-1966)</f>
        <v>1.597</v>
      </c>
      <c r="S25" s="285" cm="1">
        <f t="array" ref="S25">INDEX(GMWA!$A$2:$CR$600,MATCH(1,(GMWA!$CQ$2:$CQ$600=S$3)*(GMWA!$CP$2:$CP$600=S$4)*(GMWA!$CR$2:$CR$600=S$1),0),$A25-1966)</f>
        <v>2.8531</v>
      </c>
      <c r="T25" s="285" cm="1">
        <f t="array" ref="T25">INDEX(GMWA!$A$2:$CR$600,MATCH(1,(GMWA!$CQ$2:$CQ$600=T$3)*(GMWA!$CP$2:$CP$600=T$4)*(GMWA!$CR$2:$CR$600=T$1),0),$A25-1966)</f>
        <v>7.0475000000000003</v>
      </c>
      <c r="U25" s="285" cm="1">
        <f t="array" ref="U25">INDEX(GMWA!$A$2:$CR$600,MATCH(1,(GMWA!$CQ$2:$CQ$600=U$3)*(GMWA!$CP$2:$CP$600=U$4)*(GMWA!$CR$2:$CR$600=U$1),0),$A25-1966)</f>
        <v>4.0000000000000001E-3</v>
      </c>
      <c r="V25" s="285" cm="1">
        <f t="array" ref="V25">INDEX(GMWA!$A$2:$CR$600,MATCH(1,(GMWA!$CQ$2:$CQ$600=V$3)*(GMWA!$CP$2:$CP$600=V$4)*(GMWA!$CR$2:$CR$600=V$1),0),$A25-1966)</f>
        <v>200592</v>
      </c>
      <c r="W25" s="285" cm="1">
        <f t="array" ref="W25">INDEX(GMWA!$A$2:$CR$600,MATCH(1,(GMWA!$CQ$2:$CQ$600=W$3)*(GMWA!$CP$2:$CP$600=W$4)*(GMWA!$CR$2:$CR$600=W$1),0),$A25-1966)</f>
        <v>5640.3370000000004</v>
      </c>
      <c r="X25" s="285" cm="1">
        <f t="array" ref="X25">INDEX(GMWA!$A$2:$CR$600,MATCH(1,(GMWA!$CQ$2:$CQ$600=X$3)*(GMWA!$CP$2:$CP$600=X$4)*(GMWA!$CR$2:$CR$600=X$1),0),$A25-1966)</f>
        <v>303749</v>
      </c>
      <c r="Y25" s="285" cm="1">
        <f t="array" ref="Y25">INDEX(GMWA!$A$2:$CR$600,MATCH(1,(GMWA!$CQ$2:$CQ$600=Y$3)*(GMWA!$CP$2:$CP$600=Y$4)*(GMWA!$CR$2:$CR$600=Y$1),0),$A25-1966)</f>
        <v>616390</v>
      </c>
      <c r="Z25" s="285" cm="1">
        <f t="array" ref="Z25">INDEX(GMWA!$A$2:$CR$600,MATCH(1,(GMWA!$CQ$2:$CQ$600=Z$3)*(GMWA!$CP$2:$CP$600=Z$4)*(GMWA!$CR$2:$CR$600=Z$1),0),$A25-1966)</f>
        <v>129760</v>
      </c>
      <c r="AA25" s="285" cm="1">
        <f t="array" ref="AA25">INDEX(GMWA!$A$2:$CR$600,MATCH(1,(GMWA!$CQ$2:$CQ$600=AA$3)*(GMWA!$CP$2:$CP$600=AA$4)*(GMWA!$CR$2:$CR$600=AA$1),0),$A25-1966)</f>
        <v>608.22500000000002</v>
      </c>
      <c r="AB25" s="285" cm="1">
        <f t="array" ref="AB25">INDEX(GMWA!$A$2:$CR$600,MATCH(1,(GMWA!$CQ$2:$CQ$600=AB$3)*(GMWA!$CP$2:$CP$600=AB$4)*(GMWA!$CR$2:$CR$600=AB$1),0),$A25-1966)</f>
        <v>856548.9</v>
      </c>
      <c r="AC25" s="285" cm="1">
        <f t="array" ref="AC25">INDEX(GMWA!$A$2:$CR$600,MATCH(1,(GMWA!$CQ$2:$CQ$600=AC$3)*(GMWA!$CP$2:$CP$600=AC$4)*(GMWA!$CR$2:$CR$600=AC$1),0),$A25-1966)</f>
        <v>110.9729</v>
      </c>
      <c r="AD25" s="285" cm="1">
        <f t="array" ref="AD25">INDEX(GMWA!$A$2:$CR$600,MATCH(1,(GMWA!$CQ$2:$CQ$600=AD$3)*(GMWA!$CP$2:$CP$600=AD$4)*(GMWA!$CR$2:$CR$600=AD$1),0),$A25-1966)</f>
        <v>26294.98</v>
      </c>
      <c r="AE25" s="285" cm="1">
        <f t="array" ref="AE25">INDEX(GMWA!$A$2:$CR$600,MATCH(1,(GMWA!$CQ$2:$CQ$600=AE$3)*(GMWA!$CP$2:$CP$600=AE$4)*(GMWA!$CR$2:$CR$600=AE$1),0),$A25-1966)</f>
        <v>620.46579999999994</v>
      </c>
      <c r="AF25" s="285" cm="1">
        <f t="array" ref="AF25">INDEX(GMWA!$A$2:$CR$600,MATCH(1,(GMWA!$CQ$2:$CQ$600=AF$3)*(GMWA!$CP$2:$CP$600=AF$4)*(GMWA!$CR$2:$CR$600=AF$1),0),$A25-1966)</f>
        <v>466.59800000000001</v>
      </c>
      <c r="AG25" s="285" cm="1">
        <f t="array" ref="AG25">INDEX(GMWA!$A$2:$CR$600,MATCH(1,(GMWA!$CQ$2:$CQ$600=AG$3)*(GMWA!$CP$2:$CP$600=AG$4)*(GMWA!$CR$2:$CR$600=AG$1),0),$A25-1966)</f>
        <v>776.94500000000005</v>
      </c>
      <c r="AH25" s="285" cm="1">
        <f t="array" ref="AH25">INDEX(GMWA!$A$2:$CR$600,MATCH(1,(GMWA!$CQ$2:$CQ$600=AH$3)*(GMWA!$CP$2:$CP$600=AH$4)*(GMWA!$CR$2:$CR$600=AH$1),0),$A25-1966)</f>
        <v>175.87100000000001</v>
      </c>
      <c r="AI25" s="285" cm="1">
        <f t="array" ref="AI25">INDEX(GMWA!$A$2:$CR$600,MATCH(1,(GMWA!$CQ$2:$CQ$600=AI$3)*(GMWA!$CP$2:$CP$600=AI$4)*(GMWA!$CR$2:$CR$600=AI$1),0),$A25-1966)</f>
        <v>235.97569999999999</v>
      </c>
      <c r="AJ25" s="285" cm="1">
        <f t="array" ref="AJ25">INDEX(GMWA!$A$2:$CR$600,MATCH(1,(GMWA!$CQ$2:$CQ$600=AJ$3)*(GMWA!$CP$2:$CP$600=AJ$4)*(GMWA!$CR$2:$CR$600=AJ$1),0),$A25-1966)</f>
        <v>274.46230000000003</v>
      </c>
      <c r="AK25" s="285" cm="1">
        <f t="array" ref="AK25">INDEX(GMWA!$A$2:$CR$600,MATCH(1,(GMWA!$CQ$2:$CQ$600=AK$3)*(GMWA!$CP$2:$CP$600=AK$4)*(GMWA!$CR$2:$CR$600=AK$1),0),$A25-1966)</f>
        <v>111.9224</v>
      </c>
      <c r="AL25" s="285" cm="1">
        <f t="array" ref="AL25">INDEX(GMWA!$A$2:$CR$600,MATCH(1,(GMWA!$CQ$2:$CQ$600=AL$3)*(GMWA!$CP$2:$CP$600=AL$4)*(GMWA!$CR$2:$CR$600=AL$1),0),$A25-1966)</f>
        <v>19.749130000000001</v>
      </c>
      <c r="AM25" s="285" cm="1">
        <f t="array" ref="AM25">INDEX(GMWA!$A$2:$CR$600,MATCH(1,(GMWA!$CQ$2:$CQ$600=AM$3)*(GMWA!$CP$2:$CP$600=AM$4)*(GMWA!$CR$2:$CR$600=AM$1),0),$A25-1966)</f>
        <v>30.546710000000001</v>
      </c>
      <c r="AN25" s="285" cm="1">
        <f t="array" ref="AN25">INDEX(GMWA!$A$2:$CR$600,MATCH(1,(GMWA!$CQ$2:$CQ$600=AN$3)*(GMWA!$CP$2:$CP$600=AN$4)*(GMWA!$CR$2:$CR$600=AN$1),0),$A25-1966)</f>
        <v>51.413760000000003</v>
      </c>
      <c r="AO25" s="285" cm="1">
        <f t="array" ref="AO25">INDEX(GMWA!$A$2:$CR$600,MATCH(1,(GMWA!$CQ$2:$CQ$600=AO$3)*(GMWA!$CP$2:$CP$600=AO$4)*(GMWA!$CR$2:$CR$600=AO$1),0),$A25-1966)</f>
        <v>40.129860000000001</v>
      </c>
      <c r="AP25" s="285" cm="1">
        <f t="array" ref="AP25">INDEX(GMWA!$A$2:$CR$600,MATCH(1,(GMWA!$CQ$2:$CQ$600=AP$3)*(GMWA!$CP$2:$CP$600=AP$4)*(GMWA!$CR$2:$CR$600=AP$1),0),$A25-1966)</f>
        <v>705884</v>
      </c>
      <c r="AQ25" s="285" cm="1">
        <f t="array" ref="AQ25">INDEX(GMWA!$A$2:$CR$600,MATCH(1,(GMWA!$CQ$2:$CQ$600=AQ$3)*(GMWA!$CP$2:$CP$600=AQ$4)*(GMWA!$CR$2:$CR$600=AQ$1),0),$A25-1966)</f>
        <v>6158.125</v>
      </c>
      <c r="AR25" s="285" cm="1">
        <f t="array" ref="AR25">INDEX(GMWA!$A$2:$CR$600,MATCH(1,(GMWA!$CQ$2:$CQ$600=AR$3)*(GMWA!$CP$2:$CP$600=AR$4)*(GMWA!$CR$2:$CR$600=AR$1),0),$A25-1966)</f>
        <v>491194.5</v>
      </c>
      <c r="AS25" s="285" cm="1">
        <f t="array" ref="AS25">INDEX(GMWA!$A$2:$CR$600,MATCH(1,(GMWA!$CQ$2:$CQ$600=AS$3)*(GMWA!$CP$2:$CP$600=AS$4)*(GMWA!$CR$2:$CR$600=AS$1),0),$A25-1966)</f>
        <v>701773</v>
      </c>
      <c r="AT25" s="285" cm="1">
        <f t="array" ref="AT25">INDEX(GMWA!$A$2:$CR$600,MATCH(1,(GMWA!$CQ$2:$CQ$600=AT$3)*(GMWA!$CP$2:$CP$600=AT$4)*(GMWA!$CR$2:$CR$600=AT$1),0),$A25-1966)</f>
        <v>416413</v>
      </c>
      <c r="AU25" s="285" cm="1">
        <f t="array" ref="AU25">INDEX(GMWA!$A$2:$CR$600,MATCH(1,(GMWA!$CQ$2:$CQ$600=AU$3)*(GMWA!$CP$2:$CP$600=AU$4)*(GMWA!$CR$2:$CR$600=AU$1),0),$A25-1966)</f>
        <v>890.26700000000005</v>
      </c>
      <c r="AV25" s="285" cm="1">
        <f t="array" ref="AV25">INDEX(GMWA!$A$2:$CR$600,MATCH(1,(GMWA!$CQ$2:$CQ$600=AV$3)*(GMWA!$CP$2:$CP$600=AV$4)*(GMWA!$CR$2:$CR$600=AV$1),0),$A25-1966)</f>
        <v>1635772</v>
      </c>
      <c r="AW25" s="285" cm="1">
        <f t="array" ref="AW25">INDEX(GMWA!$A$2:$CR$600,MATCH(1,(GMWA!$CQ$2:$CQ$600=AW$3)*(GMWA!$CP$2:$CP$600=AW$4)*(GMWA!$CR$2:$CR$600=AW$1),0),$A25-1966)</f>
        <v>385.74790000000002</v>
      </c>
      <c r="AX25" s="285" cm="1">
        <f t="array" ref="AX25">INDEX(GMWA!$A$2:$CR$600,MATCH(1,(GMWA!$CQ$2:$CQ$600=AX$3)*(GMWA!$CP$2:$CP$600=AX$4)*(GMWA!$CR$2:$CR$600=AX$1),0),$A25-1966)</f>
        <v>251284</v>
      </c>
      <c r="AY25" s="285" cm="1">
        <f t="array" ref="AY25">INDEX(GMWA!$A$2:$CR$600,MATCH(1,(GMWA!$CQ$2:$CQ$600=AY$3)*(GMWA!$CP$2:$CP$600=AY$4)*(GMWA!$CR$2:$CR$600=AY$1),0),$A25-1966)</f>
        <v>1596.777</v>
      </c>
      <c r="AZ25" s="285" cm="1">
        <f t="array" ref="AZ25">INDEX(GMWA!$A$2:$CR$600,MATCH(1,(GMWA!$CQ$2:$CQ$600=AZ$3)*(GMWA!$CP$2:$CP$600=AZ$4)*(GMWA!$CR$2:$CR$600=AZ$1),0),$A25-1966)</f>
        <v>1083.7840000000001</v>
      </c>
      <c r="BA25" s="285" cm="1">
        <f t="array" ref="BA25">INDEX(GMWA!$A$2:$CR$600,MATCH(1,(GMWA!$CQ$2:$CQ$600=BA$3)*(GMWA!$CP$2:$CP$600=BA$4)*(GMWA!$CR$2:$CR$600=BA$1),0),$A25-1966)</f>
        <v>803.65499999999997</v>
      </c>
      <c r="BB25" s="285" cm="1">
        <f t="array" ref="BB25">INDEX(GMWA!$A$2:$CR$600,MATCH(1,(GMWA!$CQ$2:$CQ$600=BB$3)*(GMWA!$CP$2:$CP$600=BB$4)*(GMWA!$CR$2:$CR$600=BB$1),0),$A25-1966)</f>
        <v>359.6429</v>
      </c>
      <c r="BC25" s="285" cm="1">
        <f t="array" ref="BC25">INDEX(GMWA!$A$2:$CR$600,MATCH(1,(GMWA!$CQ$2:$CQ$600=BC$3)*(GMWA!$CP$2:$CP$600=BC$4)*(GMWA!$CR$2:$CR$600=BC$1),0),$A25-1966)</f>
        <v>280.30500000000001</v>
      </c>
      <c r="BD25" s="285" cm="1">
        <f t="array" ref="BD25">INDEX(GMWA!$A$2:$CR$600,MATCH(1,(GMWA!$CQ$2:$CQ$600=BD$3)*(GMWA!$CP$2:$CP$600=BD$4)*(GMWA!$CR$2:$CR$600=BD$1),0),$A25-1966)</f>
        <v>173.20699999999999</v>
      </c>
      <c r="BE25" s="285" cm="1">
        <f t="array" ref="BE25">INDEX(GMWA!$A$2:$CR$600,MATCH(1,(GMWA!$CQ$2:$CQ$600=BE$3)*(GMWA!$CP$2:$CP$600=BE$4)*(GMWA!$CR$2:$CR$600=BE$1),0),$A25-1966)</f>
        <v>146.1061</v>
      </c>
      <c r="BF25" s="285" cm="1">
        <f t="array" ref="BF25">INDEX(GMWA!$A$2:$CR$600,MATCH(1,(GMWA!$CQ$2:$CQ$600=BF$3)*(GMWA!$CP$2:$CP$600=BF$4)*(GMWA!$CR$2:$CR$600=BF$1),0),$A25-1966)</f>
        <v>86.912989999999994</v>
      </c>
      <c r="BG25" s="285" cm="1">
        <f t="array" ref="BG25">INDEX(GMWA!$A$2:$CR$600,MATCH(1,(GMWA!$CQ$2:$CQ$600=BG$3)*(GMWA!$CP$2:$CP$600=BG$4)*(GMWA!$CR$2:$CR$600=BG$1),0),$A25-1966)</f>
        <v>38.840499999999999</v>
      </c>
      <c r="BH25" s="285" cm="1">
        <f t="array" ref="BH25">INDEX(GMWA!$A$2:$CR$600,MATCH(1,(GMWA!$CQ$2:$CQ$600=BH$3)*(GMWA!$CP$2:$CP$600=BH$4)*(GMWA!$CR$2:$CR$600=BH$1),0),$A25-1966)</f>
        <v>58.182659999999998</v>
      </c>
      <c r="BI25" s="285" cm="1">
        <f t="array" ref="BI25">INDEX(GMWA!$A$2:$CR$600,MATCH(1,(GMWA!$CQ$2:$CQ$600=BI$3)*(GMWA!$CP$2:$CP$600=BI$4)*(GMWA!$CR$2:$CR$600=BI$1),0),$A25-1966)</f>
        <v>59.210900000000002</v>
      </c>
      <c r="BK25" s="288">
        <f t="shared" si="7"/>
        <v>9.4540161123075706</v>
      </c>
      <c r="BL25" s="288">
        <f t="shared" si="7"/>
        <v>7.246020938110612</v>
      </c>
      <c r="BM25" s="288">
        <f t="shared" si="7"/>
        <v>5.3915667212073126</v>
      </c>
      <c r="BN25" s="288">
        <f t="shared" si="7"/>
        <v>10.495303298236507</v>
      </c>
      <c r="BO25" s="288">
        <f t="shared" si="7"/>
        <v>4.4512946979038226</v>
      </c>
      <c r="BP25" s="288">
        <f t="shared" si="7"/>
        <v>9.3282699658843349</v>
      </c>
      <c r="BQ25" s="288">
        <f t="shared" si="7"/>
        <v>6.7738619476366155</v>
      </c>
      <c r="BR25" s="288">
        <f t="shared" si="7"/>
        <v>4.6921086139048365</v>
      </c>
      <c r="BS25" s="288">
        <f t="shared" si="7"/>
        <v>6.5213207996355198</v>
      </c>
      <c r="BT25" s="288">
        <f t="shared" si="7"/>
        <v>6.6675713633209117</v>
      </c>
      <c r="BU25" s="288">
        <f t="shared" si="7"/>
        <v>6.5506067321334429</v>
      </c>
      <c r="BV25" s="288">
        <f t="shared" si="7"/>
        <v>11.055396456634639</v>
      </c>
      <c r="BW25" s="288">
        <f t="shared" si="7"/>
        <v>14.362822750766185</v>
      </c>
      <c r="BX25" s="288">
        <f t="shared" si="7"/>
        <v>6.3722239196663049</v>
      </c>
      <c r="BY25" s="288">
        <f t="shared" si="7"/>
        <v>7.1583091739739837</v>
      </c>
      <c r="BZ25" s="288">
        <f t="shared" si="6"/>
        <v>4.9758359363273126</v>
      </c>
      <c r="CA25" s="288">
        <f t="shared" si="4"/>
        <v>8.0864321618218113</v>
      </c>
      <c r="CB25" s="288">
        <f t="shared" si="4"/>
        <v>9.3401220622449994</v>
      </c>
      <c r="CC25" s="288">
        <f t="shared" si="4"/>
        <v>13.707419959170464</v>
      </c>
      <c r="CD25" s="288">
        <f t="shared" si="4"/>
        <v>9.9676400565563896E-3</v>
      </c>
    </row>
    <row r="26" spans="1:82">
      <c r="A26" s="285">
        <f t="shared" si="5"/>
        <v>1992</v>
      </c>
      <c r="B26" s="285" cm="1">
        <f t="array" ref="B26">INDEX(GMWA!$A$2:$CR$600,MATCH(1,(GMWA!$CQ$2:$CQ$600=B$3)*(GMWA!$CP$2:$CP$600=B$4)*(GMWA!$CR$2:$CR$600=B$1),0),$A26-1966)</f>
        <v>19229</v>
      </c>
      <c r="C26" s="285" cm="1">
        <f t="array" ref="C26">INDEX(GMWA!$A$2:$CR$600,MATCH(1,(GMWA!$CQ$2:$CQ$600=C$3)*(GMWA!$CP$2:$CP$600=C$4)*(GMWA!$CR$2:$CR$600=C$1),0),$A26-1966)</f>
        <v>417.2</v>
      </c>
      <c r="D26" s="285" cm="1">
        <f t="array" ref="D26">INDEX(GMWA!$A$2:$CR$600,MATCH(1,(GMWA!$CQ$2:$CQ$600=D$3)*(GMWA!$CP$2:$CP$600=D$4)*(GMWA!$CR$2:$CR$600=D$1),0),$A26-1966)</f>
        <v>16643.21</v>
      </c>
      <c r="E26" s="285" cm="1">
        <f t="array" ref="E26">INDEX(GMWA!$A$2:$CR$600,MATCH(1,(GMWA!$CQ$2:$CQ$600=E$3)*(GMWA!$CP$2:$CP$600=E$4)*(GMWA!$CR$2:$CR$600=E$1),0),$A26-1966)</f>
        <v>65417</v>
      </c>
      <c r="F26" s="285" cm="1">
        <f t="array" ref="F26">INDEX(GMWA!$A$2:$CR$600,MATCH(1,(GMWA!$CQ$2:$CQ$600=F$3)*(GMWA!$CP$2:$CP$600=F$4)*(GMWA!$CR$2:$CR$600=F$1),0),$A26-1966)</f>
        <v>5328</v>
      </c>
      <c r="G26" s="285" cm="1">
        <f t="array" ref="G26">INDEX(GMWA!$A$2:$CR$600,MATCH(1,(GMWA!$CQ$2:$CQ$600=G$3)*(GMWA!$CP$2:$CP$600=G$4)*(GMWA!$CR$2:$CR$600=G$1),0),$A26-1966)</f>
        <v>53.617370000000001</v>
      </c>
      <c r="H26" s="285" cm="1">
        <f t="array" ref="H26">INDEX(GMWA!$A$2:$CR$600,MATCH(1,(GMWA!$CQ$2:$CQ$600=H$3)*(GMWA!$CP$2:$CP$600=H$4)*(GMWA!$CR$2:$CR$600=H$1),0),$A26-1966)</f>
        <v>59443.98</v>
      </c>
      <c r="I26" s="285" cm="1">
        <f t="array" ref="I26">INDEX(GMWA!$A$2:$CR$600,MATCH(1,(GMWA!$CQ$2:$CQ$600=I$3)*(GMWA!$CP$2:$CP$600=I$4)*(GMWA!$CR$2:$CR$600=I$1),0),$A26-1966)</f>
        <v>6.3746510000000001</v>
      </c>
      <c r="J26" s="285" cm="1">
        <f t="array" ref="J26">INDEX(GMWA!$A$2:$CR$600,MATCH(1,(GMWA!$CQ$2:$CQ$600=J$3)*(GMWA!$CP$2:$CP$600=J$4)*(GMWA!$CR$2:$CR$600=J$1),0),$A26-1966)</f>
        <v>2127.1190000000001</v>
      </c>
      <c r="K26" s="285" cm="1">
        <f t="array" ref="K26">INDEX(GMWA!$A$2:$CR$600,MATCH(1,(GMWA!$CQ$2:$CQ$600=K$3)*(GMWA!$CP$2:$CP$600=K$4)*(GMWA!$CR$2:$CR$600=K$1),0),$A26-1966)</f>
        <v>52.12</v>
      </c>
      <c r="L26" s="285" cm="1">
        <f t="array" ref="L26">INDEX(GMWA!$A$2:$CR$600,MATCH(1,(GMWA!$CQ$2:$CQ$600=L$3)*(GMWA!$CP$2:$CP$600=L$4)*(GMWA!$CR$2:$CR$600=L$1),0),$A26-1966)</f>
        <v>33.619</v>
      </c>
      <c r="M26" s="285" cm="1">
        <f t="array" ref="M26">INDEX(GMWA!$A$2:$CR$600,MATCH(1,(GMWA!$CQ$2:$CQ$600=M$3)*(GMWA!$CP$2:$CP$600=M$4)*(GMWA!$CR$2:$CR$600=M$1),0),$A26-1966)</f>
        <v>97.378519999999995</v>
      </c>
      <c r="N26" s="285" cm="1">
        <f t="array" ref="N26">INDEX(GMWA!$A$2:$CR$600,MATCH(1,(GMWA!$CQ$2:$CQ$600=N$3)*(GMWA!$CP$2:$CP$600=N$4)*(GMWA!$CR$2:$CR$600=N$1),0),$A26-1966)</f>
        <v>27.644279999999998</v>
      </c>
      <c r="O26" s="285" cm="1">
        <f t="array" ref="O26">INDEX(GMWA!$A$2:$CR$600,MATCH(1,(GMWA!$CQ$2:$CQ$600=O$3)*(GMWA!$CP$2:$CP$600=O$4)*(GMWA!$CR$2:$CR$600=O$1),0),$A26-1966)</f>
        <v>16.241700000000002</v>
      </c>
      <c r="P26" s="285" cm="1">
        <f t="array" ref="P26">INDEX(GMWA!$A$2:$CR$600,MATCH(1,(GMWA!$CQ$2:$CQ$600=P$3)*(GMWA!$CP$2:$CP$600=P$4)*(GMWA!$CR$2:$CR$600=P$1),0),$A26-1966)</f>
        <v>20</v>
      </c>
      <c r="Q26" s="285" cm="1">
        <f t="array" ref="Q26">INDEX(GMWA!$A$2:$CR$600,MATCH(1,(GMWA!$CQ$2:$CQ$600=Q$3)*(GMWA!$CP$2:$CP$600=Q$4)*(GMWA!$CR$2:$CR$600=Q$1),0),$A26-1966)</f>
        <v>5.9909749999999997</v>
      </c>
      <c r="R26" s="285" cm="1">
        <f t="array" ref="R26">INDEX(GMWA!$A$2:$CR$600,MATCH(1,(GMWA!$CQ$2:$CQ$600=R$3)*(GMWA!$CP$2:$CP$600=R$4)*(GMWA!$CR$2:$CR$600=R$1),0),$A26-1966)</f>
        <v>2.0990000000000002</v>
      </c>
      <c r="S26" s="285" cm="1">
        <f t="array" ref="S26">INDEX(GMWA!$A$2:$CR$600,MATCH(1,(GMWA!$CQ$2:$CQ$600=S$3)*(GMWA!$CP$2:$CP$600=S$4)*(GMWA!$CR$2:$CR$600=S$1),0),$A26-1966)</f>
        <v>2.81501</v>
      </c>
      <c r="T26" s="285" cm="1">
        <f t="array" ref="T26">INDEX(GMWA!$A$2:$CR$600,MATCH(1,(GMWA!$CQ$2:$CQ$600=T$3)*(GMWA!$CP$2:$CP$600=T$4)*(GMWA!$CR$2:$CR$600=T$1),0),$A26-1966)</f>
        <v>8.8667999999999996</v>
      </c>
      <c r="U26" s="285" cm="1">
        <f t="array" ref="U26">INDEX(GMWA!$A$2:$CR$600,MATCH(1,(GMWA!$CQ$2:$CQ$600=U$3)*(GMWA!$CP$2:$CP$600=U$4)*(GMWA!$CR$2:$CR$600=U$1),0),$A26-1966)</f>
        <v>4.0000000000000001E-3</v>
      </c>
      <c r="V26" s="285" cm="1">
        <f t="array" ref="V26">INDEX(GMWA!$A$2:$CR$600,MATCH(1,(GMWA!$CQ$2:$CQ$600=V$3)*(GMWA!$CP$2:$CP$600=V$4)*(GMWA!$CR$2:$CR$600=V$1),0),$A26-1966)</f>
        <v>237655.3</v>
      </c>
      <c r="W26" s="285" cm="1">
        <f t="array" ref="W26">INDEX(GMWA!$A$2:$CR$600,MATCH(1,(GMWA!$CQ$2:$CQ$600=W$3)*(GMWA!$CP$2:$CP$600=W$4)*(GMWA!$CR$2:$CR$600=W$1),0),$A26-1966)</f>
        <v>6239.3130000000001</v>
      </c>
      <c r="X26" s="285" cm="1">
        <f t="array" ref="X26">INDEX(GMWA!$A$2:$CR$600,MATCH(1,(GMWA!$CQ$2:$CQ$600=X$3)*(GMWA!$CP$2:$CP$600=X$4)*(GMWA!$CR$2:$CR$600=X$1),0),$A26-1966)</f>
        <v>332657</v>
      </c>
      <c r="Y26" s="285" cm="1">
        <f t="array" ref="Y26">INDEX(GMWA!$A$2:$CR$600,MATCH(1,(GMWA!$CQ$2:$CQ$600=Y$3)*(GMWA!$CP$2:$CP$600=Y$4)*(GMWA!$CR$2:$CR$600=Y$1),0),$A26-1966)</f>
        <v>665461</v>
      </c>
      <c r="Z26" s="285" cm="1">
        <f t="array" ref="Z26">INDEX(GMWA!$A$2:$CR$600,MATCH(1,(GMWA!$CQ$2:$CQ$600=Z$3)*(GMWA!$CP$2:$CP$600=Z$4)*(GMWA!$CR$2:$CR$600=Z$1),0),$A26-1966)</f>
        <v>147410</v>
      </c>
      <c r="AA26" s="285" cm="1">
        <f t="array" ref="AA26">INDEX(GMWA!$A$2:$CR$600,MATCH(1,(GMWA!$CQ$2:$CQ$600=AA$3)*(GMWA!$CP$2:$CP$600=AA$4)*(GMWA!$CR$2:$CR$600=AA$1),0),$A26-1966)</f>
        <v>666.70799999999997</v>
      </c>
      <c r="AB26" s="285" cm="1">
        <f t="array" ref="AB26">INDEX(GMWA!$A$2:$CR$600,MATCH(1,(GMWA!$CQ$2:$CQ$600=AB$3)*(GMWA!$CP$2:$CP$600=AB$4)*(GMWA!$CR$2:$CR$600=AB$1),0),$A26-1966)</f>
        <v>1139158</v>
      </c>
      <c r="AC26" s="285" cm="1">
        <f t="array" ref="AC26">INDEX(GMWA!$A$2:$CR$600,MATCH(1,(GMWA!$CQ$2:$CQ$600=AC$3)*(GMWA!$CP$2:$CP$600=AC$4)*(GMWA!$CR$2:$CR$600=AC$1),0),$A26-1966)</f>
        <v>133.71039999999999</v>
      </c>
      <c r="AD26" s="285" cm="1">
        <f t="array" ref="AD26">INDEX(GMWA!$A$2:$CR$600,MATCH(1,(GMWA!$CQ$2:$CQ$600=AD$3)*(GMWA!$CP$2:$CP$600=AD$4)*(GMWA!$CR$2:$CR$600=AD$1),0),$A26-1966)</f>
        <v>28926.66</v>
      </c>
      <c r="AE26" s="285" cm="1">
        <f t="array" ref="AE26">INDEX(GMWA!$A$2:$CR$600,MATCH(1,(GMWA!$CQ$2:$CQ$600=AE$3)*(GMWA!$CP$2:$CP$600=AE$4)*(GMWA!$CR$2:$CR$600=AE$1),0),$A26-1966)</f>
        <v>707.18399999999997</v>
      </c>
      <c r="AF26" s="285" cm="1">
        <f t="array" ref="AF26">INDEX(GMWA!$A$2:$CR$600,MATCH(1,(GMWA!$CQ$2:$CQ$600=AF$3)*(GMWA!$CP$2:$CP$600=AF$4)*(GMWA!$CR$2:$CR$600=AF$1),0),$A26-1966)</f>
        <v>528.38400000000001</v>
      </c>
      <c r="AG26" s="285" cm="1">
        <f t="array" ref="AG26">INDEX(GMWA!$A$2:$CR$600,MATCH(1,(GMWA!$CQ$2:$CQ$600=AG$3)*(GMWA!$CP$2:$CP$600=AG$4)*(GMWA!$CR$2:$CR$600=AG$1),0),$A26-1966)</f>
        <v>869.15899999999999</v>
      </c>
      <c r="AH26" s="285" cm="1">
        <f t="array" ref="AH26">INDEX(GMWA!$A$2:$CR$600,MATCH(1,(GMWA!$CQ$2:$CQ$600=AH$3)*(GMWA!$CP$2:$CP$600=AH$4)*(GMWA!$CR$2:$CR$600=AH$1),0),$A26-1966)</f>
        <v>199.071</v>
      </c>
      <c r="AI26" s="285" cm="1">
        <f t="array" ref="AI26">INDEX(GMWA!$A$2:$CR$600,MATCH(1,(GMWA!$CQ$2:$CQ$600=AI$3)*(GMWA!$CP$2:$CP$600=AI$4)*(GMWA!$CR$2:$CR$600=AI$1),0),$A26-1966)</f>
        <v>255.67410000000001</v>
      </c>
      <c r="AJ26" s="285" cm="1">
        <f t="array" ref="AJ26">INDEX(GMWA!$A$2:$CR$600,MATCH(1,(GMWA!$CQ$2:$CQ$600=AJ$3)*(GMWA!$CP$2:$CP$600=AJ$4)*(GMWA!$CR$2:$CR$600=AJ$1),0),$A26-1966)</f>
        <v>309.0736</v>
      </c>
      <c r="AK26" s="285" cm="1">
        <f t="array" ref="AK26">INDEX(GMWA!$A$2:$CR$600,MATCH(1,(GMWA!$CQ$2:$CQ$600=AK$3)*(GMWA!$CP$2:$CP$600=AK$4)*(GMWA!$CR$2:$CR$600=AK$1),0),$A26-1966)</f>
        <v>118.0138</v>
      </c>
      <c r="AL26" s="285" cm="1">
        <f t="array" ref="AL26">INDEX(GMWA!$A$2:$CR$600,MATCH(1,(GMWA!$CQ$2:$CQ$600=AL$3)*(GMWA!$CP$2:$CP$600=AL$4)*(GMWA!$CR$2:$CR$600=AL$1),0),$A26-1966)</f>
        <v>34.622909999999997</v>
      </c>
      <c r="AM26" s="285" cm="1">
        <f t="array" ref="AM26">INDEX(GMWA!$A$2:$CR$600,MATCH(1,(GMWA!$CQ$2:$CQ$600=AM$3)*(GMWA!$CP$2:$CP$600=AM$4)*(GMWA!$CR$2:$CR$600=AM$1),0),$A26-1966)</f>
        <v>31.426690000000001</v>
      </c>
      <c r="AN26" s="285" cm="1">
        <f t="array" ref="AN26">INDEX(GMWA!$A$2:$CR$600,MATCH(1,(GMWA!$CQ$2:$CQ$600=AN$3)*(GMWA!$CP$2:$CP$600=AN$4)*(GMWA!$CR$2:$CR$600=AN$1),0),$A26-1966)</f>
        <v>66.384910000000005</v>
      </c>
      <c r="AO26" s="285" cm="1">
        <f t="array" ref="AO26">INDEX(GMWA!$A$2:$CR$600,MATCH(1,(GMWA!$CQ$2:$CQ$600=AO$3)*(GMWA!$CP$2:$CP$600=AO$4)*(GMWA!$CR$2:$CR$600=AO$1),0),$A26-1966)</f>
        <v>40.522460000000002</v>
      </c>
      <c r="AP26" s="285" cm="1">
        <f t="array" ref="AP26">INDEX(GMWA!$A$2:$CR$600,MATCH(1,(GMWA!$CQ$2:$CQ$600=AP$3)*(GMWA!$CP$2:$CP$600=AP$4)*(GMWA!$CR$2:$CR$600=AP$1),0),$A26-1966)</f>
        <v>730874</v>
      </c>
      <c r="AQ26" s="285" cm="1">
        <f t="array" ref="AQ26">INDEX(GMWA!$A$2:$CR$600,MATCH(1,(GMWA!$CQ$2:$CQ$600=AQ$3)*(GMWA!$CP$2:$CP$600=AQ$4)*(GMWA!$CR$2:$CR$600=AQ$1),0),$A26-1966)</f>
        <v>6520.3249999999998</v>
      </c>
      <c r="AR26" s="285" cm="1">
        <f t="array" ref="AR26">INDEX(GMWA!$A$2:$CR$600,MATCH(1,(GMWA!$CQ$2:$CQ$600=AR$3)*(GMWA!$CP$2:$CP$600=AR$4)*(GMWA!$CR$2:$CR$600=AR$1),0),$A26-1966)</f>
        <v>504109.2</v>
      </c>
      <c r="AS26" s="285" cm="1">
        <f t="array" ref="AS26">INDEX(GMWA!$A$2:$CR$600,MATCH(1,(GMWA!$CQ$2:$CQ$600=AS$3)*(GMWA!$CP$2:$CP$600=AS$4)*(GMWA!$CR$2:$CR$600=AS$1),0),$A26-1966)</f>
        <v>718436</v>
      </c>
      <c r="AT26" s="285" cm="1">
        <f t="array" ref="AT26">INDEX(GMWA!$A$2:$CR$600,MATCH(1,(GMWA!$CQ$2:$CQ$600=AT$3)*(GMWA!$CP$2:$CP$600=AT$4)*(GMWA!$CR$2:$CR$600=AT$1),0),$A26-1966)</f>
        <v>432493</v>
      </c>
      <c r="AU26" s="285" cm="1">
        <f t="array" ref="AU26">INDEX(GMWA!$A$2:$CR$600,MATCH(1,(GMWA!$CQ$2:$CQ$600=AU$3)*(GMWA!$CP$2:$CP$600=AU$4)*(GMWA!$CR$2:$CR$600=AU$1),0),$A26-1966)</f>
        <v>923.32</v>
      </c>
      <c r="AV26" s="285" cm="1">
        <f t="array" ref="AV26">INDEX(GMWA!$A$2:$CR$600,MATCH(1,(GMWA!$CQ$2:$CQ$600=AV$3)*(GMWA!$CP$2:$CP$600=AV$4)*(GMWA!$CR$2:$CR$600=AV$1),0),$A26-1966)</f>
        <v>1639131</v>
      </c>
      <c r="AW26" s="285" cm="1">
        <f t="array" ref="AW26">INDEX(GMWA!$A$2:$CR$600,MATCH(1,(GMWA!$CQ$2:$CQ$600=AW$3)*(GMWA!$CP$2:$CP$600=AW$4)*(GMWA!$CR$2:$CR$600=AW$1),0),$A26-1966)</f>
        <v>393.40870000000001</v>
      </c>
      <c r="AX26" s="285" cm="1">
        <f t="array" ref="AX26">INDEX(GMWA!$A$2:$CR$600,MATCH(1,(GMWA!$CQ$2:$CQ$600=AX$3)*(GMWA!$CP$2:$CP$600=AX$4)*(GMWA!$CR$2:$CR$600=AX$1),0),$A26-1966)</f>
        <v>287616.59999999998</v>
      </c>
      <c r="AY26" s="285" cm="1">
        <f t="array" ref="AY26">INDEX(GMWA!$A$2:$CR$600,MATCH(1,(GMWA!$CQ$2:$CQ$600=AY$3)*(GMWA!$CP$2:$CP$600=AY$4)*(GMWA!$CR$2:$CR$600=AY$1),0),$A26-1966)</f>
        <v>1708.394</v>
      </c>
      <c r="AZ26" s="285" cm="1">
        <f t="array" ref="AZ26">INDEX(GMWA!$A$2:$CR$600,MATCH(1,(GMWA!$CQ$2:$CQ$600=AZ$3)*(GMWA!$CP$2:$CP$600=AZ$4)*(GMWA!$CR$2:$CR$600=AZ$1),0),$A26-1966)</f>
        <v>1121.3309999999999</v>
      </c>
      <c r="BA26" s="285" cm="1">
        <f t="array" ref="BA26">INDEX(GMWA!$A$2:$CR$600,MATCH(1,(GMWA!$CQ$2:$CQ$600=BA$3)*(GMWA!$CP$2:$CP$600=BA$4)*(GMWA!$CR$2:$CR$600=BA$1),0),$A26-1966)</f>
        <v>844.63300000000004</v>
      </c>
      <c r="BB26" s="285" cm="1">
        <f t="array" ref="BB26">INDEX(GMWA!$A$2:$CR$600,MATCH(1,(GMWA!$CQ$2:$CQ$600=BB$3)*(GMWA!$CP$2:$CP$600=BB$4)*(GMWA!$CR$2:$CR$600=BB$1),0),$A26-1966)</f>
        <v>387.34589999999997</v>
      </c>
      <c r="BC26" s="285" cm="1">
        <f t="array" ref="BC26">INDEX(GMWA!$A$2:$CR$600,MATCH(1,(GMWA!$CQ$2:$CQ$600=BC$3)*(GMWA!$CP$2:$CP$600=BC$4)*(GMWA!$CR$2:$CR$600=BC$1),0),$A26-1966)</f>
        <v>291.846</v>
      </c>
      <c r="BD26" s="285" cm="1">
        <f t="array" ref="BD26">INDEX(GMWA!$A$2:$CR$600,MATCH(1,(GMWA!$CQ$2:$CQ$600=BD$3)*(GMWA!$CP$2:$CP$600=BD$4)*(GMWA!$CR$2:$CR$600=BD$1),0),$A26-1966)</f>
        <v>181.52099999999999</v>
      </c>
      <c r="BE26" s="285" cm="1">
        <f t="array" ref="BE26">INDEX(GMWA!$A$2:$CR$600,MATCH(1,(GMWA!$CQ$2:$CQ$600=BE$3)*(GMWA!$CP$2:$CP$600=BE$4)*(GMWA!$CR$2:$CR$600=BE$1),0),$A26-1966)</f>
        <v>154.09620000000001</v>
      </c>
      <c r="BF26" s="285" cm="1">
        <f t="array" ref="BF26">INDEX(GMWA!$A$2:$CR$600,MATCH(1,(GMWA!$CQ$2:$CQ$600=BF$3)*(GMWA!$CP$2:$CP$600=BF$4)*(GMWA!$CR$2:$CR$600=BF$1),0),$A26-1966)</f>
        <v>84.786000000000001</v>
      </c>
      <c r="BG26" s="285" cm="1">
        <f t="array" ref="BG26">INDEX(GMWA!$A$2:$CR$600,MATCH(1,(GMWA!$CQ$2:$CQ$600=BG$3)*(GMWA!$CP$2:$CP$600=BG$4)*(GMWA!$CR$2:$CR$600=BG$1),0),$A26-1966)</f>
        <v>41.369030000000002</v>
      </c>
      <c r="BH26" s="285" cm="1">
        <f t="array" ref="BH26">INDEX(GMWA!$A$2:$CR$600,MATCH(1,(GMWA!$CQ$2:$CQ$600=BH$3)*(GMWA!$CP$2:$CP$600=BH$4)*(GMWA!$CR$2:$CR$600=BH$1),0),$A26-1966)</f>
        <v>67.260540000000006</v>
      </c>
      <c r="BI26" s="285" cm="1">
        <f t="array" ref="BI26">INDEX(GMWA!$A$2:$CR$600,MATCH(1,(GMWA!$CQ$2:$CQ$600=BI$3)*(GMWA!$CP$2:$CP$600=BI$4)*(GMWA!$CR$2:$CR$600=BI$1),0),$A26-1966)</f>
        <v>66.733699999999999</v>
      </c>
      <c r="BK26" s="288">
        <f t="shared" si="7"/>
        <v>8.0911303051099637</v>
      </c>
      <c r="BL26" s="288">
        <f t="shared" si="7"/>
        <v>6.6866336085399141</v>
      </c>
      <c r="BM26" s="288">
        <f t="shared" si="7"/>
        <v>5.0031143189531555</v>
      </c>
      <c r="BN26" s="288">
        <f t="shared" si="7"/>
        <v>9.8303281484564842</v>
      </c>
      <c r="BO26" s="288">
        <f t="shared" si="7"/>
        <v>3.6144087918051695</v>
      </c>
      <c r="BP26" s="288">
        <f t="shared" si="7"/>
        <v>8.0421068893728584</v>
      </c>
      <c r="BQ26" s="288">
        <f t="shared" si="7"/>
        <v>5.2182383830864554</v>
      </c>
      <c r="BR26" s="288">
        <f t="shared" si="7"/>
        <v>4.767505743756657</v>
      </c>
      <c r="BS26" s="288">
        <f t="shared" si="7"/>
        <v>7.3534898256487278</v>
      </c>
      <c r="BT26" s="288">
        <f t="shared" si="7"/>
        <v>7.3700762460689155</v>
      </c>
      <c r="BU26" s="288">
        <f t="shared" si="7"/>
        <v>6.3626074975775184</v>
      </c>
      <c r="BV26" s="288">
        <f t="shared" si="7"/>
        <v>11.203763638183577</v>
      </c>
      <c r="BW26" s="288">
        <f t="shared" si="7"/>
        <v>13.886643458866436</v>
      </c>
      <c r="BX26" s="288">
        <f t="shared" si="7"/>
        <v>6.3525010941663629</v>
      </c>
      <c r="BY26" s="288">
        <f t="shared" si="7"/>
        <v>6.4709506085281951</v>
      </c>
      <c r="BZ26" s="288">
        <f t="shared" si="6"/>
        <v>5.0765037648139453</v>
      </c>
      <c r="CA26" s="288">
        <f t="shared" si="4"/>
        <v>6.0624597990174722</v>
      </c>
      <c r="CB26" s="288">
        <f t="shared" si="4"/>
        <v>8.9573862217115447</v>
      </c>
      <c r="CC26" s="288">
        <f t="shared" si="4"/>
        <v>13.356649877208538</v>
      </c>
      <c r="CD26" s="288">
        <f t="shared" si="4"/>
        <v>9.8710690318406132E-3</v>
      </c>
    </row>
    <row r="27" spans="1:82">
      <c r="A27" s="285">
        <f t="shared" si="5"/>
        <v>1993</v>
      </c>
      <c r="B27" s="285" cm="1">
        <f t="array" ref="B27">INDEX(GMWA!$A$2:$CR$600,MATCH(1,(GMWA!$CQ$2:$CQ$600=B$3)*(GMWA!$CP$2:$CP$600=B$4)*(GMWA!$CR$2:$CR$600=B$1),0),$A27-1966)</f>
        <v>20439</v>
      </c>
      <c r="C27" s="285" cm="1">
        <f t="array" ref="C27">INDEX(GMWA!$A$2:$CR$600,MATCH(1,(GMWA!$CQ$2:$CQ$600=C$3)*(GMWA!$CP$2:$CP$600=C$4)*(GMWA!$CR$2:$CR$600=C$1),0),$A27-1966)</f>
        <v>422.75</v>
      </c>
      <c r="D27" s="285" cm="1">
        <f t="array" ref="D27">INDEX(GMWA!$A$2:$CR$600,MATCH(1,(GMWA!$CQ$2:$CQ$600=D$3)*(GMWA!$CP$2:$CP$600=D$4)*(GMWA!$CR$2:$CR$600=D$1),0),$A27-1966)</f>
        <v>16495.37</v>
      </c>
      <c r="E27" s="285" cm="1">
        <f t="array" ref="E27">INDEX(GMWA!$A$2:$CR$600,MATCH(1,(GMWA!$CQ$2:$CQ$600=E$3)*(GMWA!$CP$2:$CP$600=E$4)*(GMWA!$CR$2:$CR$600=E$1),0),$A27-1966)</f>
        <v>67037</v>
      </c>
      <c r="F27" s="285" cm="1">
        <f t="array" ref="F27">INDEX(GMWA!$A$2:$CR$600,MATCH(1,(GMWA!$CQ$2:$CQ$600=F$3)*(GMWA!$CP$2:$CP$600=F$4)*(GMWA!$CR$2:$CR$600=F$1),0),$A27-1966)</f>
        <v>5567</v>
      </c>
      <c r="G27" s="285" cm="1">
        <f t="array" ref="G27">INDEX(GMWA!$A$2:$CR$600,MATCH(1,(GMWA!$CQ$2:$CQ$600=G$3)*(GMWA!$CP$2:$CP$600=G$4)*(GMWA!$CR$2:$CR$600=G$1),0),$A27-1966)</f>
        <v>60.000390000000003</v>
      </c>
      <c r="H27" s="285" cm="1">
        <f t="array" ref="H27">INDEX(GMWA!$A$2:$CR$600,MATCH(1,(GMWA!$CQ$2:$CQ$600=H$3)*(GMWA!$CP$2:$CP$600=H$4)*(GMWA!$CR$2:$CR$600=H$1),0),$A27-1966)</f>
        <v>71700.45</v>
      </c>
      <c r="I27" s="285" cm="1">
        <f t="array" ref="I27">INDEX(GMWA!$A$2:$CR$600,MATCH(1,(GMWA!$CQ$2:$CQ$600=I$3)*(GMWA!$CP$2:$CP$600=I$4)*(GMWA!$CR$2:$CR$600=I$1),0),$A27-1966)</f>
        <v>6.7757149999999999</v>
      </c>
      <c r="J27" s="285" cm="1">
        <f t="array" ref="J27">INDEX(GMWA!$A$2:$CR$600,MATCH(1,(GMWA!$CQ$2:$CQ$600=J$3)*(GMWA!$CP$2:$CP$600=J$4)*(GMWA!$CR$2:$CR$600=J$1),0),$A27-1966)</f>
        <v>2499.5839999999998</v>
      </c>
      <c r="K27" s="285" cm="1">
        <f t="array" ref="K27">INDEX(GMWA!$A$2:$CR$600,MATCH(1,(GMWA!$CQ$2:$CQ$600=K$3)*(GMWA!$CP$2:$CP$600=K$4)*(GMWA!$CR$2:$CR$600=K$1),0),$A27-1966)</f>
        <v>54.689990000000002</v>
      </c>
      <c r="L27" s="285" cm="1">
        <f t="array" ref="L27">INDEX(GMWA!$A$2:$CR$600,MATCH(1,(GMWA!$CQ$2:$CQ$600=L$3)*(GMWA!$CP$2:$CP$600=L$4)*(GMWA!$CR$2:$CR$600=L$1),0),$A27-1966)</f>
        <v>36.587000000000003</v>
      </c>
      <c r="M27" s="285" cm="1">
        <f t="array" ref="M27">INDEX(GMWA!$A$2:$CR$600,MATCH(1,(GMWA!$CQ$2:$CQ$600=M$3)*(GMWA!$CP$2:$CP$600=M$4)*(GMWA!$CR$2:$CR$600=M$1),0),$A27-1966)</f>
        <v>103.8091</v>
      </c>
      <c r="N27" s="285" cm="1">
        <f t="array" ref="N27">INDEX(GMWA!$A$2:$CR$600,MATCH(1,(GMWA!$CQ$2:$CQ$600=N$3)*(GMWA!$CP$2:$CP$600=N$4)*(GMWA!$CR$2:$CR$600=N$1),0),$A27-1966)</f>
        <v>25.016369999999998</v>
      </c>
      <c r="O27" s="285" cm="1">
        <f t="array" ref="O27">INDEX(GMWA!$A$2:$CR$600,MATCH(1,(GMWA!$CQ$2:$CQ$600=O$3)*(GMWA!$CP$2:$CP$600=O$4)*(GMWA!$CR$2:$CR$600=O$1),0),$A27-1966)</f>
        <v>16.3185</v>
      </c>
      <c r="P27" s="285" cm="1">
        <f t="array" ref="P27">INDEX(GMWA!$A$2:$CR$600,MATCH(1,(GMWA!$CQ$2:$CQ$600=P$3)*(GMWA!$CP$2:$CP$600=P$4)*(GMWA!$CR$2:$CR$600=P$1),0),$A27-1966)</f>
        <v>20.434889999999999</v>
      </c>
      <c r="Q27" s="285" cm="1">
        <f t="array" ref="Q27">INDEX(GMWA!$A$2:$CR$600,MATCH(1,(GMWA!$CQ$2:$CQ$600=Q$3)*(GMWA!$CP$2:$CP$600=Q$4)*(GMWA!$CR$2:$CR$600=Q$1),0),$A27-1966)</f>
        <v>6.2480859999999998</v>
      </c>
      <c r="R27" s="285" cm="1">
        <f t="array" ref="R27">INDEX(GMWA!$A$2:$CR$600,MATCH(1,(GMWA!$CQ$2:$CQ$600=R$3)*(GMWA!$CP$2:$CP$600=R$4)*(GMWA!$CR$2:$CR$600=R$1),0),$A27-1966)</f>
        <v>3.6930000000000001</v>
      </c>
      <c r="S27" s="285" cm="1">
        <f t="array" ref="S27">INDEX(GMWA!$A$2:$CR$600,MATCH(1,(GMWA!$CQ$2:$CQ$600=S$3)*(GMWA!$CP$2:$CP$600=S$4)*(GMWA!$CR$2:$CR$600=S$1),0),$A27-1966)</f>
        <v>2.84802</v>
      </c>
      <c r="T27" s="285" cm="1">
        <f t="array" ref="T27">INDEX(GMWA!$A$2:$CR$600,MATCH(1,(GMWA!$CQ$2:$CQ$600=T$3)*(GMWA!$CP$2:$CP$600=T$4)*(GMWA!$CR$2:$CR$600=T$1),0),$A27-1966)</f>
        <v>10.0588</v>
      </c>
      <c r="U27" s="285" cm="1">
        <f t="array" ref="U27">INDEX(GMWA!$A$2:$CR$600,MATCH(1,(GMWA!$CQ$2:$CQ$600=U$3)*(GMWA!$CP$2:$CP$600=U$4)*(GMWA!$CR$2:$CR$600=U$1),0),$A27-1966)</f>
        <v>4.0000000000000001E-3</v>
      </c>
      <c r="V27" s="285" cm="1">
        <f t="array" ref="V27">INDEX(GMWA!$A$2:$CR$600,MATCH(1,(GMWA!$CQ$2:$CQ$600=V$3)*(GMWA!$CP$2:$CP$600=V$4)*(GMWA!$CR$2:$CR$600=V$1),0),$A27-1966)</f>
        <v>286197.8</v>
      </c>
      <c r="W27" s="285" cm="1">
        <f t="array" ref="W27">INDEX(GMWA!$A$2:$CR$600,MATCH(1,(GMWA!$CQ$2:$CQ$600=W$3)*(GMWA!$CP$2:$CP$600=W$4)*(GMWA!$CR$2:$CR$600=W$1),0),$A27-1966)</f>
        <v>6653.47</v>
      </c>
      <c r="X27" s="285" cm="1">
        <f t="array" ref="X27">INDEX(GMWA!$A$2:$CR$600,MATCH(1,(GMWA!$CQ$2:$CQ$600=X$3)*(GMWA!$CP$2:$CP$600=X$4)*(GMWA!$CR$2:$CR$600=X$1),0),$A27-1966)</f>
        <v>365698</v>
      </c>
      <c r="Y27" s="285" cm="1">
        <f t="array" ref="Y27">INDEX(GMWA!$A$2:$CR$600,MATCH(1,(GMWA!$CQ$2:$CQ$600=Y$3)*(GMWA!$CP$2:$CP$600=Y$4)*(GMWA!$CR$2:$CR$600=Y$1),0),$A27-1966)</f>
        <v>777123</v>
      </c>
      <c r="Z27" s="285" cm="1">
        <f t="array" ref="Z27">INDEX(GMWA!$A$2:$CR$600,MATCH(1,(GMWA!$CQ$2:$CQ$600=Z$3)*(GMWA!$CP$2:$CP$600=Z$4)*(GMWA!$CR$2:$CR$600=Z$1),0),$A27-1966)</f>
        <v>177899</v>
      </c>
      <c r="AA27" s="285" cm="1">
        <f t="array" ref="AA27">INDEX(GMWA!$A$2:$CR$600,MATCH(1,(GMWA!$CQ$2:$CQ$600=AA$3)*(GMWA!$CP$2:$CP$600=AA$4)*(GMWA!$CR$2:$CR$600=AA$1),0),$A27-1966)</f>
        <v>801.75099999999998</v>
      </c>
      <c r="AB27" s="285" cm="1">
        <f t="array" ref="AB27">INDEX(GMWA!$A$2:$CR$600,MATCH(1,(GMWA!$CQ$2:$CQ$600=AB$3)*(GMWA!$CP$2:$CP$600=AB$4)*(GMWA!$CR$2:$CR$600=AB$1),0),$A27-1966)</f>
        <v>1227563</v>
      </c>
      <c r="AC27" s="285" cm="1">
        <f t="array" ref="AC27">INDEX(GMWA!$A$2:$CR$600,MATCH(1,(GMWA!$CQ$2:$CQ$600=AC$3)*(GMWA!$CP$2:$CP$600=AC$4)*(GMWA!$CR$2:$CR$600=AC$1),0),$A27-1966)</f>
        <v>155.55029999999999</v>
      </c>
      <c r="AD27" s="285" cm="1">
        <f t="array" ref="AD27">INDEX(GMWA!$A$2:$CR$600,MATCH(1,(GMWA!$CQ$2:$CQ$600=AD$3)*(GMWA!$CP$2:$CP$600=AD$4)*(GMWA!$CR$2:$CR$600=AD$1),0),$A27-1966)</f>
        <v>30445.09</v>
      </c>
      <c r="AE27" s="285" cm="1">
        <f t="array" ref="AE27">INDEX(GMWA!$A$2:$CR$600,MATCH(1,(GMWA!$CQ$2:$CQ$600=AE$3)*(GMWA!$CP$2:$CP$600=AE$4)*(GMWA!$CR$2:$CR$600=AE$1),0),$A27-1966)</f>
        <v>787.65530000000001</v>
      </c>
      <c r="AF27" s="285" cm="1">
        <f t="array" ref="AF27">INDEX(GMWA!$A$2:$CR$600,MATCH(1,(GMWA!$CQ$2:$CQ$600=AF$3)*(GMWA!$CP$2:$CP$600=AF$4)*(GMWA!$CR$2:$CR$600=AF$1),0),$A27-1966)</f>
        <v>665.99300000000005</v>
      </c>
      <c r="AG27" s="285" cm="1">
        <f t="array" ref="AG27">INDEX(GMWA!$A$2:$CR$600,MATCH(1,(GMWA!$CQ$2:$CQ$600=AG$3)*(GMWA!$CP$2:$CP$600=AG$4)*(GMWA!$CR$2:$CR$600=AG$1),0),$A27-1966)</f>
        <v>973.65899999999999</v>
      </c>
      <c r="AH27" s="285" cm="1">
        <f t="array" ref="AH27">INDEX(GMWA!$A$2:$CR$600,MATCH(1,(GMWA!$CQ$2:$CQ$600=AH$3)*(GMWA!$CP$2:$CP$600=AH$4)*(GMWA!$CR$2:$CR$600=AH$1),0),$A27-1966)</f>
        <v>259.19400000000002</v>
      </c>
      <c r="AI27" s="285" cm="1">
        <f t="array" ref="AI27">INDEX(GMWA!$A$2:$CR$600,MATCH(1,(GMWA!$CQ$2:$CQ$600=AI$3)*(GMWA!$CP$2:$CP$600=AI$4)*(GMWA!$CR$2:$CR$600=AI$1),0),$A27-1966)</f>
        <v>276.09710000000001</v>
      </c>
      <c r="AJ27" s="285" cm="1">
        <f t="array" ref="AJ27">INDEX(GMWA!$A$2:$CR$600,MATCH(1,(GMWA!$CQ$2:$CQ$600=AJ$3)*(GMWA!$CP$2:$CP$600=AJ$4)*(GMWA!$CR$2:$CR$600=AJ$1),0),$A27-1966)</f>
        <v>327.92290000000003</v>
      </c>
      <c r="AK27" s="285" cm="1">
        <f t="array" ref="AK27">INDEX(GMWA!$A$2:$CR$600,MATCH(1,(GMWA!$CQ$2:$CQ$600=AK$3)*(GMWA!$CP$2:$CP$600=AK$4)*(GMWA!$CR$2:$CR$600=AK$1),0),$A27-1966)</f>
        <v>131.9254</v>
      </c>
      <c r="AL27" s="285" cm="1">
        <f t="array" ref="AL27">INDEX(GMWA!$A$2:$CR$600,MATCH(1,(GMWA!$CQ$2:$CQ$600=AL$3)*(GMWA!$CP$2:$CP$600=AL$4)*(GMWA!$CR$2:$CR$600=AL$1),0),$A27-1966)</f>
        <v>45.295380000000002</v>
      </c>
      <c r="AM27" s="285" cm="1">
        <f t="array" ref="AM27">INDEX(GMWA!$A$2:$CR$600,MATCH(1,(GMWA!$CQ$2:$CQ$600=AM$3)*(GMWA!$CP$2:$CP$600=AM$4)*(GMWA!$CR$2:$CR$600=AM$1),0),$A27-1966)</f>
        <v>34.893949999999997</v>
      </c>
      <c r="AN27" s="285" cm="1">
        <f t="array" ref="AN27">INDEX(GMWA!$A$2:$CR$600,MATCH(1,(GMWA!$CQ$2:$CQ$600=AN$3)*(GMWA!$CP$2:$CP$600=AN$4)*(GMWA!$CR$2:$CR$600=AN$1),0),$A27-1966)</f>
        <v>87.227890000000002</v>
      </c>
      <c r="AO27" s="285" cm="1">
        <f t="array" ref="AO27">INDEX(GMWA!$A$2:$CR$600,MATCH(1,(GMWA!$CQ$2:$CQ$600=AO$3)*(GMWA!$CP$2:$CP$600=AO$4)*(GMWA!$CR$2:$CR$600=AO$1),0),$A27-1966)</f>
        <v>46.279220000000002</v>
      </c>
      <c r="AP27" s="285" cm="1">
        <f t="array" ref="AP27">INDEX(GMWA!$A$2:$CR$600,MATCH(1,(GMWA!$CQ$2:$CQ$600=AP$3)*(GMWA!$CP$2:$CP$600=AP$4)*(GMWA!$CR$2:$CR$600=AP$1),0),$A27-1966)</f>
        <v>769855</v>
      </c>
      <c r="AQ27" s="285" cm="1">
        <f t="array" ref="AQ27">INDEX(GMWA!$A$2:$CR$600,MATCH(1,(GMWA!$CQ$2:$CQ$600=AQ$3)*(GMWA!$CP$2:$CP$600=AQ$4)*(GMWA!$CR$2:$CR$600=AQ$1),0),$A27-1966)</f>
        <v>6858.55</v>
      </c>
      <c r="AR27" s="285" cm="1">
        <f t="array" ref="AR27">INDEX(GMWA!$A$2:$CR$600,MATCH(1,(GMWA!$CQ$2:$CQ$600=AR$3)*(GMWA!$CP$2:$CP$600=AR$4)*(GMWA!$CR$2:$CR$600=AR$1),0),$A27-1966)</f>
        <v>504425.6</v>
      </c>
      <c r="AS27" s="285" cm="1">
        <f t="array" ref="AS27">INDEX(GMWA!$A$2:$CR$600,MATCH(1,(GMWA!$CQ$2:$CQ$600=AS$3)*(GMWA!$CP$2:$CP$600=AS$4)*(GMWA!$CR$2:$CR$600=AS$1),0),$A27-1966)</f>
        <v>747037</v>
      </c>
      <c r="AT27" s="285" cm="1">
        <f t="array" ref="AT27">INDEX(GMWA!$A$2:$CR$600,MATCH(1,(GMWA!$CQ$2:$CQ$600=AT$3)*(GMWA!$CP$2:$CP$600=AT$4)*(GMWA!$CR$2:$CR$600=AT$1),0),$A27-1966)</f>
        <v>454555</v>
      </c>
      <c r="AU27" s="285" cm="1">
        <f t="array" ref="AU27">INDEX(GMWA!$A$2:$CR$600,MATCH(1,(GMWA!$CQ$2:$CQ$600=AU$3)*(GMWA!$CP$2:$CP$600=AU$4)*(GMWA!$CR$2:$CR$600=AU$1),0),$A27-1966)</f>
        <v>927.92</v>
      </c>
      <c r="AV27" s="285" cm="1">
        <f t="array" ref="AV27">INDEX(GMWA!$A$2:$CR$600,MATCH(1,(GMWA!$CQ$2:$CQ$600=AV$3)*(GMWA!$CP$2:$CP$600=AV$4)*(GMWA!$CR$2:$CR$600=AV$1),0),$A27-1966)</f>
        <v>1653390</v>
      </c>
      <c r="AW27" s="285" cm="1">
        <f t="array" ref="AW27">INDEX(GMWA!$A$2:$CR$600,MATCH(1,(GMWA!$CQ$2:$CQ$600=AW$3)*(GMWA!$CP$2:$CP$600=AW$4)*(GMWA!$CR$2:$CR$600=AW$1),0),$A27-1966)</f>
        <v>401.92059999999998</v>
      </c>
      <c r="AX27" s="285" cm="1">
        <f t="array" ref="AX27">INDEX(GMWA!$A$2:$CR$600,MATCH(1,(GMWA!$CQ$2:$CQ$600=AX$3)*(GMWA!$CP$2:$CP$600=AX$4)*(GMWA!$CR$2:$CR$600=AX$1),0),$A27-1966)</f>
        <v>326623.7</v>
      </c>
      <c r="AY27" s="285" cm="1">
        <f t="array" ref="AY27">INDEX(GMWA!$A$2:$CR$600,MATCH(1,(GMWA!$CQ$2:$CQ$600=AY$3)*(GMWA!$CP$2:$CP$600=AY$4)*(GMWA!$CR$2:$CR$600=AY$1),0),$A27-1966)</f>
        <v>1755.5809999999999</v>
      </c>
      <c r="AZ27" s="285" cm="1">
        <f t="array" ref="AZ27">INDEX(GMWA!$A$2:$CR$600,MATCH(1,(GMWA!$CQ$2:$CQ$600=AZ$3)*(GMWA!$CP$2:$CP$600=AZ$4)*(GMWA!$CR$2:$CR$600=AZ$1),0),$A27-1966)</f>
        <v>1134.2729999999999</v>
      </c>
      <c r="BA27" s="285" cm="1">
        <f t="array" ref="BA27">INDEX(GMWA!$A$2:$CR$600,MATCH(1,(GMWA!$CQ$2:$CQ$600=BA$3)*(GMWA!$CP$2:$CP$600=BA$4)*(GMWA!$CR$2:$CR$600=BA$1),0),$A27-1966)</f>
        <v>869.92499999999995</v>
      </c>
      <c r="BB27" s="285" cm="1">
        <f t="array" ref="BB27">INDEX(GMWA!$A$2:$CR$600,MATCH(1,(GMWA!$CQ$2:$CQ$600=BB$3)*(GMWA!$CP$2:$CP$600=BB$4)*(GMWA!$CR$2:$CR$600=BB$1),0),$A27-1966)</f>
        <v>400.7355</v>
      </c>
      <c r="BC27" s="285" cm="1">
        <f t="array" ref="BC27">INDEX(GMWA!$A$2:$CR$600,MATCH(1,(GMWA!$CQ$2:$CQ$600=BC$3)*(GMWA!$CP$2:$CP$600=BC$4)*(GMWA!$CR$2:$CR$600=BC$1),0),$A27-1966)</f>
        <v>300.233</v>
      </c>
      <c r="BD27" s="285" cm="1">
        <f t="array" ref="BD27">INDEX(GMWA!$A$2:$CR$600,MATCH(1,(GMWA!$CQ$2:$CQ$600=BD$3)*(GMWA!$CP$2:$CP$600=BD$4)*(GMWA!$CR$2:$CR$600=BD$1),0),$A27-1966)</f>
        <v>187.46799999999999</v>
      </c>
      <c r="BE27" s="285" cm="1">
        <f t="array" ref="BE27">INDEX(GMWA!$A$2:$CR$600,MATCH(1,(GMWA!$CQ$2:$CQ$600=BE$3)*(GMWA!$CP$2:$CP$600=BE$4)*(GMWA!$CR$2:$CR$600=BE$1),0),$A27-1966)</f>
        <v>159.71299999999999</v>
      </c>
      <c r="BF27" s="285" cm="1">
        <f t="array" ref="BF27">INDEX(GMWA!$A$2:$CR$600,MATCH(1,(GMWA!$CQ$2:$CQ$600=BF$3)*(GMWA!$CP$2:$CP$600=BF$4)*(GMWA!$CR$2:$CR$600=BF$1),0),$A27-1966)</f>
        <v>85.61</v>
      </c>
      <c r="BG27" s="285" cm="1">
        <f t="array" ref="BG27">INDEX(GMWA!$A$2:$CR$600,MATCH(1,(GMWA!$CQ$2:$CQ$600=BG$3)*(GMWA!$CP$2:$CP$600=BG$4)*(GMWA!$CR$2:$CR$600=BG$1),0),$A27-1966)</f>
        <v>44.555840000000003</v>
      </c>
      <c r="BH27" s="285" cm="1">
        <f t="array" ref="BH27">INDEX(GMWA!$A$2:$CR$600,MATCH(1,(GMWA!$CQ$2:$CQ$600=BH$3)*(GMWA!$CP$2:$CP$600=BH$4)*(GMWA!$CR$2:$CR$600=BH$1),0),$A27-1966)</f>
        <v>75.733949999999993</v>
      </c>
      <c r="BI27" s="285" cm="1">
        <f t="array" ref="BI27">INDEX(GMWA!$A$2:$CR$600,MATCH(1,(GMWA!$CQ$2:$CQ$600=BI$3)*(GMWA!$CP$2:$CP$600=BI$4)*(GMWA!$CR$2:$CR$600=BI$1),0),$A27-1966)</f>
        <v>70.411299999999997</v>
      </c>
      <c r="BK27" s="288">
        <f t="shared" si="7"/>
        <v>7.1415643306831855</v>
      </c>
      <c r="BL27" s="288">
        <f t="shared" si="7"/>
        <v>6.3538274013409541</v>
      </c>
      <c r="BM27" s="288">
        <f t="shared" si="7"/>
        <v>4.5106535994180987</v>
      </c>
      <c r="BN27" s="288">
        <f t="shared" si="7"/>
        <v>8.6263049736013482</v>
      </c>
      <c r="BO27" s="288">
        <f t="shared" si="7"/>
        <v>3.1293037060354476</v>
      </c>
      <c r="BP27" s="288">
        <f t="shared" si="7"/>
        <v>7.4836688697613107</v>
      </c>
      <c r="BQ27" s="288">
        <f t="shared" si="7"/>
        <v>5.8408774132162664</v>
      </c>
      <c r="BR27" s="288">
        <f t="shared" si="7"/>
        <v>4.3559639550679101</v>
      </c>
      <c r="BS27" s="288">
        <f t="shared" si="7"/>
        <v>8.2101383178699745</v>
      </c>
      <c r="BT27" s="288">
        <f t="shared" si="7"/>
        <v>6.9433913540605889</v>
      </c>
      <c r="BU27" s="288">
        <f t="shared" si="7"/>
        <v>5.493601284097581</v>
      </c>
      <c r="BV27" s="288">
        <f t="shared" si="7"/>
        <v>10.661751188044274</v>
      </c>
      <c r="BW27" s="288">
        <f t="shared" si="7"/>
        <v>9.651600731498414</v>
      </c>
      <c r="BX27" s="288">
        <f t="shared" si="7"/>
        <v>5.9104206454903006</v>
      </c>
      <c r="BY27" s="288">
        <f t="shared" si="7"/>
        <v>6.2316141995572734</v>
      </c>
      <c r="BZ27" s="288">
        <f t="shared" si="6"/>
        <v>4.7360750848585642</v>
      </c>
      <c r="CA27" s="288">
        <f t="shared" si="4"/>
        <v>8.1531493940441617</v>
      </c>
      <c r="CB27" s="288">
        <f t="shared" si="4"/>
        <v>8.1619306498691042</v>
      </c>
      <c r="CC27" s="288">
        <f t="shared" si="4"/>
        <v>11.531632829820829</v>
      </c>
      <c r="CD27" s="288">
        <f t="shared" si="4"/>
        <v>8.6431880226157647E-3</v>
      </c>
    </row>
    <row r="28" spans="1:82">
      <c r="A28" s="285">
        <f t="shared" si="5"/>
        <v>1994</v>
      </c>
      <c r="B28" s="285" cm="1">
        <f t="array" ref="B28">INDEX(GMWA!$A$2:$CR$600,MATCH(1,(GMWA!$CQ$2:$CQ$600=B$3)*(GMWA!$CP$2:$CP$600=B$4)*(GMWA!$CR$2:$CR$600=B$1),0),$A28-1966)</f>
        <v>23342</v>
      </c>
      <c r="C28" s="285" cm="1">
        <f t="array" ref="C28">INDEX(GMWA!$A$2:$CR$600,MATCH(1,(GMWA!$CQ$2:$CQ$600=C$3)*(GMWA!$CP$2:$CP$600=C$4)*(GMWA!$CR$2:$CR$600=C$1),0),$A28-1966)</f>
        <v>434.05</v>
      </c>
      <c r="D28" s="285" cm="1">
        <f t="array" ref="D28">INDEX(GMWA!$A$2:$CR$600,MATCH(1,(GMWA!$CQ$2:$CQ$600=D$3)*(GMWA!$CP$2:$CP$600=D$4)*(GMWA!$CR$2:$CR$600=D$1),0),$A28-1966)</f>
        <v>16449.900000000001</v>
      </c>
      <c r="E28" s="285" cm="1">
        <f t="array" ref="E28">INDEX(GMWA!$A$2:$CR$600,MATCH(1,(GMWA!$CQ$2:$CQ$600=E$3)*(GMWA!$CP$2:$CP$600=E$4)*(GMWA!$CR$2:$CR$600=E$1),0),$A28-1966)</f>
        <v>69791</v>
      </c>
      <c r="F28" s="285" cm="1">
        <f t="array" ref="F28">INDEX(GMWA!$A$2:$CR$600,MATCH(1,(GMWA!$CQ$2:$CQ$600=F$3)*(GMWA!$CP$2:$CP$600=F$4)*(GMWA!$CR$2:$CR$600=F$1),0),$A28-1966)</f>
        <v>7576</v>
      </c>
      <c r="G28" s="285" cm="1">
        <f t="array" ref="G28">INDEX(GMWA!$A$2:$CR$600,MATCH(1,(GMWA!$CQ$2:$CQ$600=G$3)*(GMWA!$CP$2:$CP$600=G$4)*(GMWA!$CR$2:$CR$600=G$1),0),$A28-1966)</f>
        <v>58.950110000000002</v>
      </c>
      <c r="H28" s="285" cm="1">
        <f t="array" ref="H28">INDEX(GMWA!$A$2:$CR$600,MATCH(1,(GMWA!$CQ$2:$CQ$600=H$3)*(GMWA!$CP$2:$CP$600=H$4)*(GMWA!$CR$2:$CR$600=H$1),0),$A28-1966)</f>
        <v>83792.539999999994</v>
      </c>
      <c r="I28" s="285" cm="1">
        <f t="array" ref="I28">INDEX(GMWA!$A$2:$CR$600,MATCH(1,(GMWA!$CQ$2:$CQ$600=I$3)*(GMWA!$CP$2:$CP$600=I$4)*(GMWA!$CR$2:$CR$600=I$1),0),$A28-1966)</f>
        <v>7.541112</v>
      </c>
      <c r="J28" s="285" cm="1">
        <f t="array" ref="J28">INDEX(GMWA!$A$2:$CR$600,MATCH(1,(GMWA!$CQ$2:$CQ$600=J$3)*(GMWA!$CP$2:$CP$600=J$4)*(GMWA!$CR$2:$CR$600=J$1),0),$A28-1966)</f>
        <v>2577.0410000000002</v>
      </c>
      <c r="K28" s="285" cm="1">
        <f t="array" ref="K28">INDEX(GMWA!$A$2:$CR$600,MATCH(1,(GMWA!$CQ$2:$CQ$600=K$3)*(GMWA!$CP$2:$CP$600=K$4)*(GMWA!$CR$2:$CR$600=K$1),0),$A28-1966)</f>
        <v>59.37</v>
      </c>
      <c r="L28" s="285" cm="1">
        <f t="array" ref="L28">INDEX(GMWA!$A$2:$CR$600,MATCH(1,(GMWA!$CQ$2:$CQ$600=L$3)*(GMWA!$CP$2:$CP$600=L$4)*(GMWA!$CR$2:$CR$600=L$1),0),$A28-1966)</f>
        <v>39.137</v>
      </c>
      <c r="M28" s="285" cm="1">
        <f t="array" ref="M28">INDEX(GMWA!$A$2:$CR$600,MATCH(1,(GMWA!$CQ$2:$CQ$600=M$3)*(GMWA!$CP$2:$CP$600=M$4)*(GMWA!$CR$2:$CR$600=M$1),0),$A28-1966)</f>
        <v>98.534909999999996</v>
      </c>
      <c r="N28" s="285" cm="1">
        <f t="array" ref="N28">INDEX(GMWA!$A$2:$CR$600,MATCH(1,(GMWA!$CQ$2:$CQ$600=N$3)*(GMWA!$CP$2:$CP$600=N$4)*(GMWA!$CR$2:$CR$600=N$1),0),$A28-1966)</f>
        <v>22.388459999999998</v>
      </c>
      <c r="O28" s="285" cm="1">
        <f t="array" ref="O28">INDEX(GMWA!$A$2:$CR$600,MATCH(1,(GMWA!$CQ$2:$CQ$600=O$3)*(GMWA!$CP$2:$CP$600=O$4)*(GMWA!$CR$2:$CR$600=O$1),0),$A28-1966)</f>
        <v>15.629099999999999</v>
      </c>
      <c r="P28" s="285" cm="1">
        <f t="array" ref="P28">INDEX(GMWA!$A$2:$CR$600,MATCH(1,(GMWA!$CQ$2:$CQ$600=P$3)*(GMWA!$CP$2:$CP$600=P$4)*(GMWA!$CR$2:$CR$600=P$1),0),$A28-1966)</f>
        <v>18.390840000000001</v>
      </c>
      <c r="Q28" s="285" cm="1">
        <f t="array" ref="Q28">INDEX(GMWA!$A$2:$CR$600,MATCH(1,(GMWA!$CQ$2:$CQ$600=Q$3)*(GMWA!$CP$2:$CP$600=Q$4)*(GMWA!$CR$2:$CR$600=Q$1),0),$A28-1966)</f>
        <v>6.0852820000000003</v>
      </c>
      <c r="R28" s="285" cm="1">
        <f t="array" ref="R28">INDEX(GMWA!$A$2:$CR$600,MATCH(1,(GMWA!$CQ$2:$CQ$600=R$3)*(GMWA!$CP$2:$CP$600=R$4)*(GMWA!$CR$2:$CR$600=R$1),0),$A28-1966)</f>
        <v>3.6480000000000001</v>
      </c>
      <c r="S28" s="285" cm="1">
        <f t="array" ref="S28">INDEX(GMWA!$A$2:$CR$600,MATCH(1,(GMWA!$CQ$2:$CQ$600=S$3)*(GMWA!$CP$2:$CP$600=S$4)*(GMWA!$CR$2:$CR$600=S$1),0),$A28-1966)</f>
        <v>2.7972299999999999</v>
      </c>
      <c r="T28" s="285" cm="1">
        <f t="array" ref="T28">INDEX(GMWA!$A$2:$CR$600,MATCH(1,(GMWA!$CQ$2:$CQ$600=T$3)*(GMWA!$CP$2:$CP$600=T$4)*(GMWA!$CR$2:$CR$600=T$1),0),$A28-1966)</f>
        <v>11.7371</v>
      </c>
      <c r="U28" s="285" cm="1">
        <f t="array" ref="U28">INDEX(GMWA!$A$2:$CR$600,MATCH(1,(GMWA!$CQ$2:$CQ$600=U$3)*(GMWA!$CP$2:$CP$600=U$4)*(GMWA!$CR$2:$CR$600=U$1),0),$A28-1966)</f>
        <v>4.0000000000000001E-3</v>
      </c>
      <c r="V28" s="285" cm="1">
        <f t="array" ref="V28">INDEX(GMWA!$A$2:$CR$600,MATCH(1,(GMWA!$CQ$2:$CQ$600=V$3)*(GMWA!$CP$2:$CP$600=V$4)*(GMWA!$CR$2:$CR$600=V$1),0),$A28-1966)</f>
        <v>329627</v>
      </c>
      <c r="W28" s="285" cm="1">
        <f t="array" ref="W28">INDEX(GMWA!$A$2:$CR$600,MATCH(1,(GMWA!$CQ$2:$CQ$600=W$3)*(GMWA!$CP$2:$CP$600=W$4)*(GMWA!$CR$2:$CR$600=W$1),0),$A28-1966)</f>
        <v>6986.3649999999998</v>
      </c>
      <c r="X28" s="285" cm="1">
        <f t="array" ref="X28">INDEX(GMWA!$A$2:$CR$600,MATCH(1,(GMWA!$CQ$2:$CQ$600=X$3)*(GMWA!$CP$2:$CP$600=X$4)*(GMWA!$CR$2:$CR$600=X$1),0),$A28-1966)</f>
        <v>395323</v>
      </c>
      <c r="Y28" s="285" cm="1">
        <f t="array" ref="Y28">INDEX(GMWA!$A$2:$CR$600,MATCH(1,(GMWA!$CQ$2:$CQ$600=Y$3)*(GMWA!$CP$2:$CP$600=Y$4)*(GMWA!$CR$2:$CR$600=Y$1),0),$A28-1966)</f>
        <v>808152</v>
      </c>
      <c r="Z28" s="285" cm="1">
        <f t="array" ref="Z28">INDEX(GMWA!$A$2:$CR$600,MATCH(1,(GMWA!$CQ$2:$CQ$600=Z$3)*(GMWA!$CP$2:$CP$600=Z$4)*(GMWA!$CR$2:$CR$600=Z$1),0),$A28-1966)</f>
        <v>188579</v>
      </c>
      <c r="AA28" s="285" cm="1">
        <f t="array" ref="AA28">INDEX(GMWA!$A$2:$CR$600,MATCH(1,(GMWA!$CQ$2:$CQ$600=AA$3)*(GMWA!$CP$2:$CP$600=AA$4)*(GMWA!$CR$2:$CR$600=AA$1),0),$A28-1966)</f>
        <v>797.49800000000005</v>
      </c>
      <c r="AB28" s="285" cm="1">
        <f t="array" ref="AB28">INDEX(GMWA!$A$2:$CR$600,MATCH(1,(GMWA!$CQ$2:$CQ$600=AB$3)*(GMWA!$CP$2:$CP$600=AB$4)*(GMWA!$CR$2:$CR$600=AB$1),0),$A28-1966)</f>
        <v>1382504</v>
      </c>
      <c r="AC28" s="285" cm="1">
        <f t="array" ref="AC28">INDEX(GMWA!$A$2:$CR$600,MATCH(1,(GMWA!$CQ$2:$CQ$600=AC$3)*(GMWA!$CP$2:$CP$600=AC$4)*(GMWA!$CR$2:$CR$600=AC$1),0),$A28-1966)</f>
        <v>165.06559999999999</v>
      </c>
      <c r="AD28" s="285" cm="1">
        <f t="array" ref="AD28">INDEX(GMWA!$A$2:$CR$600,MATCH(1,(GMWA!$CQ$2:$CQ$600=AD$3)*(GMWA!$CP$2:$CP$600=AD$4)*(GMWA!$CR$2:$CR$600=AD$1),0),$A28-1966)</f>
        <v>31761.91</v>
      </c>
      <c r="AE28" s="285" cm="1">
        <f t="array" ref="AE28">INDEX(GMWA!$A$2:$CR$600,MATCH(1,(GMWA!$CQ$2:$CQ$600=AE$3)*(GMWA!$CP$2:$CP$600=AE$4)*(GMWA!$CR$2:$CR$600=AE$1),0),$A28-1966)</f>
        <v>890.72389999999996</v>
      </c>
      <c r="AF28" s="285" cm="1">
        <f t="array" ref="AF28">INDEX(GMWA!$A$2:$CR$600,MATCH(1,(GMWA!$CQ$2:$CQ$600=AF$3)*(GMWA!$CP$2:$CP$600=AF$4)*(GMWA!$CR$2:$CR$600=AF$1),0),$A28-1966)</f>
        <v>676.23099999999999</v>
      </c>
      <c r="AG28" s="285" cm="1">
        <f t="array" ref="AG28">INDEX(GMWA!$A$2:$CR$600,MATCH(1,(GMWA!$CQ$2:$CQ$600=AG$3)*(GMWA!$CP$2:$CP$600=AG$4)*(GMWA!$CR$2:$CR$600=AG$1),0),$A28-1966)</f>
        <v>1072.683</v>
      </c>
      <c r="AH28" s="285" cm="1">
        <f t="array" ref="AH28">INDEX(GMWA!$A$2:$CR$600,MATCH(1,(GMWA!$CQ$2:$CQ$600=AH$3)*(GMWA!$CP$2:$CP$600=AH$4)*(GMWA!$CR$2:$CR$600=AH$1),0),$A28-1966)</f>
        <v>270.48700000000002</v>
      </c>
      <c r="AI28" s="285" cm="1">
        <f t="array" ref="AI28">INDEX(GMWA!$A$2:$CR$600,MATCH(1,(GMWA!$CQ$2:$CQ$600=AI$3)*(GMWA!$CP$2:$CP$600=AI$4)*(GMWA!$CR$2:$CR$600=AI$1),0),$A28-1966)</f>
        <v>259.97070000000002</v>
      </c>
      <c r="AJ28" s="285" cm="1">
        <f t="array" ref="AJ28">INDEX(GMWA!$A$2:$CR$600,MATCH(1,(GMWA!$CQ$2:$CQ$600=AJ$3)*(GMWA!$CP$2:$CP$600=AJ$4)*(GMWA!$CR$2:$CR$600=AJ$1),0),$A28-1966)</f>
        <v>338.40609999999998</v>
      </c>
      <c r="AK28" s="285" cm="1">
        <f t="array" ref="AK28">INDEX(GMWA!$A$2:$CR$600,MATCH(1,(GMWA!$CQ$2:$CQ$600=AK$3)*(GMWA!$CP$2:$CP$600=AK$4)*(GMWA!$CR$2:$CR$600=AK$1),0),$A28-1966)</f>
        <v>145.58609999999999</v>
      </c>
      <c r="AL28" s="285" cm="1">
        <f t="array" ref="AL28">INDEX(GMWA!$A$2:$CR$600,MATCH(1,(GMWA!$CQ$2:$CQ$600=AL$3)*(GMWA!$CP$2:$CP$600=AL$4)*(GMWA!$CR$2:$CR$600=AL$1),0),$A28-1966)</f>
        <v>50.118369999999999</v>
      </c>
      <c r="AM28" s="285" cm="1">
        <f t="array" ref="AM28">INDEX(GMWA!$A$2:$CR$600,MATCH(1,(GMWA!$CQ$2:$CQ$600=AM$3)*(GMWA!$CP$2:$CP$600=AM$4)*(GMWA!$CR$2:$CR$600=AM$1),0),$A28-1966)</f>
        <v>35.357140000000001</v>
      </c>
      <c r="AN28" s="285" cm="1">
        <f t="array" ref="AN28">INDEX(GMWA!$A$2:$CR$600,MATCH(1,(GMWA!$CQ$2:$CQ$600=AN$3)*(GMWA!$CP$2:$CP$600=AN$4)*(GMWA!$CR$2:$CR$600=AN$1),0),$A28-1966)</f>
        <v>95.942329999999998</v>
      </c>
      <c r="AO28" s="285" cm="1">
        <f t="array" ref="AO28">INDEX(GMWA!$A$2:$CR$600,MATCH(1,(GMWA!$CQ$2:$CQ$600=AO$3)*(GMWA!$CP$2:$CP$600=AO$4)*(GMWA!$CR$2:$CR$600=AO$1),0),$A28-1966)</f>
        <v>52.660539999999997</v>
      </c>
      <c r="AP28" s="285" cm="1">
        <f t="array" ref="AP28">INDEX(GMWA!$A$2:$CR$600,MATCH(1,(GMWA!$CQ$2:$CQ$600=AP$3)*(GMWA!$CP$2:$CP$600=AP$4)*(GMWA!$CR$2:$CR$600=AP$1),0),$A28-1966)</f>
        <v>810794</v>
      </c>
      <c r="AQ28" s="285" cm="1">
        <f t="array" ref="AQ28">INDEX(GMWA!$A$2:$CR$600,MATCH(1,(GMWA!$CQ$2:$CQ$600=AQ$3)*(GMWA!$CP$2:$CP$600=AQ$4)*(GMWA!$CR$2:$CR$600=AQ$1),0),$A28-1966)</f>
        <v>7287.25</v>
      </c>
      <c r="AR28" s="285" cm="1">
        <f t="array" ref="AR28">INDEX(GMWA!$A$2:$CR$600,MATCH(1,(GMWA!$CQ$2:$CQ$600=AR$3)*(GMWA!$CP$2:$CP$600=AR$4)*(GMWA!$CR$2:$CR$600=AR$1),0),$A28-1966)</f>
        <v>510924.7</v>
      </c>
      <c r="AS28" s="285" cm="1">
        <f t="array" ref="AS28">INDEX(GMWA!$A$2:$CR$600,MATCH(1,(GMWA!$CQ$2:$CQ$600=AS$3)*(GMWA!$CP$2:$CP$600=AS$4)*(GMWA!$CR$2:$CR$600=AS$1),0),$A28-1966)</f>
        <v>791972</v>
      </c>
      <c r="AT28" s="285" cm="1">
        <f t="array" ref="AT28">INDEX(GMWA!$A$2:$CR$600,MATCH(1,(GMWA!$CQ$2:$CQ$600=AT$3)*(GMWA!$CP$2:$CP$600=AT$4)*(GMWA!$CR$2:$CR$600=AT$1),0),$A28-1966)</f>
        <v>482973</v>
      </c>
      <c r="AU28" s="285" cm="1">
        <f t="array" ref="AU28">INDEX(GMWA!$A$2:$CR$600,MATCH(1,(GMWA!$CQ$2:$CQ$600=AU$3)*(GMWA!$CP$2:$CP$600=AU$4)*(GMWA!$CR$2:$CR$600=AU$1),0),$A28-1966)</f>
        <v>992.36800000000005</v>
      </c>
      <c r="AV28" s="285" cm="1">
        <f t="array" ref="AV28">INDEX(GMWA!$A$2:$CR$600,MATCH(1,(GMWA!$CQ$2:$CQ$600=AV$3)*(GMWA!$CP$2:$CP$600=AV$4)*(GMWA!$CR$2:$CR$600=AV$1),0),$A28-1966)</f>
        <v>1762342</v>
      </c>
      <c r="AW28" s="285" cm="1">
        <f t="array" ref="AW28">INDEX(GMWA!$A$2:$CR$600,MATCH(1,(GMWA!$CQ$2:$CQ$600=AW$3)*(GMWA!$CP$2:$CP$600=AW$4)*(GMWA!$CR$2:$CR$600=AW$1),0),$A28-1966)</f>
        <v>412.01159999999999</v>
      </c>
      <c r="AX28" s="285" cm="1">
        <f t="array" ref="AX28">INDEX(GMWA!$A$2:$CR$600,MATCH(1,(GMWA!$CQ$2:$CQ$600=AX$3)*(GMWA!$CP$2:$CP$600=AX$4)*(GMWA!$CR$2:$CR$600=AX$1),0),$A28-1966)</f>
        <v>386016.3</v>
      </c>
      <c r="AY28" s="285" cm="1">
        <f t="array" ref="AY28">INDEX(GMWA!$A$2:$CR$600,MATCH(1,(GMWA!$CQ$2:$CQ$600=AY$3)*(GMWA!$CP$2:$CP$600=AY$4)*(GMWA!$CR$2:$CR$600=AY$1),0),$A28-1966)</f>
        <v>1837.3869999999999</v>
      </c>
      <c r="AZ28" s="285" cm="1">
        <f t="array" ref="AZ28">INDEX(GMWA!$A$2:$CR$600,MATCH(1,(GMWA!$CQ$2:$CQ$600=AZ$3)*(GMWA!$CP$2:$CP$600=AZ$4)*(GMWA!$CR$2:$CR$600=AZ$1),0),$A28-1966)</f>
        <v>1172.316</v>
      </c>
      <c r="BA28" s="285" cm="1">
        <f t="array" ref="BA28">INDEX(GMWA!$A$2:$CR$600,MATCH(1,(GMWA!$CQ$2:$CQ$600=BA$3)*(GMWA!$CP$2:$CP$600=BA$4)*(GMWA!$CR$2:$CR$600=BA$1),0),$A28-1966)</f>
        <v>921.28099999999995</v>
      </c>
      <c r="BB28" s="285" cm="1">
        <f t="array" ref="BB28">INDEX(GMWA!$A$2:$CR$600,MATCH(1,(GMWA!$CQ$2:$CQ$600=BB$3)*(GMWA!$CP$2:$CP$600=BB$4)*(GMWA!$CR$2:$CR$600=BB$1),0),$A28-1966)</f>
        <v>426.21089999999998</v>
      </c>
      <c r="BC28" s="285" cm="1">
        <f t="array" ref="BC28">INDEX(GMWA!$A$2:$CR$600,MATCH(1,(GMWA!$CQ$2:$CQ$600=BC$3)*(GMWA!$CP$2:$CP$600=BC$4)*(GMWA!$CR$2:$CR$600=BC$1),0),$A28-1966)</f>
        <v>315.68299999999999</v>
      </c>
      <c r="BD28" s="285" cm="1">
        <f t="array" ref="BD28">INDEX(GMWA!$A$2:$CR$600,MATCH(1,(GMWA!$CQ$2:$CQ$600=BD$3)*(GMWA!$CP$2:$CP$600=BD$4)*(GMWA!$CR$2:$CR$600=BD$1),0),$A28-1966)</f>
        <v>197.68600000000001</v>
      </c>
      <c r="BE28" s="285" cm="1">
        <f t="array" ref="BE28">INDEX(GMWA!$A$2:$CR$600,MATCH(1,(GMWA!$CQ$2:$CQ$600=BE$3)*(GMWA!$CP$2:$CP$600=BE$4)*(GMWA!$CR$2:$CR$600=BE$1),0),$A28-1966)</f>
        <v>167.6799</v>
      </c>
      <c r="BF28" s="285" cm="1">
        <f t="array" ref="BF28">INDEX(GMWA!$A$2:$CR$600,MATCH(1,(GMWA!$CQ$2:$CQ$600=BF$3)*(GMWA!$CP$2:$CP$600=BF$4)*(GMWA!$CR$2:$CR$600=BF$1),0),$A28-1966)</f>
        <v>90.646000000000001</v>
      </c>
      <c r="BG28" s="285" cm="1">
        <f t="array" ref="BG28">INDEX(GMWA!$A$2:$CR$600,MATCH(1,(GMWA!$CQ$2:$CQ$600=BG$3)*(GMWA!$CP$2:$CP$600=BG$4)*(GMWA!$CR$2:$CR$600=BG$1),0),$A28-1966)</f>
        <v>47.890099999999997</v>
      </c>
      <c r="BH28" s="285" cm="1">
        <f t="array" ref="BH28">INDEX(GMWA!$A$2:$CR$600,MATCH(1,(GMWA!$CQ$2:$CQ$600=BH$3)*(GMWA!$CP$2:$CP$600=BH$4)*(GMWA!$CR$2:$CR$600=BH$1),0),$A28-1966)</f>
        <v>85.886520000000004</v>
      </c>
      <c r="BI28" s="285" cm="1">
        <f t="array" ref="BI28">INDEX(GMWA!$A$2:$CR$600,MATCH(1,(GMWA!$CQ$2:$CQ$600=BI$3)*(GMWA!$CP$2:$CP$600=BI$4)*(GMWA!$CR$2:$CR$600=BI$1),0),$A28-1966)</f>
        <v>76.5458</v>
      </c>
      <c r="BK28" s="288">
        <f t="shared" si="7"/>
        <v>7.0813373904443502</v>
      </c>
      <c r="BL28" s="288">
        <f t="shared" si="7"/>
        <v>6.2128159636663707</v>
      </c>
      <c r="BM28" s="288">
        <f t="shared" si="7"/>
        <v>4.1611290008423492</v>
      </c>
      <c r="BN28" s="288">
        <f t="shared" si="7"/>
        <v>8.6358754293746713</v>
      </c>
      <c r="BO28" s="288">
        <f t="shared" si="7"/>
        <v>4.0174144522985058</v>
      </c>
      <c r="BP28" s="288">
        <f t="shared" si="7"/>
        <v>7.3918818605187715</v>
      </c>
      <c r="BQ28" s="288">
        <f t="shared" si="7"/>
        <v>6.0609256826743358</v>
      </c>
      <c r="BR28" s="288">
        <f t="shared" si="7"/>
        <v>4.5685545625496777</v>
      </c>
      <c r="BS28" s="288">
        <f t="shared" si="7"/>
        <v>8.1136210007521594</v>
      </c>
      <c r="BT28" s="288">
        <f t="shared" si="7"/>
        <v>6.6653651035971979</v>
      </c>
      <c r="BU28" s="288">
        <f t="shared" si="7"/>
        <v>5.7875193535936686</v>
      </c>
      <c r="BV28" s="288">
        <f t="shared" si="7"/>
        <v>9.1858368222485112</v>
      </c>
      <c r="BW28" s="288">
        <f t="shared" si="7"/>
        <v>8.2770927992842527</v>
      </c>
      <c r="BX28" s="288">
        <f t="shared" si="7"/>
        <v>6.011869799173521</v>
      </c>
      <c r="BY28" s="288">
        <f t="shared" si="7"/>
        <v>5.4345474268933103</v>
      </c>
      <c r="BZ28" s="288">
        <f t="shared" si="6"/>
        <v>4.1798509610464194</v>
      </c>
      <c r="CA28" s="288">
        <f t="shared" si="4"/>
        <v>7.2787682440590151</v>
      </c>
      <c r="CB28" s="288">
        <f t="shared" si="4"/>
        <v>7.9113582150592485</v>
      </c>
      <c r="CC28" s="288">
        <f t="shared" si="4"/>
        <v>12.233494850500296</v>
      </c>
      <c r="CD28" s="288">
        <f t="shared" si="4"/>
        <v>7.5958203239085672E-3</v>
      </c>
    </row>
    <row r="29" spans="1:82">
      <c r="A29" s="285">
        <f t="shared" si="5"/>
        <v>1995</v>
      </c>
      <c r="B29" s="285" cm="1">
        <f t="array" ref="B29">INDEX(GMWA!$A$2:$CR$600,MATCH(1,(GMWA!$CQ$2:$CQ$600=B$3)*(GMWA!$CP$2:$CP$600=B$4)*(GMWA!$CR$2:$CR$600=B$1),0),$A29-1966)</f>
        <v>26561</v>
      </c>
      <c r="C29" s="285" cm="1">
        <f t="array" ref="C29">INDEX(GMWA!$A$2:$CR$600,MATCH(1,(GMWA!$CQ$2:$CQ$600=C$3)*(GMWA!$CP$2:$CP$600=C$4)*(GMWA!$CR$2:$CR$600=C$1),0),$A29-1966)</f>
        <v>472.97500000000002</v>
      </c>
      <c r="D29" s="285" cm="1">
        <f t="array" ref="D29">INDEX(GMWA!$A$2:$CR$600,MATCH(1,(GMWA!$CQ$2:$CQ$600=D$3)*(GMWA!$CP$2:$CP$600=D$4)*(GMWA!$CR$2:$CR$600=D$1),0),$A29-1966)</f>
        <v>16990.8</v>
      </c>
      <c r="E29" s="285" cm="1">
        <f t="array" ref="E29">INDEX(GMWA!$A$2:$CR$600,MATCH(1,(GMWA!$CQ$2:$CQ$600=E$3)*(GMWA!$CP$2:$CP$600=E$4)*(GMWA!$CR$2:$CR$600=E$1),0),$A29-1966)</f>
        <v>77737</v>
      </c>
      <c r="F29" s="285" cm="1">
        <f t="array" ref="F29">INDEX(GMWA!$A$2:$CR$600,MATCH(1,(GMWA!$CQ$2:$CQ$600=F$3)*(GMWA!$CP$2:$CP$600=F$4)*(GMWA!$CR$2:$CR$600=F$1),0),$A29-1966)</f>
        <v>8693</v>
      </c>
      <c r="G29" s="285" cm="1">
        <f t="array" ref="G29">INDEX(GMWA!$A$2:$CR$600,MATCH(1,(GMWA!$CQ$2:$CQ$600=G$3)*(GMWA!$CP$2:$CP$600=G$4)*(GMWA!$CR$2:$CR$600=G$1),0),$A29-1966)</f>
        <v>59.355719999999998</v>
      </c>
      <c r="H29" s="285" cm="1">
        <f t="array" ref="H29">INDEX(GMWA!$A$2:$CR$600,MATCH(1,(GMWA!$CQ$2:$CQ$600=H$3)*(GMWA!$CP$2:$CP$600=H$4)*(GMWA!$CR$2:$CR$600=H$1),0),$A29-1966)</f>
        <v>96586.48</v>
      </c>
      <c r="I29" s="285" cm="1">
        <f t="array" ref="I29">INDEX(GMWA!$A$2:$CR$600,MATCH(1,(GMWA!$CQ$2:$CQ$600=I$3)*(GMWA!$CP$2:$CP$600=I$4)*(GMWA!$CR$2:$CR$600=I$1),0),$A29-1966)</f>
        <v>7.7954489999999996</v>
      </c>
      <c r="J29" s="285" cm="1">
        <f t="array" ref="J29">INDEX(GMWA!$A$2:$CR$600,MATCH(1,(GMWA!$CQ$2:$CQ$600=J$3)*(GMWA!$CP$2:$CP$600=J$4)*(GMWA!$CR$2:$CR$600=J$1),0),$A29-1966)</f>
        <v>2896.203</v>
      </c>
      <c r="K29" s="285" cm="1">
        <f t="array" ref="K29">INDEX(GMWA!$A$2:$CR$600,MATCH(1,(GMWA!$CQ$2:$CQ$600=K$3)*(GMWA!$CP$2:$CP$600=K$4)*(GMWA!$CR$2:$CR$600=K$1),0),$A29-1966)</f>
        <v>65.3</v>
      </c>
      <c r="L29" s="285" cm="1">
        <f t="array" ref="L29">INDEX(GMWA!$A$2:$CR$600,MATCH(1,(GMWA!$CQ$2:$CQ$600=L$3)*(GMWA!$CP$2:$CP$600=L$4)*(GMWA!$CR$2:$CR$600=L$1),0),$A29-1966)</f>
        <v>41.981999999999999</v>
      </c>
      <c r="M29" s="285" cm="1">
        <f t="array" ref="M29">INDEX(GMWA!$A$2:$CR$600,MATCH(1,(GMWA!$CQ$2:$CQ$600=M$3)*(GMWA!$CP$2:$CP$600=M$4)*(GMWA!$CR$2:$CR$600=M$1),0),$A29-1966)</f>
        <v>109.776</v>
      </c>
      <c r="N29" s="285" cm="1">
        <f t="array" ref="N29">INDEX(GMWA!$A$2:$CR$600,MATCH(1,(GMWA!$CQ$2:$CQ$600=N$3)*(GMWA!$CP$2:$CP$600=N$4)*(GMWA!$CR$2:$CR$600=N$1),0),$A29-1966)</f>
        <v>22.729369999999999</v>
      </c>
      <c r="O29" s="285" cm="1">
        <f t="array" ref="O29">INDEX(GMWA!$A$2:$CR$600,MATCH(1,(GMWA!$CQ$2:$CQ$600=O$3)*(GMWA!$CP$2:$CP$600=O$4)*(GMWA!$CR$2:$CR$600=O$1),0),$A29-1966)</f>
        <v>16.724</v>
      </c>
      <c r="P29" s="285" cm="1">
        <f t="array" ref="P29">INDEX(GMWA!$A$2:$CR$600,MATCH(1,(GMWA!$CQ$2:$CQ$600=P$3)*(GMWA!$CP$2:$CP$600=P$4)*(GMWA!$CR$2:$CR$600=P$1),0),$A29-1966)</f>
        <v>18.944739999999999</v>
      </c>
      <c r="Q29" s="285" cm="1">
        <f t="array" ref="Q29">INDEX(GMWA!$A$2:$CR$600,MATCH(1,(GMWA!$CQ$2:$CQ$600=Q$3)*(GMWA!$CP$2:$CP$600=Q$4)*(GMWA!$CR$2:$CR$600=Q$1),0),$A29-1966)</f>
        <v>7.0075060000000002</v>
      </c>
      <c r="R29" s="285" cm="1">
        <f t="array" ref="R29">INDEX(GMWA!$A$2:$CR$600,MATCH(1,(GMWA!$CQ$2:$CQ$600=R$3)*(GMWA!$CP$2:$CP$600=R$4)*(GMWA!$CR$2:$CR$600=R$1),0),$A29-1966)</f>
        <v>3.778</v>
      </c>
      <c r="S29" s="285" cm="1">
        <f t="array" ref="S29">INDEX(GMWA!$A$2:$CR$600,MATCH(1,(GMWA!$CQ$2:$CQ$600=S$3)*(GMWA!$CP$2:$CP$600=S$4)*(GMWA!$CR$2:$CR$600=S$1),0),$A29-1966)</f>
        <v>2.7854000000000001</v>
      </c>
      <c r="T29" s="285" cm="1">
        <f t="array" ref="T29">INDEX(GMWA!$A$2:$CR$600,MATCH(1,(GMWA!$CQ$2:$CQ$600=T$3)*(GMWA!$CP$2:$CP$600=T$4)*(GMWA!$CR$2:$CR$600=T$1),0),$A29-1966)</f>
        <v>11.4771</v>
      </c>
      <c r="U29" s="285" cm="1">
        <f t="array" ref="U29">INDEX(GMWA!$A$2:$CR$600,MATCH(1,(GMWA!$CQ$2:$CQ$600=U$3)*(GMWA!$CP$2:$CP$600=U$4)*(GMWA!$CR$2:$CR$600=U$1),0),$A29-1966)</f>
        <v>4.0000000000000001E-3</v>
      </c>
      <c r="V29" s="285" cm="1">
        <f t="array" ref="V29">INDEX(GMWA!$A$2:$CR$600,MATCH(1,(GMWA!$CQ$2:$CQ$600=V$3)*(GMWA!$CP$2:$CP$600=V$4)*(GMWA!$CR$2:$CR$600=V$1),0),$A29-1966)</f>
        <v>367999</v>
      </c>
      <c r="W29" s="285" cm="1">
        <f t="array" ref="W29">INDEX(GMWA!$A$2:$CR$600,MATCH(1,(GMWA!$CQ$2:$CQ$600=W$3)*(GMWA!$CP$2:$CP$600=W$4)*(GMWA!$CR$2:$CR$600=W$1),0),$A29-1966)</f>
        <v>7174.4129999999996</v>
      </c>
      <c r="X29" s="285" cm="1">
        <f t="array" ref="X29">INDEX(GMWA!$A$2:$CR$600,MATCH(1,(GMWA!$CQ$2:$CQ$600=X$3)*(GMWA!$CP$2:$CP$600=X$4)*(GMWA!$CR$2:$CR$600=X$1),0),$A29-1966)</f>
        <v>439647</v>
      </c>
      <c r="Y29" s="285" cm="1">
        <f t="array" ref="Y29">INDEX(GMWA!$A$2:$CR$600,MATCH(1,(GMWA!$CQ$2:$CQ$600=Y$3)*(GMWA!$CP$2:$CP$600=Y$4)*(GMWA!$CR$2:$CR$600=Y$1),0),$A29-1966)</f>
        <v>866026</v>
      </c>
      <c r="Z29" s="285" cm="1">
        <f t="array" ref="Z29">INDEX(GMWA!$A$2:$CR$600,MATCH(1,(GMWA!$CQ$2:$CQ$600=Z$3)*(GMWA!$CP$2:$CP$600=Z$4)*(GMWA!$CR$2:$CR$600=Z$1),0),$A29-1966)</f>
        <v>205222</v>
      </c>
      <c r="AA29" s="285" cm="1">
        <f t="array" ref="AA29">INDEX(GMWA!$A$2:$CR$600,MATCH(1,(GMWA!$CQ$2:$CQ$600=AA$3)*(GMWA!$CP$2:$CP$600=AA$4)*(GMWA!$CR$2:$CR$600=AA$1),0),$A29-1966)</f>
        <v>845.31600000000003</v>
      </c>
      <c r="AB29" s="285" cm="1">
        <f t="array" ref="AB29">INDEX(GMWA!$A$2:$CR$600,MATCH(1,(GMWA!$CQ$2:$CQ$600=AB$3)*(GMWA!$CP$2:$CP$600=AB$4)*(GMWA!$CR$2:$CR$600=AB$1),0),$A29-1966)</f>
        <v>1464280</v>
      </c>
      <c r="AC29" s="285" cm="1">
        <f t="array" ref="AC29">INDEX(GMWA!$A$2:$CR$600,MATCH(1,(GMWA!$CQ$2:$CQ$600=AC$3)*(GMWA!$CP$2:$CP$600=AC$4)*(GMWA!$CR$2:$CR$600=AC$1),0),$A29-1966)</f>
        <v>175.2516</v>
      </c>
      <c r="AD29" s="285" cm="1">
        <f t="array" ref="AD29">INDEX(GMWA!$A$2:$CR$600,MATCH(1,(GMWA!$CQ$2:$CQ$600=AD$3)*(GMWA!$CP$2:$CP$600=AD$4)*(GMWA!$CR$2:$CR$600=AD$1),0),$A29-1966)</f>
        <v>32820.870000000003</v>
      </c>
      <c r="AE29" s="285" cm="1">
        <f t="array" ref="AE29">INDEX(GMWA!$A$2:$CR$600,MATCH(1,(GMWA!$CQ$2:$CQ$600=AE$3)*(GMWA!$CP$2:$CP$600=AE$4)*(GMWA!$CR$2:$CR$600=AE$1),0),$A29-1966)</f>
        <v>1036.001</v>
      </c>
      <c r="AF29" s="285" cm="1">
        <f t="array" ref="AF29">INDEX(GMWA!$A$2:$CR$600,MATCH(1,(GMWA!$CQ$2:$CQ$600=AF$3)*(GMWA!$CP$2:$CP$600=AF$4)*(GMWA!$CR$2:$CR$600=AF$1),0),$A29-1966)</f>
        <v>884.95600000000002</v>
      </c>
      <c r="AG29" s="285" cm="1">
        <f t="array" ref="AG29">INDEX(GMWA!$A$2:$CR$600,MATCH(1,(GMWA!$CQ$2:$CQ$600=AG$3)*(GMWA!$CP$2:$CP$600=AG$4)*(GMWA!$CR$2:$CR$600=AG$1),0),$A29-1966)</f>
        <v>1174.1210000000001</v>
      </c>
      <c r="AH29" s="285" cm="1">
        <f t="array" ref="AH29">INDEX(GMWA!$A$2:$CR$600,MATCH(1,(GMWA!$CQ$2:$CQ$600=AH$3)*(GMWA!$CP$2:$CP$600=AH$4)*(GMWA!$CR$2:$CR$600=AH$1),0),$A29-1966)</f>
        <v>314.20699999999999</v>
      </c>
      <c r="AI29" s="285" cm="1">
        <f t="array" ref="AI29">INDEX(GMWA!$A$2:$CR$600,MATCH(1,(GMWA!$CQ$2:$CQ$600=AI$3)*(GMWA!$CP$2:$CP$600=AI$4)*(GMWA!$CR$2:$CR$600=AI$1),0),$A29-1966)</f>
        <v>283.02</v>
      </c>
      <c r="AJ29" s="285" cm="1">
        <f t="array" ref="AJ29">INDEX(GMWA!$A$2:$CR$600,MATCH(1,(GMWA!$CQ$2:$CQ$600=AJ$3)*(GMWA!$CP$2:$CP$600=AJ$4)*(GMWA!$CR$2:$CR$600=AJ$1),0),$A29-1966)</f>
        <v>316.5899</v>
      </c>
      <c r="AK29" s="285" cm="1">
        <f t="array" ref="AK29">INDEX(GMWA!$A$2:$CR$600,MATCH(1,(GMWA!$CQ$2:$CQ$600=AK$3)*(GMWA!$CP$2:$CP$600=AK$4)*(GMWA!$CR$2:$CR$600=AK$1),0),$A29-1966)</f>
        <v>139.61410000000001</v>
      </c>
      <c r="AL29" s="285" cm="1">
        <f t="array" ref="AL29">INDEX(GMWA!$A$2:$CR$600,MATCH(1,(GMWA!$CQ$2:$CQ$600=AL$3)*(GMWA!$CP$2:$CP$600=AL$4)*(GMWA!$CR$2:$CR$600=AL$1),0),$A29-1966)</f>
        <v>58.579880000000003</v>
      </c>
      <c r="AM29" s="285" cm="1">
        <f t="array" ref="AM29">INDEX(GMWA!$A$2:$CR$600,MATCH(1,(GMWA!$CQ$2:$CQ$600=AM$3)*(GMWA!$CP$2:$CP$600=AM$4)*(GMWA!$CR$2:$CR$600=AM$1),0),$A29-1966)</f>
        <v>36.98948</v>
      </c>
      <c r="AN29" s="285" cm="1">
        <f t="array" ref="AN29">INDEX(GMWA!$A$2:$CR$600,MATCH(1,(GMWA!$CQ$2:$CQ$600=AN$3)*(GMWA!$CP$2:$CP$600=AN$4)*(GMWA!$CR$2:$CR$600=AN$1),0),$A29-1966)</f>
        <v>107.8664</v>
      </c>
      <c r="AO29" s="285" cm="1">
        <f t="array" ref="AO29">INDEX(GMWA!$A$2:$CR$600,MATCH(1,(GMWA!$CQ$2:$CQ$600=AO$3)*(GMWA!$CP$2:$CP$600=AO$4)*(GMWA!$CR$2:$CR$600=AO$1),0),$A29-1966)</f>
        <v>67.986999999999995</v>
      </c>
      <c r="AP29" s="285" cm="1">
        <f t="array" ref="AP29">INDEX(GMWA!$A$2:$CR$600,MATCH(1,(GMWA!$CQ$2:$CQ$600=AP$3)*(GMWA!$CP$2:$CP$600=AP$4)*(GMWA!$CR$2:$CR$600=AP$1),0),$A29-1966)</f>
        <v>851845</v>
      </c>
      <c r="AQ29" s="285" cm="1">
        <f t="array" ref="AQ29">INDEX(GMWA!$A$2:$CR$600,MATCH(1,(GMWA!$CQ$2:$CQ$600=AQ$3)*(GMWA!$CP$2:$CP$600=AQ$4)*(GMWA!$CR$2:$CR$600=AQ$1),0),$A29-1966)</f>
        <v>7639.75</v>
      </c>
      <c r="AR29" s="285" cm="1">
        <f t="array" ref="AR29">INDEX(GMWA!$A$2:$CR$600,MATCH(1,(GMWA!$CQ$2:$CQ$600=AR$3)*(GMWA!$CP$2:$CP$600=AR$4)*(GMWA!$CR$2:$CR$600=AR$1),0),$A29-1966)</f>
        <v>521521.9</v>
      </c>
      <c r="AS29" s="285" cm="1">
        <f t="array" ref="AS29">INDEX(GMWA!$A$2:$CR$600,MATCH(1,(GMWA!$CQ$2:$CQ$600=AS$3)*(GMWA!$CP$2:$CP$600=AS$4)*(GMWA!$CR$2:$CR$600=AS$1),0),$A29-1966)</f>
        <v>831621</v>
      </c>
      <c r="AT29" s="285" cm="1">
        <f t="array" ref="AT29">INDEX(GMWA!$A$2:$CR$600,MATCH(1,(GMWA!$CQ$2:$CQ$600=AT$3)*(GMWA!$CP$2:$CP$600=AT$4)*(GMWA!$CR$2:$CR$600=AT$1),0),$A29-1966)</f>
        <v>511360</v>
      </c>
      <c r="AU29" s="285" cm="1">
        <f t="array" ref="AU29">INDEX(GMWA!$A$2:$CR$600,MATCH(1,(GMWA!$CQ$2:$CQ$600=AU$3)*(GMWA!$CP$2:$CP$600=AU$4)*(GMWA!$CR$2:$CR$600=AU$1),0),$A29-1966)</f>
        <v>1035.595</v>
      </c>
      <c r="AV29" s="285" cm="1">
        <f t="array" ref="AV29">INDEX(GMWA!$A$2:$CR$600,MATCH(1,(GMWA!$CQ$2:$CQ$600=AV$3)*(GMWA!$CP$2:$CP$600=AV$4)*(GMWA!$CR$2:$CR$600=AV$1),0),$A29-1966)</f>
        <v>1903218</v>
      </c>
      <c r="AW29" s="285" cm="1">
        <f t="array" ref="AW29">INDEX(GMWA!$A$2:$CR$600,MATCH(1,(GMWA!$CQ$2:$CQ$600=AW$3)*(GMWA!$CP$2:$CP$600=AW$4)*(GMWA!$CR$2:$CR$600=AW$1),0),$A29-1966)</f>
        <v>417.48070000000001</v>
      </c>
      <c r="AX29" s="285" cm="1">
        <f t="array" ref="AX29">INDEX(GMWA!$A$2:$CR$600,MATCH(1,(GMWA!$CQ$2:$CQ$600=AX$3)*(GMWA!$CP$2:$CP$600=AX$4)*(GMWA!$CR$2:$CR$600=AX$1),0),$A29-1966)</f>
        <v>452853.3</v>
      </c>
      <c r="AY29" s="285" cm="1">
        <f t="array" ref="AY29">INDEX(GMWA!$A$2:$CR$600,MATCH(1,(GMWA!$CQ$2:$CQ$600=AY$3)*(GMWA!$CP$2:$CP$600=AY$4)*(GMWA!$CR$2:$CR$600=AY$1),0),$A29-1966)</f>
        <v>1900.5730000000001</v>
      </c>
      <c r="AZ29" s="285" cm="1">
        <f t="array" ref="AZ29">INDEX(GMWA!$A$2:$CR$600,MATCH(1,(GMWA!$CQ$2:$CQ$600=AZ$3)*(GMWA!$CP$2:$CP$600=AZ$4)*(GMWA!$CR$2:$CR$600=AZ$1),0),$A29-1966)</f>
        <v>1214.9090000000001</v>
      </c>
      <c r="BA29" s="285" cm="1">
        <f t="array" ref="BA29">INDEX(GMWA!$A$2:$CR$600,MATCH(1,(GMWA!$CQ$2:$CQ$600=BA$3)*(GMWA!$CP$2:$CP$600=BA$4)*(GMWA!$CR$2:$CR$600=BA$1),0),$A29-1966)</f>
        <v>991.55899999999997</v>
      </c>
      <c r="BB29" s="285" cm="1">
        <f t="array" ref="BB29">INDEX(GMWA!$A$2:$CR$600,MATCH(1,(GMWA!$CQ$2:$CQ$600=BB$3)*(GMWA!$CP$2:$CP$600=BB$4)*(GMWA!$CR$2:$CR$600=BB$1),0),$A29-1966)</f>
        <v>460.25900000000001</v>
      </c>
      <c r="BC29" s="285" cm="1">
        <f t="array" ref="BC29">INDEX(GMWA!$A$2:$CR$600,MATCH(1,(GMWA!$CQ$2:$CQ$600=BC$3)*(GMWA!$CP$2:$CP$600=BC$4)*(GMWA!$CR$2:$CR$600=BC$1),0),$A29-1966)</f>
        <v>330.06099999999998</v>
      </c>
      <c r="BD29" s="285" cm="1">
        <f t="array" ref="BD29">INDEX(GMWA!$A$2:$CR$600,MATCH(1,(GMWA!$CQ$2:$CQ$600=BD$3)*(GMWA!$CP$2:$CP$600=BD$4)*(GMWA!$CR$2:$CR$600=BD$1),0),$A29-1966)</f>
        <v>210.494</v>
      </c>
      <c r="BE29" s="285" cm="1">
        <f t="array" ref="BE29">INDEX(GMWA!$A$2:$CR$600,MATCH(1,(GMWA!$CQ$2:$CQ$600=BE$3)*(GMWA!$CP$2:$CP$600=BE$4)*(GMWA!$CR$2:$CR$600=BE$1),0),$A29-1966)</f>
        <v>176.6078</v>
      </c>
      <c r="BF29" s="285" cm="1">
        <f t="array" ref="BF29">INDEX(GMWA!$A$2:$CR$600,MATCH(1,(GMWA!$CQ$2:$CQ$600=BF$3)*(GMWA!$CP$2:$CP$600=BF$4)*(GMWA!$CR$2:$CR$600=BF$1),0),$A29-1966)</f>
        <v>98.453999999999994</v>
      </c>
      <c r="BG29" s="285" cm="1">
        <f t="array" ref="BG29">INDEX(GMWA!$A$2:$CR$600,MATCH(1,(GMWA!$CQ$2:$CQ$600=BG$3)*(GMWA!$CP$2:$CP$600=BG$4)*(GMWA!$CR$2:$CR$600=BG$1),0),$A29-1966)</f>
        <v>54.802</v>
      </c>
      <c r="BH29" s="285" cm="1">
        <f t="array" ref="BH29">INDEX(GMWA!$A$2:$CR$600,MATCH(1,(GMWA!$CQ$2:$CQ$600=BH$3)*(GMWA!$CP$2:$CP$600=BH$4)*(GMWA!$CR$2:$CR$600=BH$1),0),$A29-1966)</f>
        <v>94.921999999999997</v>
      </c>
      <c r="BI29" s="285" cm="1">
        <f t="array" ref="BI29">INDEX(GMWA!$A$2:$CR$600,MATCH(1,(GMWA!$CQ$2:$CQ$600=BI$3)*(GMWA!$CP$2:$CP$600=BI$4)*(GMWA!$CR$2:$CR$600=BI$1),0),$A29-1966)</f>
        <v>89.028499999999994</v>
      </c>
      <c r="BK29" s="288">
        <f t="shared" si="7"/>
        <v>7.2176826567463497</v>
      </c>
      <c r="BL29" s="288">
        <f t="shared" si="7"/>
        <v>6.5925254093958632</v>
      </c>
      <c r="BM29" s="288">
        <f t="shared" si="7"/>
        <v>3.8646459545953906</v>
      </c>
      <c r="BN29" s="288">
        <f t="shared" si="7"/>
        <v>8.9762893954684966</v>
      </c>
      <c r="BO29" s="288">
        <f t="shared" si="7"/>
        <v>4.2359006344349046</v>
      </c>
      <c r="BP29" s="288">
        <f t="shared" si="7"/>
        <v>7.0217196882585915</v>
      </c>
      <c r="BQ29" s="288">
        <f t="shared" si="7"/>
        <v>6.5961755948315899</v>
      </c>
      <c r="BR29" s="288">
        <f t="shared" si="7"/>
        <v>4.4481471210533883</v>
      </c>
      <c r="BS29" s="288">
        <f t="shared" si="7"/>
        <v>8.8242724827221206</v>
      </c>
      <c r="BT29" s="288">
        <f t="shared" si="7"/>
        <v>6.3030827190321244</v>
      </c>
      <c r="BU29" s="288">
        <f t="shared" si="7"/>
        <v>4.7439646716898913</v>
      </c>
      <c r="BV29" s="288">
        <f t="shared" si="7"/>
        <v>9.3496326187846055</v>
      </c>
      <c r="BW29" s="288">
        <f t="shared" si="7"/>
        <v>7.2338840318643447</v>
      </c>
      <c r="BX29" s="288">
        <f t="shared" si="7"/>
        <v>5.9091230301745465</v>
      </c>
      <c r="BY29" s="288">
        <f t="shared" si="7"/>
        <v>5.9840001212925618</v>
      </c>
      <c r="BZ29" s="288">
        <f t="shared" si="6"/>
        <v>5.0191964851687612</v>
      </c>
      <c r="CA29" s="288">
        <f t="shared" si="4"/>
        <v>6.449313313717953</v>
      </c>
      <c r="CB29" s="288">
        <f t="shared" si="4"/>
        <v>7.5302491411071468</v>
      </c>
      <c r="CC29" s="288">
        <f t="shared" si="4"/>
        <v>10.640106650449074</v>
      </c>
      <c r="CD29" s="288">
        <f t="shared" si="4"/>
        <v>5.8834777236824688E-3</v>
      </c>
    </row>
    <row r="30" spans="1:82">
      <c r="A30" s="285">
        <f t="shared" si="5"/>
        <v>1996</v>
      </c>
      <c r="B30" s="285" cm="1">
        <f t="array" ref="B30">INDEX(GMWA!$A$2:$CR$600,MATCH(1,(GMWA!$CQ$2:$CQ$600=B$3)*(GMWA!$CP$2:$CP$600=B$4)*(GMWA!$CR$2:$CR$600=B$1),0),$A30-1966)</f>
        <v>27996</v>
      </c>
      <c r="C30" s="285" cm="1">
        <f t="array" ref="C30">INDEX(GMWA!$A$2:$CR$600,MATCH(1,(GMWA!$CQ$2:$CQ$600=C$3)*(GMWA!$CP$2:$CP$600=C$4)*(GMWA!$CR$2:$CR$600=C$1),0),$A30-1966)</f>
        <v>479.35</v>
      </c>
      <c r="D30" s="285" cm="1">
        <f t="array" ref="D30">INDEX(GMWA!$A$2:$CR$600,MATCH(1,(GMWA!$CQ$2:$CQ$600=D$3)*(GMWA!$CP$2:$CP$600=D$4)*(GMWA!$CR$2:$CR$600=D$1),0),$A30-1966)</f>
        <v>17292.8</v>
      </c>
      <c r="E30" s="285" cm="1">
        <f t="array" ref="E30">INDEX(GMWA!$A$2:$CR$600,MATCH(1,(GMWA!$CQ$2:$CQ$600=E$3)*(GMWA!$CP$2:$CP$600=E$4)*(GMWA!$CR$2:$CR$600=E$1),0),$A30-1966)</f>
        <v>76508</v>
      </c>
      <c r="F30" s="285" cm="1">
        <f t="array" ref="F30">INDEX(GMWA!$A$2:$CR$600,MATCH(1,(GMWA!$CQ$2:$CQ$600=F$3)*(GMWA!$CP$2:$CP$600=F$4)*(GMWA!$CR$2:$CR$600=F$1),0),$A30-1966)</f>
        <v>9348</v>
      </c>
      <c r="G30" s="285" cm="1">
        <f t="array" ref="G30">INDEX(GMWA!$A$2:$CR$600,MATCH(1,(GMWA!$CQ$2:$CQ$600=G$3)*(GMWA!$CP$2:$CP$600=G$4)*(GMWA!$CR$2:$CR$600=G$1),0),$A30-1966)</f>
        <v>59.997459999999997</v>
      </c>
      <c r="H30" s="285" cm="1">
        <f t="array" ref="H30">INDEX(GMWA!$A$2:$CR$600,MATCH(1,(GMWA!$CQ$2:$CQ$600=H$3)*(GMWA!$CP$2:$CP$600=H$4)*(GMWA!$CR$2:$CR$600=H$1),0),$A30-1966)</f>
        <v>100418</v>
      </c>
      <c r="I30" s="285" cm="1">
        <f t="array" ref="I30">INDEX(GMWA!$A$2:$CR$600,MATCH(1,(GMWA!$CQ$2:$CQ$600=I$3)*(GMWA!$CP$2:$CP$600=I$4)*(GMWA!$CR$2:$CR$600=I$1),0),$A30-1966)</f>
        <v>7.5470170000000003</v>
      </c>
      <c r="J30" s="285" cm="1">
        <f t="array" ref="J30">INDEX(GMWA!$A$2:$CR$600,MATCH(1,(GMWA!$CQ$2:$CQ$600=J$3)*(GMWA!$CP$2:$CP$600=J$4)*(GMWA!$CR$2:$CR$600=J$1),0),$A30-1966)</f>
        <v>2559.4380000000001</v>
      </c>
      <c r="K30" s="285" cm="1">
        <f t="array" ref="K30">INDEX(GMWA!$A$2:$CR$600,MATCH(1,(GMWA!$CQ$2:$CQ$600=K$3)*(GMWA!$CP$2:$CP$600=K$4)*(GMWA!$CR$2:$CR$600=K$1),0),$A30-1966)</f>
        <v>65.739999999999995</v>
      </c>
      <c r="L30" s="285" cm="1">
        <f t="array" ref="L30">INDEX(GMWA!$A$2:$CR$600,MATCH(1,(GMWA!$CQ$2:$CQ$600=L$3)*(GMWA!$CP$2:$CP$600=L$4)*(GMWA!$CR$2:$CR$600=L$1),0),$A30-1966)</f>
        <v>45.073</v>
      </c>
      <c r="M30" s="285" cm="1">
        <f t="array" ref="M30">INDEX(GMWA!$A$2:$CR$600,MATCH(1,(GMWA!$CQ$2:$CQ$600=M$3)*(GMWA!$CP$2:$CP$600=M$4)*(GMWA!$CR$2:$CR$600=M$1),0),$A30-1966)</f>
        <v>115.57</v>
      </c>
      <c r="N30" s="285" cm="1">
        <f t="array" ref="N30">INDEX(GMWA!$A$2:$CR$600,MATCH(1,(GMWA!$CQ$2:$CQ$600=N$3)*(GMWA!$CP$2:$CP$600=N$4)*(GMWA!$CR$2:$CR$600=N$1),0),$A30-1966)</f>
        <v>24.58268</v>
      </c>
      <c r="O30" s="285" cm="1">
        <f t="array" ref="O30">INDEX(GMWA!$A$2:$CR$600,MATCH(1,(GMWA!$CQ$2:$CQ$600=O$3)*(GMWA!$CP$2:$CP$600=O$4)*(GMWA!$CR$2:$CR$600=O$1),0),$A30-1966)</f>
        <v>16.34</v>
      </c>
      <c r="P30" s="285" cm="1">
        <f t="array" ref="P30">INDEX(GMWA!$A$2:$CR$600,MATCH(1,(GMWA!$CQ$2:$CQ$600=P$3)*(GMWA!$CP$2:$CP$600=P$4)*(GMWA!$CR$2:$CR$600=P$1),0),$A30-1966)</f>
        <v>18.373670000000001</v>
      </c>
      <c r="Q30" s="285" cm="1">
        <f t="array" ref="Q30">INDEX(GMWA!$A$2:$CR$600,MATCH(1,(GMWA!$CQ$2:$CQ$600=Q$3)*(GMWA!$CP$2:$CP$600=Q$4)*(GMWA!$CR$2:$CR$600=Q$1),0),$A30-1966)</f>
        <v>7.1057829999999997</v>
      </c>
      <c r="R30" s="285" cm="1">
        <f t="array" ref="R30">INDEX(GMWA!$A$2:$CR$600,MATCH(1,(GMWA!$CQ$2:$CQ$600=R$3)*(GMWA!$CP$2:$CP$600=R$4)*(GMWA!$CR$2:$CR$600=R$1),0),$A30-1966)</f>
        <v>4.1429999999999998</v>
      </c>
      <c r="S30" s="285" cm="1">
        <f t="array" ref="S30">INDEX(GMWA!$A$2:$CR$600,MATCH(1,(GMWA!$CQ$2:$CQ$600=S$3)*(GMWA!$CP$2:$CP$600=S$4)*(GMWA!$CR$2:$CR$600=S$1),0),$A30-1966)</f>
        <v>2.62161</v>
      </c>
      <c r="T30" s="285" cm="1">
        <f t="array" ref="T30">INDEX(GMWA!$A$2:$CR$600,MATCH(1,(GMWA!$CQ$2:$CQ$600=T$3)*(GMWA!$CP$2:$CP$600=T$4)*(GMWA!$CR$2:$CR$600=T$1),0),$A30-1966)</f>
        <v>11.2171</v>
      </c>
      <c r="U30" s="285" cm="1">
        <f t="array" ref="U30">INDEX(GMWA!$A$2:$CR$600,MATCH(1,(GMWA!$CQ$2:$CQ$600=U$3)*(GMWA!$CP$2:$CP$600=U$4)*(GMWA!$CR$2:$CR$600=U$1),0),$A30-1966)</f>
        <v>4.0000000000000001E-3</v>
      </c>
      <c r="V30" s="285" cm="1">
        <f t="array" ref="V30">INDEX(GMWA!$A$2:$CR$600,MATCH(1,(GMWA!$CQ$2:$CQ$600=V$3)*(GMWA!$CP$2:$CP$600=V$4)*(GMWA!$CR$2:$CR$600=V$1),0),$A30-1966)</f>
        <v>400795.5</v>
      </c>
      <c r="W30" s="285" cm="1">
        <f t="array" ref="W30">INDEX(GMWA!$A$2:$CR$600,MATCH(1,(GMWA!$CQ$2:$CQ$600=W$3)*(GMWA!$CP$2:$CP$600=W$4)*(GMWA!$CR$2:$CR$600=W$1),0),$A30-1966)</f>
        <v>7370.9570000000003</v>
      </c>
      <c r="X30" s="285" cm="1">
        <f t="array" ref="X30">INDEX(GMWA!$A$2:$CR$600,MATCH(1,(GMWA!$CQ$2:$CQ$600=X$3)*(GMWA!$CP$2:$CP$600=X$4)*(GMWA!$CR$2:$CR$600=X$1),0),$A30-1966)</f>
        <v>487974</v>
      </c>
      <c r="Y30" s="285" cm="1">
        <f t="array" ref="Y30">INDEX(GMWA!$A$2:$CR$600,MATCH(1,(GMWA!$CQ$2:$CQ$600=Y$3)*(GMWA!$CP$2:$CP$600=Y$4)*(GMWA!$CR$2:$CR$600=Y$1),0),$A30-1966)</f>
        <v>951233</v>
      </c>
      <c r="Z30" s="285" cm="1">
        <f t="array" ref="Z30">INDEX(GMWA!$A$2:$CR$600,MATCH(1,(GMWA!$CQ$2:$CQ$600=Z$3)*(GMWA!$CP$2:$CP$600=Z$4)*(GMWA!$CR$2:$CR$600=Z$1),0),$A30-1966)</f>
        <v>200550</v>
      </c>
      <c r="AA30" s="285" cm="1">
        <f t="array" ref="AA30">INDEX(GMWA!$A$2:$CR$600,MATCH(1,(GMWA!$CQ$2:$CQ$600=AA$3)*(GMWA!$CP$2:$CP$600=AA$4)*(GMWA!$CR$2:$CR$600=AA$1),0),$A30-1966)</f>
        <v>860.93299999999999</v>
      </c>
      <c r="AB30" s="285" cm="1">
        <f t="array" ref="AB30">INDEX(GMWA!$A$2:$CR$600,MATCH(1,(GMWA!$CQ$2:$CQ$600=AB$3)*(GMWA!$CP$2:$CP$600=AB$4)*(GMWA!$CR$2:$CR$600=AB$1),0),$A30-1966)</f>
        <v>1555198</v>
      </c>
      <c r="AC30" s="285" cm="1">
        <f t="array" ref="AC30">INDEX(GMWA!$A$2:$CR$600,MATCH(1,(GMWA!$CQ$2:$CQ$600=AC$3)*(GMWA!$CP$2:$CP$600=AC$4)*(GMWA!$CR$2:$CR$600=AC$1),0),$A30-1966)</f>
        <v>183.1891</v>
      </c>
      <c r="AD30" s="285" cm="1">
        <f t="array" ref="AD30">INDEX(GMWA!$A$2:$CR$600,MATCH(1,(GMWA!$CQ$2:$CQ$600=AD$3)*(GMWA!$CP$2:$CP$600=AD$4)*(GMWA!$CR$2:$CR$600=AD$1),0),$A30-1966)</f>
        <v>37203.68</v>
      </c>
      <c r="AE30" s="285" cm="1">
        <f t="array" ref="AE30">INDEX(GMWA!$A$2:$CR$600,MATCH(1,(GMWA!$CQ$2:$CQ$600=AE$3)*(GMWA!$CP$2:$CP$600=AE$4)*(GMWA!$CR$2:$CR$600=AE$1),0),$A30-1966)</f>
        <v>1086.2059999999999</v>
      </c>
      <c r="AF30" s="285" cm="1">
        <f t="array" ref="AF30">INDEX(GMWA!$A$2:$CR$600,MATCH(1,(GMWA!$CQ$2:$CQ$600=AF$3)*(GMWA!$CP$2:$CP$600=AF$4)*(GMWA!$CR$2:$CR$600=AF$1),0),$A30-1966)</f>
        <v>975.47900000000004</v>
      </c>
      <c r="AG30" s="285" cm="1">
        <f t="array" ref="AG30">INDEX(GMWA!$A$2:$CR$600,MATCH(1,(GMWA!$CQ$2:$CQ$600=AG$3)*(GMWA!$CP$2:$CP$600=AG$4)*(GMWA!$CR$2:$CR$600=AG$1),0),$A30-1966)</f>
        <v>1305.748</v>
      </c>
      <c r="AH30" s="285" cm="1">
        <f t="array" ref="AH30">INDEX(GMWA!$A$2:$CR$600,MATCH(1,(GMWA!$CQ$2:$CQ$600=AH$3)*(GMWA!$CP$2:$CP$600=AH$4)*(GMWA!$CR$2:$CR$600=AH$1),0),$A30-1966)</f>
        <v>365.161</v>
      </c>
      <c r="AI30" s="285" cm="1">
        <f t="array" ref="AI30">INDEX(GMWA!$A$2:$CR$600,MATCH(1,(GMWA!$CQ$2:$CQ$600=AI$3)*(GMWA!$CP$2:$CP$600=AI$4)*(GMWA!$CR$2:$CR$600=AI$1),0),$A30-1966)</f>
        <v>291.76</v>
      </c>
      <c r="AJ30" s="285" cm="1">
        <f t="array" ref="AJ30">INDEX(GMWA!$A$2:$CR$600,MATCH(1,(GMWA!$CQ$2:$CQ$600=AJ$3)*(GMWA!$CP$2:$CP$600=AJ$4)*(GMWA!$CR$2:$CR$600=AJ$1),0),$A30-1966)</f>
        <v>327.00279999999998</v>
      </c>
      <c r="AK30" s="285" cm="1">
        <f t="array" ref="AK30">INDEX(GMWA!$A$2:$CR$600,MATCH(1,(GMWA!$CQ$2:$CQ$600=AK$3)*(GMWA!$CP$2:$CP$600=AK$4)*(GMWA!$CR$2:$CR$600=AK$1),0),$A30-1966)</f>
        <v>144.08340000000001</v>
      </c>
      <c r="AL30" s="285" cm="1">
        <f t="array" ref="AL30">INDEX(GMWA!$A$2:$CR$600,MATCH(1,(GMWA!$CQ$2:$CQ$600=AL$3)*(GMWA!$CP$2:$CP$600=AL$4)*(GMWA!$CR$2:$CR$600=AL$1),0),$A30-1966)</f>
        <v>61.338679999999997</v>
      </c>
      <c r="AM30" s="285" cm="1">
        <f t="array" ref="AM30">INDEX(GMWA!$A$2:$CR$600,MATCH(1,(GMWA!$CQ$2:$CQ$600=AM$3)*(GMWA!$CP$2:$CP$600=AM$4)*(GMWA!$CR$2:$CR$600=AM$1),0),$A30-1966)</f>
        <v>36.619990000000001</v>
      </c>
      <c r="AN30" s="285" cm="1">
        <f t="array" ref="AN30">INDEX(GMWA!$A$2:$CR$600,MATCH(1,(GMWA!$CQ$2:$CQ$600=AN$3)*(GMWA!$CP$2:$CP$600=AN$4)*(GMWA!$CR$2:$CR$600=AN$1),0),$A30-1966)</f>
        <v>119.2856</v>
      </c>
      <c r="AO30" s="285" cm="1">
        <f t="array" ref="AO30">INDEX(GMWA!$A$2:$CR$600,MATCH(1,(GMWA!$CQ$2:$CQ$600=AO$3)*(GMWA!$CP$2:$CP$600=AO$4)*(GMWA!$CR$2:$CR$600=AO$1),0),$A30-1966)</f>
        <v>73.183999999999997</v>
      </c>
      <c r="AP30" s="285" cm="1">
        <f t="array" ref="AP30">INDEX(GMWA!$A$2:$CR$600,MATCH(1,(GMWA!$CQ$2:$CQ$600=AP$3)*(GMWA!$CP$2:$CP$600=AP$4)*(GMWA!$CR$2:$CR$600=AP$1),0),$A30-1966)</f>
        <v>909993</v>
      </c>
      <c r="AQ30" s="285" cm="1">
        <f t="array" ref="AQ30">INDEX(GMWA!$A$2:$CR$600,MATCH(1,(GMWA!$CQ$2:$CQ$600=AQ$3)*(GMWA!$CP$2:$CP$600=AQ$4)*(GMWA!$CR$2:$CR$600=AQ$1),0),$A30-1966)</f>
        <v>8073.125</v>
      </c>
      <c r="AR30" s="285" cm="1">
        <f t="array" ref="AR30">INDEX(GMWA!$A$2:$CR$600,MATCH(1,(GMWA!$CQ$2:$CQ$600=AR$3)*(GMWA!$CP$2:$CP$600=AR$4)*(GMWA!$CR$2:$CR$600=AR$1),0),$A30-1966)</f>
        <v>535578.19999999995</v>
      </c>
      <c r="AS30" s="285" cm="1">
        <f t="array" ref="AS30">INDEX(GMWA!$A$2:$CR$600,MATCH(1,(GMWA!$CQ$2:$CQ$600=AS$3)*(GMWA!$CP$2:$CP$600=AS$4)*(GMWA!$CR$2:$CR$600=AS$1),0),$A30-1966)</f>
        <v>859834</v>
      </c>
      <c r="AT30" s="285" cm="1">
        <f t="array" ref="AT30">INDEX(GMWA!$A$2:$CR$600,MATCH(1,(GMWA!$CQ$2:$CQ$600=AT$3)*(GMWA!$CP$2:$CP$600=AT$4)*(GMWA!$CR$2:$CR$600=AT$1),0),$A30-1966)</f>
        <v>542501</v>
      </c>
      <c r="AU30" s="285" cm="1">
        <f t="array" ref="AU30">INDEX(GMWA!$A$2:$CR$600,MATCH(1,(GMWA!$CQ$2:$CQ$600=AU$3)*(GMWA!$CP$2:$CP$600=AU$4)*(GMWA!$CR$2:$CR$600=AU$1),0),$A30-1966)</f>
        <v>1087.146</v>
      </c>
      <c r="AV30" s="285" cm="1">
        <f t="array" ref="AV30">INDEX(GMWA!$A$2:$CR$600,MATCH(1,(GMWA!$CQ$2:$CQ$600=AV$3)*(GMWA!$CP$2:$CP$600=AV$4)*(GMWA!$CR$2:$CR$600=AV$1),0),$A30-1966)</f>
        <v>1957398</v>
      </c>
      <c r="AW30" s="285" cm="1">
        <f t="array" ref="AW30">INDEX(GMWA!$A$2:$CR$600,MATCH(1,(GMWA!$CQ$2:$CQ$600=AW$3)*(GMWA!$CP$2:$CP$600=AW$4)*(GMWA!$CR$2:$CR$600=AW$1),0),$A30-1966)</f>
        <v>420.56330000000003</v>
      </c>
      <c r="AX30" s="285" cm="1">
        <f t="array" ref="AX30">INDEX(GMWA!$A$2:$CR$600,MATCH(1,(GMWA!$CQ$2:$CQ$600=AX$3)*(GMWA!$CP$2:$CP$600=AX$4)*(GMWA!$CR$2:$CR$600=AX$1),0),$A30-1966)</f>
        <v>508670.8</v>
      </c>
      <c r="AY30" s="285" cm="1">
        <f t="array" ref="AY30">INDEX(GMWA!$A$2:$CR$600,MATCH(1,(GMWA!$CQ$2:$CQ$600=AY$3)*(GMWA!$CP$2:$CP$600=AY$4)*(GMWA!$CR$2:$CR$600=AY$1),0),$A30-1966)</f>
        <v>1929.7470000000001</v>
      </c>
      <c r="AZ30" s="285" cm="1">
        <f t="array" ref="AZ30">INDEX(GMWA!$A$2:$CR$600,MATCH(1,(GMWA!$CQ$2:$CQ$600=AZ$3)*(GMWA!$CP$2:$CP$600=AZ$4)*(GMWA!$CR$2:$CR$600=AZ$1),0),$A30-1966)</f>
        <v>1247.433</v>
      </c>
      <c r="BA30" s="285" cm="1">
        <f t="array" ref="BA30">INDEX(GMWA!$A$2:$CR$600,MATCH(1,(GMWA!$CQ$2:$CQ$600=BA$3)*(GMWA!$CP$2:$CP$600=BA$4)*(GMWA!$CR$2:$CR$600=BA$1),0),$A30-1966)</f>
        <v>1047.002</v>
      </c>
      <c r="BB30" s="285" cm="1">
        <f t="array" ref="BB30">INDEX(GMWA!$A$2:$CR$600,MATCH(1,(GMWA!$CQ$2:$CQ$600=BB$3)*(GMWA!$CP$2:$CP$600=BB$4)*(GMWA!$CR$2:$CR$600=BB$1),0),$A30-1966)</f>
        <v>488.94600000000003</v>
      </c>
      <c r="BC30" s="285" cm="1">
        <f t="array" ref="BC30">INDEX(GMWA!$A$2:$CR$600,MATCH(1,(GMWA!$CQ$2:$CQ$600=BC$3)*(GMWA!$CP$2:$CP$600=BC$4)*(GMWA!$CR$2:$CR$600=BC$1),0),$A30-1966)</f>
        <v>345.18799999999999</v>
      </c>
      <c r="BD30" s="285" cm="1">
        <f t="array" ref="BD30">INDEX(GMWA!$A$2:$CR$600,MATCH(1,(GMWA!$CQ$2:$CQ$600=BD$3)*(GMWA!$CP$2:$CP$600=BD$4)*(GMWA!$CR$2:$CR$600=BD$1),0),$A30-1966)</f>
        <v>214.28399999999999</v>
      </c>
      <c r="BE30" s="285" cm="1">
        <f t="array" ref="BE30">INDEX(GMWA!$A$2:$CR$600,MATCH(1,(GMWA!$CQ$2:$CQ$600=BE$3)*(GMWA!$CP$2:$CP$600=BE$4)*(GMWA!$CR$2:$CR$600=BE$1),0),$A30-1966)</f>
        <v>182.37219999999999</v>
      </c>
      <c r="BF30" s="285" cm="1">
        <f t="array" ref="BF30">INDEX(GMWA!$A$2:$CR$600,MATCH(1,(GMWA!$CQ$2:$CQ$600=BF$3)*(GMWA!$CP$2:$CP$600=BF$4)*(GMWA!$CR$2:$CR$600=BF$1),0),$A30-1966)</f>
        <v>101.977</v>
      </c>
      <c r="BG30" s="285" cm="1">
        <f t="array" ref="BG30">INDEX(GMWA!$A$2:$CR$600,MATCH(1,(GMWA!$CQ$2:$CQ$600=BG$3)*(GMWA!$CP$2:$CP$600=BG$4)*(GMWA!$CR$2:$CR$600=BG$1),0),$A30-1966)</f>
        <v>60.08</v>
      </c>
      <c r="BH30" s="285" cm="1">
        <f t="array" ref="BH30">INDEX(GMWA!$A$2:$CR$600,MATCH(1,(GMWA!$CQ$2:$CQ$600=BH$3)*(GMWA!$CP$2:$CP$600=BH$4)*(GMWA!$CR$2:$CR$600=BH$1),0),$A30-1966)</f>
        <v>104.76300000000001</v>
      </c>
      <c r="BI30" s="285" cm="1">
        <f t="array" ref="BI30">INDEX(GMWA!$A$2:$CR$600,MATCH(1,(GMWA!$CQ$2:$CQ$600=BI$3)*(GMWA!$CP$2:$CP$600=BI$4)*(GMWA!$CR$2:$CR$600=BI$1),0),$A30-1966)</f>
        <v>94.351600000000005</v>
      </c>
      <c r="BK30" s="288">
        <f t="shared" si="7"/>
        <v>6.9851083657376396</v>
      </c>
      <c r="BL30" s="288">
        <f t="shared" si="7"/>
        <v>6.5032261075461433</v>
      </c>
      <c r="BM30" s="288">
        <f t="shared" si="7"/>
        <v>3.5437953661465569</v>
      </c>
      <c r="BN30" s="288">
        <f t="shared" si="7"/>
        <v>8.0430346718417045</v>
      </c>
      <c r="BO30" s="288">
        <f t="shared" si="7"/>
        <v>4.6611817501869854</v>
      </c>
      <c r="BP30" s="288">
        <f t="shared" si="7"/>
        <v>6.9688884036272274</v>
      </c>
      <c r="BQ30" s="288">
        <f t="shared" si="7"/>
        <v>6.4569270279411368</v>
      </c>
      <c r="BR30" s="288">
        <f t="shared" si="7"/>
        <v>4.1197958830519941</v>
      </c>
      <c r="BS30" s="288">
        <f t="shared" si="7"/>
        <v>6.879529121850311</v>
      </c>
      <c r="BT30" s="288">
        <f t="shared" si="7"/>
        <v>6.0522589637693036</v>
      </c>
      <c r="BU30" s="288">
        <f t="shared" si="7"/>
        <v>4.6206017761530482</v>
      </c>
      <c r="BV30" s="288">
        <f t="shared" si="7"/>
        <v>8.850865557519521</v>
      </c>
      <c r="BW30" s="288">
        <f t="shared" si="7"/>
        <v>6.7320113593729882</v>
      </c>
      <c r="BX30" s="288">
        <f t="shared" si="7"/>
        <v>5.6004935563476836</v>
      </c>
      <c r="BY30" s="288">
        <f t="shared" si="7"/>
        <v>5.6188112150721645</v>
      </c>
      <c r="BZ30" s="288">
        <f t="shared" si="6"/>
        <v>4.9317152426997133</v>
      </c>
      <c r="CA30" s="288">
        <f t="shared" si="4"/>
        <v>6.7543025053685533</v>
      </c>
      <c r="CB30" s="288">
        <f t="shared" si="4"/>
        <v>7.1589588091094498</v>
      </c>
      <c r="CC30" s="288">
        <f t="shared" si="4"/>
        <v>9.4035658956319956</v>
      </c>
      <c r="CD30" s="288">
        <f t="shared" si="4"/>
        <v>5.465675557498907E-3</v>
      </c>
    </row>
    <row r="31" spans="1:82">
      <c r="A31" s="285">
        <f t="shared" si="5"/>
        <v>1997</v>
      </c>
      <c r="B31" s="285" cm="1">
        <f t="array" ref="B31">INDEX(GMWA!$A$2:$CR$600,MATCH(1,(GMWA!$CQ$2:$CQ$600=B$3)*(GMWA!$CP$2:$CP$600=B$4)*(GMWA!$CR$2:$CR$600=B$1),0),$A31-1966)</f>
        <v>34394</v>
      </c>
      <c r="C31" s="285" cm="1">
        <f t="array" ref="C31">INDEX(GMWA!$A$2:$CR$600,MATCH(1,(GMWA!$CQ$2:$CQ$600=C$3)*(GMWA!$CP$2:$CP$600=C$4)*(GMWA!$CR$2:$CR$600=C$1),0),$A31-1966)</f>
        <v>485.35</v>
      </c>
      <c r="D31" s="285" cm="1">
        <f t="array" ref="D31">INDEX(GMWA!$A$2:$CR$600,MATCH(1,(GMWA!$CQ$2:$CQ$600=D$3)*(GMWA!$CP$2:$CP$600=D$4)*(GMWA!$CR$2:$CR$600=D$1),0),$A31-1966)</f>
        <v>17471.5</v>
      </c>
      <c r="E31" s="285" cm="1">
        <f t="array" ref="E31">INDEX(GMWA!$A$2:$CR$600,MATCH(1,(GMWA!$CQ$2:$CQ$600=E$3)*(GMWA!$CP$2:$CP$600=E$4)*(GMWA!$CR$2:$CR$600=E$1),0),$A31-1966)</f>
        <v>74286</v>
      </c>
      <c r="F31" s="285" cm="1">
        <f t="array" ref="F31">INDEX(GMWA!$A$2:$CR$600,MATCH(1,(GMWA!$CQ$2:$CQ$600=F$3)*(GMWA!$CP$2:$CP$600=F$4)*(GMWA!$CR$2:$CR$600=F$1),0),$A31-1966)</f>
        <v>9173</v>
      </c>
      <c r="G31" s="285" cm="1">
        <f t="array" ref="G31">INDEX(GMWA!$A$2:$CR$600,MATCH(1,(GMWA!$CQ$2:$CQ$600=G$3)*(GMWA!$CP$2:$CP$600=G$4)*(GMWA!$CR$2:$CR$600=G$1),0),$A31-1966)</f>
        <v>56.468420000000002</v>
      </c>
      <c r="H31" s="285" cm="1">
        <f t="array" ref="H31">INDEX(GMWA!$A$2:$CR$600,MATCH(1,(GMWA!$CQ$2:$CQ$600=H$3)*(GMWA!$CP$2:$CP$600=H$4)*(GMWA!$CR$2:$CR$600=H$1),0),$A31-1966)</f>
        <v>101913</v>
      </c>
      <c r="I31" s="285" cm="1">
        <f t="array" ref="I31">INDEX(GMWA!$A$2:$CR$600,MATCH(1,(GMWA!$CQ$2:$CQ$600=I$3)*(GMWA!$CP$2:$CP$600=I$4)*(GMWA!$CR$2:$CR$600=I$1),0),$A31-1966)</f>
        <v>7.7226910000000002</v>
      </c>
      <c r="J31" s="285" cm="1">
        <f t="array" ref="J31">INDEX(GMWA!$A$2:$CR$600,MATCH(1,(GMWA!$CQ$2:$CQ$600=J$3)*(GMWA!$CP$2:$CP$600=J$4)*(GMWA!$CR$2:$CR$600=J$1),0),$A31-1966)</f>
        <v>2677.3420000000001</v>
      </c>
      <c r="K31" s="285" cm="1">
        <f t="array" ref="K31">INDEX(GMWA!$A$2:$CR$600,MATCH(1,(GMWA!$CQ$2:$CQ$600=K$3)*(GMWA!$CP$2:$CP$600=K$4)*(GMWA!$CR$2:$CR$600=K$1),0),$A31-1966)</f>
        <v>65.600009999999997</v>
      </c>
      <c r="L31" s="285" cm="1">
        <f t="array" ref="L31">INDEX(GMWA!$A$2:$CR$600,MATCH(1,(GMWA!$CQ$2:$CQ$600=L$3)*(GMWA!$CP$2:$CP$600=L$4)*(GMWA!$CR$2:$CR$600=L$1),0),$A31-1966)</f>
        <v>45.796999999999997</v>
      </c>
      <c r="M31" s="285" cm="1">
        <f t="array" ref="M31">INDEX(GMWA!$A$2:$CR$600,MATCH(1,(GMWA!$CQ$2:$CQ$600=M$3)*(GMWA!$CP$2:$CP$600=M$4)*(GMWA!$CR$2:$CR$600=M$1),0),$A31-1966)</f>
        <v>99.866010000000003</v>
      </c>
      <c r="N31" s="285" cm="1">
        <f t="array" ref="N31">INDEX(GMWA!$A$2:$CR$600,MATCH(1,(GMWA!$CQ$2:$CQ$600=N$3)*(GMWA!$CP$2:$CP$600=N$4)*(GMWA!$CR$2:$CR$600=N$1),0),$A31-1966)</f>
        <v>23.51567</v>
      </c>
      <c r="O31" s="285" cm="1">
        <f t="array" ref="O31">INDEX(GMWA!$A$2:$CR$600,MATCH(1,(GMWA!$CQ$2:$CQ$600=O$3)*(GMWA!$CP$2:$CP$600=O$4)*(GMWA!$CR$2:$CR$600=O$1),0),$A31-1966)</f>
        <v>16.349</v>
      </c>
      <c r="P31" s="285" cm="1">
        <f t="array" ref="P31">INDEX(GMWA!$A$2:$CR$600,MATCH(1,(GMWA!$CQ$2:$CQ$600=P$3)*(GMWA!$CP$2:$CP$600=P$4)*(GMWA!$CR$2:$CR$600=P$1),0),$A31-1966)</f>
        <v>17.515609999999999</v>
      </c>
      <c r="Q31" s="285" cm="1">
        <f t="array" ref="Q31">INDEX(GMWA!$A$2:$CR$600,MATCH(1,(GMWA!$CQ$2:$CQ$600=Q$3)*(GMWA!$CP$2:$CP$600=Q$4)*(GMWA!$CR$2:$CR$600=Q$1),0),$A31-1966)</f>
        <v>6.7454299999999998</v>
      </c>
      <c r="R31" s="285" cm="1">
        <f t="array" ref="R31">INDEX(GMWA!$A$2:$CR$600,MATCH(1,(GMWA!$CQ$2:$CQ$600=R$3)*(GMWA!$CP$2:$CP$600=R$4)*(GMWA!$CR$2:$CR$600=R$1),0),$A31-1966)</f>
        <v>4.4960000000000004</v>
      </c>
      <c r="S31" s="285" cm="1">
        <f t="array" ref="S31">INDEX(GMWA!$A$2:$CR$600,MATCH(1,(GMWA!$CQ$2:$CQ$600=S$3)*(GMWA!$CP$2:$CP$600=S$4)*(GMWA!$CR$2:$CR$600=S$1),0),$A31-1966)</f>
        <v>2.53756</v>
      </c>
      <c r="T31" s="285" cm="1">
        <f t="array" ref="T31">INDEX(GMWA!$A$2:$CR$600,MATCH(1,(GMWA!$CQ$2:$CQ$600=T$3)*(GMWA!$CP$2:$CP$600=T$4)*(GMWA!$CR$2:$CR$600=T$1),0),$A31-1966)</f>
        <v>10.957100000000001</v>
      </c>
      <c r="U31" s="285" cm="1">
        <f t="array" ref="U31">INDEX(GMWA!$A$2:$CR$600,MATCH(1,(GMWA!$CQ$2:$CQ$600=U$3)*(GMWA!$CP$2:$CP$600=U$4)*(GMWA!$CR$2:$CR$600=U$1),0),$A31-1966)</f>
        <v>4.0000000000000001E-3</v>
      </c>
      <c r="V31" s="285" cm="1">
        <f t="array" ref="V31">INDEX(GMWA!$A$2:$CR$600,MATCH(1,(GMWA!$CQ$2:$CQ$600=V$3)*(GMWA!$CP$2:$CP$600=V$4)*(GMWA!$CR$2:$CR$600=V$1),0),$A31-1966)</f>
        <v>420757</v>
      </c>
      <c r="W31" s="285" cm="1">
        <f t="array" ref="W31">INDEX(GMWA!$A$2:$CR$600,MATCH(1,(GMWA!$CQ$2:$CQ$600=W$3)*(GMWA!$CP$2:$CP$600=W$4)*(GMWA!$CR$2:$CR$600=W$1),0),$A31-1966)</f>
        <v>7399.3159999999998</v>
      </c>
      <c r="X31" s="285" cm="1">
        <f t="array" ref="X31">INDEX(GMWA!$A$2:$CR$600,MATCH(1,(GMWA!$CQ$2:$CQ$600=X$3)*(GMWA!$CP$2:$CP$600=X$4)*(GMWA!$CR$2:$CR$600=X$1),0),$A31-1966)</f>
        <v>542355</v>
      </c>
      <c r="Y31" s="285" cm="1">
        <f t="array" ref="Y31">INDEX(GMWA!$A$2:$CR$600,MATCH(1,(GMWA!$CQ$2:$CQ$600=Y$3)*(GMWA!$CP$2:$CP$600=Y$4)*(GMWA!$CR$2:$CR$600=Y$1),0),$A31-1966)</f>
        <v>950251</v>
      </c>
      <c r="Z31" s="285" cm="1">
        <f t="array" ref="Z31">INDEX(GMWA!$A$2:$CR$600,MATCH(1,(GMWA!$CQ$2:$CQ$600=Z$3)*(GMWA!$CP$2:$CP$600=Z$4)*(GMWA!$CR$2:$CR$600=Z$1),0),$A31-1966)</f>
        <v>206527</v>
      </c>
      <c r="AA31" s="285" cm="1">
        <f t="array" ref="AA31">INDEX(GMWA!$A$2:$CR$600,MATCH(1,(GMWA!$CQ$2:$CQ$600=AA$3)*(GMWA!$CP$2:$CP$600=AA$4)*(GMWA!$CR$2:$CR$600=AA$1),0),$A31-1966)</f>
        <v>859.62099999999998</v>
      </c>
      <c r="AB31" s="285" cm="1">
        <f t="array" ref="AB31">INDEX(GMWA!$A$2:$CR$600,MATCH(1,(GMWA!$CQ$2:$CQ$600=AB$3)*(GMWA!$CP$2:$CP$600=AB$4)*(GMWA!$CR$2:$CR$600=AB$1),0),$A31-1966)</f>
        <v>1596809</v>
      </c>
      <c r="AC31" s="285" cm="1">
        <f t="array" ref="AC31">INDEX(GMWA!$A$2:$CR$600,MATCH(1,(GMWA!$CQ$2:$CQ$600=AC$3)*(GMWA!$CP$2:$CP$600=AC$4)*(GMWA!$CR$2:$CR$600=AC$1),0),$A31-1966)</f>
        <v>197.05850000000001</v>
      </c>
      <c r="AD31" s="285" cm="1">
        <f t="array" ref="AD31">INDEX(GMWA!$A$2:$CR$600,MATCH(1,(GMWA!$CQ$2:$CQ$600=AD$3)*(GMWA!$CP$2:$CP$600=AD$4)*(GMWA!$CR$2:$CR$600=AD$1),0),$A31-1966)</f>
        <v>52498.45</v>
      </c>
      <c r="AE31" s="285" cm="1">
        <f t="array" ref="AE31">INDEX(GMWA!$A$2:$CR$600,MATCH(1,(GMWA!$CQ$2:$CQ$600=AE$3)*(GMWA!$CP$2:$CP$600=AE$4)*(GMWA!$CR$2:$CR$600=AE$1),0),$A31-1966)</f>
        <v>1128.9860000000001</v>
      </c>
      <c r="AF31" s="285" cm="1">
        <f t="array" ref="AF31">INDEX(GMWA!$A$2:$CR$600,MATCH(1,(GMWA!$CQ$2:$CQ$600=AF$3)*(GMWA!$CP$2:$CP$600=AF$4)*(GMWA!$CR$2:$CR$600=AF$1),0),$A31-1966)</f>
        <v>1039.508</v>
      </c>
      <c r="AG31" s="285" cm="1">
        <f t="array" ref="AG31">INDEX(GMWA!$A$2:$CR$600,MATCH(1,(GMWA!$CQ$2:$CQ$600=AG$3)*(GMWA!$CP$2:$CP$600=AG$4)*(GMWA!$CR$2:$CR$600=AG$1),0),$A31-1966)</f>
        <v>1384.0619999999999</v>
      </c>
      <c r="AH31" s="285" cm="1">
        <f t="array" ref="AH31">INDEX(GMWA!$A$2:$CR$600,MATCH(1,(GMWA!$CQ$2:$CQ$600=AH$3)*(GMWA!$CP$2:$CP$600=AH$4)*(GMWA!$CR$2:$CR$600=AH$1),0),$A31-1966)</f>
        <v>382.63</v>
      </c>
      <c r="AI31" s="285" cm="1">
        <f t="array" ref="AI31">INDEX(GMWA!$A$2:$CR$600,MATCH(1,(GMWA!$CQ$2:$CQ$600=AI$3)*(GMWA!$CP$2:$CP$600=AI$4)*(GMWA!$CR$2:$CR$600=AI$1),0),$A31-1966)</f>
        <v>292.98099999999999</v>
      </c>
      <c r="AJ31" s="285" cm="1">
        <f t="array" ref="AJ31">INDEX(GMWA!$A$2:$CR$600,MATCH(1,(GMWA!$CQ$2:$CQ$600=AJ$3)*(GMWA!$CP$2:$CP$600=AJ$4)*(GMWA!$CR$2:$CR$600=AJ$1),0),$A31-1966)</f>
        <v>329.26260000000002</v>
      </c>
      <c r="AK31" s="285" cm="1">
        <f t="array" ref="AK31">INDEX(GMWA!$A$2:$CR$600,MATCH(1,(GMWA!$CQ$2:$CQ$600=AK$3)*(GMWA!$CP$2:$CP$600=AK$4)*(GMWA!$CR$2:$CR$600=AK$1),0),$A31-1966)</f>
        <v>138.41050000000001</v>
      </c>
      <c r="AL31" s="285" cm="1">
        <f t="array" ref="AL31">INDEX(GMWA!$A$2:$CR$600,MATCH(1,(GMWA!$CQ$2:$CQ$600=AL$3)*(GMWA!$CP$2:$CP$600=AL$4)*(GMWA!$CR$2:$CR$600=AL$1),0),$A31-1966)</f>
        <v>64.873429999999999</v>
      </c>
      <c r="AM31" s="285" cm="1">
        <f t="array" ref="AM31">INDEX(GMWA!$A$2:$CR$600,MATCH(1,(GMWA!$CQ$2:$CQ$600=AM$3)*(GMWA!$CP$2:$CP$600=AM$4)*(GMWA!$CR$2:$CR$600=AM$1),0),$A31-1966)</f>
        <v>37.071579999999997</v>
      </c>
      <c r="AN31" s="285" cm="1">
        <f t="array" ref="AN31">INDEX(GMWA!$A$2:$CR$600,MATCH(1,(GMWA!$CQ$2:$CQ$600=AN$3)*(GMWA!$CP$2:$CP$600=AN$4)*(GMWA!$CR$2:$CR$600=AN$1),0),$A31-1966)</f>
        <v>127.36499999999999</v>
      </c>
      <c r="AO31" s="285" cm="1">
        <f t="array" ref="AO31">INDEX(GMWA!$A$2:$CR$600,MATCH(1,(GMWA!$CQ$2:$CQ$600=AO$3)*(GMWA!$CP$2:$CP$600=AO$4)*(GMWA!$CR$2:$CR$600=AO$1),0),$A31-1966)</f>
        <v>75.876999999999995</v>
      </c>
      <c r="AP31" s="285" cm="1">
        <f t="array" ref="AP31">INDEX(GMWA!$A$2:$CR$600,MATCH(1,(GMWA!$CQ$2:$CQ$600=AP$3)*(GMWA!$CP$2:$CP$600=AP$4)*(GMWA!$CR$2:$CR$600=AP$1),0),$A31-1966)</f>
        <v>953405</v>
      </c>
      <c r="AQ31" s="285" cm="1">
        <f t="array" ref="AQ31">INDEX(GMWA!$A$2:$CR$600,MATCH(1,(GMWA!$CQ$2:$CQ$600=AQ$3)*(GMWA!$CP$2:$CP$600=AQ$4)*(GMWA!$CR$2:$CR$600=AQ$1),0),$A31-1966)</f>
        <v>8577.5509999999995</v>
      </c>
      <c r="AR31" s="285" cm="1">
        <f t="array" ref="AR31">INDEX(GMWA!$A$2:$CR$600,MATCH(1,(GMWA!$CQ$2:$CQ$600=AR$3)*(GMWA!$CP$2:$CP$600=AR$4)*(GMWA!$CR$2:$CR$600=AR$1),0),$A31-1966)</f>
        <v>543807.80000000005</v>
      </c>
      <c r="AS31" s="285" cm="1">
        <f t="array" ref="AS31">INDEX(GMWA!$A$2:$CR$600,MATCH(1,(GMWA!$CQ$2:$CQ$600=AS$3)*(GMWA!$CP$2:$CP$600=AS$4)*(GMWA!$CR$2:$CR$600=AS$1),0),$A31-1966)</f>
        <v>906926</v>
      </c>
      <c r="AT31" s="285" cm="1">
        <f t="array" ref="AT31">INDEX(GMWA!$A$2:$CR$600,MATCH(1,(GMWA!$CQ$2:$CQ$600=AT$3)*(GMWA!$CP$2:$CP$600=AT$4)*(GMWA!$CR$2:$CR$600=AT$1),0),$A31-1966)</f>
        <v>572994</v>
      </c>
      <c r="AU31" s="285" cm="1">
        <f t="array" ref="AU31">INDEX(GMWA!$A$2:$CR$600,MATCH(1,(GMWA!$CQ$2:$CQ$600=AU$3)*(GMWA!$CP$2:$CP$600=AU$4)*(GMWA!$CR$2:$CR$600=AU$1),0),$A31-1966)</f>
        <v>1144.173</v>
      </c>
      <c r="AV31" s="285" cm="1">
        <f t="array" ref="AV31">INDEX(GMWA!$A$2:$CR$600,MATCH(1,(GMWA!$CQ$2:$CQ$600=AV$3)*(GMWA!$CP$2:$CP$600=AV$4)*(GMWA!$CR$2:$CR$600=AV$1),0),$A31-1966)</f>
        <v>2046305</v>
      </c>
      <c r="AW31" s="285" cm="1">
        <f t="array" ref="AW31">INDEX(GMWA!$A$2:$CR$600,MATCH(1,(GMWA!$CQ$2:$CQ$600=AW$3)*(GMWA!$CP$2:$CP$600=AW$4)*(GMWA!$CR$2:$CR$600=AW$1),0),$A31-1966)</f>
        <v>427.9314</v>
      </c>
      <c r="AX31" s="285" cm="1">
        <f t="array" ref="AX31">INDEX(GMWA!$A$2:$CR$600,MATCH(1,(GMWA!$CQ$2:$CQ$600=AX$3)*(GMWA!$CP$2:$CP$600=AX$4)*(GMWA!$CR$2:$CR$600=AX$1),0),$A31-1966)</f>
        <v>561678.80000000005</v>
      </c>
      <c r="AY31" s="285" cm="1">
        <f t="array" ref="AY31">INDEX(GMWA!$A$2:$CR$600,MATCH(1,(GMWA!$CQ$2:$CQ$600=AY$3)*(GMWA!$CP$2:$CP$600=AY$4)*(GMWA!$CR$2:$CR$600=AY$1),0),$A31-1966)</f>
        <v>1969.865</v>
      </c>
      <c r="AZ31" s="285" cm="1">
        <f t="array" ref="AZ31">INDEX(GMWA!$A$2:$CR$600,MATCH(1,(GMWA!$CQ$2:$CQ$600=AZ$3)*(GMWA!$CP$2:$CP$600=AZ$4)*(GMWA!$CR$2:$CR$600=AZ$1),0),$A31-1966)</f>
        <v>1290.1110000000001</v>
      </c>
      <c r="BA31" s="285" cm="1">
        <f t="array" ref="BA31">INDEX(GMWA!$A$2:$CR$600,MATCH(1,(GMWA!$CQ$2:$CQ$600=BA$3)*(GMWA!$CP$2:$CP$600=BA$4)*(GMWA!$CR$2:$CR$600=BA$1),0),$A31-1966)</f>
        <v>1094.8530000000001</v>
      </c>
      <c r="BB31" s="285" cm="1">
        <f t="array" ref="BB31">INDEX(GMWA!$A$2:$CR$600,MATCH(1,(GMWA!$CQ$2:$CQ$600=BB$3)*(GMWA!$CP$2:$CP$600=BB$4)*(GMWA!$CR$2:$CR$600=BB$1),0),$A31-1966)</f>
        <v>518.971</v>
      </c>
      <c r="BC31" s="285" cm="1">
        <f t="array" ref="BC31">INDEX(GMWA!$A$2:$CR$600,MATCH(1,(GMWA!$CQ$2:$CQ$600=BC$3)*(GMWA!$CP$2:$CP$600=BC$4)*(GMWA!$CR$2:$CR$600=BC$1),0),$A31-1966)</f>
        <v>369.97699999999998</v>
      </c>
      <c r="BD31" s="285" cm="1">
        <f t="array" ref="BD31">INDEX(GMWA!$A$2:$CR$600,MATCH(1,(GMWA!$CQ$2:$CQ$600=BD$3)*(GMWA!$CP$2:$CP$600=BD$4)*(GMWA!$CR$2:$CR$600=BD$1),0),$A31-1966)</f>
        <v>224.09800000000001</v>
      </c>
      <c r="BE31" s="285" cm="1">
        <f t="array" ref="BE31">INDEX(GMWA!$A$2:$CR$600,MATCH(1,(GMWA!$CQ$2:$CQ$600=BE$3)*(GMWA!$CP$2:$CP$600=BE$4)*(GMWA!$CR$2:$CR$600=BE$1),0),$A31-1966)</f>
        <v>188.74100000000001</v>
      </c>
      <c r="BF31" s="285" cm="1">
        <f t="array" ref="BF31">INDEX(GMWA!$A$2:$CR$600,MATCH(1,(GMWA!$CQ$2:$CQ$600=BF$3)*(GMWA!$CP$2:$CP$600=BF$4)*(GMWA!$CR$2:$CR$600=BF$1),0),$A31-1966)</f>
        <v>110.764</v>
      </c>
      <c r="BG31" s="285" cm="1">
        <f t="array" ref="BG31">INDEX(GMWA!$A$2:$CR$600,MATCH(1,(GMWA!$CQ$2:$CQ$600=BG$3)*(GMWA!$CP$2:$CP$600=BG$4)*(GMWA!$CR$2:$CR$600=BG$1),0),$A31-1966)</f>
        <v>69.227999999999994</v>
      </c>
      <c r="BH31" s="285" cm="1">
        <f t="array" ref="BH31">INDEX(GMWA!$A$2:$CR$600,MATCH(1,(GMWA!$CQ$2:$CQ$600=BH$3)*(GMWA!$CP$2:$CP$600=BH$4)*(GMWA!$CR$2:$CR$600=BH$1),0),$A31-1966)</f>
        <v>116.077</v>
      </c>
      <c r="BI31" s="285" cm="1">
        <f t="array" ref="BI31">INDEX(GMWA!$A$2:$CR$600,MATCH(1,(GMWA!$CQ$2:$CQ$600=BI$3)*(GMWA!$CP$2:$CP$600=BI$4)*(GMWA!$CR$2:$CR$600=BI$1),0),$A31-1966)</f>
        <v>102.3309</v>
      </c>
      <c r="BK31" s="288">
        <f t="shared" si="7"/>
        <v>8.1743143904914231</v>
      </c>
      <c r="BL31" s="288">
        <f t="shared" si="7"/>
        <v>6.5593900841645363</v>
      </c>
      <c r="BM31" s="288">
        <f t="shared" si="7"/>
        <v>3.2214140184934221</v>
      </c>
      <c r="BN31" s="288">
        <f t="shared" si="7"/>
        <v>7.8175134780179141</v>
      </c>
      <c r="BO31" s="288">
        <f t="shared" si="7"/>
        <v>4.4415500152522425</v>
      </c>
      <c r="BP31" s="288">
        <f t="shared" si="7"/>
        <v>6.5689902875802249</v>
      </c>
      <c r="BQ31" s="288">
        <f t="shared" si="7"/>
        <v>6.3822911819760533</v>
      </c>
      <c r="BR31" s="288">
        <f t="shared" si="7"/>
        <v>3.9189839565408238</v>
      </c>
      <c r="BS31" s="288">
        <f t="shared" si="7"/>
        <v>5.0998496146076695</v>
      </c>
      <c r="BT31" s="288">
        <f t="shared" si="7"/>
        <v>5.8105246654962945</v>
      </c>
      <c r="BU31" s="288">
        <f t="shared" si="7"/>
        <v>4.4056418998218385</v>
      </c>
      <c r="BV31" s="288">
        <f t="shared" si="7"/>
        <v>7.2154289330969288</v>
      </c>
      <c r="BW31" s="288">
        <f t="shared" si="7"/>
        <v>6.1457988134751593</v>
      </c>
      <c r="BX31" s="288">
        <f t="shared" si="7"/>
        <v>5.5802253388444987</v>
      </c>
      <c r="BY31" s="288">
        <f t="shared" si="7"/>
        <v>5.3196476004259212</v>
      </c>
      <c r="BZ31" s="288">
        <f t="shared" si="6"/>
        <v>4.8734958691717747</v>
      </c>
      <c r="CA31" s="288">
        <f t="shared" si="4"/>
        <v>6.9304182004867032</v>
      </c>
      <c r="CB31" s="288">
        <f t="shared" si="4"/>
        <v>6.8450279162636187</v>
      </c>
      <c r="CC31" s="288">
        <f t="shared" si="4"/>
        <v>8.6029128881560872</v>
      </c>
      <c r="CD31" s="288">
        <f t="shared" si="4"/>
        <v>5.2716897083437677E-3</v>
      </c>
    </row>
    <row r="32" spans="1:82">
      <c r="A32" s="285">
        <f t="shared" si="5"/>
        <v>1998</v>
      </c>
      <c r="B32" s="285" cm="1">
        <f t="array" ref="B32">INDEX(GMWA!$A$2:$CR$600,MATCH(1,(GMWA!$CQ$2:$CQ$600=B$3)*(GMWA!$CP$2:$CP$600=B$4)*(GMWA!$CR$2:$CR$600=B$1),0),$A32-1966)</f>
        <v>37036</v>
      </c>
      <c r="C32" s="285" cm="1">
        <f t="array" ref="C32">INDEX(GMWA!$A$2:$CR$600,MATCH(1,(GMWA!$CQ$2:$CQ$600=C$3)*(GMWA!$CP$2:$CP$600=C$4)*(GMWA!$CR$2:$CR$600=C$1),0),$A32-1966)</f>
        <v>479.25</v>
      </c>
      <c r="D32" s="285" cm="1">
        <f t="array" ref="D32">INDEX(GMWA!$A$2:$CR$600,MATCH(1,(GMWA!$CQ$2:$CQ$600=D$3)*(GMWA!$CP$2:$CP$600=D$4)*(GMWA!$CR$2:$CR$600=D$1),0),$A32-1966)</f>
        <v>17510.3</v>
      </c>
      <c r="E32" s="285" cm="1">
        <f t="array" ref="E32">INDEX(GMWA!$A$2:$CR$600,MATCH(1,(GMWA!$CQ$2:$CQ$600=E$3)*(GMWA!$CP$2:$CP$600=E$4)*(GMWA!$CR$2:$CR$600=E$1),0),$A32-1966)</f>
        <v>75733</v>
      </c>
      <c r="F32" s="285" cm="1">
        <f t="array" ref="F32">INDEX(GMWA!$A$2:$CR$600,MATCH(1,(GMWA!$CQ$2:$CQ$600=F$3)*(GMWA!$CP$2:$CP$600=F$4)*(GMWA!$CR$2:$CR$600=F$1),0),$A32-1966)</f>
        <v>7643</v>
      </c>
      <c r="G32" s="285" cm="1">
        <f t="array" ref="G32">INDEX(GMWA!$A$2:$CR$600,MATCH(1,(GMWA!$CQ$2:$CQ$600=G$3)*(GMWA!$CP$2:$CP$600=G$4)*(GMWA!$CR$2:$CR$600=G$1),0),$A32-1966)</f>
        <v>52.684660000000001</v>
      </c>
      <c r="H32" s="285" cm="1">
        <f t="array" ref="H32">INDEX(GMWA!$A$2:$CR$600,MATCH(1,(GMWA!$CQ$2:$CQ$600=H$3)*(GMWA!$CP$2:$CP$600=H$4)*(GMWA!$CR$2:$CR$600=H$1),0),$A32-1966)</f>
        <v>92937.96</v>
      </c>
      <c r="I32" s="285" cm="1">
        <f t="array" ref="I32">INDEX(GMWA!$A$2:$CR$600,MATCH(1,(GMWA!$CQ$2:$CQ$600=I$3)*(GMWA!$CP$2:$CP$600=I$4)*(GMWA!$CR$2:$CR$600=I$1),0),$A32-1966)</f>
        <v>7.9103830000000004</v>
      </c>
      <c r="J32" s="285" cm="1">
        <f t="array" ref="J32">INDEX(GMWA!$A$2:$CR$600,MATCH(1,(GMWA!$CQ$2:$CQ$600=J$3)*(GMWA!$CP$2:$CP$600=J$4)*(GMWA!$CR$2:$CR$600=J$1),0),$A32-1966)</f>
        <v>4603.3680000000004</v>
      </c>
      <c r="K32" s="285" cm="1">
        <f t="array" ref="K32">INDEX(GMWA!$A$2:$CR$600,MATCH(1,(GMWA!$CQ$2:$CQ$600=K$3)*(GMWA!$CP$2:$CP$600=K$4)*(GMWA!$CR$2:$CR$600=K$1),0),$A32-1966)</f>
        <v>66.649990000000003</v>
      </c>
      <c r="L32" s="285" cm="1">
        <f t="array" ref="L32">INDEX(GMWA!$A$2:$CR$600,MATCH(1,(GMWA!$CQ$2:$CQ$600=L$3)*(GMWA!$CP$2:$CP$600=L$4)*(GMWA!$CR$2:$CR$600=L$1),0),$A32-1966)</f>
        <v>45.585999999999999</v>
      </c>
      <c r="M32" s="285" cm="1">
        <f t="array" ref="M32">INDEX(GMWA!$A$2:$CR$600,MATCH(1,(GMWA!$CQ$2:$CQ$600=M$3)*(GMWA!$CP$2:$CP$600=M$4)*(GMWA!$CR$2:$CR$600=M$1),0),$A32-1966)</f>
        <v>89.382999999999996</v>
      </c>
      <c r="N32" s="285" cm="1">
        <f t="array" ref="N32">INDEX(GMWA!$A$2:$CR$600,MATCH(1,(GMWA!$CQ$2:$CQ$600=N$3)*(GMWA!$CP$2:$CP$600=N$4)*(GMWA!$CR$2:$CR$600=N$1),0),$A32-1966)</f>
        <v>22.55866</v>
      </c>
      <c r="O32" s="285" cm="1">
        <f t="array" ref="O32">INDEX(GMWA!$A$2:$CR$600,MATCH(1,(GMWA!$CQ$2:$CQ$600=O$3)*(GMWA!$CP$2:$CP$600=O$4)*(GMWA!$CR$2:$CR$600=O$1),0),$A32-1966)</f>
        <v>16.481999999999999</v>
      </c>
      <c r="P32" s="285" cm="1">
        <f t="array" ref="P32">INDEX(GMWA!$A$2:$CR$600,MATCH(1,(GMWA!$CQ$2:$CQ$600=P$3)*(GMWA!$CP$2:$CP$600=P$4)*(GMWA!$CR$2:$CR$600=P$1),0),$A32-1966)</f>
        <v>17.375</v>
      </c>
      <c r="Q32" s="285" cm="1">
        <f t="array" ref="Q32">INDEX(GMWA!$A$2:$CR$600,MATCH(1,(GMWA!$CQ$2:$CQ$600=Q$3)*(GMWA!$CP$2:$CP$600=Q$4)*(GMWA!$CR$2:$CR$600=Q$1),0),$A32-1966)</f>
        <v>6.971768</v>
      </c>
      <c r="R32" s="285" cm="1">
        <f t="array" ref="R32">INDEX(GMWA!$A$2:$CR$600,MATCH(1,(GMWA!$CQ$2:$CQ$600=R$3)*(GMWA!$CP$2:$CP$600=R$4)*(GMWA!$CR$2:$CR$600=R$1),0),$A32-1966)</f>
        <v>4.1109999999999998</v>
      </c>
      <c r="S32" s="285" cm="1">
        <f t="array" ref="S32">INDEX(GMWA!$A$2:$CR$600,MATCH(1,(GMWA!$CQ$2:$CQ$600=S$3)*(GMWA!$CP$2:$CP$600=S$4)*(GMWA!$CR$2:$CR$600=S$1),0),$A32-1966)</f>
        <v>2.6600999999999999</v>
      </c>
      <c r="T32" s="285" cm="1">
        <f t="array" ref="T32">INDEX(GMWA!$A$2:$CR$600,MATCH(1,(GMWA!$CQ$2:$CQ$600=T$3)*(GMWA!$CP$2:$CP$600=T$4)*(GMWA!$CR$2:$CR$600=T$1),0),$A32-1966)</f>
        <v>10.697100000000001</v>
      </c>
      <c r="U32" s="285" cm="1">
        <f t="array" ref="U32">INDEX(GMWA!$A$2:$CR$600,MATCH(1,(GMWA!$CQ$2:$CQ$600=U$3)*(GMWA!$CP$2:$CP$600=U$4)*(GMWA!$CR$2:$CR$600=U$1),0),$A32-1966)</f>
        <v>4.0000000000000001E-3</v>
      </c>
      <c r="V32" s="285" cm="1">
        <f t="array" ref="V32">INDEX(GMWA!$A$2:$CR$600,MATCH(1,(GMWA!$CQ$2:$CQ$600=V$3)*(GMWA!$CP$2:$CP$600=V$4)*(GMWA!$CR$2:$CR$600=V$1),0),$A32-1966)</f>
        <v>419066</v>
      </c>
      <c r="W32" s="285" cm="1">
        <f t="array" ref="W32">INDEX(GMWA!$A$2:$CR$600,MATCH(1,(GMWA!$CQ$2:$CQ$600=W$3)*(GMWA!$CP$2:$CP$600=W$4)*(GMWA!$CR$2:$CR$600=W$1),0),$A32-1966)</f>
        <v>7405.1469999999999</v>
      </c>
      <c r="X32" s="285" cm="1">
        <f t="array" ref="X32">INDEX(GMWA!$A$2:$CR$600,MATCH(1,(GMWA!$CQ$2:$CQ$600=X$3)*(GMWA!$CP$2:$CP$600=X$4)*(GMWA!$CR$2:$CR$600=X$1),0),$A32-1966)</f>
        <v>590198</v>
      </c>
      <c r="Y32" s="285" cm="1">
        <f t="array" ref="Y32">INDEX(GMWA!$A$2:$CR$600,MATCH(1,(GMWA!$CQ$2:$CQ$600=Y$3)*(GMWA!$CP$2:$CP$600=Y$4)*(GMWA!$CR$2:$CR$600=Y$1),0),$A32-1966)</f>
        <v>961277</v>
      </c>
      <c r="Z32" s="285" cm="1">
        <f t="array" ref="Z32">INDEX(GMWA!$A$2:$CR$600,MATCH(1,(GMWA!$CQ$2:$CQ$600=Z$3)*(GMWA!$CP$2:$CP$600=Z$4)*(GMWA!$CR$2:$CR$600=Z$1),0),$A32-1966)</f>
        <v>201803</v>
      </c>
      <c r="AA32" s="285" cm="1">
        <f t="array" ref="AA32">INDEX(GMWA!$A$2:$CR$600,MATCH(1,(GMWA!$CQ$2:$CQ$600=AA$3)*(GMWA!$CP$2:$CP$600=AA$4)*(GMWA!$CR$2:$CR$600=AA$1),0),$A32-1966)</f>
        <v>860.71500000000003</v>
      </c>
      <c r="AB32" s="285" cm="1">
        <f t="array" ref="AB32">INDEX(GMWA!$A$2:$CR$600,MATCH(1,(GMWA!$CQ$2:$CQ$600=AB$3)*(GMWA!$CP$2:$CP$600=AB$4)*(GMWA!$CR$2:$CR$600=AB$1),0),$A32-1966)</f>
        <v>1672165</v>
      </c>
      <c r="AC32" s="285" cm="1">
        <f t="array" ref="AC32">INDEX(GMWA!$A$2:$CR$600,MATCH(1,(GMWA!$CQ$2:$CQ$600=AC$3)*(GMWA!$CP$2:$CP$600=AC$4)*(GMWA!$CR$2:$CR$600=AC$1),0),$A32-1966)</f>
        <v>211.85400000000001</v>
      </c>
      <c r="AD32" s="285" cm="1">
        <f t="array" ref="AD32">INDEX(GMWA!$A$2:$CR$600,MATCH(1,(GMWA!$CQ$2:$CQ$600=AD$3)*(GMWA!$CP$2:$CP$600=AD$4)*(GMWA!$CR$2:$CR$600=AD$1),0),$A32-1966)</f>
        <v>71434.41</v>
      </c>
      <c r="AE32" s="285" cm="1">
        <f t="array" ref="AE32">INDEX(GMWA!$A$2:$CR$600,MATCH(1,(GMWA!$CQ$2:$CQ$600=AE$3)*(GMWA!$CP$2:$CP$600=AE$4)*(GMWA!$CR$2:$CR$600=AE$1),0),$A32-1966)</f>
        <v>1160.441</v>
      </c>
      <c r="AF32" s="285" cm="1">
        <f t="array" ref="AF32">INDEX(GMWA!$A$2:$CR$600,MATCH(1,(GMWA!$CQ$2:$CQ$600=AF$3)*(GMWA!$CP$2:$CP$600=AF$4)*(GMWA!$CR$2:$CR$600=AF$1),0),$A32-1966)</f>
        <v>1090.6769999999999</v>
      </c>
      <c r="AG32" s="285" cm="1">
        <f t="array" ref="AG32">INDEX(GMWA!$A$2:$CR$600,MATCH(1,(GMWA!$CQ$2:$CQ$600=AG$3)*(GMWA!$CP$2:$CP$600=AG$4)*(GMWA!$CR$2:$CR$600=AG$1),0),$A32-1966)</f>
        <v>1457.787</v>
      </c>
      <c r="AH32" s="285" cm="1">
        <f t="array" ref="AH32">INDEX(GMWA!$A$2:$CR$600,MATCH(1,(GMWA!$CQ$2:$CQ$600=AH$3)*(GMWA!$CP$2:$CP$600=AH$4)*(GMWA!$CR$2:$CR$600=AH$1),0),$A32-1966)</f>
        <v>409.43599999999998</v>
      </c>
      <c r="AI32" s="285" cm="1">
        <f t="array" ref="AI32">INDEX(GMWA!$A$2:$CR$600,MATCH(1,(GMWA!$CQ$2:$CQ$600=AI$3)*(GMWA!$CP$2:$CP$600=AI$4)*(GMWA!$CR$2:$CR$600=AI$1),0),$A32-1966)</f>
        <v>304.40499999999997</v>
      </c>
      <c r="AJ32" s="285" cm="1">
        <f t="array" ref="AJ32">INDEX(GMWA!$A$2:$CR$600,MATCH(1,(GMWA!$CQ$2:$CQ$600=AJ$3)*(GMWA!$CP$2:$CP$600=AJ$4)*(GMWA!$CR$2:$CR$600=AJ$1),0),$A32-1966)</f>
        <v>345.32600000000002</v>
      </c>
      <c r="AK32" s="285" cm="1">
        <f t="array" ref="AK32">INDEX(GMWA!$A$2:$CR$600,MATCH(1,(GMWA!$CQ$2:$CQ$600=AK$3)*(GMWA!$CP$2:$CP$600=AK$4)*(GMWA!$CR$2:$CR$600=AK$1),0),$A32-1966)</f>
        <v>144.7765</v>
      </c>
      <c r="AL32" s="285" cm="1">
        <f t="array" ref="AL32">INDEX(GMWA!$A$2:$CR$600,MATCH(1,(GMWA!$CQ$2:$CQ$600=AL$3)*(GMWA!$CP$2:$CP$600=AL$4)*(GMWA!$CR$2:$CR$600=AL$1),0),$A32-1966)</f>
        <v>66.681470000000004</v>
      </c>
      <c r="AM32" s="285" cm="1">
        <f t="array" ref="AM32">INDEX(GMWA!$A$2:$CR$600,MATCH(1,(GMWA!$CQ$2:$CQ$600=AM$3)*(GMWA!$CP$2:$CP$600=AM$4)*(GMWA!$CR$2:$CR$600=AM$1),0),$A32-1966)</f>
        <v>35.433</v>
      </c>
      <c r="AN32" s="285" cm="1">
        <f t="array" ref="AN32">INDEX(GMWA!$A$2:$CR$600,MATCH(1,(GMWA!$CQ$2:$CQ$600=AN$3)*(GMWA!$CP$2:$CP$600=AN$4)*(GMWA!$CR$2:$CR$600=AN$1),0),$A32-1966)</f>
        <v>136.80799999999999</v>
      </c>
      <c r="AO32" s="285" cm="1">
        <f t="array" ref="AO32">INDEX(GMWA!$A$2:$CR$600,MATCH(1,(GMWA!$CQ$2:$CQ$600=AO$3)*(GMWA!$CP$2:$CP$600=AO$4)*(GMWA!$CR$2:$CR$600=AO$1),0),$A32-1966)</f>
        <v>80.971000000000004</v>
      </c>
      <c r="AP32" s="285" cm="1">
        <f t="array" ref="AP32">INDEX(GMWA!$A$2:$CR$600,MATCH(1,(GMWA!$CQ$2:$CQ$600=AP$3)*(GMWA!$CP$2:$CP$600=AP$4)*(GMWA!$CR$2:$CR$600=AP$1),0),$A32-1966)</f>
        <v>998501</v>
      </c>
      <c r="AQ32" s="285" cm="1">
        <f t="array" ref="AQ32">INDEX(GMWA!$A$2:$CR$600,MATCH(1,(GMWA!$CQ$2:$CQ$600=AQ$3)*(GMWA!$CP$2:$CP$600=AQ$4)*(GMWA!$CR$2:$CR$600=AQ$1),0),$A32-1966)</f>
        <v>9062.8240000000005</v>
      </c>
      <c r="AR32" s="285" cm="1">
        <f t="array" ref="AR32">INDEX(GMWA!$A$2:$CR$600,MATCH(1,(GMWA!$CQ$2:$CQ$600=AR$3)*(GMWA!$CP$2:$CP$600=AR$4)*(GMWA!$CR$2:$CR$600=AR$1),0),$A32-1966)</f>
        <v>536499.4</v>
      </c>
      <c r="AS32" s="285" cm="1">
        <f t="array" ref="AS32">INDEX(GMWA!$A$2:$CR$600,MATCH(1,(GMWA!$CQ$2:$CQ$600=AS$3)*(GMWA!$CP$2:$CP$600=AS$4)*(GMWA!$CR$2:$CR$600=AS$1),0),$A32-1966)</f>
        <v>940548</v>
      </c>
      <c r="AT32" s="285" cm="1">
        <f t="array" ref="AT32">INDEX(GMWA!$A$2:$CR$600,MATCH(1,(GMWA!$CQ$2:$CQ$600=AT$3)*(GMWA!$CP$2:$CP$600=AT$4)*(GMWA!$CR$2:$CR$600=AT$1),0),$A32-1966)</f>
        <v>606108</v>
      </c>
      <c r="AU32" s="285" cm="1">
        <f t="array" ref="AU32">INDEX(GMWA!$A$2:$CR$600,MATCH(1,(GMWA!$CQ$2:$CQ$600=AU$3)*(GMWA!$CP$2:$CP$600=AU$4)*(GMWA!$CR$2:$CR$600=AU$1),0),$A32-1966)</f>
        <v>1185.2180000000001</v>
      </c>
      <c r="AV32" s="285" cm="1">
        <f t="array" ref="AV32">INDEX(GMWA!$A$2:$CR$600,MATCH(1,(GMWA!$CQ$2:$CQ$600=AV$3)*(GMWA!$CP$2:$CP$600=AV$4)*(GMWA!$CR$2:$CR$600=AV$1),0),$A32-1966)</f>
        <v>2152200</v>
      </c>
      <c r="AW32" s="285" cm="1">
        <f t="array" ref="AW32">INDEX(GMWA!$A$2:$CR$600,MATCH(1,(GMWA!$CQ$2:$CQ$600=AW$3)*(GMWA!$CP$2:$CP$600=AW$4)*(GMWA!$CR$2:$CR$600=AW$1),0),$A32-1966)</f>
        <v>439.67779999999999</v>
      </c>
      <c r="AX32" s="285" cm="1">
        <f t="array" ref="AX32">INDEX(GMWA!$A$2:$CR$600,MATCH(1,(GMWA!$CQ$2:$CQ$600=AX$3)*(GMWA!$CP$2:$CP$600=AX$4)*(GMWA!$CR$2:$CR$600=AX$1),0),$A32-1966)</f>
        <v>556718.4</v>
      </c>
      <c r="AY32" s="285" cm="1">
        <f t="array" ref="AY32">INDEX(GMWA!$A$2:$CR$600,MATCH(1,(GMWA!$CQ$2:$CQ$600=AY$3)*(GMWA!$CP$2:$CP$600=AY$4)*(GMWA!$CR$2:$CR$600=AY$1),0),$A32-1966)</f>
        <v>2020.681</v>
      </c>
      <c r="AZ32" s="285" cm="1">
        <f t="array" ref="AZ32">INDEX(GMWA!$A$2:$CR$600,MATCH(1,(GMWA!$CQ$2:$CQ$600=AZ$3)*(GMWA!$CP$2:$CP$600=AZ$4)*(GMWA!$CR$2:$CR$600=AZ$1),0),$A32-1966)</f>
        <v>1346.951</v>
      </c>
      <c r="BA32" s="285" cm="1">
        <f t="array" ref="BA32">INDEX(GMWA!$A$2:$CR$600,MATCH(1,(GMWA!$CQ$2:$CQ$600=BA$3)*(GMWA!$CP$2:$CP$600=BA$4)*(GMWA!$CR$2:$CR$600=BA$1),0),$A32-1966)</f>
        <v>1139.1379999999999</v>
      </c>
      <c r="BB32" s="285" cm="1">
        <f t="array" ref="BB32">INDEX(GMWA!$A$2:$CR$600,MATCH(1,(GMWA!$CQ$2:$CQ$600=BB$3)*(GMWA!$CP$2:$CP$600=BB$4)*(GMWA!$CR$2:$CR$600=BB$1),0),$A32-1966)</f>
        <v>555.55899999999997</v>
      </c>
      <c r="BC32" s="285" cm="1">
        <f t="array" ref="BC32">INDEX(GMWA!$A$2:$CR$600,MATCH(1,(GMWA!$CQ$2:$CQ$600=BC$3)*(GMWA!$CP$2:$CP$600=BC$4)*(GMWA!$CR$2:$CR$600=BC$1),0),$A32-1966)</f>
        <v>395.01</v>
      </c>
      <c r="BD32" s="285" cm="1">
        <f t="array" ref="BD32">INDEX(GMWA!$A$2:$CR$600,MATCH(1,(GMWA!$CQ$2:$CQ$600=BD$3)*(GMWA!$CP$2:$CP$600=BD$4)*(GMWA!$CR$2:$CR$600=BD$1),0),$A32-1966)</f>
        <v>232.62299999999999</v>
      </c>
      <c r="BE32" s="285" cm="1">
        <f t="array" ref="BE32">INDEX(GMWA!$A$2:$CR$600,MATCH(1,(GMWA!$CQ$2:$CQ$600=BE$3)*(GMWA!$CP$2:$CP$600=BE$4)*(GMWA!$CR$2:$CR$600=BE$1),0),$A32-1966)</f>
        <v>196.23830000000001</v>
      </c>
      <c r="BF32" s="285" cm="1">
        <f t="array" ref="BF32">INDEX(GMWA!$A$2:$CR$600,MATCH(1,(GMWA!$CQ$2:$CQ$600=BF$3)*(GMWA!$CP$2:$CP$600=BF$4)*(GMWA!$CR$2:$CR$600=BF$1),0),$A32-1966)</f>
        <v>120.431</v>
      </c>
      <c r="BG32" s="285" cm="1">
        <f t="array" ref="BG32">INDEX(GMWA!$A$2:$CR$600,MATCH(1,(GMWA!$CQ$2:$CQ$600=BG$3)*(GMWA!$CP$2:$CP$600=BG$4)*(GMWA!$CR$2:$CR$600=BG$1),0),$A32-1966)</f>
        <v>80.552999999999997</v>
      </c>
      <c r="BH32" s="285" cm="1">
        <f t="array" ref="BH32">INDEX(GMWA!$A$2:$CR$600,MATCH(1,(GMWA!$CQ$2:$CQ$600=BH$3)*(GMWA!$CP$2:$CP$600=BH$4)*(GMWA!$CR$2:$CR$600=BH$1),0),$A32-1966)</f>
        <v>126.29</v>
      </c>
      <c r="BI32" s="285" cm="1">
        <f t="array" ref="BI32">INDEX(GMWA!$A$2:$CR$600,MATCH(1,(GMWA!$CQ$2:$CQ$600=BI$3)*(GMWA!$CP$2:$CP$600=BI$4)*(GMWA!$CR$2:$CR$600=BI$1),0),$A32-1966)</f>
        <v>111.35339999999999</v>
      </c>
      <c r="BK32" s="288">
        <f t="shared" si="7"/>
        <v>8.8377487078407704</v>
      </c>
      <c r="BL32" s="288">
        <f t="shared" si="7"/>
        <v>6.4718499173615331</v>
      </c>
      <c r="BM32" s="288">
        <f t="shared" si="7"/>
        <v>2.966851802276524</v>
      </c>
      <c r="BN32" s="288">
        <f t="shared" si="7"/>
        <v>7.8783742875362677</v>
      </c>
      <c r="BO32" s="288">
        <f t="shared" si="7"/>
        <v>3.7873569768536641</v>
      </c>
      <c r="BP32" s="288">
        <f t="shared" si="7"/>
        <v>6.1210342564031066</v>
      </c>
      <c r="BQ32" s="288">
        <f t="shared" si="7"/>
        <v>5.5579419495085709</v>
      </c>
      <c r="BR32" s="288">
        <f t="shared" si="7"/>
        <v>3.7338841843911368</v>
      </c>
      <c r="BS32" s="288">
        <f t="shared" si="7"/>
        <v>6.44418845203593</v>
      </c>
      <c r="BT32" s="288">
        <f t="shared" si="7"/>
        <v>5.7435052708409993</v>
      </c>
      <c r="BU32" s="288">
        <f t="shared" si="7"/>
        <v>4.1796058778171723</v>
      </c>
      <c r="BV32" s="288">
        <f t="shared" si="7"/>
        <v>6.1314170039930387</v>
      </c>
      <c r="BW32" s="288">
        <f t="shared" si="7"/>
        <v>5.5096913803378307</v>
      </c>
      <c r="BX32" s="288">
        <f t="shared" si="7"/>
        <v>5.4144971337527315</v>
      </c>
      <c r="BY32" s="288">
        <f t="shared" si="7"/>
        <v>5.0314775024180047</v>
      </c>
      <c r="BZ32" s="288">
        <f t="shared" si="6"/>
        <v>4.8155384333783458</v>
      </c>
      <c r="CA32" s="288">
        <f t="shared" si="4"/>
        <v>6.1651310326541982</v>
      </c>
      <c r="CB32" s="288">
        <f t="shared" si="4"/>
        <v>7.5074083481500296</v>
      </c>
      <c r="CC32" s="288">
        <f t="shared" si="4"/>
        <v>7.8190602888719969</v>
      </c>
      <c r="CD32" s="288">
        <f t="shared" si="4"/>
        <v>4.9400402613281299E-3</v>
      </c>
    </row>
    <row r="33" spans="1:82">
      <c r="A33" s="285">
        <f t="shared" si="5"/>
        <v>1999</v>
      </c>
      <c r="B33" s="285" cm="1">
        <f t="array" ref="B33">INDEX(GMWA!$A$2:$CR$600,MATCH(1,(GMWA!$CQ$2:$CQ$600=B$3)*(GMWA!$CP$2:$CP$600=B$4)*(GMWA!$CR$2:$CR$600=B$1),0),$A33-1966)</f>
        <v>33743</v>
      </c>
      <c r="C33" s="285" cm="1">
        <f t="array" ref="C33">INDEX(GMWA!$A$2:$CR$600,MATCH(1,(GMWA!$CQ$2:$CQ$600=C$3)*(GMWA!$CP$2:$CP$600=C$4)*(GMWA!$CR$2:$CR$600=C$1),0),$A33-1966)</f>
        <v>465.57499999999999</v>
      </c>
      <c r="D33" s="285" cm="1">
        <f t="array" ref="D33">INDEX(GMWA!$A$2:$CR$600,MATCH(1,(GMWA!$CQ$2:$CQ$600=D$3)*(GMWA!$CP$2:$CP$600=D$4)*(GMWA!$CR$2:$CR$600=D$1),0),$A33-1966)</f>
        <v>17149</v>
      </c>
      <c r="E33" s="285" cm="1">
        <f t="array" ref="E33">INDEX(GMWA!$A$2:$CR$600,MATCH(1,(GMWA!$CQ$2:$CQ$600=E$3)*(GMWA!$CP$2:$CP$600=E$4)*(GMWA!$CR$2:$CR$600=E$1),0),$A33-1966)</f>
        <v>75293</v>
      </c>
      <c r="F33" s="285" cm="1">
        <f t="array" ref="F33">INDEX(GMWA!$A$2:$CR$600,MATCH(1,(GMWA!$CQ$2:$CQ$600=F$3)*(GMWA!$CP$2:$CP$600=F$4)*(GMWA!$CR$2:$CR$600=F$1),0),$A33-1966)</f>
        <v>8045</v>
      </c>
      <c r="G33" s="285" cm="1">
        <f t="array" ref="G33">INDEX(GMWA!$A$2:$CR$600,MATCH(1,(GMWA!$CQ$2:$CQ$600=G$3)*(GMWA!$CP$2:$CP$600=G$4)*(GMWA!$CR$2:$CR$600=G$1),0),$A33-1966)</f>
        <v>52.195979999999999</v>
      </c>
      <c r="H33" s="285" cm="1">
        <f t="array" ref="H33">INDEX(GMWA!$A$2:$CR$600,MATCH(1,(GMWA!$CQ$2:$CQ$600=H$3)*(GMWA!$CP$2:$CP$600=H$4)*(GMWA!$CR$2:$CR$600=H$1),0),$A33-1966)</f>
        <v>86214.22</v>
      </c>
      <c r="I33" s="285" cm="1">
        <f t="array" ref="I33">INDEX(GMWA!$A$2:$CR$600,MATCH(1,(GMWA!$CQ$2:$CQ$600=I$3)*(GMWA!$CP$2:$CP$600=I$4)*(GMWA!$CR$2:$CR$600=I$1),0),$A33-1966)</f>
        <v>7.9947319999999999</v>
      </c>
      <c r="J33" s="285" cm="1">
        <f t="array" ref="J33">INDEX(GMWA!$A$2:$CR$600,MATCH(1,(GMWA!$CQ$2:$CQ$600=J$3)*(GMWA!$CP$2:$CP$600=J$4)*(GMWA!$CR$2:$CR$600=J$1),0),$A33-1966)</f>
        <v>6234.2219999999998</v>
      </c>
      <c r="K33" s="285" cm="1">
        <f t="array" ref="K33">INDEX(GMWA!$A$2:$CR$600,MATCH(1,(GMWA!$CQ$2:$CQ$600=K$3)*(GMWA!$CP$2:$CP$600=K$4)*(GMWA!$CR$2:$CR$600=K$1),0),$A33-1966)</f>
        <v>64.277760000000001</v>
      </c>
      <c r="L33" s="285" cm="1">
        <f t="array" ref="L33">INDEX(GMWA!$A$2:$CR$600,MATCH(1,(GMWA!$CQ$2:$CQ$600=L$3)*(GMWA!$CP$2:$CP$600=L$4)*(GMWA!$CR$2:$CR$600=L$1),0),$A33-1966)</f>
        <v>42.944000000000003</v>
      </c>
      <c r="M33" s="285" cm="1">
        <f t="array" ref="M33">INDEX(GMWA!$A$2:$CR$600,MATCH(1,(GMWA!$CQ$2:$CQ$600=M$3)*(GMWA!$CP$2:$CP$600=M$4)*(GMWA!$CR$2:$CR$600=M$1),0),$A33-1966)</f>
        <v>74.996989999999997</v>
      </c>
      <c r="N33" s="285" cm="1">
        <f t="array" ref="N33">INDEX(GMWA!$A$2:$CR$600,MATCH(1,(GMWA!$CQ$2:$CQ$600=N$3)*(GMWA!$CP$2:$CP$600=N$4)*(GMWA!$CR$2:$CR$600=N$1),0),$A33-1966)</f>
        <v>20.27815</v>
      </c>
      <c r="O33" s="285" cm="1">
        <f t="array" ref="O33">INDEX(GMWA!$A$2:$CR$600,MATCH(1,(GMWA!$CQ$2:$CQ$600=O$3)*(GMWA!$CP$2:$CP$600=O$4)*(GMWA!$CR$2:$CR$600=O$1),0),$A33-1966)</f>
        <v>16.297000000000001</v>
      </c>
      <c r="P33" s="285" cm="1">
        <f t="array" ref="P33">INDEX(GMWA!$A$2:$CR$600,MATCH(1,(GMWA!$CQ$2:$CQ$600=P$3)*(GMWA!$CP$2:$CP$600=P$4)*(GMWA!$CR$2:$CR$600=P$1),0),$A33-1966)</f>
        <v>16.806629999999998</v>
      </c>
      <c r="Q33" s="285" cm="1">
        <f t="array" ref="Q33">INDEX(GMWA!$A$2:$CR$600,MATCH(1,(GMWA!$CQ$2:$CQ$600=Q$3)*(GMWA!$CP$2:$CP$600=Q$4)*(GMWA!$CR$2:$CR$600=Q$1),0),$A33-1966)</f>
        <v>6.9499279999999999</v>
      </c>
      <c r="R33" s="285" cm="1">
        <f t="array" ref="R33">INDEX(GMWA!$A$2:$CR$600,MATCH(1,(GMWA!$CQ$2:$CQ$600=R$3)*(GMWA!$CP$2:$CP$600=R$4)*(GMWA!$CR$2:$CR$600=R$1),0),$A33-1966)</f>
        <v>3.6796509999999998</v>
      </c>
      <c r="S33" s="285" cm="1">
        <f t="array" ref="S33">INDEX(GMWA!$A$2:$CR$600,MATCH(1,(GMWA!$CQ$2:$CQ$600=S$3)*(GMWA!$CP$2:$CP$600=S$4)*(GMWA!$CR$2:$CR$600=S$1),0),$A33-1966)</f>
        <v>2.1642700000000001</v>
      </c>
      <c r="T33" s="285" cm="1">
        <f t="array" ref="T33">INDEX(GMWA!$A$2:$CR$600,MATCH(1,(GMWA!$CQ$2:$CQ$600=T$3)*(GMWA!$CP$2:$CP$600=T$4)*(GMWA!$CR$2:$CR$600=T$1),0),$A33-1966)</f>
        <v>10.437099999999999</v>
      </c>
      <c r="U33" s="285" cm="1">
        <f t="array" ref="U33">INDEX(GMWA!$A$2:$CR$600,MATCH(1,(GMWA!$CQ$2:$CQ$600=U$3)*(GMWA!$CP$2:$CP$600=U$4)*(GMWA!$CR$2:$CR$600=U$1),0),$A33-1966)</f>
        <v>3.5230000000000001</v>
      </c>
      <c r="V33" s="285" cm="1">
        <f t="array" ref="V33">INDEX(GMWA!$A$2:$CR$600,MATCH(1,(GMWA!$CQ$2:$CQ$600=V$3)*(GMWA!$CP$2:$CP$600=V$4)*(GMWA!$CR$2:$CR$600=V$1),0),$A33-1966)</f>
        <v>421574</v>
      </c>
      <c r="W33" s="285" cm="1">
        <f t="array" ref="W33">INDEX(GMWA!$A$2:$CR$600,MATCH(1,(GMWA!$CQ$2:$CQ$600=W$3)*(GMWA!$CP$2:$CP$600=W$4)*(GMWA!$CR$2:$CR$600=W$1),0),$A33-1966)</f>
        <v>7346.9009999999998</v>
      </c>
      <c r="X33" s="285" cm="1">
        <f t="array" ref="X33">INDEX(GMWA!$A$2:$CR$600,MATCH(1,(GMWA!$CQ$2:$CQ$600=X$3)*(GMWA!$CP$2:$CP$600=X$4)*(GMWA!$CR$2:$CR$600=X$1),0),$A33-1966)</f>
        <v>642406</v>
      </c>
      <c r="Y33" s="285" cm="1">
        <f t="array" ref="Y33">INDEX(GMWA!$A$2:$CR$600,MATCH(1,(GMWA!$CQ$2:$CQ$600=Y$3)*(GMWA!$CP$2:$CP$600=Y$4)*(GMWA!$CR$2:$CR$600=Y$1),0),$A33-1966)</f>
        <v>937355</v>
      </c>
      <c r="Z33" s="285" cm="1">
        <f t="array" ref="Z33">INDEX(GMWA!$A$2:$CR$600,MATCH(1,(GMWA!$CQ$2:$CQ$600=Z$3)*(GMWA!$CP$2:$CP$600=Z$4)*(GMWA!$CR$2:$CR$600=Z$1),0),$A33-1966)</f>
        <v>165165</v>
      </c>
      <c r="AA33" s="285" cm="1">
        <f t="array" ref="AA33">INDEX(GMWA!$A$2:$CR$600,MATCH(1,(GMWA!$CQ$2:$CQ$600=AA$3)*(GMWA!$CP$2:$CP$600=AA$4)*(GMWA!$CR$2:$CR$600=AA$1),0),$A33-1966)</f>
        <v>833.00400000000002</v>
      </c>
      <c r="AB33" s="285" cm="1">
        <f t="array" ref="AB33">INDEX(GMWA!$A$2:$CR$600,MATCH(1,(GMWA!$CQ$2:$CQ$600=AB$3)*(GMWA!$CP$2:$CP$600=AB$4)*(GMWA!$CR$2:$CR$600=AB$1),0),$A33-1966)</f>
        <v>1550274</v>
      </c>
      <c r="AC33" s="285" cm="1">
        <f t="array" ref="AC33">INDEX(GMWA!$A$2:$CR$600,MATCH(1,(GMWA!$CQ$2:$CQ$600=AC$3)*(GMWA!$CP$2:$CP$600=AC$4)*(GMWA!$CR$2:$CR$600=AC$1),0),$A33-1966)</f>
        <v>199.51929999999999</v>
      </c>
      <c r="AD33" s="285" cm="1">
        <f t="array" ref="AD33">INDEX(GMWA!$A$2:$CR$600,MATCH(1,(GMWA!$CQ$2:$CQ$600=AD$3)*(GMWA!$CP$2:$CP$600=AD$4)*(GMWA!$CR$2:$CR$600=AD$1),0),$A33-1966)</f>
        <v>85988.85</v>
      </c>
      <c r="AE33" s="285" cm="1">
        <f t="array" ref="AE33">INDEX(GMWA!$A$2:$CR$600,MATCH(1,(GMWA!$CQ$2:$CQ$600=AE$3)*(GMWA!$CP$2:$CP$600=AE$4)*(GMWA!$CR$2:$CR$600=AE$1),0),$A33-1966)</f>
        <v>1187.6510000000001</v>
      </c>
      <c r="AF33" s="285" cm="1">
        <f t="array" ref="AF33">INDEX(GMWA!$A$2:$CR$600,MATCH(1,(GMWA!$CQ$2:$CQ$600=AF$3)*(GMWA!$CP$2:$CP$600=AF$4)*(GMWA!$CR$2:$CR$600=AF$1),0),$A33-1966)</f>
        <v>1080.7049999999999</v>
      </c>
      <c r="AG33" s="285" cm="1">
        <f t="array" ref="AG33">INDEX(GMWA!$A$2:$CR$600,MATCH(1,(GMWA!$CQ$2:$CQ$600=AG$3)*(GMWA!$CP$2:$CP$600=AG$4)*(GMWA!$CR$2:$CR$600=AG$1),0),$A33-1966)</f>
        <v>1438.827</v>
      </c>
      <c r="AH33" s="285" cm="1">
        <f t="array" ref="AH33">INDEX(GMWA!$A$2:$CR$600,MATCH(1,(GMWA!$CQ$2:$CQ$600=AH$3)*(GMWA!$CP$2:$CP$600=AH$4)*(GMWA!$CR$2:$CR$600=AH$1),0),$A33-1966)</f>
        <v>406.577</v>
      </c>
      <c r="AI33" s="285" cm="1">
        <f t="array" ref="AI33">INDEX(GMWA!$A$2:$CR$600,MATCH(1,(GMWA!$CQ$2:$CQ$600=AI$3)*(GMWA!$CP$2:$CP$600=AI$4)*(GMWA!$CR$2:$CR$600=AI$1),0),$A33-1966)</f>
        <v>287.74099999999999</v>
      </c>
      <c r="AJ33" s="285" cm="1">
        <f t="array" ref="AJ33">INDEX(GMWA!$A$2:$CR$600,MATCH(1,(GMWA!$CQ$2:$CQ$600=AJ$3)*(GMWA!$CP$2:$CP$600=AJ$4)*(GMWA!$CR$2:$CR$600=AJ$1),0),$A33-1966)</f>
        <v>330.61099999999999</v>
      </c>
      <c r="AK33" s="285" cm="1">
        <f t="array" ref="AK33">INDEX(GMWA!$A$2:$CR$600,MATCH(1,(GMWA!$CQ$2:$CQ$600=AK$3)*(GMWA!$CP$2:$CP$600=AK$4)*(GMWA!$CR$2:$CR$600=AK$1),0),$A33-1966)</f>
        <v>153.482</v>
      </c>
      <c r="AL33" s="285" cm="1">
        <f t="array" ref="AL33">INDEX(GMWA!$A$2:$CR$600,MATCH(1,(GMWA!$CQ$2:$CQ$600=AL$3)*(GMWA!$CP$2:$CP$600=AL$4)*(GMWA!$CR$2:$CR$600=AL$1),0),$A33-1966)</f>
        <v>62.744729999999997</v>
      </c>
      <c r="AM33" s="285" cm="1">
        <f t="array" ref="AM33">INDEX(GMWA!$A$2:$CR$600,MATCH(1,(GMWA!$CQ$2:$CQ$600=AM$3)*(GMWA!$CP$2:$CP$600=AM$4)*(GMWA!$CR$2:$CR$600=AM$1),0),$A33-1966)</f>
        <v>31.975999999999999</v>
      </c>
      <c r="AN33" s="285" cm="1">
        <f t="array" ref="AN33">INDEX(GMWA!$A$2:$CR$600,MATCH(1,(GMWA!$CQ$2:$CQ$600=AN$3)*(GMWA!$CP$2:$CP$600=AN$4)*(GMWA!$CR$2:$CR$600=AN$1),0),$A33-1966)</f>
        <v>147.32400000000001</v>
      </c>
      <c r="AO33" s="285" cm="1">
        <f t="array" ref="AO33">INDEX(GMWA!$A$2:$CR$600,MATCH(1,(GMWA!$CQ$2:$CQ$600=AO$3)*(GMWA!$CP$2:$CP$600=AO$4)*(GMWA!$CR$2:$CR$600=AO$1),0),$A33-1966)</f>
        <v>83.352999999999994</v>
      </c>
      <c r="AP33" s="285" cm="1">
        <f t="array" ref="AP33">INDEX(GMWA!$A$2:$CR$600,MATCH(1,(GMWA!$CQ$2:$CQ$600=AP$3)*(GMWA!$CP$2:$CP$600=AP$4)*(GMWA!$CR$2:$CR$600=AP$1),0),$A33-1966)</f>
        <v>1043248</v>
      </c>
      <c r="AQ33" s="285" cm="1">
        <f t="array" ref="AQ33">INDEX(GMWA!$A$2:$CR$600,MATCH(1,(GMWA!$CQ$2:$CQ$600=AQ$3)*(GMWA!$CP$2:$CP$600=AQ$4)*(GMWA!$CR$2:$CR$600=AQ$1),0),$A33-1966)</f>
        <v>9631.1749999999993</v>
      </c>
      <c r="AR33" s="285" cm="1">
        <f t="array" ref="AR33">INDEX(GMWA!$A$2:$CR$600,MATCH(1,(GMWA!$CQ$2:$CQ$600=AR$3)*(GMWA!$CP$2:$CP$600=AR$4)*(GMWA!$CR$2:$CR$600=AR$1),0),$A33-1966)</f>
        <v>528637.30000000005</v>
      </c>
      <c r="AS33" s="285" cm="1">
        <f t="array" ref="AS33">INDEX(GMWA!$A$2:$CR$600,MATCH(1,(GMWA!$CQ$2:$CQ$600=AS$3)*(GMWA!$CP$2:$CP$600=AS$4)*(GMWA!$CR$2:$CR$600=AS$1),0),$A33-1966)</f>
        <v>1007927</v>
      </c>
      <c r="AT33" s="285" cm="1">
        <f t="array" ref="AT33">INDEX(GMWA!$A$2:$CR$600,MATCH(1,(GMWA!$CQ$2:$CQ$600=AT$3)*(GMWA!$CP$2:$CP$600=AT$4)*(GMWA!$CR$2:$CR$600=AT$1),0),$A33-1966)</f>
        <v>638396</v>
      </c>
      <c r="AU33" s="285" cm="1">
        <f t="array" ref="AU33">INDEX(GMWA!$A$2:$CR$600,MATCH(1,(GMWA!$CQ$2:$CQ$600=AU$3)*(GMWA!$CP$2:$CP$600=AU$4)*(GMWA!$CR$2:$CR$600=AU$1),0),$A33-1966)</f>
        <v>1240.98</v>
      </c>
      <c r="AV33" s="285" cm="1">
        <f t="array" ref="AV33">INDEX(GMWA!$A$2:$CR$600,MATCH(1,(GMWA!$CQ$2:$CQ$600=AV$3)*(GMWA!$CP$2:$CP$600=AV$4)*(GMWA!$CR$2:$CR$600=AV$1),0),$A33-1966)</f>
        <v>2265460</v>
      </c>
      <c r="AW33" s="285" cm="1">
        <f t="array" ref="AW33">INDEX(GMWA!$A$2:$CR$600,MATCH(1,(GMWA!$CQ$2:$CQ$600=AW$3)*(GMWA!$CP$2:$CP$600=AW$4)*(GMWA!$CR$2:$CR$600=AW$1),0),$A33-1966)</f>
        <v>447.00970000000001</v>
      </c>
      <c r="AX33" s="285" cm="1">
        <f t="array" ref="AX33">INDEX(GMWA!$A$2:$CR$600,MATCH(1,(GMWA!$CQ$2:$CQ$600=AX$3)*(GMWA!$CP$2:$CP$600=AX$4)*(GMWA!$CR$2:$CR$600=AX$1),0),$A33-1966)</f>
        <v>612925</v>
      </c>
      <c r="AY33" s="285" cm="1">
        <f t="array" ref="AY33">INDEX(GMWA!$A$2:$CR$600,MATCH(1,(GMWA!$CQ$2:$CQ$600=AY$3)*(GMWA!$CP$2:$CP$600=AY$4)*(GMWA!$CR$2:$CR$600=AY$1),0),$A33-1966)</f>
        <v>2072.8380000000002</v>
      </c>
      <c r="AZ33" s="285" cm="1">
        <f t="array" ref="AZ33">INDEX(GMWA!$A$2:$CR$600,MATCH(1,(GMWA!$CQ$2:$CQ$600=AZ$3)*(GMWA!$CP$2:$CP$600=AZ$4)*(GMWA!$CR$2:$CR$600=AZ$1),0),$A33-1966)</f>
        <v>1394.0540000000001</v>
      </c>
      <c r="BA33" s="285" cm="1">
        <f t="array" ref="BA33">INDEX(GMWA!$A$2:$CR$600,MATCH(1,(GMWA!$CQ$2:$CQ$600=BA$3)*(GMWA!$CP$2:$CP$600=BA$4)*(GMWA!$CR$2:$CR$600=BA$1),0),$A33-1966)</f>
        <v>1174.7950000000001</v>
      </c>
      <c r="BB33" s="285" cm="1">
        <f t="array" ref="BB33">INDEX(GMWA!$A$2:$CR$600,MATCH(1,(GMWA!$CQ$2:$CQ$600=BB$3)*(GMWA!$CP$2:$CP$600=BB$4)*(GMWA!$CR$2:$CR$600=BB$1),0),$A33-1966)</f>
        <v>595.24199999999996</v>
      </c>
      <c r="BC33" s="285" cm="1">
        <f t="array" ref="BC33">INDEX(GMWA!$A$2:$CR$600,MATCH(1,(GMWA!$CQ$2:$CQ$600=BC$3)*(GMWA!$CP$2:$CP$600=BC$4)*(GMWA!$CR$2:$CR$600=BC$1),0),$A33-1966)</f>
        <v>419.98</v>
      </c>
      <c r="BD33" s="285" cm="1">
        <f t="array" ref="BD33">INDEX(GMWA!$A$2:$CR$600,MATCH(1,(GMWA!$CQ$2:$CQ$600=BD$3)*(GMWA!$CP$2:$CP$600=BD$4)*(GMWA!$CR$2:$CR$600=BD$1),0),$A33-1966)</f>
        <v>242.304</v>
      </c>
      <c r="BE33" s="285" cm="1">
        <f t="array" ref="BE33">INDEX(GMWA!$A$2:$CR$600,MATCH(1,(GMWA!$CQ$2:$CQ$600=BE$3)*(GMWA!$CP$2:$CP$600=BE$4)*(GMWA!$CR$2:$CR$600=BE$1),0),$A33-1966)</f>
        <v>203.5719</v>
      </c>
      <c r="BF33" s="285" cm="1">
        <f t="array" ref="BF33">INDEX(GMWA!$A$2:$CR$600,MATCH(1,(GMWA!$CQ$2:$CQ$600=BF$3)*(GMWA!$CP$2:$CP$600=BF$4)*(GMWA!$CR$2:$CR$600=BF$1),0),$A33-1966)</f>
        <v>126.88800000000001</v>
      </c>
      <c r="BG33" s="285" cm="1">
        <f t="array" ref="BG33">INDEX(GMWA!$A$2:$CR$600,MATCH(1,(GMWA!$CQ$2:$CQ$600=BG$3)*(GMWA!$CP$2:$CP$600=BG$4)*(GMWA!$CR$2:$CR$600=BG$1),0),$A33-1966)</f>
        <v>92.798000000000002</v>
      </c>
      <c r="BH33" s="285" cm="1">
        <f t="array" ref="BH33">INDEX(GMWA!$A$2:$CR$600,MATCH(1,(GMWA!$CQ$2:$CQ$600=BH$3)*(GMWA!$CP$2:$CP$600=BH$4)*(GMWA!$CR$2:$CR$600=BH$1),0),$A33-1966)</f>
        <v>135.79499999999999</v>
      </c>
      <c r="BI33" s="285" cm="1">
        <f t="array" ref="BI33">INDEX(GMWA!$A$2:$CR$600,MATCH(1,(GMWA!$CQ$2:$CQ$600=BI$3)*(GMWA!$CP$2:$CP$600=BI$4)*(GMWA!$CR$2:$CR$600=BI$1),0),$A33-1966)</f>
        <v>119.6033</v>
      </c>
      <c r="BK33" s="288">
        <f t="shared" si="7"/>
        <v>8.0040514832508656</v>
      </c>
      <c r="BL33" s="288">
        <f t="shared" si="7"/>
        <v>6.3370256384290462</v>
      </c>
      <c r="BM33" s="288">
        <f t="shared" si="7"/>
        <v>2.6694956149226501</v>
      </c>
      <c r="BN33" s="288">
        <f t="shared" si="7"/>
        <v>8.0324956926671334</v>
      </c>
      <c r="BO33" s="288">
        <f t="shared" si="7"/>
        <v>4.8708866890685067</v>
      </c>
      <c r="BP33" s="288">
        <f t="shared" si="7"/>
        <v>6.2659939207974986</v>
      </c>
      <c r="BQ33" s="288">
        <f t="shared" si="7"/>
        <v>5.5612246609309066</v>
      </c>
      <c r="BR33" s="288">
        <f t="shared" si="7"/>
        <v>4.0069968168492975</v>
      </c>
      <c r="BS33" s="288">
        <f t="shared" si="7"/>
        <v>7.2500353243472846</v>
      </c>
      <c r="BT33" s="288">
        <f t="shared" si="7"/>
        <v>5.4121757991194386</v>
      </c>
      <c r="BU33" s="288">
        <f t="shared" si="7"/>
        <v>3.9737023517056</v>
      </c>
      <c r="BV33" s="288">
        <f t="shared" si="7"/>
        <v>5.2123702154602327</v>
      </c>
      <c r="BW33" s="288">
        <f t="shared" si="7"/>
        <v>4.9875300373606972</v>
      </c>
      <c r="BX33" s="288">
        <f t="shared" si="7"/>
        <v>5.66377401899625</v>
      </c>
      <c r="BY33" s="288">
        <f t="shared" si="7"/>
        <v>5.0835059934484939</v>
      </c>
      <c r="BZ33" s="288">
        <f t="shared" si="6"/>
        <v>4.5281713816603908</v>
      </c>
      <c r="CA33" s="288">
        <f t="shared" si="4"/>
        <v>5.8644781800798249</v>
      </c>
      <c r="CB33" s="288">
        <f t="shared" si="4"/>
        <v>6.7684200650487876</v>
      </c>
      <c r="CC33" s="288">
        <f t="shared" si="4"/>
        <v>7.0844533137845822</v>
      </c>
      <c r="CD33" s="288">
        <f t="shared" si="4"/>
        <v>4.2266025218048542</v>
      </c>
    </row>
    <row r="34" spans="1:82">
      <c r="A34" s="285">
        <f t="shared" si="5"/>
        <v>2000</v>
      </c>
      <c r="B34" s="285" cm="1">
        <f t="array" ref="B34">INDEX(GMWA!$A$2:$CR$600,MATCH(1,(GMWA!$CQ$2:$CQ$600=B$3)*(GMWA!$CP$2:$CP$600=B$4)*(GMWA!$CR$2:$CR$600=B$1),0),$A34-1966)</f>
        <v>34244</v>
      </c>
      <c r="C34" s="285" cm="1">
        <f t="array" ref="C34">INDEX(GMWA!$A$2:$CR$600,MATCH(1,(GMWA!$CQ$2:$CQ$600=C$3)*(GMWA!$CP$2:$CP$600=C$4)*(GMWA!$CR$2:$CR$600=C$1),0),$A34-1966)</f>
        <v>464.8</v>
      </c>
      <c r="D34" s="285" cm="1">
        <f t="array" ref="D34">INDEX(GMWA!$A$2:$CR$600,MATCH(1,(GMWA!$CQ$2:$CQ$600=D$3)*(GMWA!$CP$2:$CP$600=D$4)*(GMWA!$CR$2:$CR$600=D$1),0),$A34-1966)</f>
        <v>16522.8</v>
      </c>
      <c r="E34" s="285" cm="1">
        <f t="array" ref="E34">INDEX(GMWA!$A$2:$CR$600,MATCH(1,(GMWA!$CQ$2:$CQ$600=E$3)*(GMWA!$CP$2:$CP$600=E$4)*(GMWA!$CR$2:$CR$600=E$1),0),$A34-1966)</f>
        <v>76777</v>
      </c>
      <c r="F34" s="285" cm="1">
        <f t="array" ref="F34">INDEX(GMWA!$A$2:$CR$600,MATCH(1,(GMWA!$CQ$2:$CQ$600=F$3)*(GMWA!$CP$2:$CP$600=F$4)*(GMWA!$CR$2:$CR$600=F$1),0),$A34-1966)</f>
        <v>10396</v>
      </c>
      <c r="G34" s="285" cm="1">
        <f t="array" ref="G34">INDEX(GMWA!$A$2:$CR$600,MATCH(1,(GMWA!$CQ$2:$CQ$600=G$3)*(GMWA!$CP$2:$CP$600=G$4)*(GMWA!$CR$2:$CR$600=G$1),0),$A34-1966)</f>
        <v>50.777500000000003</v>
      </c>
      <c r="H34" s="285" cm="1">
        <f t="array" ref="H34">INDEX(GMWA!$A$2:$CR$600,MATCH(1,(GMWA!$CQ$2:$CQ$600=H$3)*(GMWA!$CP$2:$CP$600=H$4)*(GMWA!$CR$2:$CR$600=H$1),0),$A34-1966)</f>
        <v>79752.759999999995</v>
      </c>
      <c r="I34" s="285" cm="1">
        <f t="array" ref="I34">INDEX(GMWA!$A$2:$CR$600,MATCH(1,(GMWA!$CQ$2:$CQ$600=I$3)*(GMWA!$CP$2:$CP$600=I$4)*(GMWA!$CR$2:$CR$600=I$1),0),$A34-1966)</f>
        <v>7.8339740000000004</v>
      </c>
      <c r="J34" s="285" cm="1">
        <f t="array" ref="J34">INDEX(GMWA!$A$2:$CR$600,MATCH(1,(GMWA!$CQ$2:$CQ$600=J$3)*(GMWA!$CP$2:$CP$600=J$4)*(GMWA!$CR$2:$CR$600=J$1),0),$A34-1966)</f>
        <v>6888</v>
      </c>
      <c r="K34" s="285" cm="1">
        <f t="array" ref="K34">INDEX(GMWA!$A$2:$CR$600,MATCH(1,(GMWA!$CQ$2:$CQ$600=K$3)*(GMWA!$CP$2:$CP$600=K$4)*(GMWA!$CR$2:$CR$600=K$1),0),$A34-1966)</f>
        <v>67.538550000000001</v>
      </c>
      <c r="L34" s="285" cm="1">
        <f t="array" ref="L34">INDEX(GMWA!$A$2:$CR$600,MATCH(1,(GMWA!$CQ$2:$CQ$600=L$3)*(GMWA!$CP$2:$CP$600=L$4)*(GMWA!$CR$2:$CR$600=L$1),0),$A34-1966)</f>
        <v>43.606000000000002</v>
      </c>
      <c r="M34" s="285" cm="1">
        <f t="array" ref="M34">INDEX(GMWA!$A$2:$CR$600,MATCH(1,(GMWA!$CQ$2:$CQ$600=M$3)*(GMWA!$CP$2:$CP$600=M$4)*(GMWA!$CR$2:$CR$600=M$1),0),$A34-1966)</f>
        <v>75.961010000000002</v>
      </c>
      <c r="N34" s="285" cm="1">
        <f t="array" ref="N34">INDEX(GMWA!$A$2:$CR$600,MATCH(1,(GMWA!$CQ$2:$CQ$600=N$3)*(GMWA!$CP$2:$CP$600=N$4)*(GMWA!$CR$2:$CR$600=N$1),0),$A34-1966)</f>
        <v>20.455269999999999</v>
      </c>
      <c r="O34" s="285" cm="1">
        <f t="array" ref="O34">INDEX(GMWA!$A$2:$CR$600,MATCH(1,(GMWA!$CQ$2:$CQ$600=O$3)*(GMWA!$CP$2:$CP$600=O$4)*(GMWA!$CR$2:$CR$600=O$1),0),$A34-1966)</f>
        <v>14.888999999999999</v>
      </c>
      <c r="P34" s="285" cm="1">
        <f t="array" ref="P34">INDEX(GMWA!$A$2:$CR$600,MATCH(1,(GMWA!$CQ$2:$CQ$600=P$3)*(GMWA!$CP$2:$CP$600=P$4)*(GMWA!$CR$2:$CR$600=P$1),0),$A34-1966)</f>
        <v>17.211919999999999</v>
      </c>
      <c r="Q34" s="285" cm="1">
        <f t="array" ref="Q34">INDEX(GMWA!$A$2:$CR$600,MATCH(1,(GMWA!$CQ$2:$CQ$600=Q$3)*(GMWA!$CP$2:$CP$600=Q$4)*(GMWA!$CR$2:$CR$600=Q$1),0),$A34-1966)</f>
        <v>7.5485300000000004</v>
      </c>
      <c r="R34" s="285" cm="1">
        <f t="array" ref="R34">INDEX(GMWA!$A$2:$CR$600,MATCH(1,(GMWA!$CQ$2:$CQ$600=R$3)*(GMWA!$CP$2:$CP$600=R$4)*(GMWA!$CR$2:$CR$600=R$1),0),$A34-1966)</f>
        <v>3.6991580000000002</v>
      </c>
      <c r="S34" s="285" cm="1">
        <f t="array" ref="S34">INDEX(GMWA!$A$2:$CR$600,MATCH(1,(GMWA!$CQ$2:$CQ$600=S$3)*(GMWA!$CP$2:$CP$600=S$4)*(GMWA!$CR$2:$CR$600=S$1),0),$A34-1966)</f>
        <v>2.07138</v>
      </c>
      <c r="T34" s="285" cm="1">
        <f t="array" ref="T34">INDEX(GMWA!$A$2:$CR$600,MATCH(1,(GMWA!$CQ$2:$CQ$600=T$3)*(GMWA!$CP$2:$CP$600=T$4)*(GMWA!$CR$2:$CR$600=T$1),0),$A34-1966)</f>
        <v>10.177099999999999</v>
      </c>
      <c r="U34" s="285" cm="1">
        <f t="array" ref="U34">INDEX(GMWA!$A$2:$CR$600,MATCH(1,(GMWA!$CQ$2:$CQ$600=U$3)*(GMWA!$CP$2:$CP$600=U$4)*(GMWA!$CR$2:$CR$600=U$1),0),$A34-1966)</f>
        <v>3.8650000000000002</v>
      </c>
      <c r="V34" s="285" cm="1">
        <f t="array" ref="V34">INDEX(GMWA!$A$2:$CR$600,MATCH(1,(GMWA!$CQ$2:$CQ$600=V$3)*(GMWA!$CP$2:$CP$600=V$4)*(GMWA!$CR$2:$CR$600=V$1),0),$A34-1966)</f>
        <v>414826</v>
      </c>
      <c r="W34" s="285" cm="1">
        <f t="array" ref="W34">INDEX(GMWA!$A$2:$CR$600,MATCH(1,(GMWA!$CQ$2:$CQ$600=W$3)*(GMWA!$CP$2:$CP$600=W$4)*(GMWA!$CR$2:$CR$600=W$1),0),$A34-1966)</f>
        <v>7407.5789999999997</v>
      </c>
      <c r="X34" s="285" cm="1">
        <f t="array" ref="X34">INDEX(GMWA!$A$2:$CR$600,MATCH(1,(GMWA!$CQ$2:$CQ$600=X$3)*(GMWA!$CP$2:$CP$600=X$4)*(GMWA!$CR$2:$CR$600=X$1),0),$A34-1966)</f>
        <v>699794</v>
      </c>
      <c r="Y34" s="285" cm="1">
        <f t="array" ref="Y34">INDEX(GMWA!$A$2:$CR$600,MATCH(1,(GMWA!$CQ$2:$CQ$600=Y$3)*(GMWA!$CP$2:$CP$600=Y$4)*(GMWA!$CR$2:$CR$600=Y$1),0),$A34-1966)</f>
        <v>941783</v>
      </c>
      <c r="Z34" s="285" cm="1">
        <f t="array" ref="Z34">INDEX(GMWA!$A$2:$CR$600,MATCH(1,(GMWA!$CQ$2:$CQ$600=Z$3)*(GMWA!$CP$2:$CP$600=Z$4)*(GMWA!$CR$2:$CR$600=Z$1),0),$A34-1966)</f>
        <v>156556</v>
      </c>
      <c r="AA34" s="285" cm="1">
        <f t="array" ref="AA34">INDEX(GMWA!$A$2:$CR$600,MATCH(1,(GMWA!$CQ$2:$CQ$600=AA$3)*(GMWA!$CP$2:$CP$600=AA$4)*(GMWA!$CR$2:$CR$600=AA$1),0),$A34-1966)</f>
        <v>802.19500000000005</v>
      </c>
      <c r="AB34" s="285" cm="1">
        <f t="array" ref="AB34">INDEX(GMWA!$A$2:$CR$600,MATCH(1,(GMWA!$CQ$2:$CQ$600=AB$3)*(GMWA!$CP$2:$CP$600=AB$4)*(GMWA!$CR$2:$CR$600=AB$1),0),$A34-1966)</f>
        <v>1413642</v>
      </c>
      <c r="AC34" s="285" cm="1">
        <f t="array" ref="AC34">INDEX(GMWA!$A$2:$CR$600,MATCH(1,(GMWA!$CQ$2:$CQ$600=AC$3)*(GMWA!$CP$2:$CP$600=AC$4)*(GMWA!$CR$2:$CR$600=AC$1),0),$A34-1966)</f>
        <v>208.52330000000001</v>
      </c>
      <c r="AD34" s="285" cm="1">
        <f t="array" ref="AD34">INDEX(GMWA!$A$2:$CR$600,MATCH(1,(GMWA!$CQ$2:$CQ$600=AD$3)*(GMWA!$CP$2:$CP$600=AD$4)*(GMWA!$CR$2:$CR$600=AD$1),0),$A34-1966)</f>
        <v>95915.23</v>
      </c>
      <c r="AE34" s="285" cm="1">
        <f t="array" ref="AE34">INDEX(GMWA!$A$2:$CR$600,MATCH(1,(GMWA!$CQ$2:$CQ$600=AE$3)*(GMWA!$CP$2:$CP$600=AE$4)*(GMWA!$CR$2:$CR$600=AE$1),0),$A34-1966)</f>
        <v>1197.2860000000001</v>
      </c>
      <c r="AF34" s="285" cm="1">
        <f t="array" ref="AF34">INDEX(GMWA!$A$2:$CR$600,MATCH(1,(GMWA!$CQ$2:$CQ$600=AF$3)*(GMWA!$CP$2:$CP$600=AF$4)*(GMWA!$CR$2:$CR$600=AF$1),0),$A34-1966)</f>
        <v>1115.002</v>
      </c>
      <c r="AG34" s="285" cm="1">
        <f t="array" ref="AG34">INDEX(GMWA!$A$2:$CR$600,MATCH(1,(GMWA!$CQ$2:$CQ$600=AG$3)*(GMWA!$CP$2:$CP$600=AG$4)*(GMWA!$CR$2:$CR$600=AG$1),0),$A34-1966)</f>
        <v>1470.646</v>
      </c>
      <c r="AH34" s="285" cm="1">
        <f t="array" ref="AH34">INDEX(GMWA!$A$2:$CR$600,MATCH(1,(GMWA!$CQ$2:$CQ$600=AH$3)*(GMWA!$CP$2:$CP$600=AH$4)*(GMWA!$CR$2:$CR$600=AH$1),0),$A34-1966)</f>
        <v>424.11</v>
      </c>
      <c r="AI34" s="285" cm="1">
        <f t="array" ref="AI34">INDEX(GMWA!$A$2:$CR$600,MATCH(1,(GMWA!$CQ$2:$CQ$600=AI$3)*(GMWA!$CP$2:$CP$600=AI$4)*(GMWA!$CR$2:$CR$600=AI$1),0),$A34-1966)</f>
        <v>282.11</v>
      </c>
      <c r="AJ34" s="285" cm="1">
        <f t="array" ref="AJ34">INDEX(GMWA!$A$2:$CR$600,MATCH(1,(GMWA!$CQ$2:$CQ$600=AJ$3)*(GMWA!$CP$2:$CP$600=AJ$4)*(GMWA!$CR$2:$CR$600=AJ$1),0),$A34-1966)</f>
        <v>333.47699999999998</v>
      </c>
      <c r="AK34" s="285" cm="1">
        <f t="array" ref="AK34">INDEX(GMWA!$A$2:$CR$600,MATCH(1,(GMWA!$CQ$2:$CQ$600=AK$3)*(GMWA!$CP$2:$CP$600=AK$4)*(GMWA!$CR$2:$CR$600=AK$1),0),$A34-1966)</f>
        <v>163.161</v>
      </c>
      <c r="AL34" s="285" cm="1">
        <f t="array" ref="AL34">INDEX(GMWA!$A$2:$CR$600,MATCH(1,(GMWA!$CQ$2:$CQ$600=AL$3)*(GMWA!$CP$2:$CP$600=AL$4)*(GMWA!$CR$2:$CR$600=AL$1),0),$A34-1966)</f>
        <v>60.604570000000002</v>
      </c>
      <c r="AM34" s="285" cm="1">
        <f t="array" ref="AM34">INDEX(GMWA!$A$2:$CR$600,MATCH(1,(GMWA!$CQ$2:$CQ$600=AM$3)*(GMWA!$CP$2:$CP$600=AM$4)*(GMWA!$CR$2:$CR$600=AM$1),0),$A34-1966)</f>
        <v>26.893000000000001</v>
      </c>
      <c r="AN34" s="285" cm="1">
        <f t="array" ref="AN34">INDEX(GMWA!$A$2:$CR$600,MATCH(1,(GMWA!$CQ$2:$CQ$600=AN$3)*(GMWA!$CP$2:$CP$600=AN$4)*(GMWA!$CR$2:$CR$600=AN$1),0),$A34-1966)</f>
        <v>169.98400000000001</v>
      </c>
      <c r="AO34" s="285" cm="1">
        <f t="array" ref="AO34">INDEX(GMWA!$A$2:$CR$600,MATCH(1,(GMWA!$CQ$2:$CQ$600=AO$3)*(GMWA!$CP$2:$CP$600=AO$4)*(GMWA!$CR$2:$CR$600=AO$1),0),$A34-1966)</f>
        <v>86.957999999999998</v>
      </c>
      <c r="AP34" s="285" cm="1">
        <f t="array" ref="AP34">INDEX(GMWA!$A$2:$CR$600,MATCH(1,(GMWA!$CQ$2:$CQ$600=AP$3)*(GMWA!$CP$2:$CP$600=AP$4)*(GMWA!$CR$2:$CR$600=AP$1),0),$A34-1966)</f>
        <v>1100752</v>
      </c>
      <c r="AQ34" s="285" cm="1">
        <f t="array" ref="AQ34">INDEX(GMWA!$A$2:$CR$600,MATCH(1,(GMWA!$CQ$2:$CQ$600=AQ$3)*(GMWA!$CP$2:$CP$600=AQ$4)*(GMWA!$CR$2:$CR$600=AQ$1),0),$A34-1966)</f>
        <v>10250.950000000001</v>
      </c>
      <c r="AR34" s="285" cm="1">
        <f t="array" ref="AR34">INDEX(GMWA!$A$2:$CR$600,MATCH(1,(GMWA!$CQ$2:$CQ$600=AR$3)*(GMWA!$CP$2:$CP$600=AR$4)*(GMWA!$CR$2:$CR$600=AR$1),0),$A34-1966)</f>
        <v>535693.4</v>
      </c>
      <c r="AS34" s="285" cm="1">
        <f t="array" ref="AS34">INDEX(GMWA!$A$2:$CR$600,MATCH(1,(GMWA!$CQ$2:$CQ$600=AS$3)*(GMWA!$CP$2:$CP$600=AS$4)*(GMWA!$CR$2:$CR$600=AS$1),0),$A34-1966)</f>
        <v>1106071</v>
      </c>
      <c r="AT34" s="285" cm="1">
        <f t="array" ref="AT34">INDEX(GMWA!$A$2:$CR$600,MATCH(1,(GMWA!$CQ$2:$CQ$600=AT$3)*(GMWA!$CP$2:$CP$600=AT$4)*(GMWA!$CR$2:$CR$600=AT$1),0),$A34-1966)</f>
        <v>687471</v>
      </c>
      <c r="AU34" s="285" cm="1">
        <f t="array" ref="AU34">INDEX(GMWA!$A$2:$CR$600,MATCH(1,(GMWA!$CQ$2:$CQ$600=AU$3)*(GMWA!$CP$2:$CP$600=AU$4)*(GMWA!$CR$2:$CR$600=AU$1),0),$A34-1966)</f>
        <v>1325.9829999999999</v>
      </c>
      <c r="AV34" s="285" cm="1">
        <f t="array" ref="AV34">INDEX(GMWA!$A$2:$CR$600,MATCH(1,(GMWA!$CQ$2:$CQ$600=AV$3)*(GMWA!$CP$2:$CP$600=AV$4)*(GMWA!$CR$2:$CR$600=AV$1),0),$A34-1966)</f>
        <v>2408418</v>
      </c>
      <c r="AW34" s="285" cm="1">
        <f t="array" ref="AW34">INDEX(GMWA!$A$2:$CR$600,MATCH(1,(GMWA!$CQ$2:$CQ$600=AW$3)*(GMWA!$CP$2:$CP$600=AW$4)*(GMWA!$CR$2:$CR$600=AW$1),0),$A34-1966)</f>
        <v>471.6687</v>
      </c>
      <c r="AX34" s="285" cm="1">
        <f t="array" ref="AX34">INDEX(GMWA!$A$2:$CR$600,MATCH(1,(GMWA!$CQ$2:$CQ$600=AX$3)*(GMWA!$CP$2:$CP$600=AX$4)*(GMWA!$CR$2:$CR$600=AX$1),0),$A34-1966)</f>
        <v>675732.5</v>
      </c>
      <c r="AY34" s="285" cm="1">
        <f t="array" ref="AY34">INDEX(GMWA!$A$2:$CR$600,MATCH(1,(GMWA!$CQ$2:$CQ$600=AY$3)*(GMWA!$CP$2:$CP$600=AY$4)*(GMWA!$CR$2:$CR$600=AY$1),0),$A34-1966)</f>
        <v>2129.8850000000002</v>
      </c>
      <c r="AZ34" s="285" cm="1">
        <f t="array" ref="AZ34">INDEX(GMWA!$A$2:$CR$600,MATCH(1,(GMWA!$CQ$2:$CQ$600=AZ$3)*(GMWA!$CP$2:$CP$600=AZ$4)*(GMWA!$CR$2:$CR$600=AZ$1),0),$A34-1966)</f>
        <v>1475.4</v>
      </c>
      <c r="BA34" s="285" cm="1">
        <f t="array" ref="BA34">INDEX(GMWA!$A$2:$CR$600,MATCH(1,(GMWA!$CQ$2:$CQ$600=BA$3)*(GMWA!$CP$2:$CP$600=BA$4)*(GMWA!$CR$2:$CR$600=BA$1),0),$A34-1966)</f>
        <v>1245.6969999999999</v>
      </c>
      <c r="BB34" s="285" cm="1">
        <f t="array" ref="BB34">INDEX(GMWA!$A$2:$CR$600,MATCH(1,(GMWA!$CQ$2:$CQ$600=BB$3)*(GMWA!$CP$2:$CP$600=BB$4)*(GMWA!$CR$2:$CR$600=BB$1),0),$A34-1966)</f>
        <v>647.56899999999996</v>
      </c>
      <c r="BC34" s="285" cm="1">
        <f t="array" ref="BC34">INDEX(GMWA!$A$2:$CR$600,MATCH(1,(GMWA!$CQ$2:$CQ$600=BC$3)*(GMWA!$CP$2:$CP$600=BC$4)*(GMWA!$CR$2:$CR$600=BC$1),0),$A34-1966)</f>
        <v>452.37599999999998</v>
      </c>
      <c r="BD34" s="285" cm="1">
        <f t="array" ref="BD34">INDEX(GMWA!$A$2:$CR$600,MATCH(1,(GMWA!$CQ$2:$CQ$600=BD$3)*(GMWA!$CP$2:$CP$600=BD$4)*(GMWA!$CR$2:$CR$600=BD$1),0),$A34-1966)</f>
        <v>256.39100000000002</v>
      </c>
      <c r="BE34" s="285" cm="1">
        <f t="array" ref="BE34">INDEX(GMWA!$A$2:$CR$600,MATCH(1,(GMWA!$CQ$2:$CQ$600=BE$3)*(GMWA!$CP$2:$CP$600=BE$4)*(GMWA!$CR$2:$CR$600=BE$1),0),$A34-1966)</f>
        <v>213.6987</v>
      </c>
      <c r="BF34" s="285" cm="1">
        <f t="array" ref="BF34">INDEX(GMWA!$A$2:$CR$600,MATCH(1,(GMWA!$CQ$2:$CQ$600=BF$3)*(GMWA!$CP$2:$CP$600=BF$4)*(GMWA!$CR$2:$CR$600=BF$1),0),$A34-1966)</f>
        <v>136.386</v>
      </c>
      <c r="BG34" s="285" cm="1">
        <f t="array" ref="BG34">INDEX(GMWA!$A$2:$CR$600,MATCH(1,(GMWA!$CQ$2:$CQ$600=BG$3)*(GMWA!$CP$2:$CP$600=BG$4)*(GMWA!$CR$2:$CR$600=BG$1),0),$A34-1966)</f>
        <v>108.666</v>
      </c>
      <c r="BH34" s="285" cm="1">
        <f t="array" ref="BH34">INDEX(GMWA!$A$2:$CR$600,MATCH(1,(GMWA!$CQ$2:$CQ$600=BH$3)*(GMWA!$CP$2:$CP$600=BH$4)*(GMWA!$CR$2:$CR$600=BH$1),0),$A34-1966)</f>
        <v>143.80000000000001</v>
      </c>
      <c r="BI34" s="285" cm="1">
        <f t="array" ref="BI34">INDEX(GMWA!$A$2:$CR$600,MATCH(1,(GMWA!$CQ$2:$CQ$600=BI$3)*(GMWA!$CP$2:$CP$600=BI$4)*(GMWA!$CR$2:$CR$600=BI$1),0),$A34-1966)</f>
        <v>128.4145</v>
      </c>
      <c r="BK34" s="288">
        <f t="shared" si="7"/>
        <v>8.2550274090823628</v>
      </c>
      <c r="BL34" s="288">
        <f t="shared" si="7"/>
        <v>6.2746546476250886</v>
      </c>
      <c r="BM34" s="288">
        <f t="shared" si="7"/>
        <v>2.3610948364804498</v>
      </c>
      <c r="BN34" s="288">
        <f t="shared" si="7"/>
        <v>8.1523026004928951</v>
      </c>
      <c r="BO34" s="288">
        <f t="shared" si="7"/>
        <v>6.640435371368711</v>
      </c>
      <c r="BP34" s="288">
        <f t="shared" si="7"/>
        <v>6.3298200562207443</v>
      </c>
      <c r="BQ34" s="288">
        <f t="shared" si="7"/>
        <v>5.6416518467900643</v>
      </c>
      <c r="BR34" s="288">
        <f t="shared" si="7"/>
        <v>3.7568818448585848</v>
      </c>
      <c r="BS34" s="288">
        <f t="shared" si="7"/>
        <v>7.181341273956181</v>
      </c>
      <c r="BT34" s="288">
        <f t="shared" si="7"/>
        <v>5.6409704949360471</v>
      </c>
      <c r="BU34" s="288">
        <f t="shared" si="7"/>
        <v>3.910845002968605</v>
      </c>
      <c r="BV34" s="288">
        <f t="shared" si="7"/>
        <v>5.1651457930732478</v>
      </c>
      <c r="BW34" s="288">
        <f t="shared" si="7"/>
        <v>4.8231048548725566</v>
      </c>
      <c r="BX34" s="288">
        <f t="shared" si="7"/>
        <v>5.2777285456027787</v>
      </c>
      <c r="BY34" s="288">
        <f t="shared" si="7"/>
        <v>5.1613514575218078</v>
      </c>
      <c r="BZ34" s="288">
        <f t="shared" si="6"/>
        <v>4.6264303356807082</v>
      </c>
      <c r="CA34" s="288">
        <f t="shared" si="4"/>
        <v>6.1037608219974171</v>
      </c>
      <c r="CB34" s="288">
        <f t="shared" si="4"/>
        <v>7.7023017142007211</v>
      </c>
      <c r="CC34" s="288">
        <f t="shared" si="4"/>
        <v>5.9870929028614457</v>
      </c>
      <c r="CD34" s="288">
        <f t="shared" si="4"/>
        <v>4.4446744405345111</v>
      </c>
    </row>
    <row r="35" spans="1:82">
      <c r="A35" s="285">
        <f t="shared" si="5"/>
        <v>2001</v>
      </c>
      <c r="B35" s="285" cm="1">
        <f t="array" ref="B35">INDEX(GMWA!$A$2:$CR$600,MATCH(1,(GMWA!$CQ$2:$CQ$600=B$3)*(GMWA!$CP$2:$CP$600=B$4)*(GMWA!$CR$2:$CR$600=B$1),0),$A35-1966)</f>
        <v>32272</v>
      </c>
      <c r="C35" s="285" cm="1">
        <f t="array" ref="C35">INDEX(GMWA!$A$2:$CR$600,MATCH(1,(GMWA!$CQ$2:$CQ$600=C$3)*(GMWA!$CP$2:$CP$600=C$4)*(GMWA!$CR$2:$CR$600=C$1),0),$A35-1966)</f>
        <v>459.82499999999999</v>
      </c>
      <c r="D35" s="285" cm="1">
        <f t="array" ref="D35">INDEX(GMWA!$A$2:$CR$600,MATCH(1,(GMWA!$CQ$2:$CQ$600=D$3)*(GMWA!$CP$2:$CP$600=D$4)*(GMWA!$CR$2:$CR$600=D$1),0),$A35-1966)</f>
        <v>14247</v>
      </c>
      <c r="E35" s="285" cm="1">
        <f t="array" ref="E35">INDEX(GMWA!$A$2:$CR$600,MATCH(1,(GMWA!$CQ$2:$CQ$600=E$3)*(GMWA!$CP$2:$CP$600=E$4)*(GMWA!$CR$2:$CR$600=E$1),0),$A35-1966)</f>
        <v>73530</v>
      </c>
      <c r="F35" s="285" cm="1">
        <f t="array" ref="F35">INDEX(GMWA!$A$2:$CR$600,MATCH(1,(GMWA!$CQ$2:$CQ$600=F$3)*(GMWA!$CP$2:$CP$600=F$4)*(GMWA!$CR$2:$CR$600=F$1),0),$A35-1966)</f>
        <v>8802</v>
      </c>
      <c r="G35" s="285" cm="1">
        <f t="array" ref="G35">INDEX(GMWA!$A$2:$CR$600,MATCH(1,(GMWA!$CQ$2:$CQ$600=G$3)*(GMWA!$CP$2:$CP$600=G$4)*(GMWA!$CR$2:$CR$600=G$1),0),$A35-1966)</f>
        <v>44.69894</v>
      </c>
      <c r="H35" s="285" cm="1">
        <f t="array" ref="H35">INDEX(GMWA!$A$2:$CR$600,MATCH(1,(GMWA!$CQ$2:$CQ$600=H$3)*(GMWA!$CP$2:$CP$600=H$4)*(GMWA!$CR$2:$CR$600=H$1),0),$A35-1966)</f>
        <v>66858.05</v>
      </c>
      <c r="I35" s="285" cm="1">
        <f t="array" ref="I35">INDEX(GMWA!$A$2:$CR$600,MATCH(1,(GMWA!$CQ$2:$CQ$600=I$3)*(GMWA!$CP$2:$CP$600=I$4)*(GMWA!$CR$2:$CR$600=I$1),0),$A35-1966)</f>
        <v>7.4638439999999999</v>
      </c>
      <c r="J35" s="285" cm="1">
        <f t="array" ref="J35">INDEX(GMWA!$A$2:$CR$600,MATCH(1,(GMWA!$CQ$2:$CQ$600=J$3)*(GMWA!$CP$2:$CP$600=J$4)*(GMWA!$CR$2:$CR$600=J$1),0),$A35-1966)</f>
        <v>7198</v>
      </c>
      <c r="K35" s="285" cm="1">
        <f t="array" ref="K35">INDEX(GMWA!$A$2:$CR$600,MATCH(1,(GMWA!$CQ$2:$CQ$600=K$3)*(GMWA!$CP$2:$CP$600=K$4)*(GMWA!$CR$2:$CR$600=K$1),0),$A35-1966)</f>
        <v>66.215239999999994</v>
      </c>
      <c r="L35" s="285" cm="1">
        <f t="array" ref="L35">INDEX(GMWA!$A$2:$CR$600,MATCH(1,(GMWA!$CQ$2:$CQ$600=L$3)*(GMWA!$CP$2:$CP$600=L$4)*(GMWA!$CR$2:$CR$600=L$1),0),$A35-1966)</f>
        <v>46.707000000000001</v>
      </c>
      <c r="M35" s="285" cm="1">
        <f t="array" ref="M35">INDEX(GMWA!$A$2:$CR$600,MATCH(1,(GMWA!$CQ$2:$CQ$600=M$3)*(GMWA!$CP$2:$CP$600=M$4)*(GMWA!$CR$2:$CR$600=M$1),0),$A35-1966)</f>
        <v>79.081999999999994</v>
      </c>
      <c r="N35" s="285" cm="1">
        <f t="array" ref="N35">INDEX(GMWA!$A$2:$CR$600,MATCH(1,(GMWA!$CQ$2:$CQ$600=N$3)*(GMWA!$CP$2:$CP$600=N$4)*(GMWA!$CR$2:$CR$600=N$1),0),$A35-1966)</f>
        <v>20.794910000000002</v>
      </c>
      <c r="O35" s="285" cm="1">
        <f t="array" ref="O35">INDEX(GMWA!$A$2:$CR$600,MATCH(1,(GMWA!$CQ$2:$CQ$600=O$3)*(GMWA!$CP$2:$CP$600=O$4)*(GMWA!$CR$2:$CR$600=O$1),0),$A35-1966)</f>
        <v>13.888999999999999</v>
      </c>
      <c r="P35" s="285" cm="1">
        <f t="array" ref="P35">INDEX(GMWA!$A$2:$CR$600,MATCH(1,(GMWA!$CQ$2:$CQ$600=P$3)*(GMWA!$CP$2:$CP$600=P$4)*(GMWA!$CR$2:$CR$600=P$1),0),$A35-1966)</f>
        <v>17.368030000000001</v>
      </c>
      <c r="Q35" s="285" cm="1">
        <f t="array" ref="Q35">INDEX(GMWA!$A$2:$CR$600,MATCH(1,(GMWA!$CQ$2:$CQ$600=Q$3)*(GMWA!$CP$2:$CP$600=Q$4)*(GMWA!$CR$2:$CR$600=Q$1),0),$A35-1966)</f>
        <v>7.9981090000000004</v>
      </c>
      <c r="R35" s="285" cm="1">
        <f t="array" ref="R35">INDEX(GMWA!$A$2:$CR$600,MATCH(1,(GMWA!$CQ$2:$CQ$600=R$3)*(GMWA!$CP$2:$CP$600=R$4)*(GMWA!$CR$2:$CR$600=R$1),0),$A35-1966)</f>
        <v>3.6921560000000002</v>
      </c>
      <c r="S35" s="285" cm="1">
        <f t="array" ref="S35">INDEX(GMWA!$A$2:$CR$600,MATCH(1,(GMWA!$CQ$2:$CQ$600=S$3)*(GMWA!$CP$2:$CP$600=S$4)*(GMWA!$CR$2:$CR$600=S$1),0),$A35-1966)</f>
        <v>1.71454</v>
      </c>
      <c r="T35" s="285" cm="1">
        <f t="array" ref="T35">INDEX(GMWA!$A$2:$CR$600,MATCH(1,(GMWA!$CQ$2:$CQ$600=T$3)*(GMWA!$CP$2:$CP$600=T$4)*(GMWA!$CR$2:$CR$600=T$1),0),$A35-1966)</f>
        <v>9.457001</v>
      </c>
      <c r="U35" s="285" cm="1">
        <f t="array" ref="U35">INDEX(GMWA!$A$2:$CR$600,MATCH(1,(GMWA!$CQ$2:$CQ$600=U$3)*(GMWA!$CP$2:$CP$600=U$4)*(GMWA!$CR$2:$CR$600=U$1),0),$A35-1966)</f>
        <v>4.0599999999999996</v>
      </c>
      <c r="V35" s="285" cm="1">
        <f t="array" ref="V35">INDEX(GMWA!$A$2:$CR$600,MATCH(1,(GMWA!$CQ$2:$CQ$600=V$3)*(GMWA!$CP$2:$CP$600=V$4)*(GMWA!$CR$2:$CR$600=V$1),0),$A35-1966)</f>
        <v>400663</v>
      </c>
      <c r="W35" s="285" cm="1">
        <f t="array" ref="W35">INDEX(GMWA!$A$2:$CR$600,MATCH(1,(GMWA!$CQ$2:$CQ$600=W$3)*(GMWA!$CP$2:$CP$600=W$4)*(GMWA!$CR$2:$CR$600=W$1),0),$A35-1966)</f>
        <v>7927.18</v>
      </c>
      <c r="X35" s="285" cm="1">
        <f t="array" ref="X35">INDEX(GMWA!$A$2:$CR$600,MATCH(1,(GMWA!$CQ$2:$CQ$600=X$3)*(GMWA!$CP$2:$CP$600=X$4)*(GMWA!$CR$2:$CR$600=X$1),0),$A35-1966)</f>
        <v>722779</v>
      </c>
      <c r="Y35" s="285" cm="1">
        <f t="array" ref="Y35">INDEX(GMWA!$A$2:$CR$600,MATCH(1,(GMWA!$CQ$2:$CQ$600=Y$3)*(GMWA!$CP$2:$CP$600=Y$4)*(GMWA!$CR$2:$CR$600=Y$1),0),$A35-1966)</f>
        <v>982166</v>
      </c>
      <c r="Z35" s="285" cm="1">
        <f t="array" ref="Z35">INDEX(GMWA!$A$2:$CR$600,MATCH(1,(GMWA!$CQ$2:$CQ$600=Z$3)*(GMWA!$CP$2:$CP$600=Z$4)*(GMWA!$CR$2:$CR$600=Z$1),0),$A35-1966)</f>
        <v>163899</v>
      </c>
      <c r="AA35" s="285" cm="1">
        <f t="array" ref="AA35">INDEX(GMWA!$A$2:$CR$600,MATCH(1,(GMWA!$CQ$2:$CQ$600=AA$3)*(GMWA!$CP$2:$CP$600=AA$4)*(GMWA!$CR$2:$CR$600=AA$1),0),$A35-1966)</f>
        <v>799.28499999999997</v>
      </c>
      <c r="AB35" s="285" cm="1">
        <f t="array" ref="AB35">INDEX(GMWA!$A$2:$CR$600,MATCH(1,(GMWA!$CQ$2:$CQ$600=AB$3)*(GMWA!$CP$2:$CP$600=AB$4)*(GMWA!$CR$2:$CR$600=AB$1),0),$A35-1966)</f>
        <v>1517282</v>
      </c>
      <c r="AC35" s="285" cm="1">
        <f t="array" ref="AC35">INDEX(GMWA!$A$2:$CR$600,MATCH(1,(GMWA!$CQ$2:$CQ$600=AC$3)*(GMWA!$CP$2:$CP$600=AC$4)*(GMWA!$CR$2:$CR$600=AC$1),0),$A35-1966)</f>
        <v>205.2234</v>
      </c>
      <c r="AD35" s="285" cm="1">
        <f t="array" ref="AD35">INDEX(GMWA!$A$2:$CR$600,MATCH(1,(GMWA!$CQ$2:$CQ$600=AD$3)*(GMWA!$CP$2:$CP$600=AD$4)*(GMWA!$CR$2:$CR$600=AD$1),0),$A35-1966)</f>
        <v>106769</v>
      </c>
      <c r="AE35" s="285" cm="1">
        <f t="array" ref="AE35">INDEX(GMWA!$A$2:$CR$600,MATCH(1,(GMWA!$CQ$2:$CQ$600=AE$3)*(GMWA!$CP$2:$CP$600=AE$4)*(GMWA!$CR$2:$CR$600=AE$1),0),$A35-1966)</f>
        <v>1221.5889999999999</v>
      </c>
      <c r="AF35" s="285" cm="1">
        <f t="array" ref="AF35">INDEX(GMWA!$A$2:$CR$600,MATCH(1,(GMWA!$CQ$2:$CQ$600=AF$3)*(GMWA!$CP$2:$CP$600=AF$4)*(GMWA!$CR$2:$CR$600=AF$1),0),$A35-1966)</f>
        <v>1159.454</v>
      </c>
      <c r="AG35" s="285" cm="1">
        <f t="array" ref="AG35">INDEX(GMWA!$A$2:$CR$600,MATCH(1,(GMWA!$CQ$2:$CQ$600=AG$3)*(GMWA!$CP$2:$CP$600=AG$4)*(GMWA!$CR$2:$CR$600=AG$1),0),$A35-1966)</f>
        <v>1530.5129999999999</v>
      </c>
      <c r="AH35" s="285" cm="1">
        <f t="array" ref="AH35">INDEX(GMWA!$A$2:$CR$600,MATCH(1,(GMWA!$CQ$2:$CQ$600=AH$3)*(GMWA!$CP$2:$CP$600=AH$4)*(GMWA!$CR$2:$CR$600=AH$1),0),$A35-1966)</f>
        <v>427.01</v>
      </c>
      <c r="AI35" s="285" cm="1">
        <f t="array" ref="AI35">INDEX(GMWA!$A$2:$CR$600,MATCH(1,(GMWA!$CQ$2:$CQ$600=AI$3)*(GMWA!$CP$2:$CP$600=AI$4)*(GMWA!$CR$2:$CR$600=AI$1),0),$A35-1966)</f>
        <v>281.733</v>
      </c>
      <c r="AJ35" s="285" cm="1">
        <f t="array" ref="AJ35">INDEX(GMWA!$A$2:$CR$600,MATCH(1,(GMWA!$CQ$2:$CQ$600=AJ$3)*(GMWA!$CP$2:$CP$600=AJ$4)*(GMWA!$CR$2:$CR$600=AJ$1),0),$A35-1966)</f>
        <v>344.17</v>
      </c>
      <c r="AK35" s="285" cm="1">
        <f t="array" ref="AK35">INDEX(GMWA!$A$2:$CR$600,MATCH(1,(GMWA!$CQ$2:$CQ$600=AK$3)*(GMWA!$CP$2:$CP$600=AK$4)*(GMWA!$CR$2:$CR$600=AK$1),0),$A35-1966)</f>
        <v>173.57900000000001</v>
      </c>
      <c r="AL35" s="285" cm="1">
        <f t="array" ref="AL35">INDEX(GMWA!$A$2:$CR$600,MATCH(1,(GMWA!$CQ$2:$CQ$600=AL$3)*(GMWA!$CP$2:$CP$600=AL$4)*(GMWA!$CR$2:$CR$600=AL$1),0),$A35-1966)</f>
        <v>61.70767</v>
      </c>
      <c r="AM35" s="285" cm="1">
        <f t="array" ref="AM35">INDEX(GMWA!$A$2:$CR$600,MATCH(1,(GMWA!$CQ$2:$CQ$600=AM$3)*(GMWA!$CP$2:$CP$600=AM$4)*(GMWA!$CR$2:$CR$600=AM$1),0),$A35-1966)</f>
        <v>25.695</v>
      </c>
      <c r="AN35" s="285" cm="1">
        <f t="array" ref="AN35">INDEX(GMWA!$A$2:$CR$600,MATCH(1,(GMWA!$CQ$2:$CQ$600=AN$3)*(GMWA!$CP$2:$CP$600=AN$4)*(GMWA!$CR$2:$CR$600=AN$1),0),$A35-1966)</f>
        <v>188.57499999999999</v>
      </c>
      <c r="AO35" s="285" cm="1">
        <f t="array" ref="AO35">INDEX(GMWA!$A$2:$CR$600,MATCH(1,(GMWA!$CQ$2:$CQ$600=AO$3)*(GMWA!$CP$2:$CP$600=AO$4)*(GMWA!$CR$2:$CR$600=AO$1),0),$A35-1966)</f>
        <v>95.361000000000004</v>
      </c>
      <c r="AP35" s="285" cm="1">
        <f t="array" ref="AP35">INDEX(GMWA!$A$2:$CR$600,MATCH(1,(GMWA!$CQ$2:$CQ$600=AP$3)*(GMWA!$CP$2:$CP$600=AP$4)*(GMWA!$CR$2:$CR$600=AP$1),0),$A35-1966)</f>
        <v>1146135</v>
      </c>
      <c r="AQ35" s="285" cm="1">
        <f t="array" ref="AQ35">INDEX(GMWA!$A$2:$CR$600,MATCH(1,(GMWA!$CQ$2:$CQ$600=AQ$3)*(GMWA!$CP$2:$CP$600=AQ$4)*(GMWA!$CR$2:$CR$600=AQ$1),0),$A35-1966)</f>
        <v>10581.92</v>
      </c>
      <c r="AR35" s="285" cm="1">
        <f t="array" ref="AR35">INDEX(GMWA!$A$2:$CR$600,MATCH(1,(GMWA!$CQ$2:$CQ$600=AR$3)*(GMWA!$CP$2:$CP$600=AR$4)*(GMWA!$CR$2:$CR$600=AR$1),0),$A35-1966)</f>
        <v>531940.19999999995</v>
      </c>
      <c r="AS35" s="285" cm="1">
        <f t="array" ref="AS35">INDEX(GMWA!$A$2:$CR$600,MATCH(1,(GMWA!$CQ$2:$CQ$600=AS$3)*(GMWA!$CP$2:$CP$600=AS$4)*(GMWA!$CR$2:$CR$600=AS$1),0),$A35-1966)</f>
        <v>1144543</v>
      </c>
      <c r="AT35" s="285" cm="1">
        <f t="array" ref="AT35">INDEX(GMWA!$A$2:$CR$600,MATCH(1,(GMWA!$CQ$2:$CQ$600=AT$3)*(GMWA!$CP$2:$CP$600=AT$4)*(GMWA!$CR$2:$CR$600=AT$1),0),$A35-1966)</f>
        <v>730418</v>
      </c>
      <c r="AU35" s="285" cm="1">
        <f t="array" ref="AU35">INDEX(GMWA!$A$2:$CR$600,MATCH(1,(GMWA!$CQ$2:$CQ$600=AU$3)*(GMWA!$CP$2:$CP$600=AU$4)*(GMWA!$CR$2:$CR$600=AU$1),0),$A35-1966)</f>
        <v>1372.277</v>
      </c>
      <c r="AV35" s="285" cm="1">
        <f t="array" ref="AV35">INDEX(GMWA!$A$2:$CR$600,MATCH(1,(GMWA!$CQ$2:$CQ$600=AV$3)*(GMWA!$CP$2:$CP$600=AV$4)*(GMWA!$CR$2:$CR$600=AV$1),0),$A35-1966)</f>
        <v>2504758</v>
      </c>
      <c r="AW35" s="285" cm="1">
        <f t="array" ref="AW35">INDEX(GMWA!$A$2:$CR$600,MATCH(1,(GMWA!$CQ$2:$CQ$600=AW$3)*(GMWA!$CP$2:$CP$600=AW$4)*(GMWA!$CR$2:$CR$600=AW$1),0),$A35-1966)</f>
        <v>483.96319999999997</v>
      </c>
      <c r="AX35" s="285" cm="1">
        <f t="array" ref="AX35">INDEX(GMWA!$A$2:$CR$600,MATCH(1,(GMWA!$CQ$2:$CQ$600=AX$3)*(GMWA!$CP$2:$CP$600=AX$4)*(GMWA!$CR$2:$CR$600=AX$1),0),$A35-1966)</f>
        <v>732723.1</v>
      </c>
      <c r="AY35" s="285" cm="1">
        <f t="array" ref="AY35">INDEX(GMWA!$A$2:$CR$600,MATCH(1,(GMWA!$CQ$2:$CQ$600=AY$3)*(GMWA!$CP$2:$CP$600=AY$4)*(GMWA!$CR$2:$CR$600=AY$1),0),$A35-1966)</f>
        <v>2198.3330000000001</v>
      </c>
      <c r="AZ35" s="285" cm="1">
        <f t="array" ref="AZ35">INDEX(GMWA!$A$2:$CR$600,MATCH(1,(GMWA!$CQ$2:$CQ$600=AZ$3)*(GMWA!$CP$2:$CP$600=AZ$4)*(GMWA!$CR$2:$CR$600=AZ$1),0),$A35-1966)</f>
        <v>1531.277</v>
      </c>
      <c r="BA35" s="285" cm="1">
        <f t="array" ref="BA35">INDEX(GMWA!$A$2:$CR$600,MATCH(1,(GMWA!$CQ$2:$CQ$600=BA$3)*(GMWA!$CP$2:$CP$600=BA$4)*(GMWA!$CR$2:$CR$600=BA$1),0),$A35-1966)</f>
        <v>1307.681</v>
      </c>
      <c r="BB35" s="285" cm="1">
        <f t="array" ref="BB35">INDEX(GMWA!$A$2:$CR$600,MATCH(1,(GMWA!$CQ$2:$CQ$600=BB$3)*(GMWA!$CP$2:$CP$600=BB$4)*(GMWA!$CR$2:$CR$600=BB$1),0),$A35-1966)</f>
        <v>700.95799999999997</v>
      </c>
      <c r="BC35" s="285" cm="1">
        <f t="array" ref="BC35">INDEX(GMWA!$A$2:$CR$600,MATCH(1,(GMWA!$CQ$2:$CQ$600=BC$3)*(GMWA!$CP$2:$CP$600=BC$4)*(GMWA!$CR$2:$CR$600=BC$1),0),$A35-1966)</f>
        <v>483.08100000000002</v>
      </c>
      <c r="BD35" s="285" cm="1">
        <f t="array" ref="BD35">INDEX(GMWA!$A$2:$CR$600,MATCH(1,(GMWA!$CQ$2:$CQ$600=BD$3)*(GMWA!$CP$2:$CP$600=BD$4)*(GMWA!$CR$2:$CR$600=BD$1),0),$A35-1966)</f>
        <v>264.334</v>
      </c>
      <c r="BE35" s="285" cm="1">
        <f t="array" ref="BE35">INDEX(GMWA!$A$2:$CR$600,MATCH(1,(GMWA!$CQ$2:$CQ$600=BE$3)*(GMWA!$CP$2:$CP$600=BE$4)*(GMWA!$CR$2:$CR$600=BE$1),0),$A35-1966)</f>
        <v>220.46199999999999</v>
      </c>
      <c r="BF35" s="285" cm="1">
        <f t="array" ref="BF35">INDEX(GMWA!$A$2:$CR$600,MATCH(1,(GMWA!$CQ$2:$CQ$600=BF$3)*(GMWA!$CP$2:$CP$600=BF$4)*(GMWA!$CR$2:$CR$600=BF$1),0),$A35-1966)</f>
        <v>144.613</v>
      </c>
      <c r="BG35" s="285" cm="1">
        <f t="array" ref="BG35">INDEX(GMWA!$A$2:$CR$600,MATCH(1,(GMWA!$CQ$2:$CQ$600=BG$3)*(GMWA!$CP$2:$CP$600=BG$4)*(GMWA!$CR$2:$CR$600=BG$1),0),$A35-1966)</f>
        <v>122.098</v>
      </c>
      <c r="BH35" s="285" cm="1">
        <f t="array" ref="BH35">INDEX(GMWA!$A$2:$CR$600,MATCH(1,(GMWA!$CQ$2:$CQ$600=BH$3)*(GMWA!$CP$2:$CP$600=BH$4)*(GMWA!$CR$2:$CR$600=BH$1),0),$A35-1966)</f>
        <v>153.4</v>
      </c>
      <c r="BI35" s="285" cm="1">
        <f t="array" ref="BI35">INDEX(GMWA!$A$2:$CR$600,MATCH(1,(GMWA!$CQ$2:$CQ$600=BI$3)*(GMWA!$CP$2:$CP$600=BI$4)*(GMWA!$CR$2:$CR$600=BI$1),0),$A35-1966)</f>
        <v>135.77510000000001</v>
      </c>
      <c r="BK35" s="288">
        <f t="shared" si="7"/>
        <v>8.0546494185886903</v>
      </c>
      <c r="BL35" s="288">
        <f t="shared" si="7"/>
        <v>5.8006125759727922</v>
      </c>
      <c r="BM35" s="288">
        <f t="shared" si="7"/>
        <v>1.9711419396523697</v>
      </c>
      <c r="BN35" s="288">
        <f t="shared" si="7"/>
        <v>7.4865144995856099</v>
      </c>
      <c r="BO35" s="288">
        <f t="shared" si="7"/>
        <v>5.370380539234529</v>
      </c>
      <c r="BP35" s="288">
        <f t="shared" si="7"/>
        <v>5.5923656768236611</v>
      </c>
      <c r="BQ35" s="288">
        <f t="shared" si="7"/>
        <v>4.406435323163393</v>
      </c>
      <c r="BR35" s="288">
        <f t="shared" si="7"/>
        <v>3.6369361388613584</v>
      </c>
      <c r="BS35" s="288">
        <f t="shared" si="7"/>
        <v>6.7416572226020657</v>
      </c>
      <c r="BT35" s="288">
        <f t="shared" si="7"/>
        <v>5.4204188151661485</v>
      </c>
      <c r="BU35" s="288">
        <f t="shared" si="7"/>
        <v>4.0283616253857426</v>
      </c>
      <c r="BV35" s="288">
        <f t="shared" si="7"/>
        <v>5.1670256966128347</v>
      </c>
      <c r="BW35" s="288">
        <f t="shared" si="7"/>
        <v>4.869888293014216</v>
      </c>
      <c r="BX35" s="288">
        <f t="shared" si="7"/>
        <v>4.9298449240947981</v>
      </c>
      <c r="BY35" s="288">
        <f t="shared" si="7"/>
        <v>5.0463520934421942</v>
      </c>
      <c r="BZ35" s="288">
        <f t="shared" si="6"/>
        <v>4.6077630358511108</v>
      </c>
      <c r="CA35" s="288">
        <f t="shared" si="4"/>
        <v>5.9833015895754942</v>
      </c>
      <c r="CB35" s="288">
        <f t="shared" si="4"/>
        <v>6.6726600505934996</v>
      </c>
      <c r="CC35" s="288">
        <f t="shared" si="4"/>
        <v>5.0149813071722127</v>
      </c>
      <c r="CD35" s="288">
        <f t="shared" si="4"/>
        <v>4.2575056889084628</v>
      </c>
    </row>
    <row r="36" spans="1:82">
      <c r="A36" s="285">
        <f t="shared" si="5"/>
        <v>2002</v>
      </c>
      <c r="B36" s="285" cm="1">
        <f t="array" ref="B36">INDEX(GMWA!$A$2:$CR$600,MATCH(1,(GMWA!$CQ$2:$CQ$600=B$3)*(GMWA!$CP$2:$CP$600=B$4)*(GMWA!$CR$2:$CR$600=B$1),0),$A36-1966)</f>
        <v>30663</v>
      </c>
      <c r="C36" s="285" cm="1">
        <f t="array" ref="C36">INDEX(GMWA!$A$2:$CR$600,MATCH(1,(GMWA!$CQ$2:$CQ$600=C$3)*(GMWA!$CP$2:$CP$600=C$4)*(GMWA!$CR$2:$CR$600=C$1),0),$A36-1966)</f>
        <v>452.22500000000002</v>
      </c>
      <c r="D36" s="285" cm="1">
        <f t="array" ref="D36">INDEX(GMWA!$A$2:$CR$600,MATCH(1,(GMWA!$CQ$2:$CQ$600=D$3)*(GMWA!$CP$2:$CP$600=D$4)*(GMWA!$CR$2:$CR$600=D$1),0),$A36-1966)</f>
        <v>12227.7</v>
      </c>
      <c r="E36" s="285" cm="1">
        <f t="array" ref="E36">INDEX(GMWA!$A$2:$CR$600,MATCH(1,(GMWA!$CQ$2:$CQ$600=E$3)*(GMWA!$CP$2:$CP$600=E$4)*(GMWA!$CR$2:$CR$600=E$1),0),$A36-1966)</f>
        <v>67346</v>
      </c>
      <c r="F36" s="285" cm="1">
        <f t="array" ref="F36">INDEX(GMWA!$A$2:$CR$600,MATCH(1,(GMWA!$CQ$2:$CQ$600=F$3)*(GMWA!$CP$2:$CP$600=F$4)*(GMWA!$CR$2:$CR$600=F$1),0),$A36-1966)</f>
        <v>6808</v>
      </c>
      <c r="G36" s="285" cm="1">
        <f t="array" ref="G36">INDEX(GMWA!$A$2:$CR$600,MATCH(1,(GMWA!$CQ$2:$CQ$600=G$3)*(GMWA!$CP$2:$CP$600=G$4)*(GMWA!$CR$2:$CR$600=G$1),0),$A36-1966)</f>
        <v>42.187109999999997</v>
      </c>
      <c r="H36" s="285" cm="1">
        <f t="array" ref="H36">INDEX(GMWA!$A$2:$CR$600,MATCH(1,(GMWA!$CQ$2:$CQ$600=H$3)*(GMWA!$CP$2:$CP$600=H$4)*(GMWA!$CR$2:$CR$600=H$1),0),$A36-1966)</f>
        <v>72924.75</v>
      </c>
      <c r="I36" s="285" cm="1">
        <f t="array" ref="I36">INDEX(GMWA!$A$2:$CR$600,MATCH(1,(GMWA!$CQ$2:$CQ$600=I$3)*(GMWA!$CP$2:$CP$600=I$4)*(GMWA!$CR$2:$CR$600=I$1),0),$A36-1966)</f>
        <v>7.1644829999999997</v>
      </c>
      <c r="J36" s="285" cm="1">
        <f t="array" ref="J36">INDEX(GMWA!$A$2:$CR$600,MATCH(1,(GMWA!$CQ$2:$CQ$600=J$3)*(GMWA!$CP$2:$CP$600=J$4)*(GMWA!$CR$2:$CR$600=J$1),0),$A36-1966)</f>
        <v>6846</v>
      </c>
      <c r="K36" s="285" cm="1">
        <f t="array" ref="K36">INDEX(GMWA!$A$2:$CR$600,MATCH(1,(GMWA!$CQ$2:$CQ$600=K$3)*(GMWA!$CP$2:$CP$600=K$4)*(GMWA!$CR$2:$CR$600=K$1),0),$A36-1966)</f>
        <v>66.146039999999999</v>
      </c>
      <c r="L36" s="285" cm="1">
        <f t="array" ref="L36">INDEX(GMWA!$A$2:$CR$600,MATCH(1,(GMWA!$CQ$2:$CQ$600=L$3)*(GMWA!$CP$2:$CP$600=L$4)*(GMWA!$CR$2:$CR$600=L$1),0),$A36-1966)</f>
        <v>47.792999999999999</v>
      </c>
      <c r="M36" s="285" cm="1">
        <f t="array" ref="M36">INDEX(GMWA!$A$2:$CR$600,MATCH(1,(GMWA!$CQ$2:$CQ$600=M$3)*(GMWA!$CP$2:$CP$600=M$4)*(GMWA!$CR$2:$CR$600=M$1),0),$A36-1966)</f>
        <v>73.477010000000007</v>
      </c>
      <c r="N36" s="285" cm="1">
        <f t="array" ref="N36">INDEX(GMWA!$A$2:$CR$600,MATCH(1,(GMWA!$CQ$2:$CQ$600=N$3)*(GMWA!$CP$2:$CP$600=N$4)*(GMWA!$CR$2:$CR$600=N$1),0),$A36-1966)</f>
        <v>19.717790000000001</v>
      </c>
      <c r="O36" s="285" cm="1">
        <f t="array" ref="O36">INDEX(GMWA!$A$2:$CR$600,MATCH(1,(GMWA!$CQ$2:$CQ$600=O$3)*(GMWA!$CP$2:$CP$600=O$4)*(GMWA!$CR$2:$CR$600=O$1),0),$A36-1966)</f>
        <v>12.884</v>
      </c>
      <c r="P36" s="285" cm="1">
        <f t="array" ref="P36">INDEX(GMWA!$A$2:$CR$600,MATCH(1,(GMWA!$CQ$2:$CQ$600=P$3)*(GMWA!$CP$2:$CP$600=P$4)*(GMWA!$CR$2:$CR$600=P$1),0),$A36-1966)</f>
        <v>15.95185</v>
      </c>
      <c r="Q36" s="285" cm="1">
        <f t="array" ref="Q36">INDEX(GMWA!$A$2:$CR$600,MATCH(1,(GMWA!$CQ$2:$CQ$600=Q$3)*(GMWA!$CP$2:$CP$600=Q$4)*(GMWA!$CR$2:$CR$600=Q$1),0),$A36-1966)</f>
        <v>7.8192349999999999</v>
      </c>
      <c r="R36" s="285" cm="1">
        <f t="array" ref="R36">INDEX(GMWA!$A$2:$CR$600,MATCH(1,(GMWA!$CQ$2:$CQ$600=R$3)*(GMWA!$CP$2:$CP$600=R$4)*(GMWA!$CR$2:$CR$600=R$1),0),$A36-1966)</f>
        <v>3.0129739999999998</v>
      </c>
      <c r="S36" s="285" cm="1">
        <f t="array" ref="S36">INDEX(GMWA!$A$2:$CR$600,MATCH(1,(GMWA!$CQ$2:$CQ$600=S$3)*(GMWA!$CP$2:$CP$600=S$4)*(GMWA!$CR$2:$CR$600=S$1),0),$A36-1966)</f>
        <v>1.74177</v>
      </c>
      <c r="T36" s="285" cm="1">
        <f t="array" ref="T36">INDEX(GMWA!$A$2:$CR$600,MATCH(1,(GMWA!$CQ$2:$CQ$600=T$3)*(GMWA!$CP$2:$CP$600=T$4)*(GMWA!$CR$2:$CR$600=T$1),0),$A36-1966)</f>
        <v>8.7409999999999997</v>
      </c>
      <c r="U36" s="285" cm="1">
        <f t="array" ref="U36">INDEX(GMWA!$A$2:$CR$600,MATCH(1,(GMWA!$CQ$2:$CQ$600=U$3)*(GMWA!$CP$2:$CP$600=U$4)*(GMWA!$CR$2:$CR$600=U$1),0),$A36-1966)</f>
        <v>4.0439999999999996</v>
      </c>
      <c r="V36" s="285" cm="1">
        <f t="array" ref="V36">INDEX(GMWA!$A$2:$CR$600,MATCH(1,(GMWA!$CQ$2:$CQ$600=V$3)*(GMWA!$CP$2:$CP$600=V$4)*(GMWA!$CR$2:$CR$600=V$1),0),$A36-1966)</f>
        <v>422180</v>
      </c>
      <c r="W36" s="285" cm="1">
        <f t="array" ref="W36">INDEX(GMWA!$A$2:$CR$600,MATCH(1,(GMWA!$CQ$2:$CQ$600=W$3)*(GMWA!$CP$2:$CP$600=W$4)*(GMWA!$CR$2:$CR$600=W$1),0),$A36-1966)</f>
        <v>8807.0740000000005</v>
      </c>
      <c r="X36" s="285" cm="1">
        <f t="array" ref="X36">INDEX(GMWA!$A$2:$CR$600,MATCH(1,(GMWA!$CQ$2:$CQ$600=X$3)*(GMWA!$CP$2:$CP$600=X$4)*(GMWA!$CR$2:$CR$600=X$1),0),$A36-1966)</f>
        <v>751017</v>
      </c>
      <c r="Y36" s="285" cm="1">
        <f t="array" ref="Y36">INDEX(GMWA!$A$2:$CR$600,MATCH(1,(GMWA!$CQ$2:$CQ$600=Y$3)*(GMWA!$CP$2:$CP$600=Y$4)*(GMWA!$CR$2:$CR$600=Y$1),0),$A36-1966)</f>
        <v>1003151</v>
      </c>
      <c r="Z36" s="285" cm="1">
        <f t="array" ref="Z36">INDEX(GMWA!$A$2:$CR$600,MATCH(1,(GMWA!$CQ$2:$CQ$600=Z$3)*(GMWA!$CP$2:$CP$600=Z$4)*(GMWA!$CR$2:$CR$600=Z$1),0),$A36-1966)</f>
        <v>157247</v>
      </c>
      <c r="AA36" s="285" cm="1">
        <f t="array" ref="AA36">INDEX(GMWA!$A$2:$CR$600,MATCH(1,(GMWA!$CQ$2:$CQ$600=AA$3)*(GMWA!$CP$2:$CP$600=AA$4)*(GMWA!$CR$2:$CR$600=AA$1),0),$A36-1966)</f>
        <v>820.03700000000003</v>
      </c>
      <c r="AB36" s="285" cm="1">
        <f t="array" ref="AB36">INDEX(GMWA!$A$2:$CR$600,MATCH(1,(GMWA!$CQ$2:$CQ$600=AB$3)*(GMWA!$CP$2:$CP$600=AB$4)*(GMWA!$CR$2:$CR$600=AB$1),0),$A36-1966)</f>
        <v>1568895</v>
      </c>
      <c r="AC36" s="285" cm="1">
        <f t="array" ref="AC36">INDEX(GMWA!$A$2:$CR$600,MATCH(1,(GMWA!$CQ$2:$CQ$600=AC$3)*(GMWA!$CP$2:$CP$600=AC$4)*(GMWA!$CR$2:$CR$600=AC$1),0),$A36-1966)</f>
        <v>226.6455</v>
      </c>
      <c r="AD36" s="285" cm="1">
        <f t="array" ref="AD36">INDEX(GMWA!$A$2:$CR$600,MATCH(1,(GMWA!$CQ$2:$CQ$600=AD$3)*(GMWA!$CP$2:$CP$600=AD$4)*(GMWA!$CR$2:$CR$600=AD$1),0),$A36-1966)</f>
        <v>121710.39999999999</v>
      </c>
      <c r="AE36" s="285" cm="1">
        <f t="array" ref="AE36">INDEX(GMWA!$A$2:$CR$600,MATCH(1,(GMWA!$CQ$2:$CQ$600=AE$3)*(GMWA!$CP$2:$CP$600=AE$4)*(GMWA!$CR$2:$CR$600=AE$1),0),$A36-1966)</f>
        <v>1285.606</v>
      </c>
      <c r="AF36" s="285" cm="1">
        <f t="array" ref="AF36">INDEX(GMWA!$A$2:$CR$600,MATCH(1,(GMWA!$CQ$2:$CQ$600=AF$3)*(GMWA!$CP$2:$CP$600=AF$4)*(GMWA!$CR$2:$CR$600=AF$1),0),$A36-1966)</f>
        <v>1261.77</v>
      </c>
      <c r="AG36" s="285" cm="1">
        <f t="array" ref="AG36">INDEX(GMWA!$A$2:$CR$600,MATCH(1,(GMWA!$CQ$2:$CQ$600=AG$3)*(GMWA!$CP$2:$CP$600=AG$4)*(GMWA!$CR$2:$CR$600=AG$1),0),$A36-1966)</f>
        <v>1570.248</v>
      </c>
      <c r="AH36" s="285" cm="1">
        <f t="array" ref="AH36">INDEX(GMWA!$A$2:$CR$600,MATCH(1,(GMWA!$CQ$2:$CQ$600=AH$3)*(GMWA!$CP$2:$CP$600=AH$4)*(GMWA!$CR$2:$CR$600=AH$1),0),$A36-1966)</f>
        <v>446.589</v>
      </c>
      <c r="AI36" s="285" cm="1">
        <f t="array" ref="AI36">INDEX(GMWA!$A$2:$CR$600,MATCH(1,(GMWA!$CQ$2:$CQ$600=AI$3)*(GMWA!$CP$2:$CP$600=AI$4)*(GMWA!$CR$2:$CR$600=AI$1),0),$A36-1966)</f>
        <v>295.26299999999998</v>
      </c>
      <c r="AJ36" s="285" cm="1">
        <f t="array" ref="AJ36">INDEX(GMWA!$A$2:$CR$600,MATCH(1,(GMWA!$CQ$2:$CQ$600=AJ$3)*(GMWA!$CP$2:$CP$600=AJ$4)*(GMWA!$CR$2:$CR$600=AJ$1),0),$A36-1966)</f>
        <v>359.23899999999998</v>
      </c>
      <c r="AK36" s="285" cm="1">
        <f t="array" ref="AK36">INDEX(GMWA!$A$2:$CR$600,MATCH(1,(GMWA!$CQ$2:$CQ$600=AK$3)*(GMWA!$CP$2:$CP$600=AK$4)*(GMWA!$CR$2:$CR$600=AK$1),0),$A36-1966)</f>
        <v>188.64599999999999</v>
      </c>
      <c r="AL36" s="285" cm="1">
        <f t="array" ref="AL36">INDEX(GMWA!$A$2:$CR$600,MATCH(1,(GMWA!$CQ$2:$CQ$600=AL$3)*(GMWA!$CP$2:$CP$600=AL$4)*(GMWA!$CR$2:$CR$600=AL$1),0),$A36-1966)</f>
        <v>61.922499999999999</v>
      </c>
      <c r="AM36" s="285" cm="1">
        <f t="array" ref="AM36">INDEX(GMWA!$A$2:$CR$600,MATCH(1,(GMWA!$CQ$2:$CQ$600=AM$3)*(GMWA!$CP$2:$CP$600=AM$4)*(GMWA!$CR$2:$CR$600=AM$1),0),$A36-1966)</f>
        <v>31.044</v>
      </c>
      <c r="AN36" s="285" cm="1">
        <f t="array" ref="AN36">INDEX(GMWA!$A$2:$CR$600,MATCH(1,(GMWA!$CQ$2:$CQ$600=AN$3)*(GMWA!$CP$2:$CP$600=AN$4)*(GMWA!$CR$2:$CR$600=AN$1),0),$A36-1966)</f>
        <v>206.68299999999999</v>
      </c>
      <c r="AO36" s="285" cm="1">
        <f t="array" ref="AO36">INDEX(GMWA!$A$2:$CR$600,MATCH(1,(GMWA!$CQ$2:$CQ$600=AO$3)*(GMWA!$CP$2:$CP$600=AO$4)*(GMWA!$CR$2:$CR$600=AO$1),0),$A36-1966)</f>
        <v>103.36799999999999</v>
      </c>
      <c r="AP36" s="285" cm="1">
        <f t="array" ref="AP36">INDEX(GMWA!$A$2:$CR$600,MATCH(1,(GMWA!$CQ$2:$CQ$600=AP$3)*(GMWA!$CP$2:$CP$600=AP$4)*(GMWA!$CR$2:$CR$600=AP$1),0),$A36-1966)</f>
        <v>1191439</v>
      </c>
      <c r="AQ36" s="285" cm="1">
        <f t="array" ref="AQ36">INDEX(GMWA!$A$2:$CR$600,MATCH(1,(GMWA!$CQ$2:$CQ$600=AQ$3)*(GMWA!$CP$2:$CP$600=AQ$4)*(GMWA!$CR$2:$CR$600=AQ$1),0),$A36-1966)</f>
        <v>10929.1</v>
      </c>
      <c r="AR36" s="285" cm="1">
        <f t="array" ref="AR36">INDEX(GMWA!$A$2:$CR$600,MATCH(1,(GMWA!$CQ$2:$CQ$600=AR$3)*(GMWA!$CP$2:$CP$600=AR$4)*(GMWA!$CR$2:$CR$600=AR$1),0),$A36-1966)</f>
        <v>524579.19999999995</v>
      </c>
      <c r="AS36" s="285" cm="1">
        <f t="array" ref="AS36">INDEX(GMWA!$A$2:$CR$600,MATCH(1,(GMWA!$CQ$2:$CQ$600=AS$3)*(GMWA!$CP$2:$CP$600=AS$4)*(GMWA!$CR$2:$CR$600=AS$1),0),$A36-1966)</f>
        <v>1193694</v>
      </c>
      <c r="AT36" s="285" cm="1">
        <f t="array" ref="AT36">INDEX(GMWA!$A$2:$CR$600,MATCH(1,(GMWA!$CQ$2:$CQ$600=AT$3)*(GMWA!$CP$2:$CP$600=AT$4)*(GMWA!$CR$2:$CR$600=AT$1),0),$A36-1966)</f>
        <v>782300</v>
      </c>
      <c r="AU36" s="285" cm="1">
        <f t="array" ref="AU36">INDEX(GMWA!$A$2:$CR$600,MATCH(1,(GMWA!$CQ$2:$CQ$600=AU$3)*(GMWA!$CP$2:$CP$600=AU$4)*(GMWA!$CR$2:$CR$600=AU$1),0),$A36-1966)</f>
        <v>1411.48</v>
      </c>
      <c r="AV36" s="285" cm="1">
        <f t="array" ref="AV36">INDEX(GMWA!$A$2:$CR$600,MATCH(1,(GMWA!$CQ$2:$CQ$600=AV$3)*(GMWA!$CP$2:$CP$600=AV$4)*(GMWA!$CR$2:$CR$600=AV$1),0),$A36-1966)</f>
        <v>2603235</v>
      </c>
      <c r="AW36" s="285" cm="1">
        <f t="array" ref="AW36">INDEX(GMWA!$A$2:$CR$600,MATCH(1,(GMWA!$CQ$2:$CQ$600=AW$3)*(GMWA!$CP$2:$CP$600=AW$4)*(GMWA!$CR$2:$CR$600=AW$1),0),$A36-1966)</f>
        <v>482.53609999999998</v>
      </c>
      <c r="AX36" s="285" cm="1">
        <f t="array" ref="AX36">INDEX(GMWA!$A$2:$CR$600,MATCH(1,(GMWA!$CQ$2:$CQ$600=AX$3)*(GMWA!$CP$2:$CP$600=AX$4)*(GMWA!$CR$2:$CR$600=AX$1),0),$A36-1966)</f>
        <v>813225.4</v>
      </c>
      <c r="AY36" s="285" cm="1">
        <f t="array" ref="AY36">INDEX(GMWA!$A$2:$CR$600,MATCH(1,(GMWA!$CQ$2:$CQ$600=AY$3)*(GMWA!$CP$2:$CP$600=AY$4)*(GMWA!$CR$2:$CR$600=AY$1),0),$A36-1966)</f>
        <v>2227.0459999999998</v>
      </c>
      <c r="AZ36" s="285" cm="1">
        <f t="array" ref="AZ36">INDEX(GMWA!$A$2:$CR$600,MATCH(1,(GMWA!$CQ$2:$CQ$600=AZ$3)*(GMWA!$CP$2:$CP$600=AZ$4)*(GMWA!$CR$2:$CR$600=AZ$1),0),$A36-1966)</f>
        <v>1580.375</v>
      </c>
      <c r="BA36" s="285" cm="1">
        <f t="array" ref="BA36">INDEX(GMWA!$A$2:$CR$600,MATCH(1,(GMWA!$CQ$2:$CQ$600=BA$3)*(GMWA!$CP$2:$CP$600=BA$4)*(GMWA!$CR$2:$CR$600=BA$1),0),$A36-1966)</f>
        <v>1354.231</v>
      </c>
      <c r="BB36" s="285" cm="1">
        <f t="array" ref="BB36">INDEX(GMWA!$A$2:$CR$600,MATCH(1,(GMWA!$CQ$2:$CQ$600=BB$3)*(GMWA!$CP$2:$CP$600=BB$4)*(GMWA!$CR$2:$CR$600=BB$1),0),$A36-1966)</f>
        <v>749.74400000000003</v>
      </c>
      <c r="BC36" s="285" cm="1">
        <f t="array" ref="BC36">INDEX(GMWA!$A$2:$CR$600,MATCH(1,(GMWA!$CQ$2:$CQ$600=BC$3)*(GMWA!$CP$2:$CP$600=BC$4)*(GMWA!$CR$2:$CR$600=BC$1),0),$A36-1966)</f>
        <v>503.02100000000002</v>
      </c>
      <c r="BD36" s="285" cm="1">
        <f t="array" ref="BD36">INDEX(GMWA!$A$2:$CR$600,MATCH(1,(GMWA!$CQ$2:$CQ$600=BD$3)*(GMWA!$CP$2:$CP$600=BD$4)*(GMWA!$CR$2:$CR$600=BD$1),0),$A36-1966)</f>
        <v>273.25299999999999</v>
      </c>
      <c r="BE36" s="285" cm="1">
        <f t="array" ref="BE36">INDEX(GMWA!$A$2:$CR$600,MATCH(1,(GMWA!$CQ$2:$CQ$600=BE$3)*(GMWA!$CP$2:$CP$600=BE$4)*(GMWA!$CR$2:$CR$600=BE$1),0),$A36-1966)</f>
        <v>226.87209999999999</v>
      </c>
      <c r="BF36" s="285" cm="1">
        <f t="array" ref="BF36">INDEX(GMWA!$A$2:$CR$600,MATCH(1,(GMWA!$CQ$2:$CQ$600=BF$3)*(GMWA!$CP$2:$CP$600=BF$4)*(GMWA!$CR$2:$CR$600=BF$1),0),$A36-1966)</f>
        <v>148.44</v>
      </c>
      <c r="BG36" s="285" cm="1">
        <f t="array" ref="BG36">INDEX(GMWA!$A$2:$CR$600,MATCH(1,(GMWA!$CQ$2:$CQ$600=BG$3)*(GMWA!$CP$2:$CP$600=BG$4)*(GMWA!$CR$2:$CR$600=BG$1),0),$A36-1966)</f>
        <v>135.93899999999999</v>
      </c>
      <c r="BH36" s="285" cm="1">
        <f t="array" ref="BH36">INDEX(GMWA!$A$2:$CR$600,MATCH(1,(GMWA!$CQ$2:$CQ$600=BH$3)*(GMWA!$CP$2:$CP$600=BH$4)*(GMWA!$CR$2:$CR$600=BH$1),0),$A36-1966)</f>
        <v>164.38800000000001</v>
      </c>
      <c r="BI36" s="285" cm="1">
        <f t="array" ref="BI36">INDEX(GMWA!$A$2:$CR$600,MATCH(1,(GMWA!$CQ$2:$CQ$600=BI$3)*(GMWA!$CP$2:$CP$600=BI$4)*(GMWA!$CR$2:$CR$600=BI$1),0),$A36-1966)</f>
        <v>142.55420000000001</v>
      </c>
      <c r="BK36" s="288">
        <f t="shared" si="7"/>
        <v>7.2630157752617368</v>
      </c>
      <c r="BL36" s="288">
        <f t="shared" si="7"/>
        <v>5.1347927813482661</v>
      </c>
      <c r="BM36" s="288">
        <f t="shared" si="7"/>
        <v>1.6281522255821108</v>
      </c>
      <c r="BN36" s="288">
        <f t="shared" si="7"/>
        <v>6.7134459318686819</v>
      </c>
      <c r="BO36" s="288">
        <f t="shared" si="7"/>
        <v>4.3294943623725732</v>
      </c>
      <c r="BP36" s="288">
        <f t="shared" si="7"/>
        <v>5.1445373806303856</v>
      </c>
      <c r="BQ36" s="288">
        <f t="shared" si="7"/>
        <v>4.6481600107081738</v>
      </c>
      <c r="BR36" s="288">
        <f t="shared" si="7"/>
        <v>3.161096514159778</v>
      </c>
      <c r="BS36" s="288">
        <f t="shared" si="7"/>
        <v>5.6248274592803904</v>
      </c>
      <c r="BT36" s="288">
        <f t="shared" si="7"/>
        <v>5.145125333889232</v>
      </c>
      <c r="BU36" s="288">
        <f t="shared" si="7"/>
        <v>3.7877743170308378</v>
      </c>
      <c r="BV36" s="288">
        <f t="shared" si="7"/>
        <v>4.6793251766599928</v>
      </c>
      <c r="BW36" s="288">
        <f t="shared" si="7"/>
        <v>4.415198314333761</v>
      </c>
      <c r="BX36" s="288">
        <f t="shared" si="7"/>
        <v>4.3635673958470926</v>
      </c>
      <c r="BY36" s="288">
        <f t="shared" si="7"/>
        <v>4.440456075203417</v>
      </c>
      <c r="BZ36" s="288">
        <f t="shared" si="6"/>
        <v>4.1449248857648717</v>
      </c>
      <c r="CA36" s="288">
        <f t="shared" si="4"/>
        <v>4.8657176309096046</v>
      </c>
      <c r="CB36" s="288">
        <f t="shared" si="4"/>
        <v>5.6106494008504058</v>
      </c>
      <c r="CC36" s="288">
        <f t="shared" si="4"/>
        <v>4.2291818872379441</v>
      </c>
      <c r="CD36" s="288">
        <f t="shared" si="4"/>
        <v>3.9122358950545624</v>
      </c>
    </row>
    <row r="37" spans="1:82">
      <c r="A37" s="285">
        <f t="shared" si="5"/>
        <v>2003</v>
      </c>
      <c r="B37" s="285" cm="1">
        <f t="array" ref="B37">INDEX(GMWA!$A$2:$CR$600,MATCH(1,(GMWA!$CQ$2:$CQ$600=B$3)*(GMWA!$CP$2:$CP$600=B$4)*(GMWA!$CR$2:$CR$600=B$1),0),$A37-1966)</f>
        <v>32307</v>
      </c>
      <c r="C37" s="285" cm="1">
        <f t="array" ref="C37">INDEX(GMWA!$A$2:$CR$600,MATCH(1,(GMWA!$CQ$2:$CQ$600=C$3)*(GMWA!$CP$2:$CP$600=C$4)*(GMWA!$CR$2:$CR$600=C$1),0),$A37-1966)</f>
        <v>475.625</v>
      </c>
      <c r="D37" s="285" cm="1">
        <f t="array" ref="D37">INDEX(GMWA!$A$2:$CR$600,MATCH(1,(GMWA!$CQ$2:$CQ$600=D$3)*(GMWA!$CP$2:$CP$600=D$4)*(GMWA!$CR$2:$CR$600=D$1),0),$A37-1966)</f>
        <v>10657.2</v>
      </c>
      <c r="E37" s="285" cm="1">
        <f t="array" ref="E37">INDEX(GMWA!$A$2:$CR$600,MATCH(1,(GMWA!$CQ$2:$CQ$600=E$3)*(GMWA!$CP$2:$CP$600=E$4)*(GMWA!$CR$2:$CR$600=E$1),0),$A37-1966)</f>
        <v>65651</v>
      </c>
      <c r="F37" s="285" cm="1">
        <f t="array" ref="F37">INDEX(GMWA!$A$2:$CR$600,MATCH(1,(GMWA!$CQ$2:$CQ$600=F$3)*(GMWA!$CP$2:$CP$600=F$4)*(GMWA!$CR$2:$CR$600=F$1),0),$A37-1966)</f>
        <v>5792</v>
      </c>
      <c r="G37" s="285" cm="1">
        <f t="array" ref="G37">INDEX(GMWA!$A$2:$CR$600,MATCH(1,(GMWA!$CQ$2:$CQ$600=G$3)*(GMWA!$CP$2:$CP$600=G$4)*(GMWA!$CR$2:$CR$600=G$1),0),$A37-1966)</f>
        <v>38.151609999999998</v>
      </c>
      <c r="H37" s="285" cm="1">
        <f t="array" ref="H37">INDEX(GMWA!$A$2:$CR$600,MATCH(1,(GMWA!$CQ$2:$CQ$600=H$3)*(GMWA!$CP$2:$CP$600=H$4)*(GMWA!$CR$2:$CR$600=H$1),0),$A37-1966)</f>
        <v>58828.44</v>
      </c>
      <c r="I37" s="285" cm="1">
        <f t="array" ref="I37">INDEX(GMWA!$A$2:$CR$600,MATCH(1,(GMWA!$CQ$2:$CQ$600=I$3)*(GMWA!$CP$2:$CP$600=I$4)*(GMWA!$CR$2:$CR$600=I$1),0),$A37-1966)</f>
        <v>6.3935040000000001</v>
      </c>
      <c r="J37" s="285" cm="1">
        <f t="array" ref="J37">INDEX(GMWA!$A$2:$CR$600,MATCH(1,(GMWA!$CQ$2:$CQ$600=J$3)*(GMWA!$CP$2:$CP$600=J$4)*(GMWA!$CR$2:$CR$600=J$1),0),$A37-1966)</f>
        <v>6597</v>
      </c>
      <c r="K37" s="285" cm="1">
        <f t="array" ref="K37">INDEX(GMWA!$A$2:$CR$600,MATCH(1,(GMWA!$CQ$2:$CQ$600=K$3)*(GMWA!$CP$2:$CP$600=K$4)*(GMWA!$CR$2:$CR$600=K$1),0),$A37-1966)</f>
        <v>65.106740000000002</v>
      </c>
      <c r="L37" s="285" cm="1">
        <f t="array" ref="L37">INDEX(GMWA!$A$2:$CR$600,MATCH(1,(GMWA!$CQ$2:$CQ$600=L$3)*(GMWA!$CP$2:$CP$600=L$4)*(GMWA!$CR$2:$CR$600=L$1),0),$A37-1966)</f>
        <v>46.658000000000001</v>
      </c>
      <c r="M37" s="285" cm="1">
        <f t="array" ref="M37">INDEX(GMWA!$A$2:$CR$600,MATCH(1,(GMWA!$CQ$2:$CQ$600=M$3)*(GMWA!$CP$2:$CP$600=M$4)*(GMWA!$CR$2:$CR$600=M$1),0),$A37-1966)</f>
        <v>69.138000000000005</v>
      </c>
      <c r="N37" s="285" cm="1">
        <f t="array" ref="N37">INDEX(GMWA!$A$2:$CR$600,MATCH(1,(GMWA!$CQ$2:$CQ$600=N$3)*(GMWA!$CP$2:$CP$600=N$4)*(GMWA!$CR$2:$CR$600=N$1),0),$A37-1966)</f>
        <v>18.478950000000001</v>
      </c>
      <c r="O37" s="285" cm="1">
        <f t="array" ref="O37">INDEX(GMWA!$A$2:$CR$600,MATCH(1,(GMWA!$CQ$2:$CQ$600=O$3)*(GMWA!$CP$2:$CP$600=O$4)*(GMWA!$CR$2:$CR$600=O$1),0),$A37-1966)</f>
        <v>12.161</v>
      </c>
      <c r="P37" s="285" cm="1">
        <f t="array" ref="P37">INDEX(GMWA!$A$2:$CR$600,MATCH(1,(GMWA!$CQ$2:$CQ$600=P$3)*(GMWA!$CP$2:$CP$600=P$4)*(GMWA!$CR$2:$CR$600=P$1),0),$A37-1966)</f>
        <v>15.22892</v>
      </c>
      <c r="Q37" s="285" cm="1">
        <f t="array" ref="Q37">INDEX(GMWA!$A$2:$CR$600,MATCH(1,(GMWA!$CQ$2:$CQ$600=Q$3)*(GMWA!$CP$2:$CP$600=Q$4)*(GMWA!$CR$2:$CR$600=Q$1),0),$A37-1966)</f>
        <v>7.3473050000000004</v>
      </c>
      <c r="R37" s="285" cm="1">
        <f t="array" ref="R37">INDEX(GMWA!$A$2:$CR$600,MATCH(1,(GMWA!$CQ$2:$CQ$600=R$3)*(GMWA!$CP$2:$CP$600=R$4)*(GMWA!$CR$2:$CR$600=R$1),0),$A37-1966)</f>
        <v>2.755115</v>
      </c>
      <c r="S37" s="285" cm="1">
        <f t="array" ref="S37">INDEX(GMWA!$A$2:$CR$600,MATCH(1,(GMWA!$CQ$2:$CQ$600=S$3)*(GMWA!$CP$2:$CP$600=S$4)*(GMWA!$CR$2:$CR$600=S$1),0),$A37-1966)</f>
        <v>1.7281500000000001</v>
      </c>
      <c r="T37" s="285" cm="1">
        <f t="array" ref="T37">INDEX(GMWA!$A$2:$CR$600,MATCH(1,(GMWA!$CQ$2:$CQ$600=T$3)*(GMWA!$CP$2:$CP$600=T$4)*(GMWA!$CR$2:$CR$600=T$1),0),$A37-1966)</f>
        <v>8.5869990000000005</v>
      </c>
      <c r="U37" s="285" cm="1">
        <f t="array" ref="U37">INDEX(GMWA!$A$2:$CR$600,MATCH(1,(GMWA!$CQ$2:$CQ$600=U$3)*(GMWA!$CP$2:$CP$600=U$4)*(GMWA!$CR$2:$CR$600=U$1),0),$A37-1966)</f>
        <v>3.8849999999999998</v>
      </c>
      <c r="V37" s="285" cm="1">
        <f t="array" ref="V37">INDEX(GMWA!$A$2:$CR$600,MATCH(1,(GMWA!$CQ$2:$CQ$600=V$3)*(GMWA!$CP$2:$CP$600=V$4)*(GMWA!$CR$2:$CR$600=V$1),0),$A37-1966)</f>
        <v>462610</v>
      </c>
      <c r="W37" s="285" cm="1">
        <f t="array" ref="W37">INDEX(GMWA!$A$2:$CR$600,MATCH(1,(GMWA!$CQ$2:$CQ$600=W$3)*(GMWA!$CP$2:$CP$600=W$4)*(GMWA!$CR$2:$CR$600=W$1),0),$A37-1966)</f>
        <v>9396.3410000000003</v>
      </c>
      <c r="X37" s="285" cm="1">
        <f t="array" ref="X37">INDEX(GMWA!$A$2:$CR$600,MATCH(1,(GMWA!$CQ$2:$CQ$600=X$3)*(GMWA!$CP$2:$CP$600=X$4)*(GMWA!$CR$2:$CR$600=X$1),0),$A37-1966)</f>
        <v>790564</v>
      </c>
      <c r="Y37" s="285" cm="1">
        <f t="array" ref="Y37">INDEX(GMWA!$A$2:$CR$600,MATCH(1,(GMWA!$CQ$2:$CQ$600=Y$3)*(GMWA!$CP$2:$CP$600=Y$4)*(GMWA!$CR$2:$CR$600=Y$1),0),$A37-1966)</f>
        <v>1010686</v>
      </c>
      <c r="Z37" s="285" cm="1">
        <f t="array" ref="Z37">INDEX(GMWA!$A$2:$CR$600,MATCH(1,(GMWA!$CQ$2:$CQ$600=Z$3)*(GMWA!$CP$2:$CP$600=Z$4)*(GMWA!$CR$2:$CR$600=Z$1),0),$A37-1966)</f>
        <v>141681</v>
      </c>
      <c r="AA37" s="285" cm="1">
        <f t="array" ref="AA37">INDEX(GMWA!$A$2:$CR$600,MATCH(1,(GMWA!$CQ$2:$CQ$600=AA$3)*(GMWA!$CP$2:$CP$600=AA$4)*(GMWA!$CR$2:$CR$600=AA$1),0),$A37-1966)</f>
        <v>805.57399999999996</v>
      </c>
      <c r="AB37" s="285" cm="1">
        <f t="array" ref="AB37">INDEX(GMWA!$A$2:$CR$600,MATCH(1,(GMWA!$CQ$2:$CQ$600=AB$3)*(GMWA!$CP$2:$CP$600=AB$4)*(GMWA!$CR$2:$CR$600=AB$1),0),$A37-1966)</f>
        <v>1611225</v>
      </c>
      <c r="AC37" s="285" cm="1">
        <f t="array" ref="AC37">INDEX(GMWA!$A$2:$CR$600,MATCH(1,(GMWA!$CQ$2:$CQ$600=AC$3)*(GMWA!$CP$2:$CP$600=AC$4)*(GMWA!$CR$2:$CR$600=AC$1),0),$A37-1966)</f>
        <v>228.40950000000001</v>
      </c>
      <c r="AD37" s="285" cm="1">
        <f t="array" ref="AD37">INDEX(GMWA!$A$2:$CR$600,MATCH(1,(GMWA!$CQ$2:$CQ$600=AD$3)*(GMWA!$CP$2:$CP$600=AD$4)*(GMWA!$CR$2:$CR$600=AD$1),0),$A37-1966)</f>
        <v>166159.20000000001</v>
      </c>
      <c r="AE37" s="285" cm="1">
        <f t="array" ref="AE37">INDEX(GMWA!$A$2:$CR$600,MATCH(1,(GMWA!$CQ$2:$CQ$600=AE$3)*(GMWA!$CP$2:$CP$600=AE$4)*(GMWA!$CR$2:$CR$600=AE$1),0),$A37-1966)</f>
        <v>1364.643</v>
      </c>
      <c r="AF37" s="285" cm="1">
        <f t="array" ref="AF37">INDEX(GMWA!$A$2:$CR$600,MATCH(1,(GMWA!$CQ$2:$CQ$600=AF$3)*(GMWA!$CP$2:$CP$600=AF$4)*(GMWA!$CR$2:$CR$600=AF$1),0),$A37-1966)</f>
        <v>1365.951</v>
      </c>
      <c r="AG37" s="285" cm="1">
        <f t="array" ref="AG37">INDEX(GMWA!$A$2:$CR$600,MATCH(1,(GMWA!$CQ$2:$CQ$600=AG$3)*(GMWA!$CP$2:$CP$600=AG$4)*(GMWA!$CR$2:$CR$600=AG$1),0),$A37-1966)</f>
        <v>1589.34</v>
      </c>
      <c r="AH37" s="285" cm="1">
        <f t="array" ref="AH37">INDEX(GMWA!$A$2:$CR$600,MATCH(1,(GMWA!$CQ$2:$CQ$600=AH$3)*(GMWA!$CP$2:$CP$600=AH$4)*(GMWA!$CR$2:$CR$600=AH$1),0),$A37-1966)</f>
        <v>440.81700000000001</v>
      </c>
      <c r="AI37" s="285" cm="1">
        <f t="array" ref="AI37">INDEX(GMWA!$A$2:$CR$600,MATCH(1,(GMWA!$CQ$2:$CQ$600=AI$3)*(GMWA!$CP$2:$CP$600=AI$4)*(GMWA!$CR$2:$CR$600=AI$1),0),$A37-1966)</f>
        <v>307.46699999999998</v>
      </c>
      <c r="AJ37" s="285" cm="1">
        <f t="array" ref="AJ37">INDEX(GMWA!$A$2:$CR$600,MATCH(1,(GMWA!$CQ$2:$CQ$600=AJ$3)*(GMWA!$CP$2:$CP$600=AJ$4)*(GMWA!$CR$2:$CR$600=AJ$1),0),$A37-1966)</f>
        <v>352.72699999999998</v>
      </c>
      <c r="AK37" s="285" cm="1">
        <f t="array" ref="AK37">INDEX(GMWA!$A$2:$CR$600,MATCH(1,(GMWA!$CQ$2:$CQ$600=AK$3)*(GMWA!$CP$2:$CP$600=AK$4)*(GMWA!$CR$2:$CR$600=AK$1),0),$A37-1966)</f>
        <v>190.35300000000001</v>
      </c>
      <c r="AL37" s="285" cm="1">
        <f t="array" ref="AL37">INDEX(GMWA!$A$2:$CR$600,MATCH(1,(GMWA!$CQ$2:$CQ$600=AL$3)*(GMWA!$CP$2:$CP$600=AL$4)*(GMWA!$CR$2:$CR$600=AL$1),0),$A37-1966)</f>
        <v>66.733379999999997</v>
      </c>
      <c r="AM37" s="285" cm="1">
        <f t="array" ref="AM37">INDEX(GMWA!$A$2:$CR$600,MATCH(1,(GMWA!$CQ$2:$CQ$600=AM$3)*(GMWA!$CP$2:$CP$600=AM$4)*(GMWA!$CR$2:$CR$600=AM$1),0),$A37-1966)</f>
        <v>32.304000000000002</v>
      </c>
      <c r="AN37" s="285" cm="1">
        <f t="array" ref="AN37">INDEX(GMWA!$A$2:$CR$600,MATCH(1,(GMWA!$CQ$2:$CQ$600=AN$3)*(GMWA!$CP$2:$CP$600=AN$4)*(GMWA!$CR$2:$CR$600=AN$1),0),$A37-1966)</f>
        <v>215.80600000000001</v>
      </c>
      <c r="AO37" s="285" cm="1">
        <f t="array" ref="AO37">INDEX(GMWA!$A$2:$CR$600,MATCH(1,(GMWA!$CQ$2:$CQ$600=AO$3)*(GMWA!$CP$2:$CP$600=AO$4)*(GMWA!$CR$2:$CR$600=AO$1),0),$A37-1966)</f>
        <v>111.51600000000001</v>
      </c>
      <c r="AP37" s="285" cm="1">
        <f t="array" ref="AP37">INDEX(GMWA!$A$2:$CR$600,MATCH(1,(GMWA!$CQ$2:$CQ$600=AP$3)*(GMWA!$CP$2:$CP$600=AP$4)*(GMWA!$CR$2:$CR$600=AP$1),0),$A37-1966)</f>
        <v>1258334</v>
      </c>
      <c r="AQ37" s="285" cm="1">
        <f t="array" ref="AQ37">INDEX(GMWA!$A$2:$CR$600,MATCH(1,(GMWA!$CQ$2:$CQ$600=AQ$3)*(GMWA!$CP$2:$CP$600=AQ$4)*(GMWA!$CR$2:$CR$600=AQ$1),0),$A37-1966)</f>
        <v>11456.45</v>
      </c>
      <c r="AR37" s="285" cm="1">
        <f t="array" ref="AR37">INDEX(GMWA!$A$2:$CR$600,MATCH(1,(GMWA!$CQ$2:$CQ$600=AR$3)*(GMWA!$CP$2:$CP$600=AR$4)*(GMWA!$CR$2:$CR$600=AR$1),0),$A37-1966)</f>
        <v>524167.9</v>
      </c>
      <c r="AS37" s="285" cm="1">
        <f t="array" ref="AS37">INDEX(GMWA!$A$2:$CR$600,MATCH(1,(GMWA!$CQ$2:$CQ$600=AS$3)*(GMWA!$CP$2:$CP$600=AS$4)*(GMWA!$CR$2:$CR$600=AS$1),0),$A37-1966)</f>
        <v>1254747</v>
      </c>
      <c r="AT37" s="285" cm="1">
        <f t="array" ref="AT37">INDEX(GMWA!$A$2:$CR$600,MATCH(1,(GMWA!$CQ$2:$CQ$600=AT$3)*(GMWA!$CP$2:$CP$600=AT$4)*(GMWA!$CR$2:$CR$600=AT$1),0),$A37-1966)</f>
        <v>830241</v>
      </c>
      <c r="AU37" s="285" cm="1">
        <f t="array" ref="AU37">INDEX(GMWA!$A$2:$CR$600,MATCH(1,(GMWA!$CQ$2:$CQ$600=AU$3)*(GMWA!$CP$2:$CP$600=AU$4)*(GMWA!$CR$2:$CR$600=AU$1),0),$A37-1966)</f>
        <v>1438.894</v>
      </c>
      <c r="AV37" s="285" cm="1">
        <f t="array" ref="AV37">INDEX(GMWA!$A$2:$CR$600,MATCH(1,(GMWA!$CQ$2:$CQ$600=AV$3)*(GMWA!$CP$2:$CP$600=AV$4)*(GMWA!$CR$2:$CR$600=AV$1),0),$A37-1966)</f>
        <v>2701422</v>
      </c>
      <c r="AW37" s="285" cm="1">
        <f t="array" ref="AW37">INDEX(GMWA!$A$2:$CR$600,MATCH(1,(GMWA!$CQ$2:$CQ$600=AW$3)*(GMWA!$CP$2:$CP$600=AW$4)*(GMWA!$CR$2:$CR$600=AW$1),0),$A37-1966)</f>
        <v>487.71609999999998</v>
      </c>
      <c r="AX37" s="285" cm="1">
        <f t="array" ref="AX37">INDEX(GMWA!$A$2:$CR$600,MATCH(1,(GMWA!$CQ$2:$CQ$600=AX$3)*(GMWA!$CP$2:$CP$600=AX$4)*(GMWA!$CR$2:$CR$600=AX$1),0),$A37-1966)</f>
        <v>868110.6</v>
      </c>
      <c r="AY37" s="285" cm="1">
        <f t="array" ref="AY37">INDEX(GMWA!$A$2:$CR$600,MATCH(1,(GMWA!$CQ$2:$CQ$600=AY$3)*(GMWA!$CP$2:$CP$600=AY$4)*(GMWA!$CR$2:$CR$600=AY$1),0),$A37-1966)</f>
        <v>2244.3209999999999</v>
      </c>
      <c r="AZ37" s="285" cm="1">
        <f t="array" ref="AZ37">INDEX(GMWA!$A$2:$CR$600,MATCH(1,(GMWA!$CQ$2:$CQ$600=AZ$3)*(GMWA!$CP$2:$CP$600=AZ$4)*(GMWA!$CR$2:$CR$600=AZ$1),0),$A37-1966)</f>
        <v>1624.769</v>
      </c>
      <c r="BA37" s="285" cm="1">
        <f t="array" ref="BA37">INDEX(GMWA!$A$2:$CR$600,MATCH(1,(GMWA!$CQ$2:$CQ$600=BA$3)*(GMWA!$CP$2:$CP$600=BA$4)*(GMWA!$CR$2:$CR$600=BA$1),0),$A37-1966)</f>
        <v>1399.201</v>
      </c>
      <c r="BB37" s="285" cm="1">
        <f t="array" ref="BB37">INDEX(GMWA!$A$2:$CR$600,MATCH(1,(GMWA!$CQ$2:$CQ$600=BB$3)*(GMWA!$CP$2:$CP$600=BB$4)*(GMWA!$CR$2:$CR$600=BB$1),0),$A37-1966)</f>
        <v>802.68299999999999</v>
      </c>
      <c r="BC37" s="285" cm="1">
        <f t="array" ref="BC37">INDEX(GMWA!$A$2:$CR$600,MATCH(1,(GMWA!$CQ$2:$CQ$600=BC$3)*(GMWA!$CP$2:$CP$600=BC$4)*(GMWA!$CR$2:$CR$600=BC$1),0),$A37-1966)</f>
        <v>515.29999999999995</v>
      </c>
      <c r="BD37" s="285" cm="1">
        <f t="array" ref="BD37">INDEX(GMWA!$A$2:$CR$600,MATCH(1,(GMWA!$CQ$2:$CQ$600=BD$3)*(GMWA!$CP$2:$CP$600=BD$4)*(GMWA!$CR$2:$CR$600=BD$1),0),$A37-1966)</f>
        <v>281.19600000000003</v>
      </c>
      <c r="BE37" s="285" cm="1">
        <f t="array" ref="BE37">INDEX(GMWA!$A$2:$CR$600,MATCH(1,(GMWA!$CQ$2:$CQ$600=BE$3)*(GMWA!$CP$2:$CP$600=BE$4)*(GMWA!$CR$2:$CR$600=BE$1),0),$A37-1966)</f>
        <v>231.95670000000001</v>
      </c>
      <c r="BF37" s="285" cm="1">
        <f t="array" ref="BF37">INDEX(GMWA!$A$2:$CR$600,MATCH(1,(GMWA!$CQ$2:$CQ$600=BF$3)*(GMWA!$CP$2:$CP$600=BF$4)*(GMWA!$CR$2:$CR$600=BF$1),0),$A37-1966)</f>
        <v>151.714</v>
      </c>
      <c r="BG37" s="285" cm="1">
        <f t="array" ref="BG37">INDEX(GMWA!$A$2:$CR$600,MATCH(1,(GMWA!$CQ$2:$CQ$600=BG$3)*(GMWA!$CP$2:$CP$600=BG$4)*(GMWA!$CR$2:$CR$600=BG$1),0),$A37-1966)</f>
        <v>145.23500000000001</v>
      </c>
      <c r="BH37" s="285" cm="1">
        <f t="array" ref="BH37">INDEX(GMWA!$A$2:$CR$600,MATCH(1,(GMWA!$CQ$2:$CQ$600=BH$3)*(GMWA!$CP$2:$CP$600=BH$4)*(GMWA!$CR$2:$CR$600=BH$1),0),$A37-1966)</f>
        <v>178.68100000000001</v>
      </c>
      <c r="BI37" s="285" cm="1">
        <f t="array" ref="BI37">INDEX(GMWA!$A$2:$CR$600,MATCH(1,(GMWA!$CQ$2:$CQ$600=BI$3)*(GMWA!$CP$2:$CP$600=BI$4)*(GMWA!$CR$2:$CR$600=BI$1),0),$A37-1966)</f>
        <v>146.06780000000001</v>
      </c>
      <c r="BK37" s="288">
        <f t="shared" si="7"/>
        <v>6.9836363243336725</v>
      </c>
      <c r="BL37" s="288">
        <f t="shared" si="7"/>
        <v>5.0618107622956634</v>
      </c>
      <c r="BM37" s="288">
        <f t="shared" si="7"/>
        <v>1.3480502527309617</v>
      </c>
      <c r="BN37" s="288">
        <f t="shared" si="7"/>
        <v>6.4956870877799835</v>
      </c>
      <c r="BO37" s="288">
        <f t="shared" si="7"/>
        <v>4.0880569730591958</v>
      </c>
      <c r="BP37" s="288">
        <f t="shared" si="7"/>
        <v>4.7359534940303432</v>
      </c>
      <c r="BQ37" s="288">
        <f t="shared" si="7"/>
        <v>3.6511623143881211</v>
      </c>
      <c r="BR37" s="288">
        <f t="shared" si="7"/>
        <v>2.7991410164638508</v>
      </c>
      <c r="BS37" s="288">
        <f t="shared" si="7"/>
        <v>3.9702887351407563</v>
      </c>
      <c r="BT37" s="288">
        <f t="shared" si="7"/>
        <v>4.770972334889052</v>
      </c>
      <c r="BU37" s="288">
        <f t="shared" si="7"/>
        <v>3.4157887069155484</v>
      </c>
      <c r="BV37" s="288">
        <f t="shared" si="7"/>
        <v>4.3501075918305716</v>
      </c>
      <c r="BW37" s="288">
        <f t="shared" si="7"/>
        <v>4.1919776233675199</v>
      </c>
      <c r="BX37" s="288">
        <f t="shared" si="7"/>
        <v>3.9552212107315583</v>
      </c>
      <c r="BY37" s="288">
        <f t="shared" si="7"/>
        <v>4.31748065784587</v>
      </c>
      <c r="BZ37" s="288">
        <f t="shared" si="6"/>
        <v>3.8598314710038717</v>
      </c>
      <c r="CA37" s="288">
        <f t="shared" si="4"/>
        <v>4.1285410689522992</v>
      </c>
      <c r="CB37" s="288">
        <f t="shared" si="4"/>
        <v>5.3496471025260028</v>
      </c>
      <c r="CC37" s="288">
        <f t="shared" si="4"/>
        <v>3.9790362640519725</v>
      </c>
      <c r="CD37" s="288">
        <f t="shared" si="4"/>
        <v>3.4838050145270629</v>
      </c>
    </row>
    <row r="38" spans="1:82">
      <c r="A38" s="285">
        <f t="shared" si="5"/>
        <v>2004</v>
      </c>
      <c r="B38" s="285" cm="1">
        <f t="array" ref="B38">INDEX(GMWA!$A$2:$CR$600,MATCH(1,(GMWA!$CQ$2:$CQ$600=B$3)*(GMWA!$CP$2:$CP$600=B$4)*(GMWA!$CR$2:$CR$600=B$1),0),$A38-1966)</f>
        <v>34960</v>
      </c>
      <c r="C38" s="285" cm="1">
        <f t="array" ref="C38">INDEX(GMWA!$A$2:$CR$600,MATCH(1,(GMWA!$CQ$2:$CQ$600=C$3)*(GMWA!$CP$2:$CP$600=C$4)*(GMWA!$CR$2:$CR$600=C$1),0),$A38-1966)</f>
        <v>480.7</v>
      </c>
      <c r="D38" s="285" cm="1">
        <f t="array" ref="D38">INDEX(GMWA!$A$2:$CR$600,MATCH(1,(GMWA!$CQ$2:$CQ$600=D$3)*(GMWA!$CP$2:$CP$600=D$4)*(GMWA!$CR$2:$CR$600=D$1),0),$A38-1966)</f>
        <v>9701.4</v>
      </c>
      <c r="E38" s="285" cm="1">
        <f t="array" ref="E38">INDEX(GMWA!$A$2:$CR$600,MATCH(1,(GMWA!$CQ$2:$CQ$600=E$3)*(GMWA!$CP$2:$CP$600=E$4)*(GMWA!$CR$2:$CR$600=E$1),0),$A38-1966)</f>
        <v>64037</v>
      </c>
      <c r="F38" s="285" cm="1">
        <f t="array" ref="F38">INDEX(GMWA!$A$2:$CR$600,MATCH(1,(GMWA!$CQ$2:$CQ$600=F$3)*(GMWA!$CP$2:$CP$600=F$4)*(GMWA!$CR$2:$CR$600=F$1),0),$A38-1966)</f>
        <v>5753</v>
      </c>
      <c r="G38" s="285" cm="1">
        <f t="array" ref="G38">INDEX(GMWA!$A$2:$CR$600,MATCH(1,(GMWA!$CQ$2:$CQ$600=G$3)*(GMWA!$CP$2:$CP$600=G$4)*(GMWA!$CR$2:$CR$600=G$1),0),$A38-1966)</f>
        <v>35.960769999999997</v>
      </c>
      <c r="H38" s="285" cm="1">
        <f t="array" ref="H38">INDEX(GMWA!$A$2:$CR$600,MATCH(1,(GMWA!$CQ$2:$CQ$600=H$3)*(GMWA!$CP$2:$CP$600=H$4)*(GMWA!$CR$2:$CR$600=H$1),0),$A38-1966)</f>
        <v>53331.92</v>
      </c>
      <c r="I38" s="285" cm="1">
        <f t="array" ref="I38">INDEX(GMWA!$A$2:$CR$600,MATCH(1,(GMWA!$CQ$2:$CQ$600=I$3)*(GMWA!$CP$2:$CP$600=I$4)*(GMWA!$CR$2:$CR$600=I$1),0),$A38-1966)</f>
        <v>6.2979139999999996</v>
      </c>
      <c r="J38" s="285" cm="1">
        <f t="array" ref="J38">INDEX(GMWA!$A$2:$CR$600,MATCH(1,(GMWA!$CQ$2:$CQ$600=J$3)*(GMWA!$CP$2:$CP$600=J$4)*(GMWA!$CR$2:$CR$600=J$1),0),$A38-1966)</f>
        <v>8307</v>
      </c>
      <c r="K38" s="285" cm="1">
        <f t="array" ref="K38">INDEX(GMWA!$A$2:$CR$600,MATCH(1,(GMWA!$CQ$2:$CQ$600=K$3)*(GMWA!$CP$2:$CP$600=K$4)*(GMWA!$CR$2:$CR$600=K$1),0),$A38-1966)</f>
        <v>63.83437</v>
      </c>
      <c r="L38" s="285" cm="1">
        <f t="array" ref="L38">INDEX(GMWA!$A$2:$CR$600,MATCH(1,(GMWA!$CQ$2:$CQ$600=L$3)*(GMWA!$CP$2:$CP$600=L$4)*(GMWA!$CR$2:$CR$600=L$1),0),$A38-1966)</f>
        <v>47.51</v>
      </c>
      <c r="M38" s="285" cm="1">
        <f t="array" ref="M38">INDEX(GMWA!$A$2:$CR$600,MATCH(1,(GMWA!$CQ$2:$CQ$600=M$3)*(GMWA!$CP$2:$CP$600=M$4)*(GMWA!$CR$2:$CR$600=M$1),0),$A38-1966)</f>
        <v>66.748999999999995</v>
      </c>
      <c r="N38" s="285" cm="1">
        <f t="array" ref="N38">INDEX(GMWA!$A$2:$CR$600,MATCH(1,(GMWA!$CQ$2:$CQ$600=N$3)*(GMWA!$CP$2:$CP$600=N$4)*(GMWA!$CR$2:$CR$600=N$1),0),$A38-1966)</f>
        <v>17.126010000000001</v>
      </c>
      <c r="O38" s="285" cm="1">
        <f t="array" ref="O38">INDEX(GMWA!$A$2:$CR$600,MATCH(1,(GMWA!$CQ$2:$CQ$600=O$3)*(GMWA!$CP$2:$CP$600=O$4)*(GMWA!$CR$2:$CR$600=O$1),0),$A38-1966)</f>
        <v>12.29</v>
      </c>
      <c r="P38" s="285" cm="1">
        <f t="array" ref="P38">INDEX(GMWA!$A$2:$CR$600,MATCH(1,(GMWA!$CQ$2:$CQ$600=P$3)*(GMWA!$CP$2:$CP$600=P$4)*(GMWA!$CR$2:$CR$600=P$1),0),$A38-1966)</f>
        <v>14.417210000000001</v>
      </c>
      <c r="Q38" s="285" cm="1">
        <f t="array" ref="Q38">INDEX(GMWA!$A$2:$CR$600,MATCH(1,(GMWA!$CQ$2:$CQ$600=Q$3)*(GMWA!$CP$2:$CP$600=Q$4)*(GMWA!$CR$2:$CR$600=Q$1),0),$A38-1966)</f>
        <v>7.2598520000000004</v>
      </c>
      <c r="R38" s="285" cm="1">
        <f t="array" ref="R38">INDEX(GMWA!$A$2:$CR$600,MATCH(1,(GMWA!$CQ$2:$CQ$600=R$3)*(GMWA!$CP$2:$CP$600=R$4)*(GMWA!$CR$2:$CR$600=R$1),0),$A38-1966)</f>
        <v>2.6872799999999999</v>
      </c>
      <c r="S38" s="285" cm="1">
        <f t="array" ref="S38">INDEX(GMWA!$A$2:$CR$600,MATCH(1,(GMWA!$CQ$2:$CQ$600=S$3)*(GMWA!$CP$2:$CP$600=S$4)*(GMWA!$CR$2:$CR$600=S$1),0),$A38-1966)</f>
        <v>1.6765300000000001</v>
      </c>
      <c r="T38" s="285" cm="1">
        <f t="array" ref="T38">INDEX(GMWA!$A$2:$CR$600,MATCH(1,(GMWA!$CQ$2:$CQ$600=T$3)*(GMWA!$CP$2:$CP$600=T$4)*(GMWA!$CR$2:$CR$600=T$1),0),$A38-1966)</f>
        <v>8.9699989999999996</v>
      </c>
      <c r="U38" s="285" cm="1">
        <f t="array" ref="U38">INDEX(GMWA!$A$2:$CR$600,MATCH(1,(GMWA!$CQ$2:$CQ$600=U$3)*(GMWA!$CP$2:$CP$600=U$4)*(GMWA!$CR$2:$CR$600=U$1),0),$A38-1966)</f>
        <v>3.91</v>
      </c>
      <c r="V38" s="285" cm="1">
        <f t="array" ref="V38">INDEX(GMWA!$A$2:$CR$600,MATCH(1,(GMWA!$CQ$2:$CQ$600=V$3)*(GMWA!$CP$2:$CP$600=V$4)*(GMWA!$CR$2:$CR$600=V$1),0),$A38-1966)</f>
        <v>526430</v>
      </c>
      <c r="W38" s="285" cm="1">
        <f t="array" ref="W38">INDEX(GMWA!$A$2:$CR$600,MATCH(1,(GMWA!$CQ$2:$CQ$600=W$3)*(GMWA!$CP$2:$CP$600=W$4)*(GMWA!$CR$2:$CR$600=W$1),0),$A38-1966)</f>
        <v>10869.72</v>
      </c>
      <c r="X38" s="285" cm="1">
        <f t="array" ref="X38">INDEX(GMWA!$A$2:$CR$600,MATCH(1,(GMWA!$CQ$2:$CQ$600=X$3)*(GMWA!$CP$2:$CP$600=X$4)*(GMWA!$CR$2:$CR$600=X$1),0),$A38-1966)</f>
        <v>818071</v>
      </c>
      <c r="Y38" s="285" cm="1">
        <f t="array" ref="Y38">INDEX(GMWA!$A$2:$CR$600,MATCH(1,(GMWA!$CQ$2:$CQ$600=Y$3)*(GMWA!$CP$2:$CP$600=Y$4)*(GMWA!$CR$2:$CR$600=Y$1),0),$A38-1966)</f>
        <v>1067711</v>
      </c>
      <c r="Z38" s="285" cm="1">
        <f t="array" ref="Z38">INDEX(GMWA!$A$2:$CR$600,MATCH(1,(GMWA!$CQ$2:$CQ$600=Z$3)*(GMWA!$CP$2:$CP$600=Z$4)*(GMWA!$CR$2:$CR$600=Z$1),0),$A38-1966)</f>
        <v>132832</v>
      </c>
      <c r="AA38" s="285" cm="1">
        <f t="array" ref="AA38">INDEX(GMWA!$A$2:$CR$600,MATCH(1,(GMWA!$CQ$2:$CQ$600=AA$3)*(GMWA!$CP$2:$CP$600=AA$4)*(GMWA!$CR$2:$CR$600=AA$1),0),$A38-1966)</f>
        <v>788.178</v>
      </c>
      <c r="AB38" s="285" cm="1">
        <f t="array" ref="AB38">INDEX(GMWA!$A$2:$CR$600,MATCH(1,(GMWA!$CQ$2:$CQ$600=AB$3)*(GMWA!$CP$2:$CP$600=AB$4)*(GMWA!$CR$2:$CR$600=AB$1),0),$A38-1966)</f>
        <v>1668635</v>
      </c>
      <c r="AC38" s="285" cm="1">
        <f t="array" ref="AC38">INDEX(GMWA!$A$2:$CR$600,MATCH(1,(GMWA!$CQ$2:$CQ$600=AC$3)*(GMWA!$CP$2:$CP$600=AC$4)*(GMWA!$CR$2:$CR$600=AC$1),0),$A38-1966)</f>
        <v>231.12819999999999</v>
      </c>
      <c r="AD38" s="285" cm="1">
        <f t="array" ref="AD38">INDEX(GMWA!$A$2:$CR$600,MATCH(1,(GMWA!$CQ$2:$CQ$600=AD$3)*(GMWA!$CP$2:$CP$600=AD$4)*(GMWA!$CR$2:$CR$600=AD$1),0),$A38-1966)</f>
        <v>220405.6</v>
      </c>
      <c r="AE38" s="285" cm="1">
        <f t="array" ref="AE38">INDEX(GMWA!$A$2:$CR$600,MATCH(1,(GMWA!$CQ$2:$CQ$600=AE$3)*(GMWA!$CP$2:$CP$600=AE$4)*(GMWA!$CR$2:$CR$600=AE$1),0),$A38-1966)</f>
        <v>1431.4739999999999</v>
      </c>
      <c r="AF38" s="285" cm="1">
        <f t="array" ref="AF38">INDEX(GMWA!$A$2:$CR$600,MATCH(1,(GMWA!$CQ$2:$CQ$600=AF$3)*(GMWA!$CP$2:$CP$600=AF$4)*(GMWA!$CR$2:$CR$600=AF$1),0),$A38-1966)</f>
        <v>1447.6969999999999</v>
      </c>
      <c r="AG38" s="285" cm="1">
        <f t="array" ref="AG38">INDEX(GMWA!$A$2:$CR$600,MATCH(1,(GMWA!$CQ$2:$CQ$600=AG$3)*(GMWA!$CP$2:$CP$600=AG$4)*(GMWA!$CR$2:$CR$600=AG$1),0),$A38-1966)</f>
        <v>1684.5820000000001</v>
      </c>
      <c r="AH38" s="285" cm="1">
        <f t="array" ref="AH38">INDEX(GMWA!$A$2:$CR$600,MATCH(1,(GMWA!$CQ$2:$CQ$600=AH$3)*(GMWA!$CP$2:$CP$600=AH$4)*(GMWA!$CR$2:$CR$600=AH$1),0),$A38-1966)</f>
        <v>456.06</v>
      </c>
      <c r="AI38" s="285" cm="1">
        <f t="array" ref="AI38">INDEX(GMWA!$A$2:$CR$600,MATCH(1,(GMWA!$CQ$2:$CQ$600=AI$3)*(GMWA!$CP$2:$CP$600=AI$4)*(GMWA!$CR$2:$CR$600=AI$1),0),$A38-1966)</f>
        <v>319.01</v>
      </c>
      <c r="AJ38" s="285" cm="1">
        <f t="array" ref="AJ38">INDEX(GMWA!$A$2:$CR$600,MATCH(1,(GMWA!$CQ$2:$CQ$600=AJ$3)*(GMWA!$CP$2:$CP$600=AJ$4)*(GMWA!$CR$2:$CR$600=AJ$1),0),$A38-1966)</f>
        <v>361.06599999999997</v>
      </c>
      <c r="AK38" s="285" cm="1">
        <f t="array" ref="AK38">INDEX(GMWA!$A$2:$CR$600,MATCH(1,(GMWA!$CQ$2:$CQ$600=AK$3)*(GMWA!$CP$2:$CP$600=AK$4)*(GMWA!$CR$2:$CR$600=AK$1),0),$A38-1966)</f>
        <v>197.19399999999999</v>
      </c>
      <c r="AL38" s="285" cm="1">
        <f t="array" ref="AL38">INDEX(GMWA!$A$2:$CR$600,MATCH(1,(GMWA!$CQ$2:$CQ$600=AL$3)*(GMWA!$CP$2:$CP$600=AL$4)*(GMWA!$CR$2:$CR$600=AL$1),0),$A38-1966)</f>
        <v>69.246459999999999</v>
      </c>
      <c r="AM38" s="285" cm="1">
        <f t="array" ref="AM38">INDEX(GMWA!$A$2:$CR$600,MATCH(1,(GMWA!$CQ$2:$CQ$600=AM$3)*(GMWA!$CP$2:$CP$600=AM$4)*(GMWA!$CR$2:$CR$600=AM$1),0),$A38-1966)</f>
        <v>31.152000000000001</v>
      </c>
      <c r="AN38" s="285" cm="1">
        <f t="array" ref="AN38">INDEX(GMWA!$A$2:$CR$600,MATCH(1,(GMWA!$CQ$2:$CQ$600=AN$3)*(GMWA!$CP$2:$CP$600=AN$4)*(GMWA!$CR$2:$CR$600=AN$1),0),$A38-1966)</f>
        <v>244.60599999999999</v>
      </c>
      <c r="AO38" s="285" cm="1">
        <f t="array" ref="AO38">INDEX(GMWA!$A$2:$CR$600,MATCH(1,(GMWA!$CQ$2:$CQ$600=AO$3)*(GMWA!$CP$2:$CP$600=AO$4)*(GMWA!$CR$2:$CR$600=AO$1),0),$A38-1966)</f>
        <v>123.72199999999999</v>
      </c>
      <c r="AP38" s="285" cm="1">
        <f t="array" ref="AP38">INDEX(GMWA!$A$2:$CR$600,MATCH(1,(GMWA!$CQ$2:$CQ$600=AP$3)*(GMWA!$CP$2:$CP$600=AP$4)*(GMWA!$CR$2:$CR$600=AP$1),0),$A38-1966)</f>
        <v>1322637</v>
      </c>
      <c r="AQ38" s="285" cm="1">
        <f t="array" ref="AQ38">INDEX(GMWA!$A$2:$CR$600,MATCH(1,(GMWA!$CQ$2:$CQ$600=AQ$3)*(GMWA!$CP$2:$CP$600=AQ$4)*(GMWA!$CR$2:$CR$600=AQ$1),0),$A38-1966)</f>
        <v>12217.17</v>
      </c>
      <c r="AR38" s="285" cm="1">
        <f t="array" ref="AR38">INDEX(GMWA!$A$2:$CR$600,MATCH(1,(GMWA!$CQ$2:$CQ$600=AR$3)*(GMWA!$CP$2:$CP$600=AR$4)*(GMWA!$CR$2:$CR$600=AR$1),0),$A38-1966)</f>
        <v>529352.69999999995</v>
      </c>
      <c r="AS38" s="285" cm="1">
        <f t="array" ref="AS38">INDEX(GMWA!$A$2:$CR$600,MATCH(1,(GMWA!$CQ$2:$CQ$600=AS$3)*(GMWA!$CP$2:$CP$600=AS$4)*(GMWA!$CR$2:$CR$600=AS$1),0),$A38-1966)</f>
        <v>1335731</v>
      </c>
      <c r="AT38" s="285" cm="1">
        <f t="array" ref="AT38">INDEX(GMWA!$A$2:$CR$600,MATCH(1,(GMWA!$CQ$2:$CQ$600=AT$3)*(GMWA!$CP$2:$CP$600=AT$4)*(GMWA!$CR$2:$CR$600=AT$1),0),$A38-1966)</f>
        <v>894372</v>
      </c>
      <c r="AU38" s="285" cm="1">
        <f t="array" ref="AU38">INDEX(GMWA!$A$2:$CR$600,MATCH(1,(GMWA!$CQ$2:$CQ$600=AU$3)*(GMWA!$CP$2:$CP$600=AU$4)*(GMWA!$CR$2:$CR$600=AU$1),0),$A38-1966)</f>
        <v>1509.675</v>
      </c>
      <c r="AV38" s="285" cm="1">
        <f t="array" ref="AV38">INDEX(GMWA!$A$2:$CR$600,MATCH(1,(GMWA!$CQ$2:$CQ$600=AV$3)*(GMWA!$CP$2:$CP$600=AV$4)*(GMWA!$CR$2:$CR$600=AV$1),0),$A38-1966)</f>
        <v>2825207</v>
      </c>
      <c r="AW38" s="285" cm="1">
        <f t="array" ref="AW38">INDEX(GMWA!$A$2:$CR$600,MATCH(1,(GMWA!$CQ$2:$CQ$600=AW$3)*(GMWA!$CP$2:$CP$600=AW$4)*(GMWA!$CR$2:$CR$600=AW$1),0),$A38-1966)</f>
        <v>501.68400000000003</v>
      </c>
      <c r="AX38" s="285" cm="1">
        <f t="array" ref="AX38">INDEX(GMWA!$A$2:$CR$600,MATCH(1,(GMWA!$CQ$2:$CQ$600=AX$3)*(GMWA!$CP$2:$CP$600=AX$4)*(GMWA!$CR$2:$CR$600=AX$1),0),$A38-1966)</f>
        <v>942885.3</v>
      </c>
      <c r="AY38" s="285" cm="1">
        <f t="array" ref="AY38">INDEX(GMWA!$A$2:$CR$600,MATCH(1,(GMWA!$CQ$2:$CQ$600=AY$3)*(GMWA!$CP$2:$CP$600=AY$4)*(GMWA!$CR$2:$CR$600=AY$1),0),$A38-1966)</f>
        <v>2285.962</v>
      </c>
      <c r="AZ38" s="285" cm="1">
        <f t="array" ref="AZ38">INDEX(GMWA!$A$2:$CR$600,MATCH(1,(GMWA!$CQ$2:$CQ$600=AZ$3)*(GMWA!$CP$2:$CP$600=AZ$4)*(GMWA!$CR$2:$CR$600=AZ$1),0),$A38-1966)</f>
        <v>1692.953</v>
      </c>
      <c r="BA38" s="285" cm="1">
        <f t="array" ref="BA38">INDEX(GMWA!$A$2:$CR$600,MATCH(1,(GMWA!$CQ$2:$CQ$600=BA$3)*(GMWA!$CP$2:$CP$600=BA$4)*(GMWA!$CR$2:$CR$600=BA$1),0),$A38-1966)</f>
        <v>1454.0160000000001</v>
      </c>
      <c r="BB38" s="285" cm="1">
        <f t="array" ref="BB38">INDEX(GMWA!$A$2:$CR$600,MATCH(1,(GMWA!$CQ$2:$CQ$600=BB$3)*(GMWA!$CP$2:$CP$600=BB$4)*(GMWA!$CR$2:$CR$600=BB$1),0),$A38-1966)</f>
        <v>860.05899999999997</v>
      </c>
      <c r="BC38" s="285" cm="1">
        <f t="array" ref="BC38">INDEX(GMWA!$A$2:$CR$600,MATCH(1,(GMWA!$CQ$2:$CQ$600=BC$3)*(GMWA!$CP$2:$CP$600=BC$4)*(GMWA!$CR$2:$CR$600=BC$1),0),$A38-1966)</f>
        <v>531</v>
      </c>
      <c r="BD38" s="285" cm="1">
        <f t="array" ref="BD38">INDEX(GMWA!$A$2:$CR$600,MATCH(1,(GMWA!$CQ$2:$CQ$600=BD$3)*(GMWA!$CP$2:$CP$600=BD$4)*(GMWA!$CR$2:$CR$600=BD$1),0),$A38-1966)</f>
        <v>296.81299999999999</v>
      </c>
      <c r="BE38" s="285" cm="1">
        <f t="array" ref="BE38">INDEX(GMWA!$A$2:$CR$600,MATCH(1,(GMWA!$CQ$2:$CQ$600=BE$3)*(GMWA!$CP$2:$CP$600=BE$4)*(GMWA!$CR$2:$CR$600=BE$1),0),$A38-1966)</f>
        <v>241.96109999999999</v>
      </c>
      <c r="BF38" s="285" cm="1">
        <f t="array" ref="BF38">INDEX(GMWA!$A$2:$CR$600,MATCH(1,(GMWA!$CQ$2:$CQ$600=BF$3)*(GMWA!$CP$2:$CP$600=BF$4)*(GMWA!$CR$2:$CR$600=BF$1),0),$A38-1966)</f>
        <v>158.74100000000001</v>
      </c>
      <c r="BG38" s="285" cm="1">
        <f t="array" ref="BG38">INDEX(GMWA!$A$2:$CR$600,MATCH(1,(GMWA!$CQ$2:$CQ$600=BG$3)*(GMWA!$CP$2:$CP$600=BG$4)*(GMWA!$CR$2:$CR$600=BG$1),0),$A38-1966)</f>
        <v>156.43</v>
      </c>
      <c r="BH38" s="285" cm="1">
        <f t="array" ref="BH38">INDEX(GMWA!$A$2:$CR$600,MATCH(1,(GMWA!$CQ$2:$CQ$600=BH$3)*(GMWA!$CP$2:$CP$600=BH$4)*(GMWA!$CR$2:$CR$600=BH$1),0),$A38-1966)</f>
        <v>195.57499999999999</v>
      </c>
      <c r="BI38" s="285" cm="1">
        <f t="array" ref="BI38">INDEX(GMWA!$A$2:$CR$600,MATCH(1,(GMWA!$CQ$2:$CQ$600=BI$3)*(GMWA!$CP$2:$CP$600=BI$4)*(GMWA!$CR$2:$CR$600=BI$1),0),$A38-1966)</f>
        <v>152.2484</v>
      </c>
      <c r="BK38" s="288">
        <f t="shared" si="7"/>
        <v>6.6409589119161145</v>
      </c>
      <c r="BL38" s="288">
        <f t="shared" si="7"/>
        <v>4.4223770253511585</v>
      </c>
      <c r="BM38" s="288">
        <f t="shared" si="7"/>
        <v>1.1858872885116329</v>
      </c>
      <c r="BN38" s="288">
        <f t="shared" si="7"/>
        <v>5.997596727953538</v>
      </c>
      <c r="BO38" s="288">
        <f t="shared" si="7"/>
        <v>4.3310346904360388</v>
      </c>
      <c r="BP38" s="288">
        <f t="shared" si="7"/>
        <v>4.5625188726404442</v>
      </c>
      <c r="BQ38" s="288">
        <f t="shared" si="7"/>
        <v>3.1961405580010012</v>
      </c>
      <c r="BR38" s="288">
        <f t="shared" si="7"/>
        <v>2.7248574600589626</v>
      </c>
      <c r="BS38" s="288">
        <f t="shared" si="7"/>
        <v>3.7689604982813507</v>
      </c>
      <c r="BT38" s="288">
        <f t="shared" si="7"/>
        <v>4.4593454020121914</v>
      </c>
      <c r="BU38" s="288">
        <f t="shared" si="7"/>
        <v>3.2817640707965827</v>
      </c>
      <c r="BV38" s="288">
        <f t="shared" si="7"/>
        <v>3.9623479296347695</v>
      </c>
      <c r="BW38" s="288">
        <f t="shared" si="7"/>
        <v>3.7552098408104193</v>
      </c>
      <c r="BX38" s="288">
        <f t="shared" si="7"/>
        <v>3.8525438074041567</v>
      </c>
      <c r="BY38" s="288">
        <f t="shared" si="7"/>
        <v>3.9929569663164077</v>
      </c>
      <c r="BZ38" s="288">
        <f t="shared" si="6"/>
        <v>3.6815785470146154</v>
      </c>
      <c r="CA38" s="288">
        <f t="shared" si="4"/>
        <v>3.8807471168923287</v>
      </c>
      <c r="CB38" s="288">
        <f t="shared" si="4"/>
        <v>5.3817732408834109</v>
      </c>
      <c r="CC38" s="288">
        <f t="shared" si="4"/>
        <v>3.6671214115761672</v>
      </c>
      <c r="CD38" s="288">
        <f t="shared" si="4"/>
        <v>3.1603110198671214</v>
      </c>
    </row>
    <row r="39" spans="1:82">
      <c r="A39" s="285">
        <f t="shared" si="5"/>
        <v>2005</v>
      </c>
      <c r="B39" s="285" cm="1">
        <f t="array" ref="B39">INDEX(GMWA!$A$2:$CR$600,MATCH(1,(GMWA!$CQ$2:$CQ$600=B$3)*(GMWA!$CP$2:$CP$600=B$4)*(GMWA!$CR$2:$CR$600=B$1),0),$A39-1966)</f>
        <v>38784</v>
      </c>
      <c r="C39" s="285" cm="1">
        <f t="array" ref="C39">INDEX(GMWA!$A$2:$CR$600,MATCH(1,(GMWA!$CQ$2:$CQ$600=C$3)*(GMWA!$CP$2:$CP$600=C$4)*(GMWA!$CR$2:$CR$600=C$1),0),$A39-1966)</f>
        <v>521.52499999999998</v>
      </c>
      <c r="D39" s="285" cm="1">
        <f t="array" ref="D39">INDEX(GMWA!$A$2:$CR$600,MATCH(1,(GMWA!$CQ$2:$CQ$600=D$3)*(GMWA!$CP$2:$CP$600=D$4)*(GMWA!$CR$2:$CR$600=D$1),0),$A39-1966)</f>
        <v>9021</v>
      </c>
      <c r="E39" s="285" cm="1">
        <f t="array" ref="E39">INDEX(GMWA!$A$2:$CR$600,MATCH(1,(GMWA!$CQ$2:$CQ$600=E$3)*(GMWA!$CP$2:$CP$600=E$4)*(GMWA!$CR$2:$CR$600=E$1),0),$A39-1966)</f>
        <v>62757</v>
      </c>
      <c r="F39" s="285" cm="1">
        <f t="array" ref="F39">INDEX(GMWA!$A$2:$CR$600,MATCH(1,(GMWA!$CQ$2:$CQ$600=F$3)*(GMWA!$CP$2:$CP$600=F$4)*(GMWA!$CR$2:$CR$600=F$1),0),$A39-1966)</f>
        <v>5719</v>
      </c>
      <c r="G39" s="285" cm="1">
        <f t="array" ref="G39">INDEX(GMWA!$A$2:$CR$600,MATCH(1,(GMWA!$CQ$2:$CQ$600=G$3)*(GMWA!$CP$2:$CP$600=G$4)*(GMWA!$CR$2:$CR$600=G$1),0),$A39-1966)</f>
        <v>29.968769999999999</v>
      </c>
      <c r="H39" s="285" cm="1">
        <f t="array" ref="H39">INDEX(GMWA!$A$2:$CR$600,MATCH(1,(GMWA!$CQ$2:$CQ$600=H$3)*(GMWA!$CP$2:$CP$600=H$4)*(GMWA!$CR$2:$CR$600=H$1),0),$A39-1966)</f>
        <v>53201.1</v>
      </c>
      <c r="I39" s="285" cm="1">
        <f t="array" ref="I39">INDEX(GMWA!$A$2:$CR$600,MATCH(1,(GMWA!$CQ$2:$CQ$600=I$3)*(GMWA!$CP$2:$CP$600=I$4)*(GMWA!$CR$2:$CR$600=I$1),0),$A39-1966)</f>
        <v>6.6058310000000002</v>
      </c>
      <c r="J39" s="285" cm="1">
        <f t="array" ref="J39">INDEX(GMWA!$A$2:$CR$600,MATCH(1,(GMWA!$CQ$2:$CQ$600=J$3)*(GMWA!$CP$2:$CP$600=J$4)*(GMWA!$CR$2:$CR$600=J$1),0),$A39-1966)</f>
        <v>8705</v>
      </c>
      <c r="K39" s="285" cm="1">
        <f t="array" ref="K39">INDEX(GMWA!$A$2:$CR$600,MATCH(1,(GMWA!$CQ$2:$CQ$600=K$3)*(GMWA!$CP$2:$CP$600=K$4)*(GMWA!$CR$2:$CR$600=K$1),0),$A39-1966)</f>
        <v>63.505189999999999</v>
      </c>
      <c r="L39" s="285" cm="1">
        <f t="array" ref="L39">INDEX(GMWA!$A$2:$CR$600,MATCH(1,(GMWA!$CQ$2:$CQ$600=L$3)*(GMWA!$CP$2:$CP$600=L$4)*(GMWA!$CR$2:$CR$600=L$1),0),$A39-1966)</f>
        <v>47.844000000000001</v>
      </c>
      <c r="M39" s="285" cm="1">
        <f t="array" ref="M39">INDEX(GMWA!$A$2:$CR$600,MATCH(1,(GMWA!$CQ$2:$CQ$600=M$3)*(GMWA!$CP$2:$CP$600=M$4)*(GMWA!$CR$2:$CR$600=M$1),0),$A39-1966)</f>
        <v>67.224000000000004</v>
      </c>
      <c r="N39" s="285" cm="1">
        <f t="array" ref="N39">INDEX(GMWA!$A$2:$CR$600,MATCH(1,(GMWA!$CQ$2:$CQ$600=N$3)*(GMWA!$CP$2:$CP$600=N$4)*(GMWA!$CR$2:$CR$600=N$1),0),$A39-1966)</f>
        <v>16.210830000000001</v>
      </c>
      <c r="O39" s="285" cm="1">
        <f t="array" ref="O39">INDEX(GMWA!$A$2:$CR$600,MATCH(1,(GMWA!$CQ$2:$CQ$600=O$3)*(GMWA!$CP$2:$CP$600=O$4)*(GMWA!$CR$2:$CR$600=O$1),0),$A39-1966)</f>
        <v>11.952999999999999</v>
      </c>
      <c r="P39" s="285" cm="1">
        <f t="array" ref="P39">INDEX(GMWA!$A$2:$CR$600,MATCH(1,(GMWA!$CQ$2:$CQ$600=P$3)*(GMWA!$CP$2:$CP$600=P$4)*(GMWA!$CR$2:$CR$600=P$1),0),$A39-1966)</f>
        <v>13.65546</v>
      </c>
      <c r="Q39" s="285" cm="1">
        <f t="array" ref="Q39">INDEX(GMWA!$A$2:$CR$600,MATCH(1,(GMWA!$CQ$2:$CQ$600=Q$3)*(GMWA!$CP$2:$CP$600=Q$4)*(GMWA!$CR$2:$CR$600=Q$1),0),$A39-1966)</f>
        <v>8.1468810000000005</v>
      </c>
      <c r="R39" s="285" cm="1">
        <f t="array" ref="R39">INDEX(GMWA!$A$2:$CR$600,MATCH(1,(GMWA!$CQ$2:$CQ$600=R$3)*(GMWA!$CP$2:$CP$600=R$4)*(GMWA!$CR$2:$CR$600=R$1),0),$A39-1966)</f>
        <v>2.6549740000000002</v>
      </c>
      <c r="S39" s="285" cm="1">
        <f t="array" ref="S39">INDEX(GMWA!$A$2:$CR$600,MATCH(1,(GMWA!$CQ$2:$CQ$600=S$3)*(GMWA!$CP$2:$CP$600=S$4)*(GMWA!$CR$2:$CR$600=S$1),0),$A39-1966)</f>
        <v>1.7141200000000001</v>
      </c>
      <c r="T39" s="285" cm="1">
        <f t="array" ref="T39">INDEX(GMWA!$A$2:$CR$600,MATCH(1,(GMWA!$CQ$2:$CQ$600=T$3)*(GMWA!$CP$2:$CP$600=T$4)*(GMWA!$CR$2:$CR$600=T$1),0),$A39-1966)</f>
        <v>9.0069999999999997</v>
      </c>
      <c r="U39" s="285" cm="1">
        <f t="array" ref="U39">INDEX(GMWA!$A$2:$CR$600,MATCH(1,(GMWA!$CQ$2:$CQ$600=U$3)*(GMWA!$CP$2:$CP$600=U$4)*(GMWA!$CR$2:$CR$600=U$1),0),$A39-1966)</f>
        <v>4.0709999999999997</v>
      </c>
      <c r="V39" s="285" cm="1">
        <f t="array" ref="V39">INDEX(GMWA!$A$2:$CR$600,MATCH(1,(GMWA!$CQ$2:$CQ$600=V$3)*(GMWA!$CP$2:$CP$600=V$4)*(GMWA!$CR$2:$CR$600=V$1),0),$A39-1966)</f>
        <v>573493</v>
      </c>
      <c r="W39" s="285" cm="1">
        <f t="array" ref="W39">INDEX(GMWA!$A$2:$CR$600,MATCH(1,(GMWA!$CQ$2:$CQ$600=W$3)*(GMWA!$CP$2:$CP$600=W$4)*(GMWA!$CR$2:$CR$600=W$1),0),$A39-1966)</f>
        <v>11566.18</v>
      </c>
      <c r="X39" s="285" cm="1">
        <f t="array" ref="X39">INDEX(GMWA!$A$2:$CR$600,MATCH(1,(GMWA!$CQ$2:$CQ$600=X$3)*(GMWA!$CP$2:$CP$600=X$4)*(GMWA!$CR$2:$CR$600=X$1),0),$A39-1966)</f>
        <v>823447</v>
      </c>
      <c r="Y39" s="285" cm="1">
        <f t="array" ref="Y39">INDEX(GMWA!$A$2:$CR$600,MATCH(1,(GMWA!$CQ$2:$CQ$600=Y$3)*(GMWA!$CP$2:$CP$600=Y$4)*(GMWA!$CR$2:$CR$600=Y$1),0),$A39-1966)</f>
        <v>1106114</v>
      </c>
      <c r="Z39" s="285" cm="1">
        <f t="array" ref="Z39">INDEX(GMWA!$A$2:$CR$600,MATCH(1,(GMWA!$CQ$2:$CQ$600=Z$3)*(GMWA!$CP$2:$CP$600=Z$4)*(GMWA!$CR$2:$CR$600=Z$1),0),$A39-1966)</f>
        <v>129031</v>
      </c>
      <c r="AA39" s="285" cm="1">
        <f t="array" ref="AA39">INDEX(GMWA!$A$2:$CR$600,MATCH(1,(GMWA!$CQ$2:$CQ$600=AA$3)*(GMWA!$CP$2:$CP$600=AA$4)*(GMWA!$CR$2:$CR$600=AA$1),0),$A39-1966)</f>
        <v>715.58699999999999</v>
      </c>
      <c r="AB39" s="285" cm="1">
        <f t="array" ref="AB39">INDEX(GMWA!$A$2:$CR$600,MATCH(1,(GMWA!$CQ$2:$CQ$600=AB$3)*(GMWA!$CP$2:$CP$600=AB$4)*(GMWA!$CR$2:$CR$600=AB$1),0),$A39-1966)</f>
        <v>1750761</v>
      </c>
      <c r="AC39" s="285" cm="1">
        <f t="array" ref="AC39">INDEX(GMWA!$A$2:$CR$600,MATCH(1,(GMWA!$CQ$2:$CQ$600=AC$3)*(GMWA!$CP$2:$CP$600=AC$4)*(GMWA!$CR$2:$CR$600=AC$1),0),$A39-1966)</f>
        <v>226.34700000000001</v>
      </c>
      <c r="AD39" s="285" cm="1">
        <f t="array" ref="AD39">INDEX(GMWA!$A$2:$CR$600,MATCH(1,(GMWA!$CQ$2:$CQ$600=AD$3)*(GMWA!$CP$2:$CP$600=AD$4)*(GMWA!$CR$2:$CR$600=AD$1),0),$A39-1966)</f>
        <v>264643.3</v>
      </c>
      <c r="AE39" s="285" cm="1">
        <f t="array" ref="AE39">INDEX(GMWA!$A$2:$CR$600,MATCH(1,(GMWA!$CQ$2:$CQ$600=AE$3)*(GMWA!$CP$2:$CP$600=AE$4)*(GMWA!$CR$2:$CR$600=AE$1),0),$A39-1966)</f>
        <v>1488.3720000000001</v>
      </c>
      <c r="AF39" s="285" cm="1">
        <f t="array" ref="AF39">INDEX(GMWA!$A$2:$CR$600,MATCH(1,(GMWA!$CQ$2:$CQ$600=AF$3)*(GMWA!$CP$2:$CP$600=AF$4)*(GMWA!$CR$2:$CR$600=AF$1),0),$A39-1966)</f>
        <v>1531.979</v>
      </c>
      <c r="AG39" s="285" cm="1">
        <f t="array" ref="AG39">INDEX(GMWA!$A$2:$CR$600,MATCH(1,(GMWA!$CQ$2:$CQ$600=AG$3)*(GMWA!$CP$2:$CP$600=AG$4)*(GMWA!$CR$2:$CR$600=AG$1),0),$A39-1966)</f>
        <v>1774.577</v>
      </c>
      <c r="AH39" s="285" cm="1">
        <f t="array" ref="AH39">INDEX(GMWA!$A$2:$CR$600,MATCH(1,(GMWA!$CQ$2:$CQ$600=AH$3)*(GMWA!$CP$2:$CP$600=AH$4)*(GMWA!$CR$2:$CR$600=AH$1),0),$A39-1966)</f>
        <v>468.12900000000002</v>
      </c>
      <c r="AI39" s="285" cm="1">
        <f t="array" ref="AI39">INDEX(GMWA!$A$2:$CR$600,MATCH(1,(GMWA!$CQ$2:$CQ$600=AI$3)*(GMWA!$CP$2:$CP$600=AI$4)*(GMWA!$CR$2:$CR$600=AI$1),0),$A39-1966)</f>
        <v>327.46800000000002</v>
      </c>
      <c r="AJ39" s="285" cm="1">
        <f t="array" ref="AJ39">INDEX(GMWA!$A$2:$CR$600,MATCH(1,(GMWA!$CQ$2:$CQ$600=AJ$3)*(GMWA!$CP$2:$CP$600=AJ$4)*(GMWA!$CR$2:$CR$600=AJ$1),0),$A39-1966)</f>
        <v>370.65800000000002</v>
      </c>
      <c r="AK39" s="285" cm="1">
        <f t="array" ref="AK39">INDEX(GMWA!$A$2:$CR$600,MATCH(1,(GMWA!$CQ$2:$CQ$600=AK$3)*(GMWA!$CP$2:$CP$600=AK$4)*(GMWA!$CR$2:$CR$600=AK$1),0),$A39-1966)</f>
        <v>230.01</v>
      </c>
      <c r="AL39" s="285" cm="1">
        <f t="array" ref="AL39">INDEX(GMWA!$A$2:$CR$600,MATCH(1,(GMWA!$CQ$2:$CQ$600=AL$3)*(GMWA!$CP$2:$CP$600=AL$4)*(GMWA!$CR$2:$CR$600=AL$1),0),$A39-1966)</f>
        <v>67.279799999999994</v>
      </c>
      <c r="AM39" s="285" cm="1">
        <f t="array" ref="AM39">INDEX(GMWA!$A$2:$CR$600,MATCH(1,(GMWA!$CQ$2:$CQ$600=AM$3)*(GMWA!$CP$2:$CP$600=AM$4)*(GMWA!$CR$2:$CR$600=AM$1),0),$A39-1966)</f>
        <v>30.209</v>
      </c>
      <c r="AN39" s="285" cm="1">
        <f t="array" ref="AN39">INDEX(GMWA!$A$2:$CR$600,MATCH(1,(GMWA!$CQ$2:$CQ$600=AN$3)*(GMWA!$CP$2:$CP$600=AN$4)*(GMWA!$CR$2:$CR$600=AN$1),0),$A39-1966)</f>
        <v>255.499</v>
      </c>
      <c r="AO39" s="285" cm="1">
        <f t="array" ref="AO39">INDEX(GMWA!$A$2:$CR$600,MATCH(1,(GMWA!$CQ$2:$CQ$600=AO$3)*(GMWA!$CP$2:$CP$600=AO$4)*(GMWA!$CR$2:$CR$600=AO$1),0),$A39-1966)</f>
        <v>134.25399999999999</v>
      </c>
      <c r="AP39" s="285" cm="1">
        <f t="array" ref="AP39">INDEX(GMWA!$A$2:$CR$600,MATCH(1,(GMWA!$CQ$2:$CQ$600=AP$3)*(GMWA!$CP$2:$CP$600=AP$4)*(GMWA!$CR$2:$CR$600=AP$1),0),$A39-1966)</f>
        <v>1398749</v>
      </c>
      <c r="AQ39" s="285" cm="1">
        <f t="array" ref="AQ39">INDEX(GMWA!$A$2:$CR$600,MATCH(1,(GMWA!$CQ$2:$CQ$600=AQ$3)*(GMWA!$CP$2:$CP$600=AQ$4)*(GMWA!$CR$2:$CR$600=AQ$1),0),$A39-1966)</f>
        <v>13039.2</v>
      </c>
      <c r="AR39" s="285" cm="1">
        <f t="array" ref="AR39">INDEX(GMWA!$A$2:$CR$600,MATCH(1,(GMWA!$CQ$2:$CQ$600=AR$3)*(GMWA!$CP$2:$CP$600=AR$4)*(GMWA!$CR$2:$CR$600=AR$1),0),$A39-1966)</f>
        <v>532645.4</v>
      </c>
      <c r="AS39" s="285" cm="1">
        <f t="array" ref="AS39">INDEX(GMWA!$A$2:$CR$600,MATCH(1,(GMWA!$CQ$2:$CQ$600=AS$3)*(GMWA!$CP$2:$CP$600=AS$4)*(GMWA!$CR$2:$CR$600=AS$1),0),$A39-1966)</f>
        <v>1421590</v>
      </c>
      <c r="AT39" s="285" cm="1">
        <f t="array" ref="AT39">INDEX(GMWA!$A$2:$CR$600,MATCH(1,(GMWA!$CQ$2:$CQ$600=AT$3)*(GMWA!$CP$2:$CP$600=AT$4)*(GMWA!$CR$2:$CR$600=AT$1),0),$A39-1966)</f>
        <v>964118</v>
      </c>
      <c r="AU39" s="285" cm="1">
        <f t="array" ref="AU39">INDEX(GMWA!$A$2:$CR$600,MATCH(1,(GMWA!$CQ$2:$CQ$600=AU$3)*(GMWA!$CP$2:$CP$600=AU$4)*(GMWA!$CR$2:$CR$600=AU$1),0),$A39-1966)</f>
        <v>1590.078</v>
      </c>
      <c r="AV39" s="285" cm="1">
        <f t="array" ref="AV39">INDEX(GMWA!$A$2:$CR$600,MATCH(1,(GMWA!$CQ$2:$CQ$600=AV$3)*(GMWA!$CP$2:$CP$600=AV$4)*(GMWA!$CR$2:$CR$600=AV$1),0),$A39-1966)</f>
        <v>2925306</v>
      </c>
      <c r="AW39" s="285" cm="1">
        <f t="array" ref="AW39">INDEX(GMWA!$A$2:$CR$600,MATCH(1,(GMWA!$CQ$2:$CQ$600=AW$3)*(GMWA!$CP$2:$CP$600=AW$4)*(GMWA!$CR$2:$CR$600=AW$1),0),$A39-1966)</f>
        <v>520.7604</v>
      </c>
      <c r="AX39" s="285" cm="1">
        <f t="array" ref="AX39">INDEX(GMWA!$A$2:$CR$600,MATCH(1,(GMWA!$CQ$2:$CQ$600=AX$3)*(GMWA!$CP$2:$CP$600=AX$4)*(GMWA!$CR$2:$CR$600=AX$1),0),$A39-1966)</f>
        <v>995175.4</v>
      </c>
      <c r="AY39" s="285" cm="1">
        <f t="array" ref="AY39">INDEX(GMWA!$A$2:$CR$600,MATCH(1,(GMWA!$CQ$2:$CQ$600=AY$3)*(GMWA!$CP$2:$CP$600=AY$4)*(GMWA!$CR$2:$CR$600=AY$1),0),$A39-1966)</f>
        <v>2322.4859999999999</v>
      </c>
      <c r="AZ39" s="285" cm="1">
        <f t="array" ref="AZ39">INDEX(GMWA!$A$2:$CR$600,MATCH(1,(GMWA!$CQ$2:$CQ$600=AZ$3)*(GMWA!$CP$2:$CP$600=AZ$4)*(GMWA!$CR$2:$CR$600=AZ$1),0),$A39-1966)</f>
        <v>1760.508</v>
      </c>
      <c r="BA39" s="285" cm="1">
        <f t="array" ref="BA39">INDEX(GMWA!$A$2:$CR$600,MATCH(1,(GMWA!$CQ$2:$CQ$600=BA$3)*(GMWA!$CP$2:$CP$600=BA$4)*(GMWA!$CR$2:$CR$600=BA$1),0),$A39-1966)</f>
        <v>1501.26</v>
      </c>
      <c r="BB39" s="285" cm="1">
        <f t="array" ref="BB39">INDEX(GMWA!$A$2:$CR$600,MATCH(1,(GMWA!$CQ$2:$CQ$600=BB$3)*(GMWA!$CP$2:$CP$600=BB$4)*(GMWA!$CR$2:$CR$600=BB$1),0),$A39-1966)</f>
        <v>928.12199999999996</v>
      </c>
      <c r="BC39" s="285" cm="1">
        <f t="array" ref="BC39">INDEX(GMWA!$A$2:$CR$600,MATCH(1,(GMWA!$CQ$2:$CQ$600=BC$3)*(GMWA!$CP$2:$CP$600=BC$4)*(GMWA!$CR$2:$CR$600=BC$1),0),$A39-1966)</f>
        <v>552.71199999999999</v>
      </c>
      <c r="BD39" s="285" cm="1">
        <f t="array" ref="BD39">INDEX(GMWA!$A$2:$CR$600,MATCH(1,(GMWA!$CQ$2:$CQ$600=BD$3)*(GMWA!$CP$2:$CP$600=BD$4)*(GMWA!$CR$2:$CR$600=BD$1),0),$A39-1966)</f>
        <v>310.04500000000002</v>
      </c>
      <c r="BE39" s="285" cm="1">
        <f t="array" ref="BE39">INDEX(GMWA!$A$2:$CR$600,MATCH(1,(GMWA!$CQ$2:$CQ$600=BE$3)*(GMWA!$CP$2:$CP$600=BE$4)*(GMWA!$CR$2:$CR$600=BE$1),0),$A39-1966)</f>
        <v>253.93039999999999</v>
      </c>
      <c r="BF39" s="285" cm="1">
        <f t="array" ref="BF39">INDEX(GMWA!$A$2:$CR$600,MATCH(1,(GMWA!$CQ$2:$CQ$600=BF$3)*(GMWA!$CP$2:$CP$600=BF$4)*(GMWA!$CR$2:$CR$600=BF$1),0),$A39-1966)</f>
        <v>164.666</v>
      </c>
      <c r="BG39" s="285" cm="1">
        <f t="array" ref="BG39">INDEX(GMWA!$A$2:$CR$600,MATCH(1,(GMWA!$CQ$2:$CQ$600=BG$3)*(GMWA!$CP$2:$CP$600=BG$4)*(GMWA!$CR$2:$CR$600=BG$1),0),$A39-1966)</f>
        <v>170.245</v>
      </c>
      <c r="BH39" s="285" cm="1">
        <f t="array" ref="BH39">INDEX(GMWA!$A$2:$CR$600,MATCH(1,(GMWA!$CQ$2:$CQ$600=BH$3)*(GMWA!$CP$2:$CP$600=BH$4)*(GMWA!$CR$2:$CR$600=BH$1),0),$A39-1966)</f>
        <v>200.029</v>
      </c>
      <c r="BI39" s="285" cm="1">
        <f t="array" ref="BI39">INDEX(GMWA!$A$2:$CR$600,MATCH(1,(GMWA!$CQ$2:$CQ$600=BI$3)*(GMWA!$CP$2:$CP$600=BI$4)*(GMWA!$CR$2:$CR$600=BI$1),0),$A39-1966)</f>
        <v>158.55269999999999</v>
      </c>
      <c r="BK39" s="288">
        <f t="shared" si="7"/>
        <v>6.7627678105922824</v>
      </c>
      <c r="BL39" s="288">
        <f t="shared" si="7"/>
        <v>4.5090513894820932</v>
      </c>
      <c r="BM39" s="288">
        <f t="shared" si="7"/>
        <v>1.0955167727856197</v>
      </c>
      <c r="BN39" s="288">
        <f t="shared" si="7"/>
        <v>5.6736466584818563</v>
      </c>
      <c r="BO39" s="288">
        <f t="shared" si="7"/>
        <v>4.4322682146150925</v>
      </c>
      <c r="BP39" s="288">
        <f t="shared" si="7"/>
        <v>4.1879981050522161</v>
      </c>
      <c r="BQ39" s="288">
        <f t="shared" si="7"/>
        <v>3.0387414387229321</v>
      </c>
      <c r="BR39" s="288">
        <f t="shared" si="7"/>
        <v>2.9184530830980751</v>
      </c>
      <c r="BS39" s="288">
        <f t="shared" si="7"/>
        <v>3.2893332270267188</v>
      </c>
      <c r="BT39" s="288">
        <f t="shared" si="7"/>
        <v>4.2667552197972007</v>
      </c>
      <c r="BU39" s="288">
        <f t="shared" si="7"/>
        <v>3.1230193103169168</v>
      </c>
      <c r="BV39" s="288">
        <f t="shared" si="7"/>
        <v>3.788170363979698</v>
      </c>
      <c r="BW39" s="288">
        <f t="shared" si="7"/>
        <v>3.4628980473331072</v>
      </c>
      <c r="BX39" s="288">
        <f t="shared" si="7"/>
        <v>3.6501276460600725</v>
      </c>
      <c r="BY39" s="288">
        <f t="shared" si="7"/>
        <v>3.6841131177527529</v>
      </c>
      <c r="BZ39" s="288">
        <f t="shared" si="6"/>
        <v>3.5419681752967267</v>
      </c>
      <c r="CA39" s="288">
        <f t="shared" si="6"/>
        <v>3.946168092057349</v>
      </c>
      <c r="CB39" s="288">
        <f t="shared" si="6"/>
        <v>5.6742030520705757</v>
      </c>
      <c r="CC39" s="288">
        <f t="shared" si="6"/>
        <v>3.5252584158842111</v>
      </c>
      <c r="CD39" s="288">
        <f t="shared" si="6"/>
        <v>3.0323118864242407</v>
      </c>
    </row>
    <row r="40" spans="1:82">
      <c r="A40" s="285">
        <f t="shared" si="5"/>
        <v>2006</v>
      </c>
      <c r="B40" s="285" cm="1">
        <f t="array" ref="B40">INDEX(GMWA!$A$2:$CR$600,MATCH(1,(GMWA!$CQ$2:$CQ$600=B$3)*(GMWA!$CP$2:$CP$600=B$4)*(GMWA!$CR$2:$CR$600=B$1),0),$A40-1966)</f>
        <v>41096</v>
      </c>
      <c r="C40" s="285" cm="1">
        <f t="array" ref="C40">INDEX(GMWA!$A$2:$CR$600,MATCH(1,(GMWA!$CQ$2:$CQ$600=C$3)*(GMWA!$CP$2:$CP$600=C$4)*(GMWA!$CR$2:$CR$600=C$1),0),$A40-1966)</f>
        <v>560.85</v>
      </c>
      <c r="D40" s="285" cm="1">
        <f t="array" ref="D40">INDEX(GMWA!$A$2:$CR$600,MATCH(1,(GMWA!$CQ$2:$CQ$600=D$3)*(GMWA!$CP$2:$CP$600=D$4)*(GMWA!$CR$2:$CR$600=D$1),0),$A40-1966)</f>
        <v>9194.3009999999995</v>
      </c>
      <c r="E40" s="285" cm="1">
        <f t="array" ref="E40">INDEX(GMWA!$A$2:$CR$600,MATCH(1,(GMWA!$CQ$2:$CQ$600=E$3)*(GMWA!$CP$2:$CP$600=E$4)*(GMWA!$CR$2:$CR$600=E$1),0),$A40-1966)</f>
        <v>62807</v>
      </c>
      <c r="F40" s="285" cm="1">
        <f t="array" ref="F40">INDEX(GMWA!$A$2:$CR$600,MATCH(1,(GMWA!$CQ$2:$CQ$600=F$3)*(GMWA!$CP$2:$CP$600=F$4)*(GMWA!$CR$2:$CR$600=F$1),0),$A40-1966)</f>
        <v>5440</v>
      </c>
      <c r="G40" s="285" cm="1">
        <f t="array" ref="G40">INDEX(GMWA!$A$2:$CR$600,MATCH(1,(GMWA!$CQ$2:$CQ$600=G$3)*(GMWA!$CP$2:$CP$600=G$4)*(GMWA!$CR$2:$CR$600=G$1),0),$A40-1966)</f>
        <v>27.998909999999999</v>
      </c>
      <c r="H40" s="285" cm="1">
        <f t="array" ref="H40">INDEX(GMWA!$A$2:$CR$600,MATCH(1,(GMWA!$CQ$2:$CQ$600=H$3)*(GMWA!$CP$2:$CP$600=H$4)*(GMWA!$CR$2:$CR$600=H$1),0),$A40-1966)</f>
        <v>55284.02</v>
      </c>
      <c r="I40" s="285" cm="1">
        <f t="array" ref="I40">INDEX(GMWA!$A$2:$CR$600,MATCH(1,(GMWA!$CQ$2:$CQ$600=I$3)*(GMWA!$CP$2:$CP$600=I$4)*(GMWA!$CR$2:$CR$600=I$1),0),$A40-1966)</f>
        <v>6.858708</v>
      </c>
      <c r="J40" s="285" cm="1">
        <f t="array" ref="J40">INDEX(GMWA!$A$2:$CR$600,MATCH(1,(GMWA!$CQ$2:$CQ$600=J$3)*(GMWA!$CP$2:$CP$600=J$4)*(GMWA!$CR$2:$CR$600=J$1),0),$A40-1966)</f>
        <v>9807</v>
      </c>
      <c r="K40" s="285" cm="1">
        <f t="array" ref="K40">INDEX(GMWA!$A$2:$CR$600,MATCH(1,(GMWA!$CQ$2:$CQ$600=K$3)*(GMWA!$CP$2:$CP$600=K$4)*(GMWA!$CR$2:$CR$600=K$1),0),$A40-1966)</f>
        <v>65.195310000000006</v>
      </c>
      <c r="L40" s="285" cm="1">
        <f t="array" ref="L40">INDEX(GMWA!$A$2:$CR$600,MATCH(1,(GMWA!$CQ$2:$CQ$600=L$3)*(GMWA!$CP$2:$CP$600=L$4)*(GMWA!$CR$2:$CR$600=L$1),0),$A40-1966)</f>
        <v>48.06</v>
      </c>
      <c r="M40" s="285" cm="1">
        <f t="array" ref="M40">INDEX(GMWA!$A$2:$CR$600,MATCH(1,(GMWA!$CQ$2:$CQ$600=M$3)*(GMWA!$CP$2:$CP$600=M$4)*(GMWA!$CR$2:$CR$600=M$1),0),$A40-1966)</f>
        <v>68.870990000000006</v>
      </c>
      <c r="N40" s="285" cm="1">
        <f t="array" ref="N40">INDEX(GMWA!$A$2:$CR$600,MATCH(1,(GMWA!$CQ$2:$CQ$600=N$3)*(GMWA!$CP$2:$CP$600=N$4)*(GMWA!$CR$2:$CR$600=N$1),0),$A40-1966)</f>
        <v>16.169409999999999</v>
      </c>
      <c r="O40" s="285" cm="1">
        <f t="array" ref="O40">INDEX(GMWA!$A$2:$CR$600,MATCH(1,(GMWA!$CQ$2:$CQ$600=O$3)*(GMWA!$CP$2:$CP$600=O$4)*(GMWA!$CR$2:$CR$600=O$1),0),$A40-1966)</f>
        <v>11.775</v>
      </c>
      <c r="P40" s="285" cm="1">
        <f t="array" ref="P40">INDEX(GMWA!$A$2:$CR$600,MATCH(1,(GMWA!$CQ$2:$CQ$600=P$3)*(GMWA!$CP$2:$CP$600=P$4)*(GMWA!$CR$2:$CR$600=P$1),0),$A40-1966)</f>
        <v>13.46677</v>
      </c>
      <c r="Q40" s="285" cm="1">
        <f t="array" ref="Q40">INDEX(GMWA!$A$2:$CR$600,MATCH(1,(GMWA!$CQ$2:$CQ$600=Q$3)*(GMWA!$CP$2:$CP$600=Q$4)*(GMWA!$CR$2:$CR$600=Q$1),0),$A40-1966)</f>
        <v>8.3784519999999993</v>
      </c>
      <c r="R40" s="285" cm="1">
        <f t="array" ref="R40">INDEX(GMWA!$A$2:$CR$600,MATCH(1,(GMWA!$CQ$2:$CQ$600=R$3)*(GMWA!$CP$2:$CP$600=R$4)*(GMWA!$CR$2:$CR$600=R$1),0),$A40-1966)</f>
        <v>2.583183</v>
      </c>
      <c r="S40" s="285" cm="1">
        <f t="array" ref="S40">INDEX(GMWA!$A$2:$CR$600,MATCH(1,(GMWA!$CQ$2:$CQ$600=S$3)*(GMWA!$CP$2:$CP$600=S$4)*(GMWA!$CR$2:$CR$600=S$1),0),$A40-1966)</f>
        <v>1.82056</v>
      </c>
      <c r="T40" s="285" cm="1">
        <f t="array" ref="T40">INDEX(GMWA!$A$2:$CR$600,MATCH(1,(GMWA!$CQ$2:$CQ$600=T$3)*(GMWA!$CP$2:$CP$600=T$4)*(GMWA!$CR$2:$CR$600=T$1),0),$A40-1966)</f>
        <v>9.776999</v>
      </c>
      <c r="U40" s="285" cm="1">
        <f t="array" ref="U40">INDEX(GMWA!$A$2:$CR$600,MATCH(1,(GMWA!$CQ$2:$CQ$600=U$3)*(GMWA!$CP$2:$CP$600=U$4)*(GMWA!$CR$2:$CR$600=U$1),0),$A40-1966)</f>
        <v>4.6260000000000003</v>
      </c>
      <c r="V40" s="285" cm="1">
        <f t="array" ref="V40">INDEX(GMWA!$A$2:$CR$600,MATCH(1,(GMWA!$CQ$2:$CQ$600=V$3)*(GMWA!$CP$2:$CP$600=V$4)*(GMWA!$CR$2:$CR$600=V$1),0),$A40-1966)</f>
        <v>619114</v>
      </c>
      <c r="W40" s="285" cm="1">
        <f t="array" ref="W40">INDEX(GMWA!$A$2:$CR$600,MATCH(1,(GMWA!$CQ$2:$CQ$600=W$3)*(GMWA!$CP$2:$CP$600=W$4)*(GMWA!$CR$2:$CR$600=W$1),0),$A40-1966)</f>
        <v>11892.27</v>
      </c>
      <c r="X40" s="285" cm="1">
        <f t="array" ref="X40">INDEX(GMWA!$A$2:$CR$600,MATCH(1,(GMWA!$CQ$2:$CQ$600=X$3)*(GMWA!$CP$2:$CP$600=X$4)*(GMWA!$CR$2:$CR$600=X$1),0),$A40-1966)</f>
        <v>818402</v>
      </c>
      <c r="Y40" s="285" cm="1">
        <f t="array" ref="Y40">INDEX(GMWA!$A$2:$CR$600,MATCH(1,(GMWA!$CQ$2:$CQ$600=Y$3)*(GMWA!$CP$2:$CP$600=Y$4)*(GMWA!$CR$2:$CR$600=Y$1),0),$A40-1966)</f>
        <v>1126511</v>
      </c>
      <c r="Z40" s="285" cm="1">
        <f t="array" ref="Z40">INDEX(GMWA!$A$2:$CR$600,MATCH(1,(GMWA!$CQ$2:$CQ$600=Z$3)*(GMWA!$CP$2:$CP$600=Z$4)*(GMWA!$CR$2:$CR$600=Z$1),0),$A40-1966)</f>
        <v>125101</v>
      </c>
      <c r="AA40" s="285" cm="1">
        <f t="array" ref="AA40">INDEX(GMWA!$A$2:$CR$600,MATCH(1,(GMWA!$CQ$2:$CQ$600=AA$3)*(GMWA!$CP$2:$CP$600=AA$4)*(GMWA!$CR$2:$CR$600=AA$1),0),$A40-1966)</f>
        <v>681.19200000000001</v>
      </c>
      <c r="AB40" s="285" cm="1">
        <f t="array" ref="AB40">INDEX(GMWA!$A$2:$CR$600,MATCH(1,(GMWA!$CQ$2:$CQ$600=AB$3)*(GMWA!$CP$2:$CP$600=AB$4)*(GMWA!$CR$2:$CR$600=AB$1),0),$A40-1966)</f>
        <v>1664968</v>
      </c>
      <c r="AC40" s="285" cm="1">
        <f t="array" ref="AC40">INDEX(GMWA!$A$2:$CR$600,MATCH(1,(GMWA!$CQ$2:$CQ$600=AC$3)*(GMWA!$CP$2:$CP$600=AC$4)*(GMWA!$CR$2:$CR$600=AC$1),0),$A40-1966)</f>
        <v>209.54169999999999</v>
      </c>
      <c r="AD40" s="285" cm="1">
        <f t="array" ref="AD40">INDEX(GMWA!$A$2:$CR$600,MATCH(1,(GMWA!$CQ$2:$CQ$600=AD$3)*(GMWA!$CP$2:$CP$600=AD$4)*(GMWA!$CR$2:$CR$600=AD$1),0),$A40-1966)</f>
        <v>306215.3</v>
      </c>
      <c r="AE40" s="285" cm="1">
        <f t="array" ref="AE40">INDEX(GMWA!$A$2:$CR$600,MATCH(1,(GMWA!$CQ$2:$CQ$600=AE$3)*(GMWA!$CP$2:$CP$600=AE$4)*(GMWA!$CR$2:$CR$600=AE$1),0),$A40-1966)</f>
        <v>1528.7670000000001</v>
      </c>
      <c r="AF40" s="285" cm="1">
        <f t="array" ref="AF40">INDEX(GMWA!$A$2:$CR$600,MATCH(1,(GMWA!$CQ$2:$CQ$600=AF$3)*(GMWA!$CP$2:$CP$600=AF$4)*(GMWA!$CR$2:$CR$600=AF$1),0),$A40-1966)</f>
        <v>1520.8219999999999</v>
      </c>
      <c r="AG40" s="285" cm="1">
        <f t="array" ref="AG40">INDEX(GMWA!$A$2:$CR$600,MATCH(1,(GMWA!$CQ$2:$CQ$600=AG$3)*(GMWA!$CP$2:$CP$600=AG$4)*(GMWA!$CR$2:$CR$600=AG$1),0),$A40-1966)</f>
        <v>1802.2840000000001</v>
      </c>
      <c r="AH40" s="285" cm="1">
        <f t="array" ref="AH40">INDEX(GMWA!$A$2:$CR$600,MATCH(1,(GMWA!$CQ$2:$CQ$600=AH$3)*(GMWA!$CP$2:$CP$600=AH$4)*(GMWA!$CR$2:$CR$600=AH$1),0),$A40-1966)</f>
        <v>462.71800000000002</v>
      </c>
      <c r="AI40" s="285" cm="1">
        <f t="array" ref="AI40">INDEX(GMWA!$A$2:$CR$600,MATCH(1,(GMWA!$CQ$2:$CQ$600=AI$3)*(GMWA!$CP$2:$CP$600=AI$4)*(GMWA!$CR$2:$CR$600=AI$1),0),$A40-1966)</f>
        <v>310.35500000000002</v>
      </c>
      <c r="AJ40" s="285" cm="1">
        <f t="array" ref="AJ40">INDEX(GMWA!$A$2:$CR$600,MATCH(1,(GMWA!$CQ$2:$CQ$600=AJ$3)*(GMWA!$CP$2:$CP$600=AJ$4)*(GMWA!$CR$2:$CR$600=AJ$1),0),$A40-1966)</f>
        <v>360.05399999999997</v>
      </c>
      <c r="AK40" s="285" cm="1">
        <f t="array" ref="AK40">INDEX(GMWA!$A$2:$CR$600,MATCH(1,(GMWA!$CQ$2:$CQ$600=AK$3)*(GMWA!$CP$2:$CP$600=AK$4)*(GMWA!$CR$2:$CR$600=AK$1),0),$A40-1966)</f>
        <v>237.251</v>
      </c>
      <c r="AL40" s="285" cm="1">
        <f t="array" ref="AL40">INDEX(GMWA!$A$2:$CR$600,MATCH(1,(GMWA!$CQ$2:$CQ$600=AL$3)*(GMWA!$CP$2:$CP$600=AL$4)*(GMWA!$CR$2:$CR$600=AL$1),0),$A40-1966)</f>
        <v>67.488529999999997</v>
      </c>
      <c r="AM40" s="285" cm="1">
        <f t="array" ref="AM40">INDEX(GMWA!$A$2:$CR$600,MATCH(1,(GMWA!$CQ$2:$CQ$600=AM$3)*(GMWA!$CP$2:$CP$600=AM$4)*(GMWA!$CR$2:$CR$600=AM$1),0),$A40-1966)</f>
        <v>26.972000000000001</v>
      </c>
      <c r="AN40" s="285" cm="1">
        <f t="array" ref="AN40">INDEX(GMWA!$A$2:$CR$600,MATCH(1,(GMWA!$CQ$2:$CQ$600=AN$3)*(GMWA!$CP$2:$CP$600=AN$4)*(GMWA!$CR$2:$CR$600=AN$1),0),$A40-1966)</f>
        <v>276.75</v>
      </c>
      <c r="AO40" s="285" cm="1">
        <f t="array" ref="AO40">INDEX(GMWA!$A$2:$CR$600,MATCH(1,(GMWA!$CQ$2:$CQ$600=AO$3)*(GMWA!$CP$2:$CP$600=AO$4)*(GMWA!$CR$2:$CR$600=AO$1),0),$A40-1966)</f>
        <v>139.28800000000001</v>
      </c>
      <c r="AP40" s="285" cm="1">
        <f t="array" ref="AP40">INDEX(GMWA!$A$2:$CR$600,MATCH(1,(GMWA!$CQ$2:$CQ$600=AP$3)*(GMWA!$CP$2:$CP$600=AP$4)*(GMWA!$CR$2:$CR$600=AP$1),0),$A40-1966)</f>
        <v>1472038</v>
      </c>
      <c r="AQ40" s="285" cm="1">
        <f t="array" ref="AQ40">INDEX(GMWA!$A$2:$CR$600,MATCH(1,(GMWA!$CQ$2:$CQ$600=AQ$3)*(GMWA!$CP$2:$CP$600=AQ$4)*(GMWA!$CR$2:$CR$600=AQ$1),0),$A40-1966)</f>
        <v>13815.6</v>
      </c>
      <c r="AR40" s="285" cm="1">
        <f t="array" ref="AR40">INDEX(GMWA!$A$2:$CR$600,MATCH(1,(GMWA!$CQ$2:$CQ$600=AR$3)*(GMWA!$CP$2:$CP$600=AR$4)*(GMWA!$CR$2:$CR$600=AR$1),0),$A40-1966)</f>
        <v>535173.9</v>
      </c>
      <c r="AS40" s="285" cm="1">
        <f t="array" ref="AS40">INDEX(GMWA!$A$2:$CR$600,MATCH(1,(GMWA!$CQ$2:$CQ$600=AS$3)*(GMWA!$CP$2:$CP$600=AS$4)*(GMWA!$CR$2:$CR$600=AS$1),0),$A40-1966)</f>
        <v>1496604</v>
      </c>
      <c r="AT40" s="285" cm="1">
        <f t="array" ref="AT40">INDEX(GMWA!$A$2:$CR$600,MATCH(1,(GMWA!$CQ$2:$CQ$600=AT$3)*(GMWA!$CP$2:$CP$600=AT$4)*(GMWA!$CR$2:$CR$600=AT$1),0),$A40-1966)</f>
        <v>1039956</v>
      </c>
      <c r="AU40" s="285" cm="1">
        <f t="array" ref="AU40">INDEX(GMWA!$A$2:$CR$600,MATCH(1,(GMWA!$CQ$2:$CQ$600=AU$3)*(GMWA!$CP$2:$CP$600=AU$4)*(GMWA!$CR$2:$CR$600=AU$1),0),$A40-1966)</f>
        <v>1685.241</v>
      </c>
      <c r="AV40" s="285" cm="1">
        <f t="array" ref="AV40">INDEX(GMWA!$A$2:$CR$600,MATCH(1,(GMWA!$CQ$2:$CQ$600=AV$3)*(GMWA!$CP$2:$CP$600=AV$4)*(GMWA!$CR$2:$CR$600=AV$1),0),$A40-1966)</f>
        <v>3115493</v>
      </c>
      <c r="AW40" s="285" cm="1">
        <f t="array" ref="AW40">INDEX(GMWA!$A$2:$CR$600,MATCH(1,(GMWA!$CQ$2:$CQ$600=AW$3)*(GMWA!$CP$2:$CP$600=AW$4)*(GMWA!$CR$2:$CR$600=AW$1),0),$A40-1966)</f>
        <v>554.0258</v>
      </c>
      <c r="AX40" s="285" cm="1">
        <f t="array" ref="AX40">INDEX(GMWA!$A$2:$CR$600,MATCH(1,(GMWA!$CQ$2:$CQ$600=AX$3)*(GMWA!$CP$2:$CP$600=AX$4)*(GMWA!$CR$2:$CR$600=AX$1),0),$A40-1966)</f>
        <v>1045663</v>
      </c>
      <c r="AY40" s="285" cm="1">
        <f t="array" ref="AY40">INDEX(GMWA!$A$2:$CR$600,MATCH(1,(GMWA!$CQ$2:$CQ$600=AY$3)*(GMWA!$CP$2:$CP$600=AY$4)*(GMWA!$CR$2:$CR$600=AY$1),0),$A40-1966)</f>
        <v>2427.038</v>
      </c>
      <c r="AZ40" s="285" cm="1">
        <f t="array" ref="AZ40">INDEX(GMWA!$A$2:$CR$600,MATCH(1,(GMWA!$CQ$2:$CQ$600=AZ$3)*(GMWA!$CP$2:$CP$600=AZ$4)*(GMWA!$CR$2:$CR$600=AZ$1),0),$A40-1966)</f>
        <v>1848.0940000000001</v>
      </c>
      <c r="BA40" s="285" cm="1">
        <f t="array" ref="BA40">INDEX(GMWA!$A$2:$CR$600,MATCH(1,(GMWA!$CQ$2:$CQ$600=BA$3)*(GMWA!$CP$2:$CP$600=BA$4)*(GMWA!$CR$2:$CR$600=BA$1),0),$A40-1966)</f>
        <v>1563.4849999999999</v>
      </c>
      <c r="BB40" s="285" cm="1">
        <f t="array" ref="BB40">INDEX(GMWA!$A$2:$CR$600,MATCH(1,(GMWA!$CQ$2:$CQ$600=BB$3)*(GMWA!$CP$2:$CP$600=BB$4)*(GMWA!$CR$2:$CR$600=BB$1),0),$A40-1966)</f>
        <v>1004.976</v>
      </c>
      <c r="BC40" s="285" cm="1">
        <f t="array" ref="BC40">INDEX(GMWA!$A$2:$CR$600,MATCH(1,(GMWA!$CQ$2:$CQ$600=BC$3)*(GMWA!$CP$2:$CP$600=BC$4)*(GMWA!$CR$2:$CR$600=BC$1),0),$A40-1966)</f>
        <v>587.67200000000003</v>
      </c>
      <c r="BD40" s="285" cm="1">
        <f t="array" ref="BD40">INDEX(GMWA!$A$2:$CR$600,MATCH(1,(GMWA!$CQ$2:$CQ$600=BD$3)*(GMWA!$CP$2:$CP$600=BD$4)*(GMWA!$CR$2:$CR$600=BD$1),0),$A40-1966)</f>
        <v>325.16300000000001</v>
      </c>
      <c r="BE40" s="285" cm="1">
        <f t="array" ref="BE40">INDEX(GMWA!$A$2:$CR$600,MATCH(1,(GMWA!$CQ$2:$CQ$600=BE$3)*(GMWA!$CP$2:$CP$600=BE$4)*(GMWA!$CR$2:$CR$600=BE$1),0),$A40-1966)</f>
        <v>267.89089999999999</v>
      </c>
      <c r="BF40" s="285" cm="1">
        <f t="array" ref="BF40">INDEX(GMWA!$A$2:$CR$600,MATCH(1,(GMWA!$CQ$2:$CQ$600=BF$3)*(GMWA!$CP$2:$CP$600=BF$4)*(GMWA!$CR$2:$CR$600=BF$1),0),$A40-1966)</f>
        <v>172.86099999999999</v>
      </c>
      <c r="BG40" s="285" cm="1">
        <f t="array" ref="BG40">INDEX(GMWA!$A$2:$CR$600,MATCH(1,(GMWA!$CQ$2:$CQ$600=BG$3)*(GMWA!$CP$2:$CP$600=BG$4)*(GMWA!$CR$2:$CR$600=BG$1),0),$A40-1966)</f>
        <v>185.11799999999999</v>
      </c>
      <c r="BH40" s="285" cm="1">
        <f t="array" ref="BH40">INDEX(GMWA!$A$2:$CR$600,MATCH(1,(GMWA!$CQ$2:$CQ$600=BH$3)*(GMWA!$CP$2:$CP$600=BH$4)*(GMWA!$CR$2:$CR$600=BH$1),0),$A40-1966)</f>
        <v>217.358</v>
      </c>
      <c r="BI40" s="285" cm="1">
        <f t="array" ref="BI40">INDEX(GMWA!$A$2:$CR$600,MATCH(1,(GMWA!$CQ$2:$CQ$600=BI$3)*(GMWA!$CP$2:$CP$600=BI$4)*(GMWA!$CR$2:$CR$600=BI$1),0),$A40-1966)</f>
        <v>166.2604</v>
      </c>
      <c r="BK40" s="288">
        <f t="shared" ref="BK40:BZ56" si="8">100*(B40/V40)</f>
        <v>6.6378728311748718</v>
      </c>
      <c r="BL40" s="288">
        <f t="shared" si="8"/>
        <v>4.7160886861801821</v>
      </c>
      <c r="BM40" s="288">
        <f t="shared" si="8"/>
        <v>1.1234455683148379</v>
      </c>
      <c r="BN40" s="288">
        <f t="shared" si="8"/>
        <v>5.5753561216890031</v>
      </c>
      <c r="BO40" s="288">
        <f t="shared" si="8"/>
        <v>4.3484864229702405</v>
      </c>
      <c r="BP40" s="288">
        <f t="shared" si="8"/>
        <v>4.1102816826973889</v>
      </c>
      <c r="BQ40" s="288">
        <f t="shared" si="8"/>
        <v>3.3204253775447938</v>
      </c>
      <c r="BR40" s="288">
        <f t="shared" si="8"/>
        <v>3.2731947865269775</v>
      </c>
      <c r="BS40" s="288">
        <f t="shared" si="8"/>
        <v>3.2026485939794651</v>
      </c>
      <c r="BT40" s="288">
        <f t="shared" si="8"/>
        <v>4.2645681127339881</v>
      </c>
      <c r="BU40" s="288">
        <f t="shared" si="8"/>
        <v>3.1601331385264024</v>
      </c>
      <c r="BV40" s="288">
        <f t="shared" si="8"/>
        <v>3.8213172840684382</v>
      </c>
      <c r="BW40" s="288">
        <f t="shared" si="8"/>
        <v>3.4944415389070662</v>
      </c>
      <c r="BX40" s="288">
        <f t="shared" si="8"/>
        <v>3.7940423063910682</v>
      </c>
      <c r="BY40" s="288">
        <f t="shared" si="8"/>
        <v>3.7402084131824673</v>
      </c>
      <c r="BZ40" s="288">
        <f t="shared" si="6"/>
        <v>3.5314717324689884</v>
      </c>
      <c r="CA40" s="288">
        <f t="shared" si="6"/>
        <v>3.8275881842440489</v>
      </c>
      <c r="CB40" s="288">
        <f t="shared" si="6"/>
        <v>6.749814622571555</v>
      </c>
      <c r="CC40" s="288">
        <f t="shared" si="6"/>
        <v>3.5327909665763322</v>
      </c>
      <c r="CD40" s="288">
        <f t="shared" si="6"/>
        <v>3.3211762678766297</v>
      </c>
    </row>
    <row r="41" spans="1:82">
      <c r="A41" s="285">
        <f t="shared" si="5"/>
        <v>2007</v>
      </c>
      <c r="B41" s="285" cm="1">
        <f t="array" ref="B41">INDEX(GMWA!$A$2:$CR$600,MATCH(1,(GMWA!$CQ$2:$CQ$600=B$3)*(GMWA!$CP$2:$CP$600=B$4)*(GMWA!$CR$2:$CR$600=B$1),0),$A41-1966)</f>
        <v>46418</v>
      </c>
      <c r="C41" s="285" cm="1">
        <f t="array" ref="C41">INDEX(GMWA!$A$2:$CR$600,MATCH(1,(GMWA!$CQ$2:$CQ$600=C$3)*(GMWA!$CP$2:$CP$600=C$4)*(GMWA!$CR$2:$CR$600=C$1),0),$A41-1966)</f>
        <v>600</v>
      </c>
      <c r="D41" s="285" cm="1">
        <f t="array" ref="D41">INDEX(GMWA!$A$2:$CR$600,MATCH(1,(GMWA!$CQ$2:$CQ$600=D$3)*(GMWA!$CP$2:$CP$600=D$4)*(GMWA!$CR$2:$CR$600=D$1),0),$A41-1966)</f>
        <v>9956.9</v>
      </c>
      <c r="E41" s="285" cm="1">
        <f t="array" ref="E41">INDEX(GMWA!$A$2:$CR$600,MATCH(1,(GMWA!$CQ$2:$CQ$600=E$3)*(GMWA!$CP$2:$CP$600=E$4)*(GMWA!$CR$2:$CR$600=E$1),0),$A41-1966)</f>
        <v>61941</v>
      </c>
      <c r="F41" s="285" cm="1">
        <f t="array" ref="F41">INDEX(GMWA!$A$2:$CR$600,MATCH(1,(GMWA!$CQ$2:$CQ$600=F$3)*(GMWA!$CP$2:$CP$600=F$4)*(GMWA!$CR$2:$CR$600=F$1),0),$A41-1966)</f>
        <v>4372</v>
      </c>
      <c r="G41" s="285" cm="1">
        <f t="array" ref="G41">INDEX(GMWA!$A$2:$CR$600,MATCH(1,(GMWA!$CQ$2:$CQ$600=G$3)*(GMWA!$CP$2:$CP$600=G$4)*(GMWA!$CR$2:$CR$600=G$1),0),$A41-1966)</f>
        <v>26.403009999999998</v>
      </c>
      <c r="H41" s="285" cm="1">
        <f t="array" ref="H41">INDEX(GMWA!$A$2:$CR$600,MATCH(1,(GMWA!$CQ$2:$CQ$600=H$3)*(GMWA!$CP$2:$CP$600=H$4)*(GMWA!$CR$2:$CR$600=H$1),0),$A41-1966)</f>
        <v>56068.14</v>
      </c>
      <c r="I41" s="285" cm="1">
        <f t="array" ref="I41">INDEX(GMWA!$A$2:$CR$600,MATCH(1,(GMWA!$CQ$2:$CQ$600=I$3)*(GMWA!$CP$2:$CP$600=I$4)*(GMWA!$CR$2:$CR$600=I$1),0),$A41-1966)</f>
        <v>6.3749190000000002</v>
      </c>
      <c r="J41" s="285" cm="1">
        <f t="array" ref="J41">INDEX(GMWA!$A$2:$CR$600,MATCH(1,(GMWA!$CQ$2:$CQ$600=J$3)*(GMWA!$CP$2:$CP$600=J$4)*(GMWA!$CR$2:$CR$600=J$1),0),$A41-1966)</f>
        <v>10218</v>
      </c>
      <c r="K41" s="285" cm="1">
        <f t="array" ref="K41">INDEX(GMWA!$A$2:$CR$600,MATCH(1,(GMWA!$CQ$2:$CQ$600=K$3)*(GMWA!$CP$2:$CP$600=K$4)*(GMWA!$CR$2:$CR$600=K$1),0),$A41-1966)</f>
        <v>67.628559999999993</v>
      </c>
      <c r="L41" s="285" cm="1">
        <f t="array" ref="L41">INDEX(GMWA!$A$2:$CR$600,MATCH(1,(GMWA!$CQ$2:$CQ$600=L$3)*(GMWA!$CP$2:$CP$600=L$4)*(GMWA!$CR$2:$CR$600=L$1),0),$A41-1966)</f>
        <v>52.094999999999999</v>
      </c>
      <c r="M41" s="285" cm="1">
        <f t="array" ref="M41">INDEX(GMWA!$A$2:$CR$600,MATCH(1,(GMWA!$CQ$2:$CQ$600=M$3)*(GMWA!$CP$2:$CP$600=M$4)*(GMWA!$CR$2:$CR$600=M$1),0),$A41-1966)</f>
        <v>76.677000000000007</v>
      </c>
      <c r="N41" s="285" cm="1">
        <f t="array" ref="N41">INDEX(GMWA!$A$2:$CR$600,MATCH(1,(GMWA!$CQ$2:$CQ$600=N$3)*(GMWA!$CP$2:$CP$600=N$4)*(GMWA!$CR$2:$CR$600=N$1),0),$A41-1966)</f>
        <v>17.007580000000001</v>
      </c>
      <c r="O41" s="285" cm="1">
        <f t="array" ref="O41">INDEX(GMWA!$A$2:$CR$600,MATCH(1,(GMWA!$CQ$2:$CQ$600=O$3)*(GMWA!$CP$2:$CP$600=O$4)*(GMWA!$CR$2:$CR$600=O$1),0),$A41-1966)</f>
        <v>12.176</v>
      </c>
      <c r="P41" s="285" cm="1">
        <f t="array" ref="P41">INDEX(GMWA!$A$2:$CR$600,MATCH(1,(GMWA!$CQ$2:$CQ$600=P$3)*(GMWA!$CP$2:$CP$600=P$4)*(GMWA!$CR$2:$CR$600=P$1),0),$A41-1966)</f>
        <v>13.83934</v>
      </c>
      <c r="Q41" s="285" cm="1">
        <f t="array" ref="Q41">INDEX(GMWA!$A$2:$CR$600,MATCH(1,(GMWA!$CQ$2:$CQ$600=Q$3)*(GMWA!$CP$2:$CP$600=Q$4)*(GMWA!$CR$2:$CR$600=Q$1),0),$A41-1966)</f>
        <v>8.8843979999999991</v>
      </c>
      <c r="R41" s="285" cm="1">
        <f t="array" ref="R41">INDEX(GMWA!$A$2:$CR$600,MATCH(1,(GMWA!$CQ$2:$CQ$600=R$3)*(GMWA!$CP$2:$CP$600=R$4)*(GMWA!$CR$2:$CR$600=R$1),0),$A41-1966)</f>
        <v>2.6523469999999998</v>
      </c>
      <c r="S41" s="285" cm="1">
        <f t="array" ref="S41">INDEX(GMWA!$A$2:$CR$600,MATCH(1,(GMWA!$CQ$2:$CQ$600=S$3)*(GMWA!$CP$2:$CP$600=S$4)*(GMWA!$CR$2:$CR$600=S$1),0),$A41-1966)</f>
        <v>1.9695199999999999</v>
      </c>
      <c r="T41" s="285" cm="1">
        <f t="array" ref="T41">INDEX(GMWA!$A$2:$CR$600,MATCH(1,(GMWA!$CQ$2:$CQ$600=T$3)*(GMWA!$CP$2:$CP$600=T$4)*(GMWA!$CR$2:$CR$600=T$1),0),$A41-1966)</f>
        <v>10.683999999999999</v>
      </c>
      <c r="U41" s="285" cm="1">
        <f t="array" ref="U41">INDEX(GMWA!$A$2:$CR$600,MATCH(1,(GMWA!$CQ$2:$CQ$600=U$3)*(GMWA!$CP$2:$CP$600=U$4)*(GMWA!$CR$2:$CR$600=U$1),0),$A41-1966)</f>
        <v>5.2069999999999999</v>
      </c>
      <c r="V41" s="285" cm="1">
        <f t="array" ref="V41">INDEX(GMWA!$A$2:$CR$600,MATCH(1,(GMWA!$CQ$2:$CQ$600=V$3)*(GMWA!$CP$2:$CP$600=V$4)*(GMWA!$CR$2:$CR$600=V$1),0),$A41-1966)</f>
        <v>666880</v>
      </c>
      <c r="W41" s="285" cm="1">
        <f t="array" ref="W41">INDEX(GMWA!$A$2:$CR$600,MATCH(1,(GMWA!$CQ$2:$CQ$600=W$3)*(GMWA!$CP$2:$CP$600=W$4)*(GMWA!$CR$2:$CR$600=W$1),0),$A41-1966)</f>
        <v>12508.3</v>
      </c>
      <c r="X41" s="285" cm="1">
        <f t="array" ref="X41">INDEX(GMWA!$A$2:$CR$600,MATCH(1,(GMWA!$CQ$2:$CQ$600=X$3)*(GMWA!$CP$2:$CP$600=X$4)*(GMWA!$CR$2:$CR$600=X$1),0),$A41-1966)</f>
        <v>825072</v>
      </c>
      <c r="Y41" s="285" cm="1">
        <f t="array" ref="Y41">INDEX(GMWA!$A$2:$CR$600,MATCH(1,(GMWA!$CQ$2:$CQ$600=Y$3)*(GMWA!$CP$2:$CP$600=Y$4)*(GMWA!$CR$2:$CR$600=Y$1),0),$A41-1966)</f>
        <v>1125273</v>
      </c>
      <c r="Z41" s="285" cm="1">
        <f t="array" ref="Z41">INDEX(GMWA!$A$2:$CR$600,MATCH(1,(GMWA!$CQ$2:$CQ$600=Z$3)*(GMWA!$CP$2:$CP$600=Z$4)*(GMWA!$CR$2:$CR$600=Z$1),0),$A41-1966)</f>
        <v>146853</v>
      </c>
      <c r="AA41" s="285" cm="1">
        <f t="array" ref="AA41">INDEX(GMWA!$A$2:$CR$600,MATCH(1,(GMWA!$CQ$2:$CQ$600=AA$3)*(GMWA!$CP$2:$CP$600=AA$4)*(GMWA!$CR$2:$CR$600=AA$1),0),$A41-1966)</f>
        <v>601.53300000000002</v>
      </c>
      <c r="AB41" s="285" cm="1">
        <f t="array" ref="AB41">INDEX(GMWA!$A$2:$CR$600,MATCH(1,(GMWA!$CQ$2:$CQ$600=AB$3)*(GMWA!$CP$2:$CP$600=AB$4)*(GMWA!$CR$2:$CR$600=AB$1),0),$A41-1966)</f>
        <v>1597363</v>
      </c>
      <c r="AC41" s="285" cm="1">
        <f t="array" ref="AC41">INDEX(GMWA!$A$2:$CR$600,MATCH(1,(GMWA!$CQ$2:$CQ$600=AC$3)*(GMWA!$CP$2:$CP$600=AC$4)*(GMWA!$CR$2:$CR$600=AC$1),0),$A41-1966)</f>
        <v>200.15280000000001</v>
      </c>
      <c r="AD41" s="285" cm="1">
        <f t="array" ref="AD41">INDEX(GMWA!$A$2:$CR$600,MATCH(1,(GMWA!$CQ$2:$CQ$600=AD$3)*(GMWA!$CP$2:$CP$600=AD$4)*(GMWA!$CR$2:$CR$600=AD$1),0),$A41-1966)</f>
        <v>335804.6</v>
      </c>
      <c r="AE41" s="285" cm="1">
        <f t="array" ref="AE41">INDEX(GMWA!$A$2:$CR$600,MATCH(1,(GMWA!$CQ$2:$CQ$600=AE$3)*(GMWA!$CP$2:$CP$600=AE$4)*(GMWA!$CR$2:$CR$600=AE$1),0),$A41-1966)</f>
        <v>1536.96</v>
      </c>
      <c r="AF41" s="285" cm="1">
        <f t="array" ref="AF41">INDEX(GMWA!$A$2:$CR$600,MATCH(1,(GMWA!$CQ$2:$CQ$600=AF$3)*(GMWA!$CP$2:$CP$600=AF$4)*(GMWA!$CR$2:$CR$600=AF$1),0),$A41-1966)</f>
        <v>1576.51</v>
      </c>
      <c r="AG41" s="285" cm="1">
        <f t="array" ref="AG41">INDEX(GMWA!$A$2:$CR$600,MATCH(1,(GMWA!$CQ$2:$CQ$600=AG$3)*(GMWA!$CP$2:$CP$600=AG$4)*(GMWA!$CR$2:$CR$600=AG$1),0),$A41-1966)</f>
        <v>1797.6790000000001</v>
      </c>
      <c r="AH41" s="285" cm="1">
        <f t="array" ref="AH41">INDEX(GMWA!$A$2:$CR$600,MATCH(1,(GMWA!$CQ$2:$CQ$600=AH$3)*(GMWA!$CP$2:$CP$600=AH$4)*(GMWA!$CR$2:$CR$600=AH$1),0),$A41-1966)</f>
        <v>455.52100000000002</v>
      </c>
      <c r="AI41" s="285" cm="1">
        <f t="array" ref="AI41">INDEX(GMWA!$A$2:$CR$600,MATCH(1,(GMWA!$CQ$2:$CQ$600=AI$3)*(GMWA!$CP$2:$CP$600=AI$4)*(GMWA!$CR$2:$CR$600=AI$1),0),$A41-1966)</f>
        <v>312.50299999999999</v>
      </c>
      <c r="AJ41" s="285" cm="1">
        <f t="array" ref="AJ41">INDEX(GMWA!$A$2:$CR$600,MATCH(1,(GMWA!$CQ$2:$CQ$600=AJ$3)*(GMWA!$CP$2:$CP$600=AJ$4)*(GMWA!$CR$2:$CR$600=AJ$1),0),$A41-1966)</f>
        <v>367.113</v>
      </c>
      <c r="AK41" s="285" cm="1">
        <f t="array" ref="AK41">INDEX(GMWA!$A$2:$CR$600,MATCH(1,(GMWA!$CQ$2:$CQ$600=AK$3)*(GMWA!$CP$2:$CP$600=AK$4)*(GMWA!$CR$2:$CR$600=AK$1),0),$A41-1966)</f>
        <v>242.10300000000001</v>
      </c>
      <c r="AL41" s="285" cm="1">
        <f t="array" ref="AL41">INDEX(GMWA!$A$2:$CR$600,MATCH(1,(GMWA!$CQ$2:$CQ$600=AL$3)*(GMWA!$CP$2:$CP$600=AL$4)*(GMWA!$CR$2:$CR$600=AL$1),0),$A41-1966)</f>
        <v>65.580870000000004</v>
      </c>
      <c r="AM41" s="285" cm="1">
        <f t="array" ref="AM41">INDEX(GMWA!$A$2:$CR$600,MATCH(1,(GMWA!$CQ$2:$CQ$600=AM$3)*(GMWA!$CP$2:$CP$600=AM$4)*(GMWA!$CR$2:$CR$600=AM$1),0),$A41-1966)</f>
        <v>28.73</v>
      </c>
      <c r="AN41" s="285" cm="1">
        <f t="array" ref="AN41">INDEX(GMWA!$A$2:$CR$600,MATCH(1,(GMWA!$CQ$2:$CQ$600=AN$3)*(GMWA!$CP$2:$CP$600=AN$4)*(GMWA!$CR$2:$CR$600=AN$1),0),$A41-1966)</f>
        <v>288.685</v>
      </c>
      <c r="AO41" s="285" cm="1">
        <f t="array" ref="AO41">INDEX(GMWA!$A$2:$CR$600,MATCH(1,(GMWA!$CQ$2:$CQ$600=AO$3)*(GMWA!$CP$2:$CP$600=AO$4)*(GMWA!$CR$2:$CR$600=AO$1),0),$A41-1966)</f>
        <v>142.57900000000001</v>
      </c>
      <c r="AP41" s="285" cm="1">
        <f t="array" ref="AP41">INDEX(GMWA!$A$2:$CR$600,MATCH(1,(GMWA!$CQ$2:$CQ$600=AP$3)*(GMWA!$CP$2:$CP$600=AP$4)*(GMWA!$CR$2:$CR$600=AP$1),0),$A41-1966)</f>
        <v>1544637</v>
      </c>
      <c r="AQ41" s="285" cm="1">
        <f t="array" ref="AQ41">INDEX(GMWA!$A$2:$CR$600,MATCH(1,(GMWA!$CQ$2:$CQ$600=AQ$3)*(GMWA!$CP$2:$CP$600=AQ$4)*(GMWA!$CR$2:$CR$600=AQ$1),0),$A41-1966)</f>
        <v>14474.25</v>
      </c>
      <c r="AR41" s="285" cm="1">
        <f t="array" ref="AR41">INDEX(GMWA!$A$2:$CR$600,MATCH(1,(GMWA!$CQ$2:$CQ$600=AR$3)*(GMWA!$CP$2:$CP$600=AR$4)*(GMWA!$CR$2:$CR$600=AR$1),0),$A41-1966)</f>
        <v>539325.19999999995</v>
      </c>
      <c r="AS41" s="285" cm="1">
        <f t="array" ref="AS41">INDEX(GMWA!$A$2:$CR$600,MATCH(1,(GMWA!$CQ$2:$CQ$600=AS$3)*(GMWA!$CP$2:$CP$600=AS$4)*(GMWA!$CR$2:$CR$600=AS$1),0),$A41-1966)</f>
        <v>1577661</v>
      </c>
      <c r="AT41" s="285" cm="1">
        <f t="array" ref="AT41">INDEX(GMWA!$A$2:$CR$600,MATCH(1,(GMWA!$CQ$2:$CQ$600=AT$3)*(GMWA!$CP$2:$CP$600=AT$4)*(GMWA!$CR$2:$CR$600=AT$1),0),$A41-1966)</f>
        <v>1133003</v>
      </c>
      <c r="AU41" s="285" cm="1">
        <f t="array" ref="AU41">INDEX(GMWA!$A$2:$CR$600,MATCH(1,(GMWA!$CQ$2:$CQ$600=AU$3)*(GMWA!$CP$2:$CP$600=AU$4)*(GMWA!$CR$2:$CR$600=AU$1),0),$A41-1966)</f>
        <v>1743.143</v>
      </c>
      <c r="AV41" s="285" cm="1">
        <f t="array" ref="AV41">INDEX(GMWA!$A$2:$CR$600,MATCH(1,(GMWA!$CQ$2:$CQ$600=AV$3)*(GMWA!$CP$2:$CP$600=AV$4)*(GMWA!$CR$2:$CR$600=AV$1),0),$A41-1966)</f>
        <v>3310064</v>
      </c>
      <c r="AW41" s="285" cm="1">
        <f t="array" ref="AW41">INDEX(GMWA!$A$2:$CR$600,MATCH(1,(GMWA!$CQ$2:$CQ$600=AW$3)*(GMWA!$CP$2:$CP$600=AW$4)*(GMWA!$CR$2:$CR$600=AW$1),0),$A41-1966)</f>
        <v>589.45849999999996</v>
      </c>
      <c r="AX41" s="285" cm="1">
        <f t="array" ref="AX41">INDEX(GMWA!$A$2:$CR$600,MATCH(1,(GMWA!$CQ$2:$CQ$600=AX$3)*(GMWA!$CP$2:$CP$600=AX$4)*(GMWA!$CR$2:$CR$600=AX$1),0),$A41-1966)</f>
        <v>1134541</v>
      </c>
      <c r="AY41" s="285" cm="1">
        <f t="array" ref="AY41">INDEX(GMWA!$A$2:$CR$600,MATCH(1,(GMWA!$CQ$2:$CQ$600=AY$3)*(GMWA!$CP$2:$CP$600=AY$4)*(GMWA!$CR$2:$CR$600=AY$1),0),$A41-1966)</f>
        <v>2545.6260000000002</v>
      </c>
      <c r="AZ41" s="285" cm="1">
        <f t="array" ref="AZ41">INDEX(GMWA!$A$2:$CR$600,MATCH(1,(GMWA!$CQ$2:$CQ$600=AZ$3)*(GMWA!$CP$2:$CP$600=AZ$4)*(GMWA!$CR$2:$CR$600=AZ$1),0),$A41-1966)</f>
        <v>1939.32</v>
      </c>
      <c r="BA41" s="285" cm="1">
        <f t="array" ref="BA41">INDEX(GMWA!$A$2:$CR$600,MATCH(1,(GMWA!$CQ$2:$CQ$600=BA$3)*(GMWA!$CP$2:$CP$600=BA$4)*(GMWA!$CR$2:$CR$600=BA$1),0),$A41-1966)</f>
        <v>1622.539</v>
      </c>
      <c r="BB41" s="285" cm="1">
        <f t="array" ref="BB41">INDEX(GMWA!$A$2:$CR$600,MATCH(1,(GMWA!$CQ$2:$CQ$600=BB$3)*(GMWA!$CP$2:$CP$600=BB$4)*(GMWA!$CR$2:$CR$600=BB$1),0),$A41-1966)</f>
        <v>1077.5409999999999</v>
      </c>
      <c r="BC41" s="285" cm="1">
        <f t="array" ref="BC41">INDEX(GMWA!$A$2:$CR$600,MATCH(1,(GMWA!$CQ$2:$CQ$600=BC$3)*(GMWA!$CP$2:$CP$600=BC$4)*(GMWA!$CR$2:$CR$600=BC$1),0),$A41-1966)</f>
        <v>622.93399999999997</v>
      </c>
      <c r="BD41" s="285" cm="1">
        <f t="array" ref="BD41">INDEX(GMWA!$A$2:$CR$600,MATCH(1,(GMWA!$CQ$2:$CQ$600=BD$3)*(GMWA!$CP$2:$CP$600=BD$4)*(GMWA!$CR$2:$CR$600=BD$1),0),$A41-1966)</f>
        <v>343.61500000000001</v>
      </c>
      <c r="BE41" s="285" cm="1">
        <f t="array" ref="BE41">INDEX(GMWA!$A$2:$CR$600,MATCH(1,(GMWA!$CQ$2:$CQ$600=BE$3)*(GMWA!$CP$2:$CP$600=BE$4)*(GMWA!$CR$2:$CR$600=BE$1),0),$A41-1966)</f>
        <v>283.74700000000001</v>
      </c>
      <c r="BF41" s="285" cm="1">
        <f t="array" ref="BF41">INDEX(GMWA!$A$2:$CR$600,MATCH(1,(GMWA!$CQ$2:$CQ$600=BF$3)*(GMWA!$CP$2:$CP$600=BF$4)*(GMWA!$CR$2:$CR$600=BF$1),0),$A41-1966)</f>
        <v>187.059</v>
      </c>
      <c r="BG41" s="285" cm="1">
        <f t="array" ref="BG41">INDEX(GMWA!$A$2:$CR$600,MATCH(1,(GMWA!$CQ$2:$CQ$600=BG$3)*(GMWA!$CP$2:$CP$600=BG$4)*(GMWA!$CR$2:$CR$600=BG$1),0),$A41-1966)</f>
        <v>197.09700000000001</v>
      </c>
      <c r="BH41" s="285" cm="1">
        <f t="array" ref="BH41">INDEX(GMWA!$A$2:$CR$600,MATCH(1,(GMWA!$CQ$2:$CQ$600=BH$3)*(GMWA!$CP$2:$CP$600=BH$4)*(GMWA!$CR$2:$CR$600=BH$1),0),$A41-1966)</f>
        <v>230.20599999999999</v>
      </c>
      <c r="BI41" s="285" cm="1">
        <f t="array" ref="BI41">INDEX(GMWA!$A$2:$CR$600,MATCH(1,(GMWA!$CQ$2:$CQ$600=BI$3)*(GMWA!$CP$2:$CP$600=BI$4)*(GMWA!$CR$2:$CR$600=BI$1),0),$A41-1966)</f>
        <v>175.48339999999999</v>
      </c>
      <c r="BK41" s="288">
        <f t="shared" si="8"/>
        <v>6.9604726487523996</v>
      </c>
      <c r="BL41" s="288">
        <f t="shared" si="8"/>
        <v>4.7968149148965091</v>
      </c>
      <c r="BM41" s="288">
        <f t="shared" si="8"/>
        <v>1.2067916496984505</v>
      </c>
      <c r="BN41" s="288">
        <f t="shared" si="8"/>
        <v>5.5045309005014778</v>
      </c>
      <c r="BO41" s="288">
        <f t="shared" si="8"/>
        <v>2.9771267866505959</v>
      </c>
      <c r="BP41" s="288">
        <f t="shared" si="8"/>
        <v>4.3892870382838511</v>
      </c>
      <c r="BQ41" s="288">
        <f t="shared" si="8"/>
        <v>3.5100437408403726</v>
      </c>
      <c r="BR41" s="288">
        <f t="shared" si="8"/>
        <v>3.1850261400290183</v>
      </c>
      <c r="BS41" s="288">
        <f t="shared" si="8"/>
        <v>3.0428409855016878</v>
      </c>
      <c r="BT41" s="288">
        <f t="shared" si="8"/>
        <v>4.4001509473245886</v>
      </c>
      <c r="BU41" s="288">
        <f t="shared" si="8"/>
        <v>3.3044509708152821</v>
      </c>
      <c r="BV41" s="288">
        <f t="shared" si="8"/>
        <v>4.2653332435879818</v>
      </c>
      <c r="BW41" s="288">
        <f t="shared" si="8"/>
        <v>3.7336544308604869</v>
      </c>
      <c r="BX41" s="288">
        <f t="shared" si="8"/>
        <v>3.8962825956870817</v>
      </c>
      <c r="BY41" s="288">
        <f t="shared" si="8"/>
        <v>3.7697766082922697</v>
      </c>
      <c r="BZ41" s="288">
        <f t="shared" si="6"/>
        <v>3.6696769556758895</v>
      </c>
      <c r="CA41" s="288">
        <f t="shared" si="6"/>
        <v>4.0443912988650492</v>
      </c>
      <c r="CB41" s="288">
        <f t="shared" si="6"/>
        <v>6.8552732335537758</v>
      </c>
      <c r="CC41" s="288">
        <f t="shared" si="6"/>
        <v>3.700919687548712</v>
      </c>
      <c r="CD41" s="288">
        <f t="shared" si="6"/>
        <v>3.6520104643741362</v>
      </c>
    </row>
    <row r="42" spans="1:82">
      <c r="A42" s="285">
        <f t="shared" si="5"/>
        <v>2008</v>
      </c>
      <c r="B42" s="285" cm="1">
        <f t="array" ref="B42">INDEX(GMWA!$A$2:$CR$600,MATCH(1,(GMWA!$CQ$2:$CQ$600=B$3)*(GMWA!$CP$2:$CP$600=B$4)*(GMWA!$CR$2:$CR$600=B$1),0),$A42-1966)</f>
        <v>49717</v>
      </c>
      <c r="C42" s="285" cm="1">
        <f t="array" ref="C42">INDEX(GMWA!$A$2:$CR$600,MATCH(1,(GMWA!$CQ$2:$CQ$600=C$3)*(GMWA!$CP$2:$CP$600=C$4)*(GMWA!$CR$2:$CR$600=C$1),0),$A42-1966)</f>
        <v>592.32500000000005</v>
      </c>
      <c r="D42" s="285" cm="1">
        <f t="array" ref="D42">INDEX(GMWA!$A$2:$CR$600,MATCH(1,(GMWA!$CQ$2:$CQ$600=D$3)*(GMWA!$CP$2:$CP$600=D$4)*(GMWA!$CR$2:$CR$600=D$1),0),$A42-1966)</f>
        <v>10270.5</v>
      </c>
      <c r="E42" s="285" cm="1">
        <f t="array" ref="E42">INDEX(GMWA!$A$2:$CR$600,MATCH(1,(GMWA!$CQ$2:$CQ$600=E$3)*(GMWA!$CP$2:$CP$600=E$4)*(GMWA!$CR$2:$CR$600=E$1),0),$A42-1966)</f>
        <v>61071</v>
      </c>
      <c r="F42" s="285" cm="1">
        <f t="array" ref="F42">INDEX(GMWA!$A$2:$CR$600,MATCH(1,(GMWA!$CQ$2:$CQ$600=F$3)*(GMWA!$CP$2:$CP$600=F$4)*(GMWA!$CR$2:$CR$600=F$1),0),$A42-1966)</f>
        <v>3542</v>
      </c>
      <c r="G42" s="285" cm="1">
        <f t="array" ref="G42">INDEX(GMWA!$A$2:$CR$600,MATCH(1,(GMWA!$CQ$2:$CQ$600=G$3)*(GMWA!$CP$2:$CP$600=G$4)*(GMWA!$CR$2:$CR$600=G$1),0),$A42-1966)</f>
        <v>25.478470000000002</v>
      </c>
      <c r="H42" s="285" cm="1">
        <f t="array" ref="H42">INDEX(GMWA!$A$2:$CR$600,MATCH(1,(GMWA!$CQ$2:$CQ$600=H$3)*(GMWA!$CP$2:$CP$600=H$4)*(GMWA!$CR$2:$CR$600=H$1),0),$A42-1966)</f>
        <v>54598.69</v>
      </c>
      <c r="I42" s="285" cm="1">
        <f t="array" ref="I42">INDEX(GMWA!$A$2:$CR$600,MATCH(1,(GMWA!$CQ$2:$CQ$600=I$3)*(GMWA!$CP$2:$CP$600=I$4)*(GMWA!$CR$2:$CR$600=I$1),0),$A42-1966)</f>
        <v>6.0845789999999997</v>
      </c>
      <c r="J42" s="285" cm="1">
        <f t="array" ref="J42">INDEX(GMWA!$A$2:$CR$600,MATCH(1,(GMWA!$CQ$2:$CQ$600=J$3)*(GMWA!$CP$2:$CP$600=J$4)*(GMWA!$CR$2:$CR$600=J$1),0),$A42-1966)</f>
        <v>10405</v>
      </c>
      <c r="K42" s="285" cm="1">
        <f t="array" ref="K42">INDEX(GMWA!$A$2:$CR$600,MATCH(1,(GMWA!$CQ$2:$CQ$600=K$3)*(GMWA!$CP$2:$CP$600=K$4)*(GMWA!$CR$2:$CR$600=K$1),0),$A42-1966)</f>
        <v>69.010639999999995</v>
      </c>
      <c r="L42" s="285" cm="1">
        <f t="array" ref="L42">INDEX(GMWA!$A$2:$CR$600,MATCH(1,(GMWA!$CQ$2:$CQ$600=L$3)*(GMWA!$CP$2:$CP$600=L$4)*(GMWA!$CR$2:$CR$600=L$1),0),$A42-1966)</f>
        <v>57.17</v>
      </c>
      <c r="M42" s="285" cm="1">
        <f t="array" ref="M42">INDEX(GMWA!$A$2:$CR$600,MATCH(1,(GMWA!$CQ$2:$CQ$600=M$3)*(GMWA!$CP$2:$CP$600=M$4)*(GMWA!$CR$2:$CR$600=M$1),0),$A42-1966)</f>
        <v>80.67801</v>
      </c>
      <c r="N42" s="285" cm="1">
        <f t="array" ref="N42">INDEX(GMWA!$A$2:$CR$600,MATCH(1,(GMWA!$CQ$2:$CQ$600=N$3)*(GMWA!$CP$2:$CP$600=N$4)*(GMWA!$CR$2:$CR$600=N$1),0),$A42-1966)</f>
        <v>17.52664</v>
      </c>
      <c r="O42" s="285" cm="1">
        <f t="array" ref="O42">INDEX(GMWA!$A$2:$CR$600,MATCH(1,(GMWA!$CQ$2:$CQ$600=O$3)*(GMWA!$CP$2:$CP$600=O$4)*(GMWA!$CR$2:$CR$600=O$1),0),$A42-1966)</f>
        <v>13.215999999999999</v>
      </c>
      <c r="P42" s="285" cm="1">
        <f t="array" ref="P42">INDEX(GMWA!$A$2:$CR$600,MATCH(1,(GMWA!$CQ$2:$CQ$600=P$3)*(GMWA!$CP$2:$CP$600=P$4)*(GMWA!$CR$2:$CR$600=P$1),0),$A42-1966)</f>
        <v>14.168100000000001</v>
      </c>
      <c r="Q42" s="285" cm="1">
        <f t="array" ref="Q42">INDEX(GMWA!$A$2:$CR$600,MATCH(1,(GMWA!$CQ$2:$CQ$600=Q$3)*(GMWA!$CP$2:$CP$600=Q$4)*(GMWA!$CR$2:$CR$600=Q$1),0),$A42-1966)</f>
        <v>8.6346229999999995</v>
      </c>
      <c r="R42" s="285" cm="1">
        <f t="array" ref="R42">INDEX(GMWA!$A$2:$CR$600,MATCH(1,(GMWA!$CQ$2:$CQ$600=R$3)*(GMWA!$CP$2:$CP$600=R$4)*(GMWA!$CR$2:$CR$600=R$1),0),$A42-1966)</f>
        <v>2.7140439999999999</v>
      </c>
      <c r="S42" s="285" cm="1">
        <f t="array" ref="S42">INDEX(GMWA!$A$2:$CR$600,MATCH(1,(GMWA!$CQ$2:$CQ$600=S$3)*(GMWA!$CP$2:$CP$600=S$4)*(GMWA!$CR$2:$CR$600=S$1),0),$A42-1966)</f>
        <v>2.3850899999999999</v>
      </c>
      <c r="T42" s="285" cm="1">
        <f t="array" ref="T42">INDEX(GMWA!$A$2:$CR$600,MATCH(1,(GMWA!$CQ$2:$CQ$600=T$3)*(GMWA!$CP$2:$CP$600=T$4)*(GMWA!$CR$2:$CR$600=T$1),0),$A42-1966)</f>
        <v>11.936999999999999</v>
      </c>
      <c r="U42" s="285" cm="1">
        <f t="array" ref="U42">INDEX(GMWA!$A$2:$CR$600,MATCH(1,(GMWA!$CQ$2:$CQ$600=U$3)*(GMWA!$CP$2:$CP$600=U$4)*(GMWA!$CR$2:$CR$600=U$1),0),$A42-1966)</f>
        <v>5.58758</v>
      </c>
      <c r="V42" s="285" cm="1">
        <f t="array" ref="V42">INDEX(GMWA!$A$2:$CR$600,MATCH(1,(GMWA!$CQ$2:$CQ$600=V$3)*(GMWA!$CP$2:$CP$600=V$4)*(GMWA!$CR$2:$CR$600=V$1),0),$A42-1966)</f>
        <v>809985</v>
      </c>
      <c r="W42" s="285" cm="1">
        <f t="array" ref="W42">INDEX(GMWA!$A$2:$CR$600,MATCH(1,(GMWA!$CQ$2:$CQ$600=W$3)*(GMWA!$CP$2:$CP$600=W$4)*(GMWA!$CR$2:$CR$600=W$1),0),$A42-1966)</f>
        <v>15090.99</v>
      </c>
      <c r="X42" s="285" cm="1">
        <f t="array" ref="X42">INDEX(GMWA!$A$2:$CR$600,MATCH(1,(GMWA!$CQ$2:$CQ$600=X$3)*(GMWA!$CP$2:$CP$600=X$4)*(GMWA!$CR$2:$CR$600=X$1),0),$A42-1966)</f>
        <v>837206</v>
      </c>
      <c r="Y42" s="285" cm="1">
        <f t="array" ref="Y42">INDEX(GMWA!$A$2:$CR$600,MATCH(1,(GMWA!$CQ$2:$CQ$600=Y$3)*(GMWA!$CP$2:$CP$600=Y$4)*(GMWA!$CR$2:$CR$600=Y$1),0),$A42-1966)</f>
        <v>1230238</v>
      </c>
      <c r="Z42" s="285" cm="1">
        <f t="array" ref="Z42">INDEX(GMWA!$A$2:$CR$600,MATCH(1,(GMWA!$CQ$2:$CQ$600=Z$3)*(GMWA!$CP$2:$CP$600=Z$4)*(GMWA!$CR$2:$CR$600=Z$1),0),$A42-1966)</f>
        <v>190940</v>
      </c>
      <c r="AA42" s="285" cm="1">
        <f t="array" ref="AA42">INDEX(GMWA!$A$2:$CR$600,MATCH(1,(GMWA!$CQ$2:$CQ$600=AA$3)*(GMWA!$CP$2:$CP$600=AA$4)*(GMWA!$CR$2:$CR$600=AA$1),0),$A42-1966)</f>
        <v>755.53499999999997</v>
      </c>
      <c r="AB42" s="285" cm="1">
        <f t="array" ref="AB42">INDEX(GMWA!$A$2:$CR$600,MATCH(1,(GMWA!$CQ$2:$CQ$600=AB$3)*(GMWA!$CP$2:$CP$600=AB$4)*(GMWA!$CR$2:$CR$600=AB$1),0),$A42-1966)</f>
        <v>1647348</v>
      </c>
      <c r="AC42" s="285" cm="1">
        <f t="array" ref="AC42">INDEX(GMWA!$A$2:$CR$600,MATCH(1,(GMWA!$CQ$2:$CQ$600=AC$3)*(GMWA!$CP$2:$CP$600=AC$4)*(GMWA!$CR$2:$CR$600=AC$1),0),$A42-1966)</f>
        <v>195.54849999999999</v>
      </c>
      <c r="AD42" s="285" cm="1">
        <f t="array" ref="AD42">INDEX(GMWA!$A$2:$CR$600,MATCH(1,(GMWA!$CQ$2:$CQ$600=AD$3)*(GMWA!$CP$2:$CP$600=AD$4)*(GMWA!$CR$2:$CR$600=AD$1),0),$A42-1966)</f>
        <v>400854.7</v>
      </c>
      <c r="AE42" s="285" cm="1">
        <f t="array" ref="AE42">INDEX(GMWA!$A$2:$CR$600,MATCH(1,(GMWA!$CQ$2:$CQ$600=AE$3)*(GMWA!$CP$2:$CP$600=AE$4)*(GMWA!$CR$2:$CR$600=AE$1),0),$A42-1966)</f>
        <v>1589.694</v>
      </c>
      <c r="AF42" s="285" cm="1">
        <f t="array" ref="AF42">INDEX(GMWA!$A$2:$CR$600,MATCH(1,(GMWA!$CQ$2:$CQ$600=AF$3)*(GMWA!$CP$2:$CP$600=AF$4)*(GMWA!$CR$2:$CR$600=AF$1),0),$A42-1966)</f>
        <v>1764.585</v>
      </c>
      <c r="AG42" s="285" cm="1">
        <f t="array" ref="AG42">INDEX(GMWA!$A$2:$CR$600,MATCH(1,(GMWA!$CQ$2:$CQ$600=AG$3)*(GMWA!$CP$2:$CP$600=AG$4)*(GMWA!$CR$2:$CR$600=AG$1),0),$A42-1966)</f>
        <v>1868.905</v>
      </c>
      <c r="AH42" s="285" cm="1">
        <f t="array" ref="AH42">INDEX(GMWA!$A$2:$CR$600,MATCH(1,(GMWA!$CQ$2:$CQ$600=AH$3)*(GMWA!$CP$2:$CP$600=AH$4)*(GMWA!$CR$2:$CR$600=AH$1),0),$A42-1966)</f>
        <v>529.08199999999999</v>
      </c>
      <c r="AI42" s="285" cm="1">
        <f t="array" ref="AI42">INDEX(GMWA!$A$2:$CR$600,MATCH(1,(GMWA!$CQ$2:$CQ$600=AI$3)*(GMWA!$CP$2:$CP$600=AI$4)*(GMWA!$CR$2:$CR$600=AI$1),0),$A42-1966)</f>
        <v>405.72699999999998</v>
      </c>
      <c r="AJ42" s="285" cm="1">
        <f t="array" ref="AJ42">INDEX(GMWA!$A$2:$CR$600,MATCH(1,(GMWA!$CQ$2:$CQ$600=AJ$3)*(GMWA!$CP$2:$CP$600=AJ$4)*(GMWA!$CR$2:$CR$600=AJ$1),0),$A42-1966)</f>
        <v>402.24</v>
      </c>
      <c r="AK42" s="285" cm="1">
        <f t="array" ref="AK42">INDEX(GMWA!$A$2:$CR$600,MATCH(1,(GMWA!$CQ$2:$CQ$600=AK$3)*(GMWA!$CP$2:$CP$600=AK$4)*(GMWA!$CR$2:$CR$600=AK$1),0),$A42-1966)</f>
        <v>262.83600000000001</v>
      </c>
      <c r="AL42" s="285" cm="1">
        <f t="array" ref="AL42">INDEX(GMWA!$A$2:$CR$600,MATCH(1,(GMWA!$CQ$2:$CQ$600=AL$3)*(GMWA!$CP$2:$CP$600=AL$4)*(GMWA!$CR$2:$CR$600=AL$1),0),$A42-1966)</f>
        <v>65.982129999999998</v>
      </c>
      <c r="AM42" s="285" cm="1">
        <f t="array" ref="AM42">INDEX(GMWA!$A$2:$CR$600,MATCH(1,(GMWA!$CQ$2:$CQ$600=AM$3)*(GMWA!$CP$2:$CP$600=AM$4)*(GMWA!$CR$2:$CR$600=AM$1),0),$A42-1966)</f>
        <v>43.082999999999998</v>
      </c>
      <c r="AN42" s="285" cm="1">
        <f t="array" ref="AN42">INDEX(GMWA!$A$2:$CR$600,MATCH(1,(GMWA!$CQ$2:$CQ$600=AN$3)*(GMWA!$CP$2:$CP$600=AN$4)*(GMWA!$CR$2:$CR$600=AN$1),0),$A42-1966)</f>
        <v>310.04199999999997</v>
      </c>
      <c r="AO42" s="285" cm="1">
        <f t="array" ref="AO42">INDEX(GMWA!$A$2:$CR$600,MATCH(1,(GMWA!$CQ$2:$CQ$600=AO$3)*(GMWA!$CP$2:$CP$600=AO$4)*(GMWA!$CR$2:$CR$600=AO$1),0),$A42-1966)</f>
        <v>153.13900000000001</v>
      </c>
      <c r="AP42" s="285" cm="1">
        <f t="array" ref="AP42">INDEX(GMWA!$A$2:$CR$600,MATCH(1,(GMWA!$CQ$2:$CQ$600=AP$3)*(GMWA!$CP$2:$CP$600=AP$4)*(GMWA!$CR$2:$CR$600=AP$1),0),$A42-1966)</f>
        <v>1593600</v>
      </c>
      <c r="AQ42" s="285" cm="1">
        <f t="array" ref="AQ42">INDEX(GMWA!$A$2:$CR$600,MATCH(1,(GMWA!$CQ$2:$CQ$600=AQ$3)*(GMWA!$CP$2:$CP$600=AQ$4)*(GMWA!$CR$2:$CR$600=AQ$1),0),$A42-1966)</f>
        <v>14769.85</v>
      </c>
      <c r="AR42" s="285" cm="1">
        <f t="array" ref="AR42">INDEX(GMWA!$A$2:$CR$600,MATCH(1,(GMWA!$CQ$2:$CQ$600=AR$3)*(GMWA!$CP$2:$CP$600=AR$4)*(GMWA!$CR$2:$CR$600=AR$1),0),$A42-1966)</f>
        <v>527838.9</v>
      </c>
      <c r="AS42" s="285" cm="1">
        <f t="array" ref="AS42">INDEX(GMWA!$A$2:$CR$600,MATCH(1,(GMWA!$CQ$2:$CQ$600=AS$3)*(GMWA!$CP$2:$CP$600=AS$4)*(GMWA!$CR$2:$CR$600=AS$1),0),$A42-1966)</f>
        <v>1657041</v>
      </c>
      <c r="AT42" s="285" cm="1">
        <f t="array" ref="AT42">INDEX(GMWA!$A$2:$CR$600,MATCH(1,(GMWA!$CQ$2:$CQ$600=AT$3)*(GMWA!$CP$2:$CP$600=AT$4)*(GMWA!$CR$2:$CR$600=AT$1),0),$A42-1966)</f>
        <v>1235376</v>
      </c>
      <c r="AU42" s="285" cm="1">
        <f t="array" ref="AU42">INDEX(GMWA!$A$2:$CR$600,MATCH(1,(GMWA!$CQ$2:$CQ$600=AU$3)*(GMWA!$CP$2:$CP$600=AU$4)*(GMWA!$CR$2:$CR$600=AU$1),0),$A42-1966)</f>
        <v>1809.721</v>
      </c>
      <c r="AV42" s="285" cm="1">
        <f t="array" ref="AV42">INDEX(GMWA!$A$2:$CR$600,MATCH(1,(GMWA!$CQ$2:$CQ$600=AV$3)*(GMWA!$CP$2:$CP$600=AV$4)*(GMWA!$CR$2:$CR$600=AV$1),0),$A42-1966)</f>
        <v>3391856</v>
      </c>
      <c r="AW42" s="285" cm="1">
        <f t="array" ref="AW42">INDEX(GMWA!$A$2:$CR$600,MATCH(1,(GMWA!$CQ$2:$CQ$600=AW$3)*(GMWA!$CP$2:$CP$600=AW$4)*(GMWA!$CR$2:$CR$600=AW$1),0),$A42-1966)</f>
        <v>614.07770000000005</v>
      </c>
      <c r="AX42" s="285" cm="1">
        <f t="array" ref="AX42">INDEX(GMWA!$A$2:$CR$600,MATCH(1,(GMWA!$CQ$2:$CQ$600=AX$3)*(GMWA!$CP$2:$CP$600=AX$4)*(GMWA!$CR$2:$CR$600=AX$1),0),$A42-1966)</f>
        <v>1202973</v>
      </c>
      <c r="AY42" s="285" cm="1">
        <f t="array" ref="AY42">INDEX(GMWA!$A$2:$CR$600,MATCH(1,(GMWA!$CQ$2:$CQ$600=AY$3)*(GMWA!$CP$2:$CP$600=AY$4)*(GMWA!$CR$2:$CR$600=AY$1),0),$A42-1966)</f>
        <v>2586.3739999999998</v>
      </c>
      <c r="AZ42" s="285" cm="1">
        <f t="array" ref="AZ42">INDEX(GMWA!$A$2:$CR$600,MATCH(1,(GMWA!$CQ$2:$CQ$600=AZ$3)*(GMWA!$CP$2:$CP$600=AZ$4)*(GMWA!$CR$2:$CR$600=AZ$1),0),$A42-1966)</f>
        <v>1989.2560000000001</v>
      </c>
      <c r="BA42" s="285" cm="1">
        <f t="array" ref="BA42">INDEX(GMWA!$A$2:$CR$600,MATCH(1,(GMWA!$CQ$2:$CQ$600=BA$3)*(GMWA!$CP$2:$CP$600=BA$4)*(GMWA!$CR$2:$CR$600=BA$1),0),$A42-1966)</f>
        <v>1643.914</v>
      </c>
      <c r="BB42" s="285" cm="1">
        <f t="array" ref="BB42">INDEX(GMWA!$A$2:$CR$600,MATCH(1,(GMWA!$CQ$2:$CQ$600=BB$3)*(GMWA!$CP$2:$CP$600=BB$4)*(GMWA!$CR$2:$CR$600=BB$1),0),$A42-1966)</f>
        <v>1112.432</v>
      </c>
      <c r="BC42" s="285" cm="1">
        <f t="array" ref="BC42">INDEX(GMWA!$A$2:$CR$600,MATCH(1,(GMWA!$CQ$2:$CQ$600=BC$3)*(GMWA!$CP$2:$CP$600=BC$4)*(GMWA!$CR$2:$CR$600=BC$1),0),$A42-1966)</f>
        <v>651.43399999999997</v>
      </c>
      <c r="BD42" s="285" cm="1">
        <f t="array" ref="BD42">INDEX(GMWA!$A$2:$CR$600,MATCH(1,(GMWA!$CQ$2:$CQ$600=BD$3)*(GMWA!$CP$2:$CP$600=BD$4)*(GMWA!$CR$2:$CR$600=BD$1),0),$A42-1966)</f>
        <v>351.733</v>
      </c>
      <c r="BE42" s="285" cm="1">
        <f t="array" ref="BE42">INDEX(GMWA!$A$2:$CR$600,MATCH(1,(GMWA!$CQ$2:$CQ$600=BE$3)*(GMWA!$CP$2:$CP$600=BE$4)*(GMWA!$CR$2:$CR$600=BE$1),0),$A42-1966)</f>
        <v>293.67419999999998</v>
      </c>
      <c r="BF42" s="285" cm="1">
        <f t="array" ref="BF42">INDEX(GMWA!$A$2:$CR$600,MATCH(1,(GMWA!$CQ$2:$CQ$600=BF$3)*(GMWA!$CP$2:$CP$600=BF$4)*(GMWA!$CR$2:$CR$600=BF$1),0),$A42-1966)</f>
        <v>194.25299999999999</v>
      </c>
      <c r="BG42" s="285" cm="1">
        <f t="array" ref="BG42">INDEX(GMWA!$A$2:$CR$600,MATCH(1,(GMWA!$CQ$2:$CQ$600=BG$3)*(GMWA!$CP$2:$CP$600=BG$4)*(GMWA!$CR$2:$CR$600=BG$1),0),$A42-1966)</f>
        <v>187.09100000000001</v>
      </c>
      <c r="BH42" s="285" cm="1">
        <f t="array" ref="BH42">INDEX(GMWA!$A$2:$CR$600,MATCH(1,(GMWA!$CQ$2:$CQ$600=BH$3)*(GMWA!$CP$2:$CP$600=BH$4)*(GMWA!$CR$2:$CR$600=BH$1),0),$A42-1966)</f>
        <v>240.483</v>
      </c>
      <c r="BI42" s="285" cm="1">
        <f t="array" ref="BI42">INDEX(GMWA!$A$2:$CR$600,MATCH(1,(GMWA!$CQ$2:$CQ$600=BI$3)*(GMWA!$CP$2:$CP$600=BI$4)*(GMWA!$CR$2:$CR$600=BI$1),0),$A42-1966)</f>
        <v>179.1028</v>
      </c>
      <c r="BK42" s="288">
        <f t="shared" si="8"/>
        <v>6.1380149015105214</v>
      </c>
      <c r="BL42" s="288">
        <f t="shared" si="8"/>
        <v>3.9250241369187844</v>
      </c>
      <c r="BM42" s="288">
        <f t="shared" si="8"/>
        <v>1.2267590055494109</v>
      </c>
      <c r="BN42" s="288">
        <f t="shared" si="8"/>
        <v>4.9641614061669364</v>
      </c>
      <c r="BO42" s="288">
        <f t="shared" si="8"/>
        <v>1.855032994658008</v>
      </c>
      <c r="BP42" s="288">
        <f t="shared" si="8"/>
        <v>3.3722421860006491</v>
      </c>
      <c r="BQ42" s="288">
        <f t="shared" si="8"/>
        <v>3.3143385611297678</v>
      </c>
      <c r="BR42" s="288">
        <f t="shared" si="8"/>
        <v>3.1115447063004833</v>
      </c>
      <c r="BS42" s="288">
        <f t="shared" si="8"/>
        <v>2.5957036302680248</v>
      </c>
      <c r="BT42" s="288">
        <f t="shared" si="8"/>
        <v>4.3411272861317958</v>
      </c>
      <c r="BU42" s="288">
        <f t="shared" si="8"/>
        <v>3.2398552634188773</v>
      </c>
      <c r="BV42" s="288">
        <f t="shared" si="8"/>
        <v>4.3168598724921816</v>
      </c>
      <c r="BW42" s="288">
        <f t="shared" si="8"/>
        <v>3.3126509690369357</v>
      </c>
      <c r="BX42" s="288">
        <f t="shared" si="8"/>
        <v>3.2573627094080502</v>
      </c>
      <c r="BY42" s="288">
        <f t="shared" si="8"/>
        <v>3.5223001193317423</v>
      </c>
      <c r="BZ42" s="288">
        <f t="shared" si="6"/>
        <v>3.285175166263373</v>
      </c>
      <c r="CA42" s="288">
        <f t="shared" si="6"/>
        <v>4.1133015863537601</v>
      </c>
      <c r="CB42" s="288">
        <f t="shared" si="6"/>
        <v>5.5360350950490913</v>
      </c>
      <c r="CC42" s="288">
        <f t="shared" si="6"/>
        <v>3.8501235316505502</v>
      </c>
      <c r="CD42" s="288">
        <f t="shared" si="6"/>
        <v>3.648698241466902</v>
      </c>
    </row>
    <row r="43" spans="1:82">
      <c r="A43" s="285">
        <f t="shared" si="5"/>
        <v>2009</v>
      </c>
      <c r="B43" s="285" cm="1">
        <f t="array" ref="B43">INDEX(GMWA!$A$2:$CR$600,MATCH(1,(GMWA!$CQ$2:$CQ$600=B$3)*(GMWA!$CP$2:$CP$600=B$4)*(GMWA!$CR$2:$CR$600=B$1),0),$A43-1966)</f>
        <v>42181</v>
      </c>
      <c r="C43" s="285" cm="1">
        <f t="array" ref="C43">INDEX(GMWA!$A$2:$CR$600,MATCH(1,(GMWA!$CQ$2:$CQ$600=C$3)*(GMWA!$CP$2:$CP$600=C$4)*(GMWA!$CR$2:$CR$600=C$1),0),$A43-1966)</f>
        <v>621.54999999999995</v>
      </c>
      <c r="D43" s="285" cm="1">
        <f t="array" ref="D43">INDEX(GMWA!$A$2:$CR$600,MATCH(1,(GMWA!$CQ$2:$CQ$600=D$3)*(GMWA!$CP$2:$CP$600=D$4)*(GMWA!$CR$2:$CR$600=D$1),0),$A43-1966)</f>
        <v>9724.7999999999993</v>
      </c>
      <c r="E43" s="285" cm="1">
        <f t="array" ref="E43">INDEX(GMWA!$A$2:$CR$600,MATCH(1,(GMWA!$CQ$2:$CQ$600=E$3)*(GMWA!$CP$2:$CP$600=E$4)*(GMWA!$CR$2:$CR$600=E$1),0),$A43-1966)</f>
        <v>57921</v>
      </c>
      <c r="F43" s="285" cm="1">
        <f t="array" ref="F43">INDEX(GMWA!$A$2:$CR$600,MATCH(1,(GMWA!$CQ$2:$CQ$600=F$3)*(GMWA!$CP$2:$CP$600=F$4)*(GMWA!$CR$2:$CR$600=F$1),0),$A43-1966)</f>
        <v>5022</v>
      </c>
      <c r="G43" s="285" cm="1">
        <f t="array" ref="G43">INDEX(GMWA!$A$2:$CR$600,MATCH(1,(GMWA!$CQ$2:$CQ$600=G$3)*(GMWA!$CP$2:$CP$600=G$4)*(GMWA!$CR$2:$CR$600=G$1),0),$A43-1966)</f>
        <v>31.123519999999999</v>
      </c>
      <c r="H43" s="285" cm="1">
        <f t="array" ref="H43">INDEX(GMWA!$A$2:$CR$600,MATCH(1,(GMWA!$CQ$2:$CQ$600=H$3)*(GMWA!$CP$2:$CP$600=H$4)*(GMWA!$CR$2:$CR$600=H$1),0),$A43-1966)</f>
        <v>43436.62</v>
      </c>
      <c r="I43" s="285" cm="1">
        <f t="array" ref="I43">INDEX(GMWA!$A$2:$CR$600,MATCH(1,(GMWA!$CQ$2:$CQ$600=I$3)*(GMWA!$CP$2:$CP$600=I$4)*(GMWA!$CR$2:$CR$600=I$1),0),$A43-1966)</f>
        <v>5.452426</v>
      </c>
      <c r="J43" s="285" cm="1">
        <f t="array" ref="J43">INDEX(GMWA!$A$2:$CR$600,MATCH(1,(GMWA!$CQ$2:$CQ$600=J$3)*(GMWA!$CP$2:$CP$600=J$4)*(GMWA!$CR$2:$CR$600=J$1),0),$A43-1966)</f>
        <v>11519</v>
      </c>
      <c r="K43" s="285" cm="1">
        <f t="array" ref="K43">INDEX(GMWA!$A$2:$CR$600,MATCH(1,(GMWA!$CQ$2:$CQ$600=K$3)*(GMWA!$CP$2:$CP$600=K$4)*(GMWA!$CR$2:$CR$600=K$1),0),$A43-1966)</f>
        <v>65.103470000000002</v>
      </c>
      <c r="L43" s="285" cm="1">
        <f t="array" ref="L43">INDEX(GMWA!$A$2:$CR$600,MATCH(1,(GMWA!$CQ$2:$CQ$600=L$3)*(GMWA!$CP$2:$CP$600=L$4)*(GMWA!$CR$2:$CR$600=L$1),0),$A43-1966)</f>
        <v>49.280999999999999</v>
      </c>
      <c r="M43" s="285" cm="1">
        <f t="array" ref="M43">INDEX(GMWA!$A$2:$CR$600,MATCH(1,(GMWA!$CQ$2:$CQ$600=M$3)*(GMWA!$CP$2:$CP$600=M$4)*(GMWA!$CR$2:$CR$600=M$1),0),$A43-1966)</f>
        <v>69.498990000000006</v>
      </c>
      <c r="N43" s="285" cm="1">
        <f t="array" ref="N43">INDEX(GMWA!$A$2:$CR$600,MATCH(1,(GMWA!$CQ$2:$CQ$600=N$3)*(GMWA!$CP$2:$CP$600=N$4)*(GMWA!$CR$2:$CR$600=N$1),0),$A43-1966)</f>
        <v>18.34667</v>
      </c>
      <c r="O43" s="285" cm="1">
        <f t="array" ref="O43">INDEX(GMWA!$A$2:$CR$600,MATCH(1,(GMWA!$CQ$2:$CQ$600=O$3)*(GMWA!$CP$2:$CP$600=O$4)*(GMWA!$CR$2:$CR$600=O$1),0),$A43-1966)</f>
        <v>12.709</v>
      </c>
      <c r="P43" s="285" cm="1">
        <f t="array" ref="P43">INDEX(GMWA!$A$2:$CR$600,MATCH(1,(GMWA!$CQ$2:$CQ$600=P$3)*(GMWA!$CP$2:$CP$600=P$4)*(GMWA!$CR$2:$CR$600=P$1),0),$A43-1966)</f>
        <v>13.467460000000001</v>
      </c>
      <c r="Q43" s="285" cm="1">
        <f t="array" ref="Q43">INDEX(GMWA!$A$2:$CR$600,MATCH(1,(GMWA!$CQ$2:$CQ$600=Q$3)*(GMWA!$CP$2:$CP$600=Q$4)*(GMWA!$CR$2:$CR$600=Q$1),0),$A43-1966)</f>
        <v>9.0148270000000004</v>
      </c>
      <c r="R43" s="285" cm="1">
        <f t="array" ref="R43">INDEX(GMWA!$A$2:$CR$600,MATCH(1,(GMWA!$CQ$2:$CQ$600=R$3)*(GMWA!$CP$2:$CP$600=R$4)*(GMWA!$CR$2:$CR$600=R$1),0),$A43-1966)</f>
        <v>2.4131710000000002</v>
      </c>
      <c r="S43" s="285" cm="1">
        <f t="array" ref="S43">INDEX(GMWA!$A$2:$CR$600,MATCH(1,(GMWA!$CQ$2:$CQ$600=S$3)*(GMWA!$CP$2:$CP$600=S$4)*(GMWA!$CR$2:$CR$600=S$1),0),$A43-1966)</f>
        <v>3.3938199999999998</v>
      </c>
      <c r="T43" s="285" cm="1">
        <f t="array" ref="T43">INDEX(GMWA!$A$2:$CR$600,MATCH(1,(GMWA!$CQ$2:$CQ$600=T$3)*(GMWA!$CP$2:$CP$600=T$4)*(GMWA!$CR$2:$CR$600=T$1),0),$A43-1966)</f>
        <v>11.917</v>
      </c>
      <c r="U43" s="285" cm="1">
        <f t="array" ref="U43">INDEX(GMWA!$A$2:$CR$600,MATCH(1,(GMWA!$CQ$2:$CQ$600=U$3)*(GMWA!$CP$2:$CP$600=U$4)*(GMWA!$CR$2:$CR$600=U$1),0),$A43-1966)</f>
        <v>5.2395399999999999</v>
      </c>
      <c r="V43" s="285" cm="1">
        <f t="array" ref="V43">INDEX(GMWA!$A$2:$CR$600,MATCH(1,(GMWA!$CQ$2:$CQ$600=V$3)*(GMWA!$CP$2:$CP$600=V$4)*(GMWA!$CR$2:$CR$600=V$1),0),$A43-1966)</f>
        <v>1005405</v>
      </c>
      <c r="W43" s="285" cm="1">
        <f t="array" ref="W43">INDEX(GMWA!$A$2:$CR$600,MATCH(1,(GMWA!$CQ$2:$CQ$600=W$3)*(GMWA!$CP$2:$CP$600=W$4)*(GMWA!$CR$2:$CR$600=W$1),0),$A43-1966)</f>
        <v>16742.27</v>
      </c>
      <c r="X43" s="285" cm="1">
        <f t="array" ref="X43">INDEX(GMWA!$A$2:$CR$600,MATCH(1,(GMWA!$CQ$2:$CQ$600=X$3)*(GMWA!$CP$2:$CP$600=X$4)*(GMWA!$CR$2:$CR$600=X$1),0),$A43-1966)</f>
        <v>877183</v>
      </c>
      <c r="Y43" s="285" cm="1">
        <f t="array" ref="Y43">INDEX(GMWA!$A$2:$CR$600,MATCH(1,(GMWA!$CQ$2:$CQ$600=Y$3)*(GMWA!$CP$2:$CP$600=Y$4)*(GMWA!$CR$2:$CR$600=Y$1),0),$A43-1966)</f>
        <v>1361026</v>
      </c>
      <c r="Z43" s="285" cm="1">
        <f t="array" ref="Z43">INDEX(GMWA!$A$2:$CR$600,MATCH(1,(GMWA!$CQ$2:$CQ$600=Z$3)*(GMWA!$CP$2:$CP$600=Z$4)*(GMWA!$CR$2:$CR$600=Z$1),0),$A43-1966)</f>
        <v>265312</v>
      </c>
      <c r="AA43" s="285" cm="1">
        <f t="array" ref="AA43">INDEX(GMWA!$A$2:$CR$600,MATCH(1,(GMWA!$CQ$2:$CQ$600=AA$3)*(GMWA!$CP$2:$CP$600=AA$4)*(GMWA!$CR$2:$CR$600=AA$1),0),$A43-1966)</f>
        <v>848.45600000000002</v>
      </c>
      <c r="AB43" s="285" cm="1">
        <f t="array" ref="AB43">INDEX(GMWA!$A$2:$CR$600,MATCH(1,(GMWA!$CQ$2:$CQ$600=AB$3)*(GMWA!$CP$2:$CP$600=AB$4)*(GMWA!$CR$2:$CR$600=AB$1),0),$A43-1966)</f>
        <v>1657312</v>
      </c>
      <c r="AC43" s="285" cm="1">
        <f t="array" ref="AC43">INDEX(GMWA!$A$2:$CR$600,MATCH(1,(GMWA!$CQ$2:$CQ$600=AC$3)*(GMWA!$CP$2:$CP$600=AC$4)*(GMWA!$CR$2:$CR$600=AC$1),0),$A43-1966)</f>
        <v>182.25129999999999</v>
      </c>
      <c r="AD43" s="285" cm="1">
        <f t="array" ref="AD43">INDEX(GMWA!$A$2:$CR$600,MATCH(1,(GMWA!$CQ$2:$CQ$600=AD$3)*(GMWA!$CP$2:$CP$600=AD$4)*(GMWA!$CR$2:$CR$600=AD$1),0),$A43-1966)</f>
        <v>450842.1</v>
      </c>
      <c r="AE43" s="285" cm="1">
        <f t="array" ref="AE43">INDEX(GMWA!$A$2:$CR$600,MATCH(1,(GMWA!$CQ$2:$CQ$600=AE$3)*(GMWA!$CP$2:$CP$600=AE$4)*(GMWA!$CR$2:$CR$600=AE$1),0),$A43-1966)</f>
        <v>1769.5219999999999</v>
      </c>
      <c r="AF43" s="285" cm="1">
        <f t="array" ref="AF43">INDEX(GMWA!$A$2:$CR$600,MATCH(1,(GMWA!$CQ$2:$CQ$600=AF$3)*(GMWA!$CP$2:$CP$600=AF$4)*(GMWA!$CR$2:$CR$600=AF$1),0),$A43-1966)</f>
        <v>1977.9590000000001</v>
      </c>
      <c r="AG43" s="285" cm="1">
        <f t="array" ref="AG43">INDEX(GMWA!$A$2:$CR$600,MATCH(1,(GMWA!$CQ$2:$CQ$600=AG$3)*(GMWA!$CP$2:$CP$600=AG$4)*(GMWA!$CR$2:$CR$600=AG$1),0),$A43-1966)</f>
        <v>2001.942</v>
      </c>
      <c r="AH43" s="285" cm="1">
        <f t="array" ref="AH43">INDEX(GMWA!$A$2:$CR$600,MATCH(1,(GMWA!$CQ$2:$CQ$600=AH$3)*(GMWA!$CP$2:$CP$600=AH$4)*(GMWA!$CR$2:$CR$600=AH$1),0),$A43-1966)</f>
        <v>672.24699999999996</v>
      </c>
      <c r="AI43" s="285" cm="1">
        <f t="array" ref="AI43">INDEX(GMWA!$A$2:$CR$600,MATCH(1,(GMWA!$CQ$2:$CQ$600=AI$3)*(GMWA!$CP$2:$CP$600=AI$4)*(GMWA!$CR$2:$CR$600=AI$1),0),$A43-1966)</f>
        <v>407.82499999999999</v>
      </c>
      <c r="AJ43" s="285" cm="1">
        <f t="array" ref="AJ43">INDEX(GMWA!$A$2:$CR$600,MATCH(1,(GMWA!$CQ$2:$CQ$600=AJ$3)*(GMWA!$CP$2:$CP$600=AJ$4)*(GMWA!$CR$2:$CR$600=AJ$1),0),$A43-1966)</f>
        <v>420.90300000000002</v>
      </c>
      <c r="AK43" s="285" cm="1">
        <f t="array" ref="AK43">INDEX(GMWA!$A$2:$CR$600,MATCH(1,(GMWA!$CQ$2:$CQ$600=AK$3)*(GMWA!$CP$2:$CP$600=AK$4)*(GMWA!$CR$2:$CR$600=AK$1),0),$A43-1966)</f>
        <v>283.02600000000001</v>
      </c>
      <c r="AL43" s="285" cm="1">
        <f t="array" ref="AL43">INDEX(GMWA!$A$2:$CR$600,MATCH(1,(GMWA!$CQ$2:$CQ$600=AL$3)*(GMWA!$CP$2:$CP$600=AL$4)*(GMWA!$CR$2:$CR$600=AL$1),0),$A43-1966)</f>
        <v>78.828810000000004</v>
      </c>
      <c r="AM43" s="285" cm="1">
        <f t="array" ref="AM43">INDEX(GMWA!$A$2:$CR$600,MATCH(1,(GMWA!$CQ$2:$CQ$600=AM$3)*(GMWA!$CP$2:$CP$600=AM$4)*(GMWA!$CR$2:$CR$600=AM$1),0),$A43-1966)</f>
        <v>63.008000000000003</v>
      </c>
      <c r="AN43" s="285" cm="1">
        <f t="array" ref="AN43">INDEX(GMWA!$A$2:$CR$600,MATCH(1,(GMWA!$CQ$2:$CQ$600=AN$3)*(GMWA!$CP$2:$CP$600=AN$4)*(GMWA!$CR$2:$CR$600=AN$1),0),$A43-1966)</f>
        <v>348.024</v>
      </c>
      <c r="AO43" s="285" cm="1">
        <f t="array" ref="AO43">INDEX(GMWA!$A$2:$CR$600,MATCH(1,(GMWA!$CQ$2:$CQ$600=AO$3)*(GMWA!$CP$2:$CP$600=AO$4)*(GMWA!$CR$2:$CR$600=AO$1),0),$A43-1966)</f>
        <v>173.083</v>
      </c>
      <c r="AP43" s="285" cm="1">
        <f t="array" ref="AP43">INDEX(GMWA!$A$2:$CR$600,MATCH(1,(GMWA!$CQ$2:$CQ$600=AP$3)*(GMWA!$CP$2:$CP$600=AP$4)*(GMWA!$CR$2:$CR$600=AP$1),0),$A43-1966)</f>
        <v>1548802</v>
      </c>
      <c r="AQ43" s="285" cm="1">
        <f t="array" ref="AQ43">INDEX(GMWA!$A$2:$CR$600,MATCH(1,(GMWA!$CQ$2:$CQ$600=AQ$3)*(GMWA!$CP$2:$CP$600=AQ$4)*(GMWA!$CR$2:$CR$600=AQ$1),0),$A43-1966)</f>
        <v>14478.05</v>
      </c>
      <c r="AR43" s="285" cm="1">
        <f t="array" ref="AR43">INDEX(GMWA!$A$2:$CR$600,MATCH(1,(GMWA!$CQ$2:$CQ$600=AR$3)*(GMWA!$CP$2:$CP$600=AR$4)*(GMWA!$CR$2:$CR$600=AR$1),0),$A43-1966)</f>
        <v>495051.7</v>
      </c>
      <c r="AS43" s="285" cm="1">
        <f t="array" ref="AS43">INDEX(GMWA!$A$2:$CR$600,MATCH(1,(GMWA!$CQ$2:$CQ$600=AS$3)*(GMWA!$CP$2:$CP$600=AS$4)*(GMWA!$CR$2:$CR$600=AS$1),0),$A43-1966)</f>
        <v>1571334</v>
      </c>
      <c r="AT43" s="285" cm="1">
        <f t="array" ref="AT43">INDEX(GMWA!$A$2:$CR$600,MATCH(1,(GMWA!$CQ$2:$CQ$600=AT$3)*(GMWA!$CP$2:$CP$600=AT$4)*(GMWA!$CR$2:$CR$600=AT$1),0),$A43-1966)</f>
        <v>1264795</v>
      </c>
      <c r="AU43" s="285" cm="1">
        <f t="array" ref="AU43">INDEX(GMWA!$A$2:$CR$600,MATCH(1,(GMWA!$CQ$2:$CQ$600=AU$3)*(GMWA!$CP$2:$CP$600=AU$4)*(GMWA!$CR$2:$CR$600=AU$1),0),$A43-1966)</f>
        <v>1729.529</v>
      </c>
      <c r="AV43" s="285" cm="1">
        <f t="array" ref="AV43">INDEX(GMWA!$A$2:$CR$600,MATCH(1,(GMWA!$CQ$2:$CQ$600=AV$3)*(GMWA!$CP$2:$CP$600=AV$4)*(GMWA!$CR$2:$CR$600=AV$1),0),$A43-1966)</f>
        <v>3323215</v>
      </c>
      <c r="AW43" s="285" cm="1">
        <f t="array" ref="AW43">INDEX(GMWA!$A$2:$CR$600,MATCH(1,(GMWA!$CQ$2:$CQ$600=AW$3)*(GMWA!$CP$2:$CP$600=AW$4)*(GMWA!$CR$2:$CR$600=AW$1),0),$A43-1966)</f>
        <v>602.73559999999998</v>
      </c>
      <c r="AX43" s="285" cm="1">
        <f t="array" ref="AX43">INDEX(GMWA!$A$2:$CR$600,MATCH(1,(GMWA!$CQ$2:$CQ$600=AX$3)*(GMWA!$CP$2:$CP$600=AX$4)*(GMWA!$CR$2:$CR$600=AX$1),0),$A43-1966)</f>
        <v>1255306</v>
      </c>
      <c r="AY43" s="285" cm="1">
        <f t="array" ref="AY43">INDEX(GMWA!$A$2:$CR$600,MATCH(1,(GMWA!$CQ$2:$CQ$600=AY$3)*(GMWA!$CP$2:$CP$600=AY$4)*(GMWA!$CR$2:$CR$600=AY$1),0),$A43-1966)</f>
        <v>2492.92</v>
      </c>
      <c r="AZ43" s="285" cm="1">
        <f t="array" ref="AZ43">INDEX(GMWA!$A$2:$CR$600,MATCH(1,(GMWA!$CQ$2:$CQ$600=AZ$3)*(GMWA!$CP$2:$CP$600=AZ$4)*(GMWA!$CR$2:$CR$600=AZ$1),0),$A43-1966)</f>
        <v>1936.8979999999999</v>
      </c>
      <c r="BA43" s="285" cm="1">
        <f t="array" ref="BA43">INDEX(GMWA!$A$2:$CR$600,MATCH(1,(GMWA!$CQ$2:$CQ$600=BA$3)*(GMWA!$CP$2:$CP$600=BA$4)*(GMWA!$CR$2:$CR$600=BA$1),0),$A43-1966)</f>
        <v>1584.0029999999999</v>
      </c>
      <c r="BB43" s="285" cm="1">
        <f t="array" ref="BB43">INDEX(GMWA!$A$2:$CR$600,MATCH(1,(GMWA!$CQ$2:$CQ$600=BB$3)*(GMWA!$CP$2:$CP$600=BB$4)*(GMWA!$CR$2:$CR$600=BB$1),0),$A43-1966)</f>
        <v>1072.99</v>
      </c>
      <c r="BC43" s="285" cm="1">
        <f t="array" ref="BC43">INDEX(GMWA!$A$2:$CR$600,MATCH(1,(GMWA!$CQ$2:$CQ$600=BC$3)*(GMWA!$CP$2:$CP$600=BC$4)*(GMWA!$CR$2:$CR$600=BC$1),0),$A43-1966)</f>
        <v>630.21799999999996</v>
      </c>
      <c r="BD43" s="285" cm="1">
        <f t="array" ref="BD43">INDEX(GMWA!$A$2:$CR$600,MATCH(1,(GMWA!$CQ$2:$CQ$600=BD$3)*(GMWA!$CP$2:$CP$600=BD$4)*(GMWA!$CR$2:$CR$600=BD$1),0),$A43-1966)</f>
        <v>346.47300000000001</v>
      </c>
      <c r="BE43" s="285" cm="1">
        <f t="array" ref="BE43">INDEX(GMWA!$A$2:$CR$600,MATCH(1,(GMWA!$CQ$2:$CQ$600=BE$3)*(GMWA!$CP$2:$CP$600=BE$4)*(GMWA!$CR$2:$CR$600=BE$1),0),$A43-1966)</f>
        <v>287.91059999999999</v>
      </c>
      <c r="BF43" s="285" cm="1">
        <f t="array" ref="BF43">INDEX(GMWA!$A$2:$CR$600,MATCH(1,(GMWA!$CQ$2:$CQ$600=BF$3)*(GMWA!$CP$2:$CP$600=BF$4)*(GMWA!$CR$2:$CR$600=BF$1),0),$A43-1966)</f>
        <v>181.73500000000001</v>
      </c>
      <c r="BG43" s="285" cm="1">
        <f t="array" ref="BG43">INDEX(GMWA!$A$2:$CR$600,MATCH(1,(GMWA!$CQ$2:$CQ$600=BG$3)*(GMWA!$CP$2:$CP$600=BG$4)*(GMWA!$CR$2:$CR$600=BG$1),0),$A43-1966)</f>
        <v>169.63399999999999</v>
      </c>
      <c r="BH43" s="285" cm="1">
        <f t="array" ref="BH43">INDEX(GMWA!$A$2:$CR$600,MATCH(1,(GMWA!$CQ$2:$CQ$600=BH$3)*(GMWA!$CP$2:$CP$600=BH$4)*(GMWA!$CR$2:$CR$600=BH$1),0),$A43-1966)</f>
        <v>235.76300000000001</v>
      </c>
      <c r="BI43" s="285" cm="1">
        <f t="array" ref="BI43">INDEX(GMWA!$A$2:$CR$600,MATCH(1,(GMWA!$CQ$2:$CQ$600=BI$3)*(GMWA!$CP$2:$CP$600=BI$4)*(GMWA!$CR$2:$CR$600=BI$1),0),$A43-1966)</f>
        <v>175.41650000000001</v>
      </c>
      <c r="BK43" s="288">
        <f t="shared" si="8"/>
        <v>4.195423734713871</v>
      </c>
      <c r="BL43" s="288">
        <f t="shared" si="8"/>
        <v>3.7124595410299799</v>
      </c>
      <c r="BM43" s="288">
        <f t="shared" si="8"/>
        <v>1.1086398163211098</v>
      </c>
      <c r="BN43" s="288">
        <f t="shared" si="8"/>
        <v>4.2556865188468107</v>
      </c>
      <c r="BO43" s="288">
        <f t="shared" si="8"/>
        <v>1.8928657580508985</v>
      </c>
      <c r="BP43" s="288">
        <f t="shared" si="8"/>
        <v>3.6682538634885011</v>
      </c>
      <c r="BQ43" s="288">
        <f t="shared" si="8"/>
        <v>2.6209078314765115</v>
      </c>
      <c r="BR43" s="288">
        <f t="shared" si="8"/>
        <v>2.9917076037317707</v>
      </c>
      <c r="BS43" s="288">
        <f t="shared" si="8"/>
        <v>2.554996527609112</v>
      </c>
      <c r="BT43" s="288">
        <f t="shared" si="8"/>
        <v>3.6791557268007971</v>
      </c>
      <c r="BU43" s="288">
        <f t="shared" si="8"/>
        <v>2.491507660168891</v>
      </c>
      <c r="BV43" s="288">
        <f t="shared" si="8"/>
        <v>3.4715785971821367</v>
      </c>
      <c r="BW43" s="288">
        <f t="shared" si="8"/>
        <v>2.7291560988743724</v>
      </c>
      <c r="BX43" s="288">
        <f t="shared" si="8"/>
        <v>3.116287623367866</v>
      </c>
      <c r="BY43" s="288">
        <f t="shared" si="8"/>
        <v>3.1996588287562697</v>
      </c>
      <c r="BZ43" s="288">
        <f t="shared" si="6"/>
        <v>3.1851586073364286</v>
      </c>
      <c r="CA43" s="288">
        <f t="shared" si="6"/>
        <v>3.0612805140658601</v>
      </c>
      <c r="CB43" s="288">
        <f t="shared" si="6"/>
        <v>5.3863318943626197</v>
      </c>
      <c r="CC43" s="288">
        <f t="shared" si="6"/>
        <v>3.4241891363813988</v>
      </c>
      <c r="CD43" s="288">
        <f t="shared" si="6"/>
        <v>3.0271834900019066</v>
      </c>
    </row>
    <row r="44" spans="1:82">
      <c r="A44" s="285">
        <f t="shared" si="5"/>
        <v>2010</v>
      </c>
      <c r="B44" s="285" cm="1">
        <f t="array" ref="B44">INDEX(GMWA!$A$2:$CR$600,MATCH(1,(GMWA!$CQ$2:$CQ$600=B$3)*(GMWA!$CP$2:$CP$600=B$4)*(GMWA!$CR$2:$CR$600=B$1),0),$A44-1966)</f>
        <v>55460</v>
      </c>
      <c r="C44" s="285" cm="1">
        <f t="array" ref="C44">INDEX(GMWA!$A$2:$CR$600,MATCH(1,(GMWA!$CQ$2:$CQ$600=C$3)*(GMWA!$CP$2:$CP$600=C$4)*(GMWA!$CR$2:$CR$600=C$1),0),$A44-1966)</f>
        <v>648.47500000000002</v>
      </c>
      <c r="D44" s="285" cm="1">
        <f t="array" ref="D44">INDEX(GMWA!$A$2:$CR$600,MATCH(1,(GMWA!$CQ$2:$CQ$600=D$3)*(GMWA!$CP$2:$CP$600=D$4)*(GMWA!$CR$2:$CR$600=D$1),0),$A44-1966)</f>
        <v>9551.8979999999992</v>
      </c>
      <c r="E44" s="285" cm="1">
        <f t="array" ref="E44">INDEX(GMWA!$A$2:$CR$600,MATCH(1,(GMWA!$CQ$2:$CQ$600=E$3)*(GMWA!$CP$2:$CP$600=E$4)*(GMWA!$CR$2:$CR$600=E$1),0),$A44-1966)</f>
        <v>59990</v>
      </c>
      <c r="F44" s="285" cm="1">
        <f t="array" ref="F44">INDEX(GMWA!$A$2:$CR$600,MATCH(1,(GMWA!$CQ$2:$CQ$600=F$3)*(GMWA!$CP$2:$CP$600=F$4)*(GMWA!$CR$2:$CR$600=F$1),0),$A44-1966)</f>
        <v>7847</v>
      </c>
      <c r="G44" s="285" cm="1">
        <f t="array" ref="G44">INDEX(GMWA!$A$2:$CR$600,MATCH(1,(GMWA!$CQ$2:$CQ$600=G$3)*(GMWA!$CP$2:$CP$600=G$4)*(GMWA!$CR$2:$CR$600=G$1),0),$A44-1966)</f>
        <v>31.978999999999999</v>
      </c>
      <c r="H44" s="285" cm="1">
        <f t="array" ref="H44">INDEX(GMWA!$A$2:$CR$600,MATCH(1,(GMWA!$CQ$2:$CQ$600=H$3)*(GMWA!$CP$2:$CP$600=H$4)*(GMWA!$CR$2:$CR$600=H$1),0),$A44-1966)</f>
        <v>38495.879999999997</v>
      </c>
      <c r="I44" s="285" cm="1">
        <f t="array" ref="I44">INDEX(GMWA!$A$2:$CR$600,MATCH(1,(GMWA!$CQ$2:$CQ$600=I$3)*(GMWA!$CP$2:$CP$600=I$4)*(GMWA!$CR$2:$CR$600=I$1),0),$A44-1966)</f>
        <v>5.1567990000000004</v>
      </c>
      <c r="J44" s="285" cm="1">
        <f t="array" ref="J44">INDEX(GMWA!$A$2:$CR$600,MATCH(1,(GMWA!$CQ$2:$CQ$600=J$3)*(GMWA!$CP$2:$CP$600=J$4)*(GMWA!$CR$2:$CR$600=J$1),0),$A44-1966)</f>
        <v>13387</v>
      </c>
      <c r="K44" s="285" cm="1">
        <f t="array" ref="K44">INDEX(GMWA!$A$2:$CR$600,MATCH(1,(GMWA!$CQ$2:$CQ$600=K$3)*(GMWA!$CP$2:$CP$600=K$4)*(GMWA!$CR$2:$CR$600=K$1),0),$A44-1966)</f>
        <v>63.673729999999999</v>
      </c>
      <c r="L44" s="285" cm="1">
        <f t="array" ref="L44">INDEX(GMWA!$A$2:$CR$600,MATCH(1,(GMWA!$CQ$2:$CQ$600=L$3)*(GMWA!$CP$2:$CP$600=L$4)*(GMWA!$CR$2:$CR$600=L$1),0),$A44-1966)</f>
        <v>50.709000000000003</v>
      </c>
      <c r="M44" s="285" cm="1">
        <f t="array" ref="M44">INDEX(GMWA!$A$2:$CR$600,MATCH(1,(GMWA!$CQ$2:$CQ$600=M$3)*(GMWA!$CP$2:$CP$600=M$4)*(GMWA!$CR$2:$CR$600=M$1),0),$A44-1966)</f>
        <v>68.857010000000002</v>
      </c>
      <c r="N44" s="285" cm="1">
        <f t="array" ref="N44">INDEX(GMWA!$A$2:$CR$600,MATCH(1,(GMWA!$CQ$2:$CQ$600=N$3)*(GMWA!$CP$2:$CP$600=N$4)*(GMWA!$CR$2:$CR$600=N$1),0),$A44-1966)</f>
        <v>20.437390000000001</v>
      </c>
      <c r="O44" s="285" cm="1">
        <f t="array" ref="O44">INDEX(GMWA!$A$2:$CR$600,MATCH(1,(GMWA!$CQ$2:$CQ$600=O$3)*(GMWA!$CP$2:$CP$600=O$4)*(GMWA!$CR$2:$CR$600=O$1),0),$A44-1966)</f>
        <v>11.397</v>
      </c>
      <c r="P44" s="285" cm="1">
        <f t="array" ref="P44">INDEX(GMWA!$A$2:$CR$600,MATCH(1,(GMWA!$CQ$2:$CQ$600=P$3)*(GMWA!$CP$2:$CP$600=P$4)*(GMWA!$CR$2:$CR$600=P$1),0),$A44-1966)</f>
        <v>12.921279999999999</v>
      </c>
      <c r="Q44" s="285" cm="1">
        <f t="array" ref="Q44">INDEX(GMWA!$A$2:$CR$600,MATCH(1,(GMWA!$CQ$2:$CQ$600=Q$3)*(GMWA!$CP$2:$CP$600=Q$4)*(GMWA!$CR$2:$CR$600=Q$1),0),$A44-1966)</f>
        <v>8.5637249999999998</v>
      </c>
      <c r="R44" s="285" cm="1">
        <f t="array" ref="R44">INDEX(GMWA!$A$2:$CR$600,MATCH(1,(GMWA!$CQ$2:$CQ$600=R$3)*(GMWA!$CP$2:$CP$600=R$4)*(GMWA!$CR$2:$CR$600=R$1),0),$A44-1966)</f>
        <v>2.4971930000000002</v>
      </c>
      <c r="S44" s="285" cm="1">
        <f t="array" ref="S44">INDEX(GMWA!$A$2:$CR$600,MATCH(1,(GMWA!$CQ$2:$CQ$600=S$3)*(GMWA!$CP$2:$CP$600=S$4)*(GMWA!$CR$2:$CR$600=S$1),0),$A44-1966)</f>
        <v>4.7253610000000004</v>
      </c>
      <c r="T44" s="285" cm="1">
        <f t="array" ref="T44">INDEX(GMWA!$A$2:$CR$600,MATCH(1,(GMWA!$CQ$2:$CQ$600=T$3)*(GMWA!$CP$2:$CP$600=T$4)*(GMWA!$CR$2:$CR$600=T$1),0),$A44-1966)</f>
        <v>13.236000000000001</v>
      </c>
      <c r="U44" s="285" cm="1">
        <f t="array" ref="U44">INDEX(GMWA!$A$2:$CR$600,MATCH(1,(GMWA!$CQ$2:$CQ$600=U$3)*(GMWA!$CP$2:$CP$600=U$4)*(GMWA!$CR$2:$CR$600=U$1),0),$A44-1966)</f>
        <v>5.2825800000000003</v>
      </c>
      <c r="V44" s="285" cm="1">
        <f t="array" ref="V44">INDEX(GMWA!$A$2:$CR$600,MATCH(1,(GMWA!$CQ$2:$CQ$600=V$3)*(GMWA!$CP$2:$CP$600=V$4)*(GMWA!$CR$2:$CR$600=V$1),0),$A44-1966)</f>
        <v>1220252</v>
      </c>
      <c r="W44" s="285" cm="1">
        <f t="array" ref="W44">INDEX(GMWA!$A$2:$CR$600,MATCH(1,(GMWA!$CQ$2:$CQ$600=W$3)*(GMWA!$CP$2:$CP$600=W$4)*(GMWA!$CR$2:$CR$600=W$1),0),$A44-1966)</f>
        <v>18900.32</v>
      </c>
      <c r="X44" s="285" cm="1">
        <f t="array" ref="X44">INDEX(GMWA!$A$2:$CR$600,MATCH(1,(GMWA!$CQ$2:$CQ$600=X$3)*(GMWA!$CP$2:$CP$600=X$4)*(GMWA!$CR$2:$CR$600=X$1),0),$A44-1966)</f>
        <v>917566</v>
      </c>
      <c r="Y44" s="285" cm="1">
        <f t="array" ref="Y44">INDEX(GMWA!$A$2:$CR$600,MATCH(1,(GMWA!$CQ$2:$CQ$600=Y$3)*(GMWA!$CP$2:$CP$600=Y$4)*(GMWA!$CR$2:$CR$600=Y$1),0),$A44-1966)</f>
        <v>1492208</v>
      </c>
      <c r="Z44" s="285" cm="1">
        <f t="array" ref="Z44">INDEX(GMWA!$A$2:$CR$600,MATCH(1,(GMWA!$CQ$2:$CQ$600=Z$3)*(GMWA!$CP$2:$CP$600=Z$4)*(GMWA!$CR$2:$CR$600=Z$1),0),$A44-1966)</f>
        <v>326306</v>
      </c>
      <c r="AA44" s="285" cm="1">
        <f t="array" ref="AA44">INDEX(GMWA!$A$2:$CR$600,MATCH(1,(GMWA!$CQ$2:$CQ$600=AA$3)*(GMWA!$CP$2:$CP$600=AA$4)*(GMWA!$CR$2:$CR$600=AA$1),0),$A44-1966)</f>
        <v>967.78200000000004</v>
      </c>
      <c r="AB44" s="285" cm="1">
        <f t="array" ref="AB44">INDEX(GMWA!$A$2:$CR$600,MATCH(1,(GMWA!$CQ$2:$CQ$600=AB$3)*(GMWA!$CP$2:$CP$600=AB$4)*(GMWA!$CR$2:$CR$600=AB$1),0),$A44-1966)</f>
        <v>1685610</v>
      </c>
      <c r="AC44" s="285" cm="1">
        <f t="array" ref="AC44">INDEX(GMWA!$A$2:$CR$600,MATCH(1,(GMWA!$CQ$2:$CQ$600=AC$3)*(GMWA!$CP$2:$CP$600=AC$4)*(GMWA!$CR$2:$CR$600=AC$1),0),$A44-1966)</f>
        <v>182.26249999999999</v>
      </c>
      <c r="AD44" s="285" cm="1">
        <f t="array" ref="AD44">INDEX(GMWA!$A$2:$CR$600,MATCH(1,(GMWA!$CQ$2:$CQ$600=AD$3)*(GMWA!$CP$2:$CP$600=AD$4)*(GMWA!$CR$2:$CR$600=AD$1),0),$A44-1966)</f>
        <v>502023.6</v>
      </c>
      <c r="AE44" s="285" cm="1">
        <f t="array" ref="AE44">INDEX(GMWA!$A$2:$CR$600,MATCH(1,(GMWA!$CQ$2:$CQ$600=AE$3)*(GMWA!$CP$2:$CP$600=AE$4)*(GMWA!$CR$2:$CR$600=AE$1),0),$A44-1966)</f>
        <v>2011.6769999999999</v>
      </c>
      <c r="AF44" s="285" cm="1">
        <f t="array" ref="AF44">INDEX(GMWA!$A$2:$CR$600,MATCH(1,(GMWA!$CQ$2:$CQ$600=AF$3)*(GMWA!$CP$2:$CP$600=AF$4)*(GMWA!$CR$2:$CR$600=AF$1),0),$A44-1966)</f>
        <v>2146.5010000000002</v>
      </c>
      <c r="AG44" s="285" cm="1">
        <f t="array" ref="AG44">INDEX(GMWA!$A$2:$CR$600,MATCH(1,(GMWA!$CQ$2:$CQ$600=AG$3)*(GMWA!$CP$2:$CP$600=AG$4)*(GMWA!$CR$2:$CR$600=AG$1),0),$A44-1966)</f>
        <v>2023.182</v>
      </c>
      <c r="AH44" s="285" cm="1">
        <f t="array" ref="AH44">INDEX(GMWA!$A$2:$CR$600,MATCH(1,(GMWA!$CQ$2:$CQ$600=AH$3)*(GMWA!$CP$2:$CP$600=AH$4)*(GMWA!$CR$2:$CR$600=AH$1),0),$A44-1966)</f>
        <v>725.00699999999995</v>
      </c>
      <c r="AI44" s="285" cm="1">
        <f t="array" ref="AI44">INDEX(GMWA!$A$2:$CR$600,MATCH(1,(GMWA!$CQ$2:$CQ$600=AI$3)*(GMWA!$CP$2:$CP$600=AI$4)*(GMWA!$CR$2:$CR$600=AI$1),0),$A44-1966)</f>
        <v>443.33300000000003</v>
      </c>
      <c r="AJ44" s="285" cm="1">
        <f t="array" ref="AJ44">INDEX(GMWA!$A$2:$CR$600,MATCH(1,(GMWA!$CQ$2:$CQ$600=AJ$3)*(GMWA!$CP$2:$CP$600=AJ$4)*(GMWA!$CR$2:$CR$600=AJ$1),0),$A44-1966)</f>
        <v>441.65800000000002</v>
      </c>
      <c r="AK44" s="285" cm="1">
        <f t="array" ref="AK44">INDEX(GMWA!$A$2:$CR$600,MATCH(1,(GMWA!$CQ$2:$CQ$600=AK$3)*(GMWA!$CP$2:$CP$600=AK$4)*(GMWA!$CR$2:$CR$600=AK$1),0),$A44-1966)</f>
        <v>306.76799999999997</v>
      </c>
      <c r="AL44" s="285" cm="1">
        <f t="array" ref="AL44">INDEX(GMWA!$A$2:$CR$600,MATCH(1,(GMWA!$CQ$2:$CQ$600=AL$3)*(GMWA!$CP$2:$CP$600=AL$4)*(GMWA!$CR$2:$CR$600=AL$1),0),$A44-1966)</f>
        <v>93.080020000000005</v>
      </c>
      <c r="AM44" s="285" cm="1">
        <f t="array" ref="AM44">INDEX(GMWA!$A$2:$CR$600,MATCH(1,(GMWA!$CQ$2:$CQ$600=AM$3)*(GMWA!$CP$2:$CP$600=AM$4)*(GMWA!$CR$2:$CR$600=AM$1),0),$A44-1966)</f>
        <v>111.449</v>
      </c>
      <c r="AN44" s="285" cm="1">
        <f t="array" ref="AN44">INDEX(GMWA!$A$2:$CR$600,MATCH(1,(GMWA!$CQ$2:$CQ$600=AN$3)*(GMWA!$CP$2:$CP$600=AN$4)*(GMWA!$CR$2:$CR$600=AN$1),0),$A44-1966)</f>
        <v>314.22699999999998</v>
      </c>
      <c r="AO44" s="285" cm="1">
        <f t="array" ref="AO44">INDEX(GMWA!$A$2:$CR$600,MATCH(1,(GMWA!$CQ$2:$CQ$600=AO$3)*(GMWA!$CP$2:$CP$600=AO$4)*(GMWA!$CR$2:$CR$600=AO$1),0),$A44-1966)</f>
        <v>191.68100000000001</v>
      </c>
      <c r="AP44" s="285" cm="1">
        <f t="array" ref="AP44">INDEX(GMWA!$A$2:$CR$600,MATCH(1,(GMWA!$CQ$2:$CQ$600=AP$3)*(GMWA!$CP$2:$CP$600=AP$4)*(GMWA!$CR$2:$CR$600=AP$1),0),$A44-1966)</f>
        <v>1608553</v>
      </c>
      <c r="AQ44" s="285" cm="1">
        <f t="array" ref="AQ44">INDEX(GMWA!$A$2:$CR$600,MATCH(1,(GMWA!$CQ$2:$CQ$600=AQ$3)*(GMWA!$CP$2:$CP$600=AQ$4)*(GMWA!$CR$2:$CR$600=AQ$1),0),$A44-1966)</f>
        <v>15048.97</v>
      </c>
      <c r="AR44" s="285" cm="1">
        <f t="array" ref="AR44">INDEX(GMWA!$A$2:$CR$600,MATCH(1,(GMWA!$CQ$2:$CQ$600=AR$3)*(GMWA!$CP$2:$CP$600=AR$4)*(GMWA!$CR$2:$CR$600=AR$1),0),$A44-1966)</f>
        <v>505678.8</v>
      </c>
      <c r="AS44" s="285" cm="1">
        <f t="array" ref="AS44">INDEX(GMWA!$A$2:$CR$600,MATCH(1,(GMWA!$CQ$2:$CQ$600=AS$3)*(GMWA!$CP$2:$CP$600=AS$4)*(GMWA!$CR$2:$CR$600=AS$1),0),$A44-1966)</f>
        <v>1666048</v>
      </c>
      <c r="AT44" s="285" cm="1">
        <f t="array" ref="AT44">INDEX(GMWA!$A$2:$CR$600,MATCH(1,(GMWA!$CQ$2:$CQ$600=AT$3)*(GMWA!$CP$2:$CP$600=AT$4)*(GMWA!$CR$2:$CR$600=AT$1),0),$A44-1966)</f>
        <v>1364535</v>
      </c>
      <c r="AU44" s="285" cm="1">
        <f t="array" ref="AU44">INDEX(GMWA!$A$2:$CR$600,MATCH(1,(GMWA!$CQ$2:$CQ$600=AU$3)*(GMWA!$CP$2:$CP$600=AU$4)*(GMWA!$CR$2:$CR$600=AU$1),0),$A44-1966)</f>
        <v>1812.896</v>
      </c>
      <c r="AV44" s="285" cm="1">
        <f t="array" ref="AV44">INDEX(GMWA!$A$2:$CR$600,MATCH(1,(GMWA!$CQ$2:$CQ$600=AV$3)*(GMWA!$CP$2:$CP$600=AV$4)*(GMWA!$CR$2:$CR$600=AV$1),0),$A44-1966)</f>
        <v>3548776</v>
      </c>
      <c r="AW44" s="285" cm="1">
        <f t="array" ref="AW44">INDEX(GMWA!$A$2:$CR$600,MATCH(1,(GMWA!$CQ$2:$CQ$600=AW$3)*(GMWA!$CP$2:$CP$600=AW$4)*(GMWA!$CR$2:$CR$600=AW$1),0),$A44-1966)</f>
        <v>624.00469999999996</v>
      </c>
      <c r="AX44" s="285" cm="1">
        <f t="array" ref="AX44">INDEX(GMWA!$A$2:$CR$600,MATCH(1,(GMWA!$CQ$2:$CQ$600=AX$3)*(GMWA!$CP$2:$CP$600=AX$4)*(GMWA!$CR$2:$CR$600=AX$1),0),$A44-1966)</f>
        <v>1379460</v>
      </c>
      <c r="AY44" s="285" cm="1">
        <f t="array" ref="AY44">INDEX(GMWA!$A$2:$CR$600,MATCH(1,(GMWA!$CQ$2:$CQ$600=AY$3)*(GMWA!$CP$2:$CP$600=AY$4)*(GMWA!$CR$2:$CR$600=AY$1),0),$A44-1966)</f>
        <v>2610.6129999999998</v>
      </c>
      <c r="AZ44" s="285" cm="1">
        <f t="array" ref="AZ44">INDEX(GMWA!$A$2:$CR$600,MATCH(1,(GMWA!$CQ$2:$CQ$600=AZ$3)*(GMWA!$CP$2:$CP$600=AZ$4)*(GMWA!$CR$2:$CR$600=AZ$1),0),$A44-1966)</f>
        <v>1993.999</v>
      </c>
      <c r="BA44" s="285" cm="1">
        <f t="array" ref="BA44">INDEX(GMWA!$A$2:$CR$600,MATCH(1,(GMWA!$CQ$2:$CQ$600=BA$3)*(GMWA!$CP$2:$CP$600=BA$4)*(GMWA!$CR$2:$CR$600=BA$1),0),$A44-1966)</f>
        <v>1617.0619999999999</v>
      </c>
      <c r="BB44" s="285" cm="1">
        <f t="array" ref="BB44">INDEX(GMWA!$A$2:$CR$600,MATCH(1,(GMWA!$CQ$2:$CQ$600=BB$3)*(GMWA!$CP$2:$CP$600=BB$4)*(GMWA!$CR$2:$CR$600=BB$1),0),$A44-1966)</f>
        <v>1077.145</v>
      </c>
      <c r="BC44" s="285" cm="1">
        <f t="array" ref="BC44">INDEX(GMWA!$A$2:$CR$600,MATCH(1,(GMWA!$CQ$2:$CQ$600=BC$3)*(GMWA!$CP$2:$CP$600=BC$4)*(GMWA!$CR$2:$CR$600=BC$1),0),$A44-1966)</f>
        <v>642.61500000000001</v>
      </c>
      <c r="BD44" s="285" cm="1">
        <f t="array" ref="BD44">INDEX(GMWA!$A$2:$CR$600,MATCH(1,(GMWA!$CQ$2:$CQ$600=BD$3)*(GMWA!$CP$2:$CP$600=BD$4)*(GMWA!$CR$2:$CR$600=BD$1),0),$A44-1966)</f>
        <v>363.14</v>
      </c>
      <c r="BE44" s="285" cm="1">
        <f t="array" ref="BE44">INDEX(GMWA!$A$2:$CR$600,MATCH(1,(GMWA!$CQ$2:$CQ$600=BE$3)*(GMWA!$CP$2:$CP$600=BE$4)*(GMWA!$CR$2:$CR$600=BE$1),0),$A44-1966)</f>
        <v>295.5378</v>
      </c>
      <c r="BF44" s="285" cm="1">
        <f t="array" ref="BF44">INDEX(GMWA!$A$2:$CR$600,MATCH(1,(GMWA!$CQ$2:$CQ$600=BF$3)*(GMWA!$CP$2:$CP$600=BF$4)*(GMWA!$CR$2:$CR$600=BF$1),0),$A44-1966)</f>
        <v>188.14699999999999</v>
      </c>
      <c r="BG44" s="285" cm="1">
        <f t="array" ref="BG44">INDEX(GMWA!$A$2:$CR$600,MATCH(1,(GMWA!$CQ$2:$CQ$600=BG$3)*(GMWA!$CP$2:$CP$600=BG$4)*(GMWA!$CR$2:$CR$600=BG$1),0),$A44-1966)</f>
        <v>167.24100000000001</v>
      </c>
      <c r="BH44" s="285" cm="1">
        <f t="array" ref="BH44">INDEX(GMWA!$A$2:$CR$600,MATCH(1,(GMWA!$CQ$2:$CQ$600=BH$3)*(GMWA!$CP$2:$CP$600=BH$4)*(GMWA!$CR$2:$CR$600=BH$1),0),$A44-1966)</f>
        <v>224.887</v>
      </c>
      <c r="BI44" s="285" cm="1">
        <f t="array" ref="BI44">INDEX(GMWA!$A$2:$CR$600,MATCH(1,(GMWA!$CQ$2:$CQ$600=BI$3)*(GMWA!$CP$2:$CP$600=BI$4)*(GMWA!$CR$2:$CR$600=BI$1),0),$A44-1966)</f>
        <v>179.8604</v>
      </c>
      <c r="BK44" s="288">
        <f t="shared" si="8"/>
        <v>4.544962843740473</v>
      </c>
      <c r="BL44" s="288">
        <f t="shared" si="8"/>
        <v>3.4310265646295939</v>
      </c>
      <c r="BM44" s="288">
        <f t="shared" si="8"/>
        <v>1.0410039168844529</v>
      </c>
      <c r="BN44" s="288">
        <f t="shared" si="8"/>
        <v>4.0202170206834431</v>
      </c>
      <c r="BO44" s="288">
        <f t="shared" si="8"/>
        <v>2.4047979503901247</v>
      </c>
      <c r="BP44" s="288">
        <f t="shared" si="8"/>
        <v>3.3043598661682072</v>
      </c>
      <c r="BQ44" s="288">
        <f t="shared" si="8"/>
        <v>2.2837951839393451</v>
      </c>
      <c r="BR44" s="288">
        <f t="shared" si="8"/>
        <v>2.8293252863315277</v>
      </c>
      <c r="BS44" s="288">
        <f t="shared" si="8"/>
        <v>2.6666077052951298</v>
      </c>
      <c r="BT44" s="288">
        <f t="shared" si="8"/>
        <v>3.1652064421872899</v>
      </c>
      <c r="BU44" s="288">
        <f t="shared" si="8"/>
        <v>2.3624028127636554</v>
      </c>
      <c r="BV44" s="288">
        <f t="shared" si="8"/>
        <v>3.4034016712287873</v>
      </c>
      <c r="BW44" s="288">
        <f t="shared" si="8"/>
        <v>2.8189231276387678</v>
      </c>
      <c r="BX44" s="288">
        <f t="shared" si="8"/>
        <v>2.5707538125968514</v>
      </c>
      <c r="BY44" s="288">
        <f t="shared" si="8"/>
        <v>2.9256302387820439</v>
      </c>
      <c r="BZ44" s="288">
        <f t="shared" si="6"/>
        <v>2.7915965811297139</v>
      </c>
      <c r="CA44" s="288">
        <f t="shared" si="6"/>
        <v>2.6828453625171118</v>
      </c>
      <c r="CB44" s="288">
        <f t="shared" si="6"/>
        <v>4.2399312690109383</v>
      </c>
      <c r="CC44" s="288">
        <f t="shared" si="6"/>
        <v>4.2122414687471164</v>
      </c>
      <c r="CD44" s="288">
        <f t="shared" si="6"/>
        <v>2.7559226005707398</v>
      </c>
    </row>
    <row r="45" spans="1:82">
      <c r="A45" s="285">
        <f t="shared" si="5"/>
        <v>2011</v>
      </c>
      <c r="B45" s="285" cm="1">
        <f t="array" ref="B45">INDEX(GMWA!$A$2:$CR$600,MATCH(1,(GMWA!$CQ$2:$CQ$600=B$3)*(GMWA!$CP$2:$CP$600=B$4)*(GMWA!$CR$2:$CR$600=B$1),0),$A45-1966)</f>
        <v>62095</v>
      </c>
      <c r="C45" s="285" cm="1">
        <f t="array" ref="C45">INDEX(GMWA!$A$2:$CR$600,MATCH(1,(GMWA!$CQ$2:$CQ$600=C$3)*(GMWA!$CP$2:$CP$600=C$4)*(GMWA!$CR$2:$CR$600=C$1),0),$A45-1966)</f>
        <v>691.22500000000002</v>
      </c>
      <c r="D45" s="285" cm="1">
        <f t="array" ref="D45">INDEX(GMWA!$A$2:$CR$600,MATCH(1,(GMWA!$CQ$2:$CQ$600=D$3)*(GMWA!$CP$2:$CP$600=D$4)*(GMWA!$CR$2:$CR$600=D$1),0),$A45-1966)</f>
        <v>9723.9</v>
      </c>
      <c r="E45" s="285" cm="1">
        <f t="array" ref="E45">INDEX(GMWA!$A$2:$CR$600,MATCH(1,(GMWA!$CQ$2:$CQ$600=E$3)*(GMWA!$CP$2:$CP$600=E$4)*(GMWA!$CR$2:$CR$600=E$1),0),$A45-1966)</f>
        <v>63271</v>
      </c>
      <c r="F45" s="285" cm="1">
        <f t="array" ref="F45">INDEX(GMWA!$A$2:$CR$600,MATCH(1,(GMWA!$CQ$2:$CQ$600=F$3)*(GMWA!$CP$2:$CP$600=F$4)*(GMWA!$CR$2:$CR$600=F$1),0),$A45-1966)</f>
        <v>10584</v>
      </c>
      <c r="G45" s="285" cm="1">
        <f t="array" ref="G45">INDEX(GMWA!$A$2:$CR$600,MATCH(1,(GMWA!$CQ$2:$CQ$600=G$3)*(GMWA!$CP$2:$CP$600=G$4)*(GMWA!$CR$2:$CR$600=G$1),0),$A45-1966)</f>
        <v>33.442700000000002</v>
      </c>
      <c r="H45" s="285" cm="1">
        <f t="array" ref="H45">INDEX(GMWA!$A$2:$CR$600,MATCH(1,(GMWA!$CQ$2:$CQ$600=H$3)*(GMWA!$CP$2:$CP$600=H$4)*(GMWA!$CR$2:$CR$600=H$1),0),$A45-1966)</f>
        <v>45659.78</v>
      </c>
      <c r="I45" s="285" cm="1">
        <f t="array" ref="I45">INDEX(GMWA!$A$2:$CR$600,MATCH(1,(GMWA!$CQ$2:$CQ$600=I$3)*(GMWA!$CP$2:$CP$600=I$4)*(GMWA!$CR$2:$CR$600=I$1),0),$A45-1966)</f>
        <v>4.7385570000000001</v>
      </c>
      <c r="J45" s="285" cm="1">
        <f t="array" ref="J45">INDEX(GMWA!$A$2:$CR$600,MATCH(1,(GMWA!$CQ$2:$CQ$600=J$3)*(GMWA!$CP$2:$CP$600=J$4)*(GMWA!$CR$2:$CR$600=J$1),0),$A45-1966)</f>
        <v>14566</v>
      </c>
      <c r="K45" s="285" cm="1">
        <f t="array" ref="K45">INDEX(GMWA!$A$2:$CR$600,MATCH(1,(GMWA!$CQ$2:$CQ$600=K$3)*(GMWA!$CP$2:$CP$600=K$4)*(GMWA!$CR$2:$CR$600=K$1),0),$A45-1966)</f>
        <v>67.882050000000007</v>
      </c>
      <c r="L45" s="285" cm="1">
        <f t="array" ref="L45">INDEX(GMWA!$A$2:$CR$600,MATCH(1,(GMWA!$CQ$2:$CQ$600=L$3)*(GMWA!$CP$2:$CP$600=L$4)*(GMWA!$CR$2:$CR$600=L$1),0),$A45-1966)</f>
        <v>55.996000000000002</v>
      </c>
      <c r="M45" s="285" cm="1">
        <f t="array" ref="M45">INDEX(GMWA!$A$2:$CR$600,MATCH(1,(GMWA!$CQ$2:$CQ$600=M$3)*(GMWA!$CP$2:$CP$600=M$4)*(GMWA!$CR$2:$CR$600=M$1),0),$A45-1966)</f>
        <v>76.565989999999999</v>
      </c>
      <c r="N45" s="285" cm="1">
        <f t="array" ref="N45">INDEX(GMWA!$A$2:$CR$600,MATCH(1,(GMWA!$CQ$2:$CQ$600=N$3)*(GMWA!$CP$2:$CP$600=N$4)*(GMWA!$CR$2:$CR$600=N$1),0),$A45-1966)</f>
        <v>26.557549999999999</v>
      </c>
      <c r="O45" s="285" cm="1">
        <f t="array" ref="O45">INDEX(GMWA!$A$2:$CR$600,MATCH(1,(GMWA!$CQ$2:$CQ$600=O$3)*(GMWA!$CP$2:$CP$600=O$4)*(GMWA!$CR$2:$CR$600=O$1),0),$A45-1966)</f>
        <v>11.648999999999999</v>
      </c>
      <c r="P45" s="285" cm="1">
        <f t="array" ref="P45">INDEX(GMWA!$A$2:$CR$600,MATCH(1,(GMWA!$CQ$2:$CQ$600=P$3)*(GMWA!$CP$2:$CP$600=P$4)*(GMWA!$CR$2:$CR$600=P$1),0),$A45-1966)</f>
        <v>13.282970000000001</v>
      </c>
      <c r="Q45" s="285" cm="1">
        <f t="array" ref="Q45">INDEX(GMWA!$A$2:$CR$600,MATCH(1,(GMWA!$CQ$2:$CQ$600=Q$3)*(GMWA!$CP$2:$CP$600=Q$4)*(GMWA!$CR$2:$CR$600=Q$1),0),$A45-1966)</f>
        <v>8.6250990000000005</v>
      </c>
      <c r="R45" s="285" cm="1">
        <f t="array" ref="R45">INDEX(GMWA!$A$2:$CR$600,MATCH(1,(GMWA!$CQ$2:$CQ$600=R$3)*(GMWA!$CP$2:$CP$600=R$4)*(GMWA!$CR$2:$CR$600=R$1),0),$A45-1966)</f>
        <v>2.7532700000000001</v>
      </c>
      <c r="S45" s="285" cm="1">
        <f t="array" ref="S45">INDEX(GMWA!$A$2:$CR$600,MATCH(1,(GMWA!$CQ$2:$CQ$600=S$3)*(GMWA!$CP$2:$CP$600=S$4)*(GMWA!$CR$2:$CR$600=S$1),0),$A45-1966)</f>
        <v>5.7460699999999996</v>
      </c>
      <c r="T45" s="285" cm="1">
        <f t="array" ref="T45">INDEX(GMWA!$A$2:$CR$600,MATCH(1,(GMWA!$CQ$2:$CQ$600=T$3)*(GMWA!$CP$2:$CP$600=T$4)*(GMWA!$CR$2:$CR$600=T$1),0),$A45-1966)</f>
        <v>15.066000000000001</v>
      </c>
      <c r="U45" s="285" cm="1">
        <f t="array" ref="U45">INDEX(GMWA!$A$2:$CR$600,MATCH(1,(GMWA!$CQ$2:$CQ$600=U$3)*(GMWA!$CP$2:$CP$600=U$4)*(GMWA!$CR$2:$CR$600=U$1),0),$A45-1966)</f>
        <v>7.6093000000000002</v>
      </c>
      <c r="V45" s="285" cm="1">
        <f t="array" ref="V45">INDEX(GMWA!$A$2:$CR$600,MATCH(1,(GMWA!$CQ$2:$CQ$600=V$3)*(GMWA!$CP$2:$CP$600=V$4)*(GMWA!$CR$2:$CR$600=V$1),0),$A45-1966)</f>
        <v>1353765</v>
      </c>
      <c r="W45" s="285" cm="1">
        <f t="array" ref="W45">INDEX(GMWA!$A$2:$CR$600,MATCH(1,(GMWA!$CQ$2:$CQ$600=W$3)*(GMWA!$CP$2:$CP$600=W$4)*(GMWA!$CR$2:$CR$600=W$1),0),$A45-1966)</f>
        <v>20400.330000000002</v>
      </c>
      <c r="X45" s="285" cm="1">
        <f t="array" ref="X45">INDEX(GMWA!$A$2:$CR$600,MATCH(1,(GMWA!$CQ$2:$CQ$600=X$3)*(GMWA!$CP$2:$CP$600=X$4)*(GMWA!$CR$2:$CR$600=X$1),0),$A45-1966)</f>
        <v>976435</v>
      </c>
      <c r="Y45" s="285" cm="1">
        <f t="array" ref="Y45">INDEX(GMWA!$A$2:$CR$600,MATCH(1,(GMWA!$CQ$2:$CQ$600=Y$3)*(GMWA!$CP$2:$CP$600=Y$4)*(GMWA!$CR$2:$CR$600=Y$1),0),$A45-1966)</f>
        <v>1642422</v>
      </c>
      <c r="Z45" s="285" cm="1">
        <f t="array" ref="Z45">INDEX(GMWA!$A$2:$CR$600,MATCH(1,(GMWA!$CQ$2:$CQ$600=Z$3)*(GMWA!$CP$2:$CP$600=Z$4)*(GMWA!$CR$2:$CR$600=Z$1),0),$A45-1966)</f>
        <v>417489</v>
      </c>
      <c r="AA45" s="285" cm="1">
        <f t="array" ref="AA45">INDEX(GMWA!$A$2:$CR$600,MATCH(1,(GMWA!$CQ$2:$CQ$600=AA$3)*(GMWA!$CP$2:$CP$600=AA$4)*(GMWA!$CR$2:$CR$600=AA$1),0),$A45-1966)</f>
        <v>1110.1659999999999</v>
      </c>
      <c r="AB45" s="285" cm="1">
        <f t="array" ref="AB45">INDEX(GMWA!$A$2:$CR$600,MATCH(1,(GMWA!$CQ$2:$CQ$600=AB$3)*(GMWA!$CP$2:$CP$600=AB$4)*(GMWA!$CR$2:$CR$600=AB$1),0),$A45-1966)</f>
        <v>1760674</v>
      </c>
      <c r="AC45" s="285" cm="1">
        <f t="array" ref="AC45">INDEX(GMWA!$A$2:$CR$600,MATCH(1,(GMWA!$CQ$2:$CQ$600=AC$3)*(GMWA!$CP$2:$CP$600=AC$4)*(GMWA!$CR$2:$CR$600=AC$1),0),$A45-1966)</f>
        <v>180.98949999999999</v>
      </c>
      <c r="AD45" s="285" cm="1">
        <f t="array" ref="AD45">INDEX(GMWA!$A$2:$CR$600,MATCH(1,(GMWA!$CQ$2:$CQ$600=AD$3)*(GMWA!$CP$2:$CP$600=AD$4)*(GMWA!$CR$2:$CR$600=AD$1),0),$A45-1966)</f>
        <v>553723.5</v>
      </c>
      <c r="AE45" s="285" cm="1">
        <f t="array" ref="AE45">INDEX(GMWA!$A$2:$CR$600,MATCH(1,(GMWA!$CQ$2:$CQ$600=AE$3)*(GMWA!$CP$2:$CP$600=AE$4)*(GMWA!$CR$2:$CR$600=AE$1),0),$A45-1966)</f>
        <v>2025.4380000000001</v>
      </c>
      <c r="AF45" s="285" cm="1">
        <f t="array" ref="AF45">INDEX(GMWA!$A$2:$CR$600,MATCH(1,(GMWA!$CQ$2:$CQ$600=AF$3)*(GMWA!$CP$2:$CP$600=AF$4)*(GMWA!$CR$2:$CR$600=AF$1),0),$A45-1966)</f>
        <v>2208.8220000000001</v>
      </c>
      <c r="AG45" s="285" cm="1">
        <f t="array" ref="AG45">INDEX(GMWA!$A$2:$CR$600,MATCH(1,(GMWA!$CQ$2:$CQ$600=AG$3)*(GMWA!$CP$2:$CP$600=AG$4)*(GMWA!$CR$2:$CR$600=AG$1),0),$A45-1966)</f>
        <v>1961.1859999999999</v>
      </c>
      <c r="AH45" s="285" cm="1">
        <f t="array" ref="AH45">INDEX(GMWA!$A$2:$CR$600,MATCH(1,(GMWA!$CQ$2:$CQ$600=AH$3)*(GMWA!$CP$2:$CP$600=AH$4)*(GMWA!$CR$2:$CR$600=AH$1),0),$A45-1966)</f>
        <v>835.59500000000003</v>
      </c>
      <c r="AI45" s="285" cm="1">
        <f t="array" ref="AI45">INDEX(GMWA!$A$2:$CR$600,MATCH(1,(GMWA!$CQ$2:$CQ$600=AI$3)*(GMWA!$CP$2:$CP$600=AI$4)*(GMWA!$CR$2:$CR$600=AI$1),0),$A45-1966)</f>
        <v>478.93900000000002</v>
      </c>
      <c r="AJ45" s="285" cm="1">
        <f t="array" ref="AJ45">INDEX(GMWA!$A$2:$CR$600,MATCH(1,(GMWA!$CQ$2:$CQ$600=AJ$3)*(GMWA!$CP$2:$CP$600=AJ$4)*(GMWA!$CR$2:$CR$600=AJ$1),0),$A45-1966)</f>
        <v>470.66500000000002</v>
      </c>
      <c r="AK45" s="285" cm="1">
        <f t="array" ref="AK45">INDEX(GMWA!$A$2:$CR$600,MATCH(1,(GMWA!$CQ$2:$CQ$600=AK$3)*(GMWA!$CP$2:$CP$600=AK$4)*(GMWA!$CR$2:$CR$600=AK$1),0),$A45-1966)</f>
        <v>323.06</v>
      </c>
      <c r="AL45" s="285" cm="1">
        <f t="array" ref="AL45">INDEX(GMWA!$A$2:$CR$600,MATCH(1,(GMWA!$CQ$2:$CQ$600=AL$3)*(GMWA!$CP$2:$CP$600=AL$4)*(GMWA!$CR$2:$CR$600=AL$1),0),$A45-1966)</f>
        <v>101.8896</v>
      </c>
      <c r="AM45" s="285" cm="1">
        <f t="array" ref="AM45">INDEX(GMWA!$A$2:$CR$600,MATCH(1,(GMWA!$CQ$2:$CQ$600=AM$3)*(GMWA!$CP$2:$CP$600=AM$4)*(GMWA!$CR$2:$CR$600=AM$1),0),$A45-1966)</f>
        <v>135.685</v>
      </c>
      <c r="AN45" s="285" cm="1">
        <f t="array" ref="AN45">INDEX(GMWA!$A$2:$CR$600,MATCH(1,(GMWA!$CQ$2:$CQ$600=AN$3)*(GMWA!$CP$2:$CP$600=AN$4)*(GMWA!$CR$2:$CR$600=AN$1),0),$A45-1966)</f>
        <v>242.46100000000001</v>
      </c>
      <c r="AO45" s="285" cm="1">
        <f t="array" ref="AO45">INDEX(GMWA!$A$2:$CR$600,MATCH(1,(GMWA!$CQ$2:$CQ$600=AO$3)*(GMWA!$CP$2:$CP$600=AO$4)*(GMWA!$CR$2:$CR$600=AO$1),0),$A45-1966)</f>
        <v>196.26300000000001</v>
      </c>
      <c r="AP45" s="285" cm="1">
        <f t="array" ref="AP45">INDEX(GMWA!$A$2:$CR$600,MATCH(1,(GMWA!$CQ$2:$CQ$600=AP$3)*(GMWA!$CP$2:$CP$600=AP$4)*(GMWA!$CR$2:$CR$600=AP$1),0),$A45-1966)</f>
        <v>1662590</v>
      </c>
      <c r="AQ45" s="285" cm="1">
        <f t="array" ref="AQ45">INDEX(GMWA!$A$2:$CR$600,MATCH(1,(GMWA!$CQ$2:$CQ$600=AQ$3)*(GMWA!$CP$2:$CP$600=AQ$4)*(GMWA!$CR$2:$CR$600=AQ$1),0),$A45-1966)</f>
        <v>15599.73</v>
      </c>
      <c r="AR45" s="285" cm="1">
        <f t="array" ref="AR45">INDEX(GMWA!$A$2:$CR$600,MATCH(1,(GMWA!$CQ$2:$CQ$600=AR$3)*(GMWA!$CP$2:$CP$600=AR$4)*(GMWA!$CR$2:$CR$600=AR$1),0),$A45-1966)</f>
        <v>497674.6</v>
      </c>
      <c r="AS45" s="285" cm="1">
        <f t="array" ref="AS45">INDEX(GMWA!$A$2:$CR$600,MATCH(1,(GMWA!$CQ$2:$CQ$600=AS$3)*(GMWA!$CP$2:$CP$600=AS$4)*(GMWA!$CR$2:$CR$600=AS$1),0),$A45-1966)</f>
        <v>1774063</v>
      </c>
      <c r="AT45" s="285" cm="1">
        <f t="array" ref="AT45">INDEX(GMWA!$A$2:$CR$600,MATCH(1,(GMWA!$CQ$2:$CQ$600=AT$3)*(GMWA!$CP$2:$CP$600=AT$4)*(GMWA!$CR$2:$CR$600=AT$1),0),$A45-1966)</f>
        <v>1468292</v>
      </c>
      <c r="AU45" s="285" cm="1">
        <f t="array" ref="AU45">INDEX(GMWA!$A$2:$CR$600,MATCH(1,(GMWA!$CQ$2:$CQ$600=AU$3)*(GMWA!$CP$2:$CP$600=AU$4)*(GMWA!$CR$2:$CR$600=AU$1),0),$A45-1966)</f>
        <v>1848.5309999999999</v>
      </c>
      <c r="AV45" s="285" cm="1">
        <f t="array" ref="AV45">INDEX(GMWA!$A$2:$CR$600,MATCH(1,(GMWA!$CQ$2:$CQ$600=AV$3)*(GMWA!$CP$2:$CP$600=AV$4)*(GMWA!$CR$2:$CR$600=AV$1),0),$A45-1966)</f>
        <v>3704954</v>
      </c>
      <c r="AW45" s="285" cm="1">
        <f t="array" ref="AW45">INDEX(GMWA!$A$2:$CR$600,MATCH(1,(GMWA!$CQ$2:$CQ$600=AW$3)*(GMWA!$CP$2:$CP$600=AW$4)*(GMWA!$CR$2:$CR$600=AW$1),0),$A45-1966)</f>
        <v>635.65940000000001</v>
      </c>
      <c r="AX45" s="285" cm="1">
        <f t="array" ref="AX45">INDEX(GMWA!$A$2:$CR$600,MATCH(1,(GMWA!$CQ$2:$CQ$600=AX$3)*(GMWA!$CP$2:$CP$600=AX$4)*(GMWA!$CR$2:$CR$600=AX$1),0),$A45-1966)</f>
        <v>1448576</v>
      </c>
      <c r="AY45" s="285" cm="1">
        <f t="array" ref="AY45">INDEX(GMWA!$A$2:$CR$600,MATCH(1,(GMWA!$CQ$2:$CQ$600=AY$3)*(GMWA!$CP$2:$CP$600=AY$4)*(GMWA!$CR$2:$CR$600=AY$1),0),$A45-1966)</f>
        <v>2744.0479999999998</v>
      </c>
      <c r="AZ45" s="285" cm="1">
        <f t="array" ref="AZ45">INDEX(GMWA!$A$2:$CR$600,MATCH(1,(GMWA!$CQ$2:$CQ$600=AZ$3)*(GMWA!$CP$2:$CP$600=AZ$4)*(GMWA!$CR$2:$CR$600=AZ$1),0),$A45-1966)</f>
        <v>2061.1219999999998</v>
      </c>
      <c r="BA45" s="285" cm="1">
        <f t="array" ref="BA45">INDEX(GMWA!$A$2:$CR$600,MATCH(1,(GMWA!$CQ$2:$CQ$600=BA$3)*(GMWA!$CP$2:$CP$600=BA$4)*(GMWA!$CR$2:$CR$600=BA$1),0),$A45-1966)</f>
        <v>1659.066</v>
      </c>
      <c r="BB45" s="285" cm="1">
        <f t="array" ref="BB45">INDEX(GMWA!$A$2:$CR$600,MATCH(1,(GMWA!$CQ$2:$CQ$600=BB$3)*(GMWA!$CP$2:$CP$600=BB$4)*(GMWA!$CR$2:$CR$600=BB$1),0),$A45-1966)</f>
        <v>1068.69</v>
      </c>
      <c r="BC45" s="285" cm="1">
        <f t="array" ref="BC45">INDEX(GMWA!$A$2:$CR$600,MATCH(1,(GMWA!$CQ$2:$CQ$600=BC$3)*(GMWA!$CP$2:$CP$600=BC$4)*(GMWA!$CR$2:$CR$600=BC$1),0),$A45-1966)</f>
        <v>655.69200000000001</v>
      </c>
      <c r="BD45" s="285" cm="1">
        <f t="array" ref="BD45">INDEX(GMWA!$A$2:$CR$600,MATCH(1,(GMWA!$CQ$2:$CQ$600=BD$3)*(GMWA!$CP$2:$CP$600=BD$4)*(GMWA!$CR$2:$CR$600=BD$1),0),$A45-1966)</f>
        <v>375.96800000000002</v>
      </c>
      <c r="BE45" s="285" cm="1">
        <f t="array" ref="BE45">INDEX(GMWA!$A$2:$CR$600,MATCH(1,(GMWA!$CQ$2:$CQ$600=BE$3)*(GMWA!$CP$2:$CP$600=BE$4)*(GMWA!$CR$2:$CR$600=BE$1),0),$A45-1966)</f>
        <v>310.09120000000001</v>
      </c>
      <c r="BF45" s="285" cm="1">
        <f t="array" ref="BF45">INDEX(GMWA!$A$2:$CR$600,MATCH(1,(GMWA!$CQ$2:$CQ$600=BF$3)*(GMWA!$CP$2:$CP$600=BF$4)*(GMWA!$CR$2:$CR$600=BF$1),0),$A45-1966)</f>
        <v>197.655</v>
      </c>
      <c r="BG45" s="285" cm="1">
        <f t="array" ref="BG45">INDEX(GMWA!$A$2:$CR$600,MATCH(1,(GMWA!$CQ$2:$CQ$600=BG$3)*(GMWA!$CP$2:$CP$600=BG$4)*(GMWA!$CR$2:$CR$600=BG$1),0),$A45-1966)</f>
        <v>173.18199999999999</v>
      </c>
      <c r="BH45" s="285" cm="1">
        <f t="array" ref="BH45">INDEX(GMWA!$A$2:$CR$600,MATCH(1,(GMWA!$CQ$2:$CQ$600=BH$3)*(GMWA!$CP$2:$CP$600=BH$4)*(GMWA!$CR$2:$CR$600=BH$1),0),$A45-1966)</f>
        <v>204.12700000000001</v>
      </c>
      <c r="BI45" s="285" cm="1">
        <f t="array" ref="BI45">INDEX(GMWA!$A$2:$CR$600,MATCH(1,(GMWA!$CQ$2:$CQ$600=BI$3)*(GMWA!$CP$2:$CP$600=BI$4)*(GMWA!$CR$2:$CR$600=BI$1),0),$A45-1966)</f>
        <v>176.31790000000001</v>
      </c>
      <c r="BK45" s="288">
        <f t="shared" si="8"/>
        <v>4.5868374496312132</v>
      </c>
      <c r="BL45" s="288">
        <f t="shared" si="8"/>
        <v>3.388303032352908</v>
      </c>
      <c r="BM45" s="288">
        <f t="shared" si="8"/>
        <v>0.99585737913942041</v>
      </c>
      <c r="BN45" s="288">
        <f t="shared" si="8"/>
        <v>3.852298617529478</v>
      </c>
      <c r="BO45" s="288">
        <f t="shared" si="8"/>
        <v>2.5351566149048237</v>
      </c>
      <c r="BP45" s="288">
        <f t="shared" si="8"/>
        <v>3.0124053519924048</v>
      </c>
      <c r="BQ45" s="288">
        <f t="shared" si="8"/>
        <v>2.5933125609851682</v>
      </c>
      <c r="BR45" s="288">
        <f t="shared" si="8"/>
        <v>2.6181391738194759</v>
      </c>
      <c r="BS45" s="288">
        <f t="shared" si="8"/>
        <v>2.6305547804996539</v>
      </c>
      <c r="BT45" s="288">
        <f t="shared" si="8"/>
        <v>3.3514750883512607</v>
      </c>
      <c r="BU45" s="288">
        <f t="shared" si="8"/>
        <v>2.5351069484096049</v>
      </c>
      <c r="BV45" s="288">
        <f t="shared" si="8"/>
        <v>3.9040657031000632</v>
      </c>
      <c r="BW45" s="288">
        <f t="shared" si="8"/>
        <v>3.1782801476791986</v>
      </c>
      <c r="BX45" s="288">
        <f t="shared" si="8"/>
        <v>2.4322512887862544</v>
      </c>
      <c r="BY45" s="288">
        <f t="shared" si="8"/>
        <v>2.8221707583950368</v>
      </c>
      <c r="BZ45" s="288">
        <f t="shared" si="6"/>
        <v>2.6698133473658148</v>
      </c>
      <c r="CA45" s="288">
        <f t="shared" si="6"/>
        <v>2.7022090576467077</v>
      </c>
      <c r="CB45" s="288">
        <f t="shared" si="6"/>
        <v>4.234860154033238</v>
      </c>
      <c r="CC45" s="288">
        <f t="shared" si="6"/>
        <v>6.2137828351776161</v>
      </c>
      <c r="CD45" s="288">
        <f t="shared" si="6"/>
        <v>3.8770934918960784</v>
      </c>
    </row>
    <row r="46" spans="1:82">
      <c r="A46" s="285">
        <f t="shared" si="5"/>
        <v>2012</v>
      </c>
      <c r="B46" s="285" cm="1">
        <f t="array" ref="B46">INDEX(GMWA!$A$2:$CR$600,MATCH(1,(GMWA!$CQ$2:$CQ$600=B$3)*(GMWA!$CP$2:$CP$600=B$4)*(GMWA!$CR$2:$CR$600=B$1),0),$A46-1966)</f>
        <v>55479</v>
      </c>
      <c r="C46" s="285" cm="1">
        <f t="array" ref="C46">INDEX(GMWA!$A$2:$CR$600,MATCH(1,(GMWA!$CQ$2:$CQ$600=C$3)*(GMWA!$CP$2:$CP$600=C$4)*(GMWA!$CR$2:$CR$600=C$1),0),$A46-1966)</f>
        <v>703.72500000000002</v>
      </c>
      <c r="D46" s="285" cm="1">
        <f t="array" ref="D46">INDEX(GMWA!$A$2:$CR$600,MATCH(1,(GMWA!$CQ$2:$CQ$600=D$3)*(GMWA!$CP$2:$CP$600=D$4)*(GMWA!$CR$2:$CR$600=D$1),0),$A46-1966)</f>
        <v>9787.4009999999998</v>
      </c>
      <c r="E46" s="285" cm="1">
        <f t="array" ref="E46">INDEX(GMWA!$A$2:$CR$600,MATCH(1,(GMWA!$CQ$2:$CQ$600=E$3)*(GMWA!$CP$2:$CP$600=E$4)*(GMWA!$CR$2:$CR$600=E$1),0),$A46-1966)</f>
        <v>62466</v>
      </c>
      <c r="F46" s="285" cm="1">
        <f t="array" ref="F46">INDEX(GMWA!$A$2:$CR$600,MATCH(1,(GMWA!$CQ$2:$CQ$600=F$3)*(GMWA!$CP$2:$CP$600=F$4)*(GMWA!$CR$2:$CR$600=F$1),0),$A46-1966)</f>
        <v>11738</v>
      </c>
      <c r="G46" s="285" cm="1">
        <f t="array" ref="G46">INDEX(GMWA!$A$2:$CR$600,MATCH(1,(GMWA!$CQ$2:$CQ$600=G$3)*(GMWA!$CP$2:$CP$600=G$4)*(GMWA!$CR$2:$CR$600=G$1),0),$A46-1966)</f>
        <v>31.01624</v>
      </c>
      <c r="H46" s="285" cm="1">
        <f t="array" ref="H46">INDEX(GMWA!$A$2:$CR$600,MATCH(1,(GMWA!$CQ$2:$CQ$600=H$3)*(GMWA!$CP$2:$CP$600=H$4)*(GMWA!$CR$2:$CR$600=H$1),0),$A46-1966)</f>
        <v>37436.79</v>
      </c>
      <c r="I46" s="285" cm="1">
        <f t="array" ref="I46">INDEX(GMWA!$A$2:$CR$600,MATCH(1,(GMWA!$CQ$2:$CQ$600=I$3)*(GMWA!$CP$2:$CP$600=I$4)*(GMWA!$CR$2:$CR$600=I$1),0),$A46-1966)</f>
        <v>4.4207039999999997</v>
      </c>
      <c r="J46" s="285" cm="1">
        <f t="array" ref="J46">INDEX(GMWA!$A$2:$CR$600,MATCH(1,(GMWA!$CQ$2:$CQ$600=J$3)*(GMWA!$CP$2:$CP$600=J$4)*(GMWA!$CR$2:$CR$600=J$1),0),$A46-1966)</f>
        <v>14239</v>
      </c>
      <c r="K46" s="285" cm="1">
        <f t="array" ref="K46">INDEX(GMWA!$A$2:$CR$600,MATCH(1,(GMWA!$CQ$2:$CQ$600=K$3)*(GMWA!$CP$2:$CP$600=K$4)*(GMWA!$CR$2:$CR$600=K$1),0),$A46-1966)</f>
        <v>64.129490000000004</v>
      </c>
      <c r="L46" s="285" cm="1">
        <f t="array" ref="L46">INDEX(GMWA!$A$2:$CR$600,MATCH(1,(GMWA!$CQ$2:$CQ$600=L$3)*(GMWA!$CP$2:$CP$600=L$4)*(GMWA!$CR$2:$CR$600=L$1),0),$A46-1966)</f>
        <v>54.941000000000003</v>
      </c>
      <c r="M46" s="285" cm="1">
        <f t="array" ref="M46">INDEX(GMWA!$A$2:$CR$600,MATCH(1,(GMWA!$CQ$2:$CQ$600=M$3)*(GMWA!$CP$2:$CP$600=M$4)*(GMWA!$CR$2:$CR$600=M$1),0),$A46-1966)</f>
        <v>83.582009999999997</v>
      </c>
      <c r="N46" s="285" cm="1">
        <f t="array" ref="N46">INDEX(GMWA!$A$2:$CR$600,MATCH(1,(GMWA!$CQ$2:$CQ$600=N$3)*(GMWA!$CP$2:$CP$600=N$4)*(GMWA!$CR$2:$CR$600=N$1),0),$A46-1966)</f>
        <v>31.33662</v>
      </c>
      <c r="O46" s="285" cm="1">
        <f t="array" ref="O46">INDEX(GMWA!$A$2:$CR$600,MATCH(1,(GMWA!$CQ$2:$CQ$600=O$3)*(GMWA!$CP$2:$CP$600=O$4)*(GMWA!$CR$2:$CR$600=O$1),0),$A46-1966)</f>
        <v>10.954000000000001</v>
      </c>
      <c r="P46" s="285" cm="1">
        <f t="array" ref="P46">INDEX(GMWA!$A$2:$CR$600,MATCH(1,(GMWA!$CQ$2:$CQ$600=P$3)*(GMWA!$CP$2:$CP$600=P$4)*(GMWA!$CR$2:$CR$600=P$1),0),$A46-1966)</f>
        <v>13.4733</v>
      </c>
      <c r="Q46" s="285" cm="1">
        <f t="array" ref="Q46">INDEX(GMWA!$A$2:$CR$600,MATCH(1,(GMWA!$CQ$2:$CQ$600=Q$3)*(GMWA!$CP$2:$CP$600=Q$4)*(GMWA!$CR$2:$CR$600=Q$1),0),$A46-1966)</f>
        <v>8.6725589999999997</v>
      </c>
      <c r="R46" s="285" cm="1">
        <f t="array" ref="R46">INDEX(GMWA!$A$2:$CR$600,MATCH(1,(GMWA!$CQ$2:$CQ$600=R$3)*(GMWA!$CP$2:$CP$600=R$4)*(GMWA!$CR$2:$CR$600=R$1),0),$A46-1966)</f>
        <v>2.865993</v>
      </c>
      <c r="S46" s="285" cm="1">
        <f t="array" ref="S46">INDEX(GMWA!$A$2:$CR$600,MATCH(1,(GMWA!$CQ$2:$CQ$600=S$3)*(GMWA!$CP$2:$CP$600=S$4)*(GMWA!$CR$2:$CR$600=S$1),0),$A46-1966)</f>
        <v>7.2754510000000003</v>
      </c>
      <c r="T46" s="285" cm="1">
        <f t="array" ref="T46">INDEX(GMWA!$A$2:$CR$600,MATCH(1,(GMWA!$CQ$2:$CQ$600=T$3)*(GMWA!$CP$2:$CP$600=T$4)*(GMWA!$CR$2:$CR$600=T$1),0),$A46-1966)</f>
        <v>9.9712370000000004</v>
      </c>
      <c r="U46" s="285" cm="1">
        <f t="array" ref="U46">INDEX(GMWA!$A$2:$CR$600,MATCH(1,(GMWA!$CQ$2:$CQ$600=U$3)*(GMWA!$CP$2:$CP$600=U$4)*(GMWA!$CR$2:$CR$600=U$1),0),$A46-1966)</f>
        <v>8.2030390000000004</v>
      </c>
      <c r="V46" s="285" cm="1">
        <f t="array" ref="V46">INDEX(GMWA!$A$2:$CR$600,MATCH(1,(GMWA!$CQ$2:$CQ$600=V$3)*(GMWA!$CP$2:$CP$600=V$4)*(GMWA!$CR$2:$CR$600=V$1),0),$A46-1966)</f>
        <v>1447791</v>
      </c>
      <c r="W46" s="285" cm="1">
        <f t="array" ref="W46">INDEX(GMWA!$A$2:$CR$600,MATCH(1,(GMWA!$CQ$2:$CQ$600=W$3)*(GMWA!$CP$2:$CP$600=W$4)*(GMWA!$CR$2:$CR$600=W$1),0),$A46-1966)</f>
        <v>21533.71</v>
      </c>
      <c r="X46" s="285" cm="1">
        <f t="array" ref="X46">INDEX(GMWA!$A$2:$CR$600,MATCH(1,(GMWA!$CQ$2:$CQ$600=X$3)*(GMWA!$CP$2:$CP$600=X$4)*(GMWA!$CR$2:$CR$600=X$1),0),$A46-1966)</f>
        <v>1028164</v>
      </c>
      <c r="Y46" s="285" cm="1">
        <f t="array" ref="Y46">INDEX(GMWA!$A$2:$CR$600,MATCH(1,(GMWA!$CQ$2:$CQ$600=Y$3)*(GMWA!$CP$2:$CP$600=Y$4)*(GMWA!$CR$2:$CR$600=Y$1),0),$A46-1966)</f>
        <v>1739555</v>
      </c>
      <c r="Z46" s="285" cm="1">
        <f t="array" ref="Z46">INDEX(GMWA!$A$2:$CR$600,MATCH(1,(GMWA!$CQ$2:$CQ$600=Z$3)*(GMWA!$CP$2:$CP$600=Z$4)*(GMWA!$CR$2:$CR$600=Z$1),0),$A46-1966)</f>
        <v>494668</v>
      </c>
      <c r="AA46" s="285" cm="1">
        <f t="array" ref="AA46">INDEX(GMWA!$A$2:$CR$600,MATCH(1,(GMWA!$CQ$2:$CQ$600=AA$3)*(GMWA!$CP$2:$CP$600=AA$4)*(GMWA!$CR$2:$CR$600=AA$1),0),$A46-1966)</f>
        <v>1148.6600000000001</v>
      </c>
      <c r="AB46" s="285" cm="1">
        <f t="array" ref="AB46">INDEX(GMWA!$A$2:$CR$600,MATCH(1,(GMWA!$CQ$2:$CQ$600=AB$3)*(GMWA!$CP$2:$CP$600=AB$4)*(GMWA!$CR$2:$CR$600=AB$1),0),$A46-1966)</f>
        <v>1788603</v>
      </c>
      <c r="AC46" s="285" cm="1">
        <f t="array" ref="AC46">INDEX(GMWA!$A$2:$CR$600,MATCH(1,(GMWA!$CQ$2:$CQ$600=AC$3)*(GMWA!$CP$2:$CP$600=AC$4)*(GMWA!$CR$2:$CR$600=AC$1),0),$A46-1966)</f>
        <v>190.1952</v>
      </c>
      <c r="AD46" s="285" cm="1">
        <f t="array" ref="AD46">INDEX(GMWA!$A$2:$CR$600,MATCH(1,(GMWA!$CQ$2:$CQ$600=AD$3)*(GMWA!$CP$2:$CP$600=AD$4)*(GMWA!$CR$2:$CR$600=AD$1),0),$A46-1966)</f>
        <v>591316.6</v>
      </c>
      <c r="AE46" s="285" cm="1">
        <f t="array" ref="AE46">INDEX(GMWA!$A$2:$CR$600,MATCH(1,(GMWA!$CQ$2:$CQ$600=AE$3)*(GMWA!$CP$2:$CP$600=AE$4)*(GMWA!$CR$2:$CR$600=AE$1),0),$A46-1966)</f>
        <v>2068.2890000000002</v>
      </c>
      <c r="AF46" s="285" cm="1">
        <f t="array" ref="AF46">INDEX(GMWA!$A$2:$CR$600,MATCH(1,(GMWA!$CQ$2:$CQ$600=AF$3)*(GMWA!$CP$2:$CP$600=AF$4)*(GMWA!$CR$2:$CR$600=AF$1),0),$A46-1966)</f>
        <v>2442.5940000000001</v>
      </c>
      <c r="AG46" s="285" cm="1">
        <f t="array" ref="AG46">INDEX(GMWA!$A$2:$CR$600,MATCH(1,(GMWA!$CQ$2:$CQ$600=AG$3)*(GMWA!$CP$2:$CP$600=AG$4)*(GMWA!$CR$2:$CR$600=AG$1),0),$A46-1966)</f>
        <v>2234.54</v>
      </c>
      <c r="AH46" s="285" cm="1">
        <f t="array" ref="AH46">INDEX(GMWA!$A$2:$CR$600,MATCH(1,(GMWA!$CQ$2:$CQ$600=AH$3)*(GMWA!$CP$2:$CP$600=AH$4)*(GMWA!$CR$2:$CR$600=AH$1),0),$A46-1966)</f>
        <v>1001.711</v>
      </c>
      <c r="AI46" s="285" cm="1">
        <f t="array" ref="AI46">INDEX(GMWA!$A$2:$CR$600,MATCH(1,(GMWA!$CQ$2:$CQ$600=AI$3)*(GMWA!$CP$2:$CP$600=AI$4)*(GMWA!$CR$2:$CR$600=AI$1),0),$A46-1966)</f>
        <v>518.17499999999995</v>
      </c>
      <c r="AJ46" s="285" cm="1">
        <f t="array" ref="AJ46">INDEX(GMWA!$A$2:$CR$600,MATCH(1,(GMWA!$CQ$2:$CQ$600=AJ$3)*(GMWA!$CP$2:$CP$600=AJ$4)*(GMWA!$CR$2:$CR$600=AJ$1),0),$A46-1966)</f>
        <v>513.97</v>
      </c>
      <c r="AK46" s="285" cm="1">
        <f t="array" ref="AK46">INDEX(GMWA!$A$2:$CR$600,MATCH(1,(GMWA!$CQ$2:$CQ$600=AK$3)*(GMWA!$CP$2:$CP$600=AK$4)*(GMWA!$CR$2:$CR$600=AK$1),0),$A46-1966)</f>
        <v>383.74299999999999</v>
      </c>
      <c r="AL46" s="285" cm="1">
        <f t="array" ref="AL46">INDEX(GMWA!$A$2:$CR$600,MATCH(1,(GMWA!$CQ$2:$CQ$600=AL$3)*(GMWA!$CP$2:$CP$600=AL$4)*(GMWA!$CR$2:$CR$600=AL$1),0),$A46-1966)</f>
        <v>115.1768</v>
      </c>
      <c r="AM46" s="285" cm="1">
        <f t="array" ref="AM46">INDEX(GMWA!$A$2:$CR$600,MATCH(1,(GMWA!$CQ$2:$CQ$600=AM$3)*(GMWA!$CP$2:$CP$600=AM$4)*(GMWA!$CR$2:$CR$600=AM$1),0),$A46-1966)</f>
        <v>152.29400000000001</v>
      </c>
      <c r="AN46" s="285" cm="1">
        <f t="array" ref="AN46">INDEX(GMWA!$A$2:$CR$600,MATCH(1,(GMWA!$CQ$2:$CQ$600=AN$3)*(GMWA!$CP$2:$CP$600=AN$4)*(GMWA!$CR$2:$CR$600=AN$1),0),$A46-1966)</f>
        <v>324.59100000000001</v>
      </c>
      <c r="AO46" s="285" cm="1">
        <f t="array" ref="AO46">INDEX(GMWA!$A$2:$CR$600,MATCH(1,(GMWA!$CQ$2:$CQ$600=AO$3)*(GMWA!$CP$2:$CP$600=AO$4)*(GMWA!$CR$2:$CR$600=AO$1),0),$A46-1966)</f>
        <v>234.54499999999999</v>
      </c>
      <c r="AP46" s="285" cm="1">
        <f t="array" ref="AP46">INDEX(GMWA!$A$2:$CR$600,MATCH(1,(GMWA!$CQ$2:$CQ$600=AP$3)*(GMWA!$CP$2:$CP$600=AP$4)*(GMWA!$CR$2:$CR$600=AP$1),0),$A46-1966)</f>
        <v>1713715</v>
      </c>
      <c r="AQ46" s="285" cm="1">
        <f t="array" ref="AQ46">INDEX(GMWA!$A$2:$CR$600,MATCH(1,(GMWA!$CQ$2:$CQ$600=AQ$3)*(GMWA!$CP$2:$CP$600=AQ$4)*(GMWA!$CR$2:$CR$600=AQ$1),0),$A46-1966)</f>
        <v>16253.95</v>
      </c>
      <c r="AR46" s="285" cm="1">
        <f t="array" ref="AR46">INDEX(GMWA!$A$2:$CR$600,MATCH(1,(GMWA!$CQ$2:$CQ$600=AR$3)*(GMWA!$CP$2:$CP$600=AR$4)*(GMWA!$CR$2:$CR$600=AR$1),0),$A46-1966)</f>
        <v>500611.9</v>
      </c>
      <c r="AS46" s="285" cm="1">
        <f t="array" ref="AS46">INDEX(GMWA!$A$2:$CR$600,MATCH(1,(GMWA!$CQ$2:$CQ$600=AS$3)*(GMWA!$CP$2:$CP$600=AS$4)*(GMWA!$CR$2:$CR$600=AS$1),0),$A46-1966)</f>
        <v>1827201</v>
      </c>
      <c r="AT46" s="285" cm="1">
        <f t="array" ref="AT46">INDEX(GMWA!$A$2:$CR$600,MATCH(1,(GMWA!$CQ$2:$CQ$600=AT$3)*(GMWA!$CP$2:$CP$600=AT$4)*(GMWA!$CR$2:$CR$600=AT$1),0),$A46-1966)</f>
        <v>1516049</v>
      </c>
      <c r="AU46" s="285" cm="1">
        <f t="array" ref="AU46">INDEX(GMWA!$A$2:$CR$600,MATCH(1,(GMWA!$CQ$2:$CQ$600=AU$3)*(GMWA!$CP$2:$CP$600=AU$4)*(GMWA!$CR$2:$CR$600=AU$1),0),$A46-1966)</f>
        <v>1892.9380000000001</v>
      </c>
      <c r="AV46" s="285" cm="1">
        <f t="array" ref="AV46">INDEX(GMWA!$A$2:$CR$600,MATCH(1,(GMWA!$CQ$2:$CQ$600=AV$3)*(GMWA!$CP$2:$CP$600=AV$4)*(GMWA!$CR$2:$CR$600=AV$1),0),$A46-1966)</f>
        <v>3724370</v>
      </c>
      <c r="AW46" s="285" cm="1">
        <f t="array" ref="AW46">INDEX(GMWA!$A$2:$CR$600,MATCH(1,(GMWA!$CQ$2:$CQ$600=AW$3)*(GMWA!$CP$2:$CP$600=AW$4)*(GMWA!$CR$2:$CR$600=AW$1),0),$A46-1966)</f>
        <v>643.76310000000001</v>
      </c>
      <c r="AX46" s="285" cm="1">
        <f t="array" ref="AX46">INDEX(GMWA!$A$2:$CR$600,MATCH(1,(GMWA!$CQ$2:$CQ$600=AX$3)*(GMWA!$CP$2:$CP$600=AX$4)*(GMWA!$CR$2:$CR$600=AX$1),0),$A46-1966)</f>
        <v>1504674</v>
      </c>
      <c r="AY46" s="285" cm="1">
        <f t="array" ref="AY46">INDEX(GMWA!$A$2:$CR$600,MATCH(1,(GMWA!$CQ$2:$CQ$600=AY$3)*(GMWA!$CP$2:$CP$600=AY$4)*(GMWA!$CR$2:$CR$600=AY$1),0),$A46-1966)</f>
        <v>2801.63</v>
      </c>
      <c r="AZ46" s="285" cm="1">
        <f t="array" ref="AZ46">INDEX(GMWA!$A$2:$CR$600,MATCH(1,(GMWA!$CQ$2:$CQ$600=AZ$3)*(GMWA!$CP$2:$CP$600=AZ$4)*(GMWA!$CR$2:$CR$600=AZ$1),0),$A46-1966)</f>
        <v>2087.895</v>
      </c>
      <c r="BA46" s="285" cm="1">
        <f t="array" ref="BA46">INDEX(GMWA!$A$2:$CR$600,MATCH(1,(GMWA!$CQ$2:$CQ$600=BA$3)*(GMWA!$CP$2:$CP$600=BA$4)*(GMWA!$CR$2:$CR$600=BA$1),0),$A46-1966)</f>
        <v>1633.7470000000001</v>
      </c>
      <c r="BB46" s="285" cm="1">
        <f t="array" ref="BB46">INDEX(GMWA!$A$2:$CR$600,MATCH(1,(GMWA!$CQ$2:$CQ$600=BB$3)*(GMWA!$CP$2:$CP$600=BB$4)*(GMWA!$CR$2:$CR$600=BB$1),0),$A46-1966)</f>
        <v>1035.9639999999999</v>
      </c>
      <c r="BC46" s="285" cm="1">
        <f t="array" ref="BC46">INDEX(GMWA!$A$2:$CR$600,MATCH(1,(GMWA!$CQ$2:$CQ$600=BC$3)*(GMWA!$CP$2:$CP$600=BC$4)*(GMWA!$CR$2:$CR$600=BC$1),0),$A46-1966)</f>
        <v>657.87099999999998</v>
      </c>
      <c r="BD46" s="285" cm="1">
        <f t="array" ref="BD46">INDEX(GMWA!$A$2:$CR$600,MATCH(1,(GMWA!$CQ$2:$CQ$600=BD$3)*(GMWA!$CP$2:$CP$600=BD$4)*(GMWA!$CR$2:$CR$600=BD$1),0),$A46-1966)</f>
        <v>386.17399999999998</v>
      </c>
      <c r="BE46" s="285" cm="1">
        <f t="array" ref="BE46">INDEX(GMWA!$A$2:$CR$600,MATCH(1,(GMWA!$CQ$2:$CQ$600=BE$3)*(GMWA!$CP$2:$CP$600=BE$4)*(GMWA!$CR$2:$CR$600=BE$1),0),$A46-1966)</f>
        <v>318.6825</v>
      </c>
      <c r="BF46" s="285" cm="1">
        <f t="array" ref="BF46">INDEX(GMWA!$A$2:$CR$600,MATCH(1,(GMWA!$CQ$2:$CQ$600=BF$3)*(GMWA!$CP$2:$CP$600=BF$4)*(GMWA!$CR$2:$CR$600=BF$1),0),$A46-1966)</f>
        <v>200.37799999999999</v>
      </c>
      <c r="BG46" s="285" cm="1">
        <f t="array" ref="BG46">INDEX(GMWA!$A$2:$CR$600,MATCH(1,(GMWA!$CQ$2:$CQ$600=BG$3)*(GMWA!$CP$2:$CP$600=BG$4)*(GMWA!$CR$2:$CR$600=BG$1),0),$A46-1966)</f>
        <v>176.79</v>
      </c>
      <c r="BH46" s="285" cm="1">
        <f t="array" ref="BH46">INDEX(GMWA!$A$2:$CR$600,MATCH(1,(GMWA!$CQ$2:$CQ$600=BH$3)*(GMWA!$CP$2:$CP$600=BH$4)*(GMWA!$CR$2:$CR$600=BH$1),0),$A46-1966)</f>
        <v>188.58500000000001</v>
      </c>
      <c r="BI46" s="285" cm="1">
        <f t="array" ref="BI46">INDEX(GMWA!$A$2:$CR$600,MATCH(1,(GMWA!$CQ$2:$CQ$600=BI$3)*(GMWA!$CP$2:$CP$600=BI$4)*(GMWA!$CR$2:$CR$600=BI$1),0),$A46-1966)</f>
        <v>168.53870000000001</v>
      </c>
      <c r="BK46" s="288">
        <f t="shared" si="8"/>
        <v>3.8319757478807372</v>
      </c>
      <c r="BL46" s="288">
        <f t="shared" si="8"/>
        <v>3.2680155904393624</v>
      </c>
      <c r="BM46" s="288">
        <f t="shared" si="8"/>
        <v>0.95192994502822503</v>
      </c>
      <c r="BN46" s="288">
        <f t="shared" si="8"/>
        <v>3.5909183670536429</v>
      </c>
      <c r="BO46" s="288">
        <f t="shared" si="8"/>
        <v>2.3729046552435169</v>
      </c>
      <c r="BP46" s="288">
        <f t="shared" si="8"/>
        <v>2.7002106802709243</v>
      </c>
      <c r="BQ46" s="288">
        <f t="shared" si="8"/>
        <v>2.093074315541235</v>
      </c>
      <c r="BR46" s="288">
        <f t="shared" si="8"/>
        <v>2.3242984050070663</v>
      </c>
      <c r="BS46" s="288">
        <f t="shared" si="8"/>
        <v>2.4080162809567667</v>
      </c>
      <c r="BT46" s="288">
        <f t="shared" si="8"/>
        <v>3.100605863107138</v>
      </c>
      <c r="BU46" s="288">
        <f t="shared" si="8"/>
        <v>2.2492890754664918</v>
      </c>
      <c r="BV46" s="288">
        <f t="shared" si="8"/>
        <v>3.7404570963151249</v>
      </c>
      <c r="BW46" s="288">
        <f t="shared" si="8"/>
        <v>3.1283094625096459</v>
      </c>
      <c r="BX46" s="288">
        <f t="shared" si="8"/>
        <v>2.1139576397935063</v>
      </c>
      <c r="BY46" s="288">
        <f t="shared" si="8"/>
        <v>2.6214175924664862</v>
      </c>
      <c r="BZ46" s="288">
        <f t="shared" si="6"/>
        <v>2.2599914526128164</v>
      </c>
      <c r="CA46" s="288">
        <f t="shared" si="6"/>
        <v>2.488342270318328</v>
      </c>
      <c r="CB46" s="288">
        <f t="shared" si="6"/>
        <v>4.7772407317425509</v>
      </c>
      <c r="CC46" s="288">
        <f t="shared" si="6"/>
        <v>3.0719388399555134</v>
      </c>
      <c r="CD46" s="288">
        <f t="shared" si="6"/>
        <v>3.497426506640517</v>
      </c>
    </row>
    <row r="47" spans="1:82">
      <c r="A47" s="285">
        <f t="shared" si="5"/>
        <v>2013</v>
      </c>
      <c r="B47" s="285" cm="1">
        <f t="array" ref="B47">INDEX(GMWA!$A$2:$CR$600,MATCH(1,(GMWA!$CQ$2:$CQ$600=B$3)*(GMWA!$CP$2:$CP$600=B$4)*(GMWA!$CR$2:$CR$600=B$1),0),$A47-1966)</f>
        <v>56142</v>
      </c>
      <c r="C47" s="285" cm="1">
        <f t="array" ref="C47">INDEX(GMWA!$A$2:$CR$600,MATCH(1,(GMWA!$CQ$2:$CQ$600=C$3)*(GMWA!$CP$2:$CP$600=C$4)*(GMWA!$CR$2:$CR$600=C$1),0),$A47-1966)</f>
        <v>686.57500000000005</v>
      </c>
      <c r="D47" s="285" cm="1">
        <f t="array" ref="D47">INDEX(GMWA!$A$2:$CR$600,MATCH(1,(GMWA!$CQ$2:$CQ$600=D$3)*(GMWA!$CP$2:$CP$600=D$4)*(GMWA!$CR$2:$CR$600=D$1),0),$A47-1966)</f>
        <v>9815.7990000000009</v>
      </c>
      <c r="E47" s="285" cm="1">
        <f t="array" ref="E47">INDEX(GMWA!$A$2:$CR$600,MATCH(1,(GMWA!$CQ$2:$CQ$600=E$3)*(GMWA!$CP$2:$CP$600=E$4)*(GMWA!$CR$2:$CR$600=E$1),0),$A47-1966)</f>
        <v>62930</v>
      </c>
      <c r="F47" s="285" cm="1">
        <f t="array" ref="F47">INDEX(GMWA!$A$2:$CR$600,MATCH(1,(GMWA!$CQ$2:$CQ$600=F$3)*(GMWA!$CP$2:$CP$600=F$4)*(GMWA!$CR$2:$CR$600=F$1),0),$A47-1966)</f>
        <v>12896</v>
      </c>
      <c r="G47" s="285" cm="1">
        <f t="array" ref="G47">INDEX(GMWA!$A$2:$CR$600,MATCH(1,(GMWA!$CQ$2:$CQ$600=G$3)*(GMWA!$CP$2:$CP$600=G$4)*(GMWA!$CR$2:$CR$600=G$1),0),$A47-1966)</f>
        <v>30.122260000000001</v>
      </c>
      <c r="H47" s="285" cm="1">
        <f t="array" ref="H47">INDEX(GMWA!$A$2:$CR$600,MATCH(1,(GMWA!$CQ$2:$CQ$600=H$3)*(GMWA!$CP$2:$CP$600=H$4)*(GMWA!$CR$2:$CR$600=H$1),0),$A47-1966)</f>
        <v>32893.47</v>
      </c>
      <c r="I47" s="285" cm="1">
        <f t="array" ref="I47">INDEX(GMWA!$A$2:$CR$600,MATCH(1,(GMWA!$CQ$2:$CQ$600=I$3)*(GMWA!$CP$2:$CP$600=I$4)*(GMWA!$CR$2:$CR$600=I$1),0),$A47-1966)</f>
        <v>3.9659110000000002</v>
      </c>
      <c r="J47" s="285" cm="1">
        <f t="array" ref="J47">INDEX(GMWA!$A$2:$CR$600,MATCH(1,(GMWA!$CQ$2:$CQ$600=J$3)*(GMWA!$CP$2:$CP$600=J$4)*(GMWA!$CR$2:$CR$600=J$1),0),$A47-1966)</f>
        <v>13386</v>
      </c>
      <c r="K47" s="285" cm="1">
        <f t="array" ref="K47">INDEX(GMWA!$A$2:$CR$600,MATCH(1,(GMWA!$CQ$2:$CQ$600=K$3)*(GMWA!$CP$2:$CP$600=K$4)*(GMWA!$CR$2:$CR$600=K$1),0),$A47-1966)</f>
        <v>51.984670000000001</v>
      </c>
      <c r="L47" s="285" cm="1">
        <f t="array" ref="L47">INDEX(GMWA!$A$2:$CR$600,MATCH(1,(GMWA!$CQ$2:$CQ$600=L$3)*(GMWA!$CP$2:$CP$600=L$4)*(GMWA!$CR$2:$CR$600=L$1),0),$A47-1966)</f>
        <v>49.426000000000002</v>
      </c>
      <c r="M47" s="285" cm="1">
        <f t="array" ref="M47">INDEX(GMWA!$A$2:$CR$600,MATCH(1,(GMWA!$CQ$2:$CQ$600=M$3)*(GMWA!$CP$2:$CP$600=M$4)*(GMWA!$CR$2:$CR$600=M$1),0),$A47-1966)</f>
        <v>77.659009999999995</v>
      </c>
      <c r="N47" s="285" cm="1">
        <f t="array" ref="N47">INDEX(GMWA!$A$2:$CR$600,MATCH(1,(GMWA!$CQ$2:$CQ$600=N$3)*(GMWA!$CP$2:$CP$600=N$4)*(GMWA!$CR$2:$CR$600=N$1),0),$A47-1966)</f>
        <v>36.521030000000003</v>
      </c>
      <c r="O47" s="285" cm="1">
        <f t="array" ref="O47">INDEX(GMWA!$A$2:$CR$600,MATCH(1,(GMWA!$CQ$2:$CQ$600=O$3)*(GMWA!$CP$2:$CP$600=O$4)*(GMWA!$CR$2:$CR$600=O$1),0),$A47-1966)</f>
        <v>10.295</v>
      </c>
      <c r="P47" s="285" cm="1">
        <f t="array" ref="P47">INDEX(GMWA!$A$2:$CR$600,MATCH(1,(GMWA!$CQ$2:$CQ$600=P$3)*(GMWA!$CP$2:$CP$600=P$4)*(GMWA!$CR$2:$CR$600=P$1),0),$A47-1966)</f>
        <v>12.866910000000001</v>
      </c>
      <c r="Q47" s="285" cm="1">
        <f t="array" ref="Q47">INDEX(GMWA!$A$2:$CR$600,MATCH(1,(GMWA!$CQ$2:$CQ$600=Q$3)*(GMWA!$CP$2:$CP$600=Q$4)*(GMWA!$CR$2:$CR$600=Q$1),0),$A47-1966)</f>
        <v>8.4445209999999999</v>
      </c>
      <c r="R47" s="285" cm="1">
        <f t="array" ref="R47">INDEX(GMWA!$A$2:$CR$600,MATCH(1,(GMWA!$CQ$2:$CQ$600=R$3)*(GMWA!$CP$2:$CP$600=R$4)*(GMWA!$CR$2:$CR$600=R$1),0),$A47-1966)</f>
        <v>2.6032299999999999</v>
      </c>
      <c r="S47" s="285" cm="1">
        <f t="array" ref="S47">INDEX(GMWA!$A$2:$CR$600,MATCH(1,(GMWA!$CQ$2:$CQ$600=S$3)*(GMWA!$CP$2:$CP$600=S$4)*(GMWA!$CR$2:$CR$600=S$1),0),$A47-1966)</f>
        <v>7.7377609999999999</v>
      </c>
      <c r="T47" s="285" cm="1">
        <f t="array" ref="T47">INDEX(GMWA!$A$2:$CR$600,MATCH(1,(GMWA!$CQ$2:$CQ$600=T$3)*(GMWA!$CP$2:$CP$600=T$4)*(GMWA!$CR$2:$CR$600=T$1),0),$A47-1966)</f>
        <v>7.4169729999999996</v>
      </c>
      <c r="U47" s="285" cm="1">
        <f t="array" ref="U47">INDEX(GMWA!$A$2:$CR$600,MATCH(1,(GMWA!$CQ$2:$CQ$600=U$3)*(GMWA!$CP$2:$CP$600=U$4)*(GMWA!$CR$2:$CR$600=U$1),0),$A47-1966)</f>
        <v>8.2360109999999995</v>
      </c>
      <c r="V47" s="285" cm="1">
        <f t="array" ref="V47">INDEX(GMWA!$A$2:$CR$600,MATCH(1,(GMWA!$CQ$2:$CQ$600=V$3)*(GMWA!$CP$2:$CP$600=V$4)*(GMWA!$CR$2:$CR$600=V$1),0),$A47-1966)</f>
        <v>1519787</v>
      </c>
      <c r="W47" s="285" cm="1">
        <f t="array" ref="W47">INDEX(GMWA!$A$2:$CR$600,MATCH(1,(GMWA!$CQ$2:$CQ$600=W$3)*(GMWA!$CP$2:$CP$600=W$4)*(GMWA!$CR$2:$CR$600=W$1),0),$A47-1966)</f>
        <v>22958.79</v>
      </c>
      <c r="X47" s="285" cm="1">
        <f t="array" ref="X47">INDEX(GMWA!$A$2:$CR$600,MATCH(1,(GMWA!$CQ$2:$CQ$600=X$3)*(GMWA!$CP$2:$CP$600=X$4)*(GMWA!$CR$2:$CR$600=X$1),0),$A47-1966)</f>
        <v>1060608</v>
      </c>
      <c r="Y47" s="285" cm="1">
        <f t="array" ref="Y47">INDEX(GMWA!$A$2:$CR$600,MATCH(1,(GMWA!$CQ$2:$CQ$600=Y$3)*(GMWA!$CP$2:$CP$600=Y$4)*(GMWA!$CR$2:$CR$600=Y$1),0),$A47-1966)</f>
        <v>1753831</v>
      </c>
      <c r="Z47" s="285" cm="1">
        <f t="array" ref="Z47">INDEX(GMWA!$A$2:$CR$600,MATCH(1,(GMWA!$CQ$2:$CQ$600=Z$3)*(GMWA!$CP$2:$CP$600=Z$4)*(GMWA!$CR$2:$CR$600=Z$1),0),$A47-1966)</f>
        <v>535560</v>
      </c>
      <c r="AA47" s="285" cm="1">
        <f t="array" ref="AA47">INDEX(GMWA!$A$2:$CR$600,MATCH(1,(GMWA!$CQ$2:$CQ$600=AA$3)*(GMWA!$CP$2:$CP$600=AA$4)*(GMWA!$CR$2:$CR$600=AA$1),0),$A47-1966)</f>
        <v>1094.749</v>
      </c>
      <c r="AB47" s="285" cm="1">
        <f t="array" ref="AB47">INDEX(GMWA!$A$2:$CR$600,MATCH(1,(GMWA!$CQ$2:$CQ$600=AB$3)*(GMWA!$CP$2:$CP$600=AB$4)*(GMWA!$CR$2:$CR$600=AB$1),0),$A47-1966)</f>
        <v>1923404</v>
      </c>
      <c r="AC47" s="285" cm="1">
        <f t="array" ref="AC47">INDEX(GMWA!$A$2:$CR$600,MATCH(1,(GMWA!$CQ$2:$CQ$600=AC$3)*(GMWA!$CP$2:$CP$600=AC$4)*(GMWA!$CR$2:$CR$600=AC$1),0),$A47-1966)</f>
        <v>191.8382</v>
      </c>
      <c r="AD47" s="285" cm="1">
        <f t="array" ref="AD47">INDEX(GMWA!$A$2:$CR$600,MATCH(1,(GMWA!$CQ$2:$CQ$600=AD$3)*(GMWA!$CP$2:$CP$600=AD$4)*(GMWA!$CR$2:$CR$600=AD$1),0),$A47-1966)</f>
        <v>624729.30000000005</v>
      </c>
      <c r="AE47" s="285" cm="1">
        <f t="array" ref="AE47">INDEX(GMWA!$A$2:$CR$600,MATCH(1,(GMWA!$CQ$2:$CQ$600=AE$3)*(GMWA!$CP$2:$CP$600=AE$4)*(GMWA!$CR$2:$CR$600=AE$1),0),$A47-1966)</f>
        <v>2043.3440000000001</v>
      </c>
      <c r="AF47" s="285" cm="1">
        <f t="array" ref="AF47">INDEX(GMWA!$A$2:$CR$600,MATCH(1,(GMWA!$CQ$2:$CQ$600=AF$3)*(GMWA!$CP$2:$CP$600=AF$4)*(GMWA!$CR$2:$CR$600=AF$1),0),$A47-1966)</f>
        <v>2491.9859999999999</v>
      </c>
      <c r="AG47" s="285" cm="1">
        <f t="array" ref="AG47">INDEX(GMWA!$A$2:$CR$600,MATCH(1,(GMWA!$CQ$2:$CQ$600=AG$3)*(GMWA!$CP$2:$CP$600=AG$4)*(GMWA!$CR$2:$CR$600=AG$1),0),$A47-1966)</f>
        <v>2339.0819999999999</v>
      </c>
      <c r="AH47" s="285" cm="1">
        <f t="array" ref="AH47">INDEX(GMWA!$A$2:$CR$600,MATCH(1,(GMWA!$CQ$2:$CQ$600=AH$3)*(GMWA!$CP$2:$CP$600=AH$4)*(GMWA!$CR$2:$CR$600=AH$1),0),$A47-1966)</f>
        <v>1135.941</v>
      </c>
      <c r="AI47" s="285" cm="1">
        <f t="array" ref="AI47">INDEX(GMWA!$A$2:$CR$600,MATCH(1,(GMWA!$CQ$2:$CQ$600=AI$3)*(GMWA!$CP$2:$CP$600=AI$4)*(GMWA!$CR$2:$CR$600=AI$1),0),$A47-1966)</f>
        <v>520.76800000000003</v>
      </c>
      <c r="AJ47" s="285" cm="1">
        <f t="array" ref="AJ47">INDEX(GMWA!$A$2:$CR$600,MATCH(1,(GMWA!$CQ$2:$CQ$600=AJ$3)*(GMWA!$CP$2:$CP$600=AJ$4)*(GMWA!$CR$2:$CR$600=AJ$1),0),$A47-1966)</f>
        <v>514.49099999999999</v>
      </c>
      <c r="AK47" s="285" cm="1">
        <f t="array" ref="AK47">INDEX(GMWA!$A$2:$CR$600,MATCH(1,(GMWA!$CQ$2:$CQ$600=AK$3)*(GMWA!$CP$2:$CP$600=AK$4)*(GMWA!$CR$2:$CR$600=AK$1),0),$A47-1966)</f>
        <v>383.2</v>
      </c>
      <c r="AL47" s="285" cm="1">
        <f t="array" ref="AL47">INDEX(GMWA!$A$2:$CR$600,MATCH(1,(GMWA!$CQ$2:$CQ$600=AL$3)*(GMWA!$CP$2:$CP$600=AL$4)*(GMWA!$CR$2:$CR$600=AL$1),0),$A47-1966)</f>
        <v>123.1062</v>
      </c>
      <c r="AM47" s="285" cm="1">
        <f t="array" ref="AM47">INDEX(GMWA!$A$2:$CR$600,MATCH(1,(GMWA!$CQ$2:$CQ$600=AM$3)*(GMWA!$CP$2:$CP$600=AM$4)*(GMWA!$CR$2:$CR$600=AM$1),0),$A47-1966)</f>
        <v>161.553</v>
      </c>
      <c r="AN47" s="285" cm="1">
        <f t="array" ref="AN47">INDEX(GMWA!$A$2:$CR$600,MATCH(1,(GMWA!$CQ$2:$CQ$600=AN$3)*(GMWA!$CP$2:$CP$600=AN$4)*(GMWA!$CR$2:$CR$600=AN$1),0),$A47-1966)</f>
        <v>337.714</v>
      </c>
      <c r="AO47" s="285" cm="1">
        <f t="array" ref="AO47">INDEX(GMWA!$A$2:$CR$600,MATCH(1,(GMWA!$CQ$2:$CQ$600=AO$3)*(GMWA!$CP$2:$CP$600=AO$4)*(GMWA!$CR$2:$CR$600=AO$1),0),$A47-1966)</f>
        <v>243.43299999999999</v>
      </c>
      <c r="AP47" s="285" cm="1">
        <f t="array" ref="AP47">INDEX(GMWA!$A$2:$CR$600,MATCH(1,(GMWA!$CQ$2:$CQ$600=AP$3)*(GMWA!$CP$2:$CP$600=AP$4)*(GMWA!$CR$2:$CR$600=AP$1),0),$A47-1966)</f>
        <v>1781361</v>
      </c>
      <c r="AQ47" s="285" cm="1">
        <f t="array" ref="AQ47">INDEX(GMWA!$A$2:$CR$600,MATCH(1,(GMWA!$CQ$2:$CQ$600=AQ$3)*(GMWA!$CP$2:$CP$600=AQ$4)*(GMWA!$CR$2:$CR$600=AQ$1),0),$A47-1966)</f>
        <v>16880.68</v>
      </c>
      <c r="AR47" s="285" cm="1">
        <f t="array" ref="AR47">INDEX(GMWA!$A$2:$CR$600,MATCH(1,(GMWA!$CQ$2:$CQ$600=AR$3)*(GMWA!$CP$2:$CP$600=AR$4)*(GMWA!$CR$2:$CR$600=AR$1),0),$A47-1966)</f>
        <v>508966.7</v>
      </c>
      <c r="AS47" s="285" cm="1">
        <f t="array" ref="AS47">INDEX(GMWA!$A$2:$CR$600,MATCH(1,(GMWA!$CQ$2:$CQ$600=AS$3)*(GMWA!$CP$2:$CP$600=AS$4)*(GMWA!$CR$2:$CR$600=AS$1),0),$A47-1966)</f>
        <v>1902247</v>
      </c>
      <c r="AT47" s="285" cm="1">
        <f t="array" ref="AT47">INDEX(GMWA!$A$2:$CR$600,MATCH(1,(GMWA!$CQ$2:$CQ$600=AT$3)*(GMWA!$CP$2:$CP$600=AT$4)*(GMWA!$CR$2:$CR$600=AT$1),0),$A47-1966)</f>
        <v>1569690</v>
      </c>
      <c r="AU47" s="285" cm="1">
        <f t="array" ref="AU47">INDEX(GMWA!$A$2:$CR$600,MATCH(1,(GMWA!$CQ$2:$CQ$600=AU$3)*(GMWA!$CP$2:$CP$600=AU$4)*(GMWA!$CR$2:$CR$600=AU$1),0),$A47-1966)</f>
        <v>1935.5550000000001</v>
      </c>
      <c r="AV47" s="285" cm="1">
        <f t="array" ref="AV47">INDEX(GMWA!$A$2:$CR$600,MATCH(1,(GMWA!$CQ$2:$CQ$600=AV$3)*(GMWA!$CP$2:$CP$600=AV$4)*(GMWA!$CR$2:$CR$600=AV$1),0),$A47-1966)</f>
        <v>3804157</v>
      </c>
      <c r="AW47" s="285" cm="1">
        <f t="array" ref="AW47">INDEX(GMWA!$A$2:$CR$600,MATCH(1,(GMWA!$CQ$2:$CQ$600=AW$3)*(GMWA!$CP$2:$CP$600=AW$4)*(GMWA!$CR$2:$CR$600=AW$1),0),$A47-1966)</f>
        <v>655.11339999999996</v>
      </c>
      <c r="AX47" s="285" cm="1">
        <f t="array" ref="AX47">INDEX(GMWA!$A$2:$CR$600,MATCH(1,(GMWA!$CQ$2:$CQ$600=AX$3)*(GMWA!$CP$2:$CP$600=AX$4)*(GMWA!$CR$2:$CR$600=AX$1),0),$A47-1966)</f>
        <v>1570938</v>
      </c>
      <c r="AY47" s="285" cm="1">
        <f t="array" ref="AY47">INDEX(GMWA!$A$2:$CR$600,MATCH(1,(GMWA!$CQ$2:$CQ$600=AY$3)*(GMWA!$CP$2:$CP$600=AY$4)*(GMWA!$CR$2:$CR$600=AY$1),0),$A47-1966)</f>
        <v>2872.0320000000002</v>
      </c>
      <c r="AZ47" s="285" cm="1">
        <f t="array" ref="AZ47">INDEX(GMWA!$A$2:$CR$600,MATCH(1,(GMWA!$CQ$2:$CQ$600=AZ$3)*(GMWA!$CP$2:$CP$600=AZ$4)*(GMWA!$CR$2:$CR$600=AZ$1),0),$A47-1966)</f>
        <v>2122.9459999999999</v>
      </c>
      <c r="BA47" s="285" cm="1">
        <f t="array" ref="BA47">INDEX(GMWA!$A$2:$CR$600,MATCH(1,(GMWA!$CQ$2:$CQ$600=BA$3)*(GMWA!$CP$2:$CP$600=BA$4)*(GMWA!$CR$2:$CR$600=BA$1),0),$A47-1966)</f>
        <v>1621.9770000000001</v>
      </c>
      <c r="BB47" s="285" cm="1">
        <f t="array" ref="BB47">INDEX(GMWA!$A$2:$CR$600,MATCH(1,(GMWA!$CQ$2:$CQ$600=BB$3)*(GMWA!$CP$2:$CP$600=BB$4)*(GMWA!$CR$2:$CR$600=BB$1),0),$A47-1966)</f>
        <v>1025.652</v>
      </c>
      <c r="BC47" s="285" cm="1">
        <f t="array" ref="BC47">INDEX(GMWA!$A$2:$CR$600,MATCH(1,(GMWA!$CQ$2:$CQ$600=BC$3)*(GMWA!$CP$2:$CP$600=BC$4)*(GMWA!$CR$2:$CR$600=BC$1),0),$A47-1966)</f>
        <v>665.62599999999998</v>
      </c>
      <c r="BD47" s="285" cm="1">
        <f t="array" ref="BD47">INDEX(GMWA!$A$2:$CR$600,MATCH(1,(GMWA!$CQ$2:$CQ$600=BD$3)*(GMWA!$CP$2:$CP$600=BD$4)*(GMWA!$CR$2:$CR$600=BD$1),0),$A47-1966)</f>
        <v>392.88</v>
      </c>
      <c r="BE47" s="285" cm="1">
        <f t="array" ref="BE47">INDEX(GMWA!$A$2:$CR$600,MATCH(1,(GMWA!$CQ$2:$CQ$600=BE$3)*(GMWA!$CP$2:$CP$600=BE$4)*(GMWA!$CR$2:$CR$600=BE$1),0),$A47-1966)</f>
        <v>323.76369999999997</v>
      </c>
      <c r="BF47" s="285" cm="1">
        <f t="array" ref="BF47">INDEX(GMWA!$A$2:$CR$600,MATCH(1,(GMWA!$CQ$2:$CQ$600=BF$3)*(GMWA!$CP$2:$CP$600=BF$4)*(GMWA!$CR$2:$CR$600=BF$1),0),$A47-1966)</f>
        <v>203.49700000000001</v>
      </c>
      <c r="BG47" s="285" cm="1">
        <f t="array" ref="BG47">INDEX(GMWA!$A$2:$CR$600,MATCH(1,(GMWA!$CQ$2:$CQ$600=BG$3)*(GMWA!$CP$2:$CP$600=BG$4)*(GMWA!$CR$2:$CR$600=BG$1),0),$A47-1966)</f>
        <v>182.63</v>
      </c>
      <c r="BH47" s="285" cm="1">
        <f t="array" ref="BH47">INDEX(GMWA!$A$2:$CR$600,MATCH(1,(GMWA!$CQ$2:$CQ$600=BH$3)*(GMWA!$CP$2:$CP$600=BH$4)*(GMWA!$CR$2:$CR$600=BH$1),0),$A47-1966)</f>
        <v>179.958</v>
      </c>
      <c r="BI47" s="285" cm="1">
        <f t="array" ref="BI47">INDEX(GMWA!$A$2:$CR$600,MATCH(1,(GMWA!$CQ$2:$CQ$600=BI$3)*(GMWA!$CP$2:$CP$600=BI$4)*(GMWA!$CR$2:$CR$600=BI$1),0),$A47-1966)</f>
        <v>170.6756</v>
      </c>
      <c r="BK47" s="288">
        <f t="shared" si="8"/>
        <v>3.6940702874810745</v>
      </c>
      <c r="BL47" s="288">
        <f t="shared" si="8"/>
        <v>2.9904668320935035</v>
      </c>
      <c r="BM47" s="288">
        <f t="shared" si="8"/>
        <v>0.92548792767921806</v>
      </c>
      <c r="BN47" s="288">
        <f t="shared" si="8"/>
        <v>3.5881450379198454</v>
      </c>
      <c r="BO47" s="288">
        <f t="shared" si="8"/>
        <v>2.4079468220180744</v>
      </c>
      <c r="BP47" s="288">
        <f t="shared" si="8"/>
        <v>2.7515220383850547</v>
      </c>
      <c r="BQ47" s="288">
        <f t="shared" si="8"/>
        <v>1.710169574358793</v>
      </c>
      <c r="BR47" s="288">
        <f t="shared" si="8"/>
        <v>2.0673207942943588</v>
      </c>
      <c r="BS47" s="288">
        <f t="shared" si="8"/>
        <v>2.142688041044337</v>
      </c>
      <c r="BT47" s="288">
        <f t="shared" si="8"/>
        <v>2.5440978122137046</v>
      </c>
      <c r="BU47" s="288">
        <f t="shared" si="8"/>
        <v>1.9833979805665043</v>
      </c>
      <c r="BV47" s="288">
        <f t="shared" si="8"/>
        <v>3.3200635975994</v>
      </c>
      <c r="BW47" s="288">
        <f t="shared" si="8"/>
        <v>3.2150463800496678</v>
      </c>
      <c r="BX47" s="288">
        <f t="shared" si="8"/>
        <v>1.9768879808283149</v>
      </c>
      <c r="BY47" s="288">
        <f t="shared" si="8"/>
        <v>2.5009008903945844</v>
      </c>
      <c r="BZ47" s="288">
        <f t="shared" si="6"/>
        <v>2.2036850208768266</v>
      </c>
      <c r="CA47" s="288">
        <f t="shared" si="6"/>
        <v>2.1146213594441221</v>
      </c>
      <c r="CB47" s="288">
        <f t="shared" si="6"/>
        <v>4.7896114587782339</v>
      </c>
      <c r="CC47" s="288">
        <f t="shared" si="6"/>
        <v>2.1962290577233987</v>
      </c>
      <c r="CD47" s="288">
        <f t="shared" si="6"/>
        <v>3.3832763018982637</v>
      </c>
    </row>
    <row r="48" spans="1:82">
      <c r="A48" s="285">
        <f>+A47+1</f>
        <v>2014</v>
      </c>
      <c r="B48" s="285" cm="1">
        <f t="array" ref="B48">INDEX(GMWA!$A$2:$CR$600,MATCH(1,(GMWA!$CQ$2:$CQ$600=B$3)*(GMWA!$CP$2:$CP$600=B$4)*(GMWA!$CR$2:$CR$600=B$1),0),$A48-1966)</f>
        <v>56503</v>
      </c>
      <c r="C48" s="285" cm="1">
        <f t="array" ref="C48">INDEX(GMWA!$A$2:$CR$600,MATCH(1,(GMWA!$CQ$2:$CQ$600=C$3)*(GMWA!$CP$2:$CP$600=C$4)*(GMWA!$CR$2:$CR$600=C$1),0),$A48-1966)</f>
        <v>701.375</v>
      </c>
      <c r="D48" s="285" cm="1">
        <f t="array" ref="D48">INDEX(GMWA!$A$2:$CR$600,MATCH(1,(GMWA!$CQ$2:$CQ$600=D$3)*(GMWA!$CP$2:$CP$600=D$4)*(GMWA!$CR$2:$CR$600=D$1),0),$A48-1966)</f>
        <v>9796.7000000000007</v>
      </c>
      <c r="E48" s="285" cm="1">
        <f t="array" ref="E48">INDEX(GMWA!$A$2:$CR$600,MATCH(1,(GMWA!$CQ$2:$CQ$600=E$3)*(GMWA!$CP$2:$CP$600=E$4)*(GMWA!$CR$2:$CR$600=E$1),0),$A48-1966)</f>
        <v>61934</v>
      </c>
      <c r="F48" s="285" cm="1">
        <f t="array" ref="F48">INDEX(GMWA!$A$2:$CR$600,MATCH(1,(GMWA!$CQ$2:$CQ$600=F$3)*(GMWA!$CP$2:$CP$600=F$4)*(GMWA!$CR$2:$CR$600=F$1),0),$A48-1966)</f>
        <v>14363</v>
      </c>
      <c r="G48" s="285" cm="1">
        <f t="array" ref="G48">INDEX(GMWA!$A$2:$CR$600,MATCH(1,(GMWA!$CQ$2:$CQ$600=G$3)*(GMWA!$CP$2:$CP$600=G$4)*(GMWA!$CR$2:$CR$600=G$1),0),$A48-1966)</f>
        <v>26.76193</v>
      </c>
      <c r="H48" s="285" cm="1">
        <f t="array" ref="H48">INDEX(GMWA!$A$2:$CR$600,MATCH(1,(GMWA!$CQ$2:$CQ$600=H$3)*(GMWA!$CP$2:$CP$600=H$4)*(GMWA!$CR$2:$CR$600=H$1),0),$A48-1966)</f>
        <v>26337.51</v>
      </c>
      <c r="I48" s="285" cm="1">
        <f t="array" ref="I48">INDEX(GMWA!$A$2:$CR$600,MATCH(1,(GMWA!$CQ$2:$CQ$600=I$3)*(GMWA!$CP$2:$CP$600=I$4)*(GMWA!$CR$2:$CR$600=I$1),0),$A48-1966)</f>
        <v>3.6867709999999998</v>
      </c>
      <c r="J48" s="285" cm="1">
        <f t="array" ref="J48">INDEX(GMWA!$A$2:$CR$600,MATCH(1,(GMWA!$CQ$2:$CQ$600=J$3)*(GMWA!$CP$2:$CP$600=J$4)*(GMWA!$CR$2:$CR$600=J$1),0),$A48-1966)</f>
        <v>14057</v>
      </c>
      <c r="K48" s="285" cm="1">
        <f t="array" ref="K48">INDEX(GMWA!$A$2:$CR$600,MATCH(1,(GMWA!$CQ$2:$CQ$600=K$3)*(GMWA!$CP$2:$CP$600=K$4)*(GMWA!$CR$2:$CR$600=K$1),0),$A48-1966)</f>
        <v>47.577570000000001</v>
      </c>
      <c r="L48" s="285" cm="1">
        <f t="array" ref="L48">INDEX(GMWA!$A$2:$CR$600,MATCH(1,(GMWA!$CQ$2:$CQ$600=L$3)*(GMWA!$CP$2:$CP$600=L$4)*(GMWA!$CR$2:$CR$600=L$1),0),$A48-1966)</f>
        <v>47.314999999999998</v>
      </c>
      <c r="M48" s="285" cm="1">
        <f t="array" ref="M48">INDEX(GMWA!$A$2:$CR$600,MATCH(1,(GMWA!$CQ$2:$CQ$600=M$3)*(GMWA!$CP$2:$CP$600=M$4)*(GMWA!$CR$2:$CR$600=M$1),0),$A48-1966)</f>
        <v>74.442009999999996</v>
      </c>
      <c r="N48" s="285" cm="1">
        <f t="array" ref="N48">INDEX(GMWA!$A$2:$CR$600,MATCH(1,(GMWA!$CQ$2:$CQ$600=N$3)*(GMWA!$CP$2:$CP$600=N$4)*(GMWA!$CR$2:$CR$600=N$1),0),$A48-1966)</f>
        <v>36.66142</v>
      </c>
      <c r="O48" s="285" cm="1">
        <f t="array" ref="O48">INDEX(GMWA!$A$2:$CR$600,MATCH(1,(GMWA!$CQ$2:$CQ$600=O$3)*(GMWA!$CP$2:$CP$600=O$4)*(GMWA!$CR$2:$CR$600=O$1),0),$A48-1966)</f>
        <v>9.8569990000000001</v>
      </c>
      <c r="P48" s="285" cm="1">
        <f t="array" ref="P48">INDEX(GMWA!$A$2:$CR$600,MATCH(1,(GMWA!$CQ$2:$CQ$600=P$3)*(GMWA!$CP$2:$CP$600=P$4)*(GMWA!$CR$2:$CR$600=P$1),0),$A48-1966)</f>
        <v>12.91535</v>
      </c>
      <c r="Q48" s="285" cm="1">
        <f t="array" ref="Q48">INDEX(GMWA!$A$2:$CR$600,MATCH(1,(GMWA!$CQ$2:$CQ$600=Q$3)*(GMWA!$CP$2:$CP$600=Q$4)*(GMWA!$CR$2:$CR$600=Q$1),0),$A48-1966)</f>
        <v>8.1228069999999999</v>
      </c>
      <c r="R48" s="285" cm="1">
        <f t="array" ref="R48">INDEX(GMWA!$A$2:$CR$600,MATCH(1,(GMWA!$CQ$2:$CQ$600=R$3)*(GMWA!$CP$2:$CP$600=R$4)*(GMWA!$CR$2:$CR$600=R$1),0),$A48-1966)</f>
        <v>2.545849</v>
      </c>
      <c r="S48" s="285" cm="1">
        <f t="array" ref="S48">INDEX(GMWA!$A$2:$CR$600,MATCH(1,(GMWA!$CQ$2:$CQ$600=S$3)*(GMWA!$CP$2:$CP$600=S$4)*(GMWA!$CR$2:$CR$600=S$1),0),$A48-1966)</f>
        <v>7.5743400000000003</v>
      </c>
      <c r="T48" s="285" cm="1">
        <f t="array" ref="T48">INDEX(GMWA!$A$2:$CR$600,MATCH(1,(GMWA!$CQ$2:$CQ$600=T$3)*(GMWA!$CP$2:$CP$600=T$4)*(GMWA!$CR$2:$CR$600=T$1),0),$A48-1966)</f>
        <v>7.0799060000000003</v>
      </c>
      <c r="U48" s="285" cm="1">
        <f t="array" ref="U48">INDEX(GMWA!$A$2:$CR$600,MATCH(1,(GMWA!$CQ$2:$CQ$600=U$3)*(GMWA!$CP$2:$CP$600=U$4)*(GMWA!$CR$2:$CR$600=U$1),0),$A48-1966)</f>
        <v>8.4445599999999992</v>
      </c>
      <c r="V48" s="285" cm="1">
        <f t="array" ref="V48">INDEX(GMWA!$A$2:$CR$600,MATCH(1,(GMWA!$CQ$2:$CQ$600=V$3)*(GMWA!$CP$2:$CP$600=V$4)*(GMWA!$CR$2:$CR$600=V$1),0),$A48-1966)</f>
        <v>1622144</v>
      </c>
      <c r="W48" s="285" cm="1">
        <f t="array" ref="W48">INDEX(GMWA!$A$2:$CR$600,MATCH(1,(GMWA!$CQ$2:$CQ$600=W$3)*(GMWA!$CP$2:$CP$600=W$4)*(GMWA!$CR$2:$CR$600=W$1),0),$A48-1966)</f>
        <v>23823.07</v>
      </c>
      <c r="X48" s="285" cm="1">
        <f t="array" ref="X48">INDEX(GMWA!$A$2:$CR$600,MATCH(1,(GMWA!$CQ$2:$CQ$600=X$3)*(GMWA!$CP$2:$CP$600=X$4)*(GMWA!$CR$2:$CR$600=X$1),0),$A48-1966)</f>
        <v>1114181</v>
      </c>
      <c r="Y48" s="285" cm="1">
        <f t="array" ref="Y48">INDEX(GMWA!$A$2:$CR$600,MATCH(1,(GMWA!$CQ$2:$CQ$600=Y$3)*(GMWA!$CP$2:$CP$600=Y$4)*(GMWA!$CR$2:$CR$600=Y$1),0),$A48-1966)</f>
        <v>1858520</v>
      </c>
      <c r="Z48" s="285" cm="1">
        <f t="array" ref="Z48">INDEX(GMWA!$A$2:$CR$600,MATCH(1,(GMWA!$CQ$2:$CQ$600=Z$3)*(GMWA!$CP$2:$CP$600=Z$4)*(GMWA!$CR$2:$CR$600=Z$1),0),$A48-1966)</f>
        <v>611223</v>
      </c>
      <c r="AA48" s="285" cm="1">
        <f t="array" ref="AA48">INDEX(GMWA!$A$2:$CR$600,MATCH(1,(GMWA!$CQ$2:$CQ$600=AA$3)*(GMWA!$CP$2:$CP$600=AA$4)*(GMWA!$CR$2:$CR$600=AA$1),0),$A48-1966)</f>
        <v>1171.7</v>
      </c>
      <c r="AB48" s="285" cm="1">
        <f t="array" ref="AB48">INDEX(GMWA!$A$2:$CR$600,MATCH(1,(GMWA!$CQ$2:$CQ$600=AB$3)*(GMWA!$CP$2:$CP$600=AB$4)*(GMWA!$CR$2:$CR$600=AB$1),0),$A48-1966)</f>
        <v>2292018</v>
      </c>
      <c r="AC48" s="285" cm="1">
        <f t="array" ref="AC48">INDEX(GMWA!$A$2:$CR$600,MATCH(1,(GMWA!$CQ$2:$CQ$600=AC$3)*(GMWA!$CP$2:$CP$600=AC$4)*(GMWA!$CR$2:$CR$600=AC$1),0),$A48-1966)</f>
        <v>196.59370000000001</v>
      </c>
      <c r="AD48" s="285" cm="1">
        <f t="array" ref="AD48">INDEX(GMWA!$A$2:$CR$600,MATCH(1,(GMWA!$CQ$2:$CQ$600=AD$3)*(GMWA!$CP$2:$CP$600=AD$4)*(GMWA!$CR$2:$CR$600=AD$1),0),$A48-1966)</f>
        <v>687490.4</v>
      </c>
      <c r="AE48" s="285" cm="1">
        <f t="array" ref="AE48">INDEX(GMWA!$A$2:$CR$600,MATCH(1,(GMWA!$CQ$2:$CQ$600=AE$3)*(GMWA!$CP$2:$CP$600=AE$4)*(GMWA!$CR$2:$CR$600=AE$1),0),$A48-1966)</f>
        <v>2043.9179999999999</v>
      </c>
      <c r="AF48" s="285" cm="1">
        <f t="array" ref="AF48">INDEX(GMWA!$A$2:$CR$600,MATCH(1,(GMWA!$CQ$2:$CQ$600=AF$3)*(GMWA!$CP$2:$CP$600=AF$4)*(GMWA!$CR$2:$CR$600=AF$1),0),$A48-1966)</f>
        <v>2706.7759999999998</v>
      </c>
      <c r="AG48" s="285" cm="1">
        <f t="array" ref="AG48">INDEX(GMWA!$A$2:$CR$600,MATCH(1,(GMWA!$CQ$2:$CQ$600=AG$3)*(GMWA!$CP$2:$CP$600=AG$4)*(GMWA!$CR$2:$CR$600=AG$1),0),$A48-1966)</f>
        <v>2574.6149999999998</v>
      </c>
      <c r="AH48" s="285" cm="1">
        <f t="array" ref="AH48">INDEX(GMWA!$A$2:$CR$600,MATCH(1,(GMWA!$CQ$2:$CQ$600=AH$3)*(GMWA!$CP$2:$CP$600=AH$4)*(GMWA!$CR$2:$CR$600=AH$1),0),$A48-1966)</f>
        <v>1281.568</v>
      </c>
      <c r="AI48" s="285" cm="1">
        <f t="array" ref="AI48">INDEX(GMWA!$A$2:$CR$600,MATCH(1,(GMWA!$CQ$2:$CQ$600=AI$3)*(GMWA!$CP$2:$CP$600=AI$4)*(GMWA!$CR$2:$CR$600=AI$1),0),$A48-1966)</f>
        <v>559.32500000000005</v>
      </c>
      <c r="AJ48" s="285" cm="1">
        <f t="array" ref="AJ48">INDEX(GMWA!$A$2:$CR$600,MATCH(1,(GMWA!$CQ$2:$CQ$600=AJ$3)*(GMWA!$CP$2:$CP$600=AJ$4)*(GMWA!$CR$2:$CR$600=AJ$1),0),$A48-1966)</f>
        <v>577.68899999999996</v>
      </c>
      <c r="AK48" s="285" cm="1">
        <f t="array" ref="AK48">INDEX(GMWA!$A$2:$CR$600,MATCH(1,(GMWA!$CQ$2:$CQ$600=AK$3)*(GMWA!$CP$2:$CP$600=AK$4)*(GMWA!$CR$2:$CR$600=AK$1),0),$A48-1966)</f>
        <v>420.80599999999998</v>
      </c>
      <c r="AL48" s="285" cm="1">
        <f t="array" ref="AL48">INDEX(GMWA!$A$2:$CR$600,MATCH(1,(GMWA!$CQ$2:$CQ$600=AL$3)*(GMWA!$CP$2:$CP$600=AL$4)*(GMWA!$CR$2:$CR$600=AL$1),0),$A48-1966)</f>
        <v>132.7242</v>
      </c>
      <c r="AM48" s="285" cm="1">
        <f t="array" ref="AM48">INDEX(GMWA!$A$2:$CR$600,MATCH(1,(GMWA!$CQ$2:$CQ$600=AM$3)*(GMWA!$CP$2:$CP$600=AM$4)*(GMWA!$CR$2:$CR$600=AM$1),0),$A48-1966)</f>
        <v>167.34299999999999</v>
      </c>
      <c r="AN48" s="285" cm="1">
        <f t="array" ref="AN48">INDEX(GMWA!$A$2:$CR$600,MATCH(1,(GMWA!$CQ$2:$CQ$600=AN$3)*(GMWA!$CP$2:$CP$600=AN$4)*(GMWA!$CR$2:$CR$600=AN$1),0),$A48-1966)</f>
        <v>338.303</v>
      </c>
      <c r="AO48" s="285" cm="1">
        <f t="array" ref="AO48">INDEX(GMWA!$A$2:$CR$600,MATCH(1,(GMWA!$CQ$2:$CQ$600=AO$3)*(GMWA!$CP$2:$CP$600=AO$4)*(GMWA!$CR$2:$CR$600=AO$1),0),$A48-1966)</f>
        <v>264.34300000000002</v>
      </c>
      <c r="AP48" s="285" cm="1">
        <f t="array" ref="AP48">INDEX(GMWA!$A$2:$CR$600,MATCH(1,(GMWA!$CQ$2:$CQ$600=AP$3)*(GMWA!$CP$2:$CP$600=AP$4)*(GMWA!$CR$2:$CR$600=AP$1),0),$A48-1966)</f>
        <v>1862514</v>
      </c>
      <c r="AQ48" s="285" cm="1">
        <f t="array" ref="AQ48">INDEX(GMWA!$A$2:$CR$600,MATCH(1,(GMWA!$CQ$2:$CQ$600=AQ$3)*(GMWA!$CP$2:$CP$600=AQ$4)*(GMWA!$CR$2:$CR$600=AQ$1),0),$A48-1966)</f>
        <v>17608.13</v>
      </c>
      <c r="AR48" s="285" cm="1">
        <f t="array" ref="AR48">INDEX(GMWA!$A$2:$CR$600,MATCH(1,(GMWA!$CQ$2:$CQ$600=AR$3)*(GMWA!$CP$2:$CP$600=AR$4)*(GMWA!$CR$2:$CR$600=AR$1),0),$A48-1966)</f>
        <v>518723.5</v>
      </c>
      <c r="AS48" s="285" cm="1">
        <f t="array" ref="AS48">INDEX(GMWA!$A$2:$CR$600,MATCH(1,(GMWA!$CQ$2:$CQ$600=AS$3)*(GMWA!$CP$2:$CP$600=AS$4)*(GMWA!$CR$2:$CR$600=AS$1),0),$A48-1966)</f>
        <v>1994898</v>
      </c>
      <c r="AT48" s="285" cm="1">
        <f t="array" ref="AT48">INDEX(GMWA!$A$2:$CR$600,MATCH(1,(GMWA!$CQ$2:$CQ$600=AT$3)*(GMWA!$CP$2:$CP$600=AT$4)*(GMWA!$CR$2:$CR$600=AT$1),0),$A48-1966)</f>
        <v>1614450</v>
      </c>
      <c r="AU48" s="285" cm="1">
        <f t="array" ref="AU48">INDEX(GMWA!$A$2:$CR$600,MATCH(1,(GMWA!$CQ$2:$CQ$600=AU$3)*(GMWA!$CP$2:$CP$600=AU$4)*(GMWA!$CR$2:$CR$600=AU$1),0),$A48-1966)</f>
        <v>1980.2619999999999</v>
      </c>
      <c r="AV48" s="285" cm="1">
        <f t="array" ref="AV48">INDEX(GMWA!$A$2:$CR$600,MATCH(1,(GMWA!$CQ$2:$CQ$600=AV$3)*(GMWA!$CP$2:$CP$600=AV$4)*(GMWA!$CR$2:$CR$600=AV$1),0),$A48-1966)</f>
        <v>3962761</v>
      </c>
      <c r="AW48" s="285" cm="1">
        <f t="array" ref="AW48">INDEX(GMWA!$A$2:$CR$600,MATCH(1,(GMWA!$CQ$2:$CQ$600=AW$3)*(GMWA!$CP$2:$CP$600=AW$4)*(GMWA!$CR$2:$CR$600=AW$1),0),$A48-1966)</f>
        <v>665.76</v>
      </c>
      <c r="AX48" s="285" cm="1">
        <f t="array" ref="AX48">INDEX(GMWA!$A$2:$CR$600,MATCH(1,(GMWA!$CQ$2:$CQ$600=AX$3)*(GMWA!$CP$2:$CP$600=AX$4)*(GMWA!$CR$2:$CR$600=AX$1),0),$A48-1966)</f>
        <v>1638485</v>
      </c>
      <c r="AY48" s="285" cm="1">
        <f t="array" ref="AY48">INDEX(GMWA!$A$2:$CR$600,MATCH(1,(GMWA!$CQ$2:$CQ$600=AY$3)*(GMWA!$CP$2:$CP$600=AY$4)*(GMWA!$CR$2:$CR$600=AY$1),0),$A48-1966)</f>
        <v>2989.8359999999998</v>
      </c>
      <c r="AZ48" s="285" cm="1">
        <f t="array" ref="AZ48">INDEX(GMWA!$A$2:$CR$600,MATCH(1,(GMWA!$CQ$2:$CQ$600=AZ$3)*(GMWA!$CP$2:$CP$600=AZ$4)*(GMWA!$CR$2:$CR$600=AZ$1),0),$A48-1966)</f>
        <v>2156.7240000000002</v>
      </c>
      <c r="BA48" s="285" cm="1">
        <f t="array" ref="BA48">INDEX(GMWA!$A$2:$CR$600,MATCH(1,(GMWA!$CQ$2:$CQ$600=BA$3)*(GMWA!$CP$2:$CP$600=BA$4)*(GMWA!$CR$2:$CR$600=BA$1),0),$A48-1966)</f>
        <v>1637.8620000000001</v>
      </c>
      <c r="BB48" s="285" cm="1">
        <f t="array" ref="BB48">INDEX(GMWA!$A$2:$CR$600,MATCH(1,(GMWA!$CQ$2:$CQ$600=BB$3)*(GMWA!$CP$2:$CP$600=BB$4)*(GMWA!$CR$2:$CR$600=BB$1),0),$A48-1966)</f>
        <v>1038.9490000000001</v>
      </c>
      <c r="BC48" s="285" cm="1">
        <f t="array" ref="BC48">INDEX(GMWA!$A$2:$CR$600,MATCH(1,(GMWA!$CQ$2:$CQ$600=BC$3)*(GMWA!$CP$2:$CP$600=BC$4)*(GMWA!$CR$2:$CR$600=BC$1),0),$A48-1966)</f>
        <v>678.69600000000003</v>
      </c>
      <c r="BD48" s="285" cm="1">
        <f t="array" ref="BD48">INDEX(GMWA!$A$2:$CR$600,MATCH(1,(GMWA!$CQ$2:$CQ$600=BD$3)*(GMWA!$CP$2:$CP$600=BD$4)*(GMWA!$CR$2:$CR$600=BD$1),0),$A48-1966)</f>
        <v>403.00299999999999</v>
      </c>
      <c r="BE48" s="285" cm="1">
        <f t="array" ref="BE48">INDEX(GMWA!$A$2:$CR$600,MATCH(1,(GMWA!$CQ$2:$CQ$600=BE$3)*(GMWA!$CP$2:$CP$600=BE$4)*(GMWA!$CR$2:$CR$600=BE$1),0),$A48-1966)</f>
        <v>333.33710000000002</v>
      </c>
      <c r="BF48" s="285" cm="1">
        <f t="array" ref="BF48">INDEX(GMWA!$A$2:$CR$600,MATCH(1,(GMWA!$CQ$2:$CQ$600=BF$3)*(GMWA!$CP$2:$CP$600=BF$4)*(GMWA!$CR$2:$CR$600=BF$1),0),$A48-1966)</f>
        <v>205.85499999999999</v>
      </c>
      <c r="BG48" s="285" cm="1">
        <f t="array" ref="BG48">INDEX(GMWA!$A$2:$CR$600,MATCH(1,(GMWA!$CQ$2:$CQ$600=BG$3)*(GMWA!$CP$2:$CP$600=BG$4)*(GMWA!$CR$2:$CR$600=BG$1),0),$A48-1966)</f>
        <v>199.887</v>
      </c>
      <c r="BH48" s="285" cm="1">
        <f t="array" ref="BH48">INDEX(GMWA!$A$2:$CR$600,MATCH(1,(GMWA!$CQ$2:$CQ$600=BH$3)*(GMWA!$CP$2:$CP$600=BH$4)*(GMWA!$CR$2:$CR$600=BH$1),0),$A48-1966)</f>
        <v>177.33099999999999</v>
      </c>
      <c r="BI48" s="285" cm="1">
        <f t="array" ref="BI48">INDEX(GMWA!$A$2:$CR$600,MATCH(1,(GMWA!$CQ$2:$CQ$600=BI$3)*(GMWA!$CP$2:$CP$600=BI$4)*(GMWA!$CR$2:$CR$600=BI$1),0),$A48-1966)</f>
        <v>173.1866</v>
      </c>
      <c r="BK48" s="288">
        <f t="shared" si="8"/>
        <v>3.4832296023041112</v>
      </c>
      <c r="BL48" s="288">
        <f t="shared" si="8"/>
        <v>2.9440999837552422</v>
      </c>
      <c r="BM48" s="288">
        <f t="shared" si="8"/>
        <v>0.87927365481910036</v>
      </c>
      <c r="BN48" s="288">
        <f t="shared" si="8"/>
        <v>3.3324365624260164</v>
      </c>
      <c r="BO48" s="288">
        <f t="shared" si="8"/>
        <v>2.3498788494542908</v>
      </c>
      <c r="BP48" s="288">
        <f t="shared" si="8"/>
        <v>2.2840257745156611</v>
      </c>
      <c r="BQ48" s="288">
        <f t="shared" si="8"/>
        <v>1.1490969966204454</v>
      </c>
      <c r="BR48" s="288">
        <f t="shared" si="8"/>
        <v>1.8753250994309583</v>
      </c>
      <c r="BS48" s="288">
        <f t="shared" si="8"/>
        <v>2.0446830966657861</v>
      </c>
      <c r="BT48" s="288">
        <f t="shared" si="8"/>
        <v>2.3277631490108703</v>
      </c>
      <c r="BU48" s="288">
        <f t="shared" si="8"/>
        <v>1.7480205233089106</v>
      </c>
      <c r="BV48" s="288">
        <f t="shared" si="8"/>
        <v>2.891384148697961</v>
      </c>
      <c r="BW48" s="288">
        <f t="shared" si="8"/>
        <v>2.8606691178306574</v>
      </c>
      <c r="BX48" s="288">
        <f t="shared" si="8"/>
        <v>1.7623025968801678</v>
      </c>
      <c r="BY48" s="288">
        <f t="shared" si="8"/>
        <v>2.2356925612223879</v>
      </c>
      <c r="BZ48" s="288">
        <f t="shared" si="6"/>
        <v>1.9302973341634864</v>
      </c>
      <c r="CA48" s="288">
        <f t="shared" si="6"/>
        <v>1.918149817440979</v>
      </c>
      <c r="CB48" s="288">
        <f t="shared" si="6"/>
        <v>4.5262365321525255</v>
      </c>
      <c r="CC48" s="288">
        <f t="shared" si="6"/>
        <v>2.0927706819035006</v>
      </c>
      <c r="CD48" s="288">
        <f t="shared" si="6"/>
        <v>3.1945464793847385</v>
      </c>
    </row>
    <row r="49" spans="1:82">
      <c r="A49" s="285">
        <f t="shared" ref="A49:A84" si="9">+A48+1</f>
        <v>2015</v>
      </c>
      <c r="B49" s="285" cm="1">
        <f t="array" ref="B49">INDEX(GMWA!$A$2:$CR$600,MATCH(1,(GMWA!$CQ$2:$CQ$600=B$3)*(GMWA!$CP$2:$CP$600=B$4)*(GMWA!$CR$2:$CR$600=B$1),0),$A49-1966)</f>
        <v>52586</v>
      </c>
      <c r="C49" s="285" cm="1">
        <f t="array" ref="C49">INDEX(GMWA!$A$2:$CR$600,MATCH(1,(GMWA!$CQ$2:$CQ$600=C$3)*(GMWA!$CP$2:$CP$600=C$4)*(GMWA!$CR$2:$CR$600=C$1),0),$A49-1966)</f>
        <v>698.02499999999998</v>
      </c>
      <c r="D49" s="285" cm="1">
        <f t="array" ref="D49">INDEX(GMWA!$A$2:$CR$600,MATCH(1,(GMWA!$CQ$2:$CQ$600=D$3)*(GMWA!$CP$2:$CP$600=D$4)*(GMWA!$CR$2:$CR$600=D$1),0),$A49-1966)</f>
        <v>9593.3009999999995</v>
      </c>
      <c r="E49" s="285" cm="1">
        <f t="array" ref="E49">INDEX(GMWA!$A$2:$CR$600,MATCH(1,(GMWA!$CQ$2:$CQ$600=E$3)*(GMWA!$CP$2:$CP$600=E$4)*(GMWA!$CR$2:$CR$600=E$1),0),$A49-1966)</f>
        <v>61124</v>
      </c>
      <c r="F49" s="285" cm="1">
        <f t="array" ref="F49">INDEX(GMWA!$A$2:$CR$600,MATCH(1,(GMWA!$CQ$2:$CQ$600=F$3)*(GMWA!$CP$2:$CP$600=F$4)*(GMWA!$CR$2:$CR$600=F$1),0),$A49-1966)</f>
        <v>14805</v>
      </c>
      <c r="G49" s="285" cm="1">
        <f t="array" ref="G49">INDEX(GMWA!$A$2:$CR$600,MATCH(1,(GMWA!$CQ$2:$CQ$600=G$3)*(GMWA!$CP$2:$CP$600=G$4)*(GMWA!$CR$2:$CR$600=G$1),0),$A49-1966)</f>
        <v>25.559470000000001</v>
      </c>
      <c r="H49" s="285" cm="1">
        <f t="array" ref="H49">INDEX(GMWA!$A$2:$CR$600,MATCH(1,(GMWA!$CQ$2:$CQ$600=H$3)*(GMWA!$CP$2:$CP$600=H$4)*(GMWA!$CR$2:$CR$600=H$1),0),$A49-1966)</f>
        <v>23415.5</v>
      </c>
      <c r="I49" s="285" cm="1">
        <f t="array" ref="I49">INDEX(GMWA!$A$2:$CR$600,MATCH(1,(GMWA!$CQ$2:$CQ$600=I$3)*(GMWA!$CP$2:$CP$600=I$4)*(GMWA!$CR$2:$CR$600=I$1),0),$A49-1966)</f>
        <v>3.5786859999999998</v>
      </c>
      <c r="J49" s="285" cm="1">
        <f t="array" ref="J49">INDEX(GMWA!$A$2:$CR$600,MATCH(1,(GMWA!$CQ$2:$CQ$600=J$3)*(GMWA!$CP$2:$CP$600=J$4)*(GMWA!$CR$2:$CR$600=J$1),0),$A49-1966)</f>
        <v>14056</v>
      </c>
      <c r="K49" s="285" cm="1">
        <f t="array" ref="K49">INDEX(GMWA!$A$2:$CR$600,MATCH(1,(GMWA!$CQ$2:$CQ$600=K$3)*(GMWA!$CP$2:$CP$600=K$4)*(GMWA!$CR$2:$CR$600=K$1),0),$A49-1966)</f>
        <v>42.890349999999998</v>
      </c>
      <c r="L49" s="285" cm="1">
        <f t="array" ref="L49">INDEX(GMWA!$A$2:$CR$600,MATCH(1,(GMWA!$CQ$2:$CQ$600=L$3)*(GMWA!$CP$2:$CP$600=L$4)*(GMWA!$CR$2:$CR$600=L$1),0),$A49-1966)</f>
        <v>44.707000000000001</v>
      </c>
      <c r="M49" s="285" cm="1">
        <f t="array" ref="M49">INDEX(GMWA!$A$2:$CR$600,MATCH(1,(GMWA!$CQ$2:$CQ$600=M$3)*(GMWA!$CP$2:$CP$600=M$4)*(GMWA!$CR$2:$CR$600=M$1),0),$A49-1966)</f>
        <v>68.115989999999996</v>
      </c>
      <c r="N49" s="285" cm="1">
        <f t="array" ref="N49">INDEX(GMWA!$A$2:$CR$600,MATCH(1,(GMWA!$CQ$2:$CQ$600=N$3)*(GMWA!$CP$2:$CP$600=N$4)*(GMWA!$CR$2:$CR$600=N$1),0),$A49-1966)</f>
        <v>33.344380000000001</v>
      </c>
      <c r="O49" s="285" cm="1">
        <f t="array" ref="O49">INDEX(GMWA!$A$2:$CR$600,MATCH(1,(GMWA!$CQ$2:$CQ$600=O$3)*(GMWA!$CP$2:$CP$600=O$4)*(GMWA!$CR$2:$CR$600=O$1),0),$A49-1966)</f>
        <v>8.98</v>
      </c>
      <c r="P49" s="285" cm="1">
        <f t="array" ref="P49">INDEX(GMWA!$A$2:$CR$600,MATCH(1,(GMWA!$CQ$2:$CQ$600=P$3)*(GMWA!$CP$2:$CP$600=P$4)*(GMWA!$CR$2:$CR$600=P$1),0),$A49-1966)</f>
        <v>12.03032</v>
      </c>
      <c r="Q49" s="285" cm="1">
        <f t="array" ref="Q49">INDEX(GMWA!$A$2:$CR$600,MATCH(1,(GMWA!$CQ$2:$CQ$600=Q$3)*(GMWA!$CP$2:$CP$600=Q$4)*(GMWA!$CR$2:$CR$600=Q$1),0),$A49-1966)</f>
        <v>8.0206169999999997</v>
      </c>
      <c r="R49" s="285" cm="1">
        <f t="array" ref="R49">INDEX(GMWA!$A$2:$CR$600,MATCH(1,(GMWA!$CQ$2:$CQ$600=R$3)*(GMWA!$CP$2:$CP$600=R$4)*(GMWA!$CR$2:$CR$600=R$1),0),$A49-1966)</f>
        <v>2.4450729999999998</v>
      </c>
      <c r="S49" s="285" cm="1">
        <f t="array" ref="S49">INDEX(GMWA!$A$2:$CR$600,MATCH(1,(GMWA!$CQ$2:$CQ$600=S$3)*(GMWA!$CP$2:$CP$600=S$4)*(GMWA!$CR$2:$CR$600=S$1),0),$A49-1966)</f>
        <v>6.9223710000000001</v>
      </c>
      <c r="T49" s="285" cm="1">
        <f t="array" ref="T49">INDEX(GMWA!$A$2:$CR$600,MATCH(1,(GMWA!$CQ$2:$CQ$600=T$3)*(GMWA!$CP$2:$CP$600=T$4)*(GMWA!$CR$2:$CR$600=T$1),0),$A49-1966)</f>
        <v>6.2856269999999999</v>
      </c>
      <c r="U49" s="285" cm="1">
        <f t="array" ref="U49">INDEX(GMWA!$A$2:$CR$600,MATCH(1,(GMWA!$CQ$2:$CQ$600=U$3)*(GMWA!$CP$2:$CP$600=U$4)*(GMWA!$CR$2:$CR$600=U$1),0),$A49-1966)</f>
        <v>8.2393199999999993</v>
      </c>
      <c r="V49" s="285" cm="1">
        <f t="array" ref="V49">INDEX(GMWA!$A$2:$CR$600,MATCH(1,(GMWA!$CQ$2:$CQ$600=V$3)*(GMWA!$CP$2:$CP$600=V$4)*(GMWA!$CR$2:$CR$600=V$1),0),$A49-1966)</f>
        <v>1683922</v>
      </c>
      <c r="W49" s="285" cm="1">
        <f t="array" ref="W49">INDEX(GMWA!$A$2:$CR$600,MATCH(1,(GMWA!$CQ$2:$CQ$600=W$3)*(GMWA!$CP$2:$CP$600=W$4)*(GMWA!$CR$2:$CR$600=W$1),0),$A49-1966)</f>
        <v>24972.86</v>
      </c>
      <c r="X49" s="285" cm="1">
        <f t="array" ref="X49">INDEX(GMWA!$A$2:$CR$600,MATCH(1,(GMWA!$CQ$2:$CQ$600=X$3)*(GMWA!$CP$2:$CP$600=X$4)*(GMWA!$CR$2:$CR$600=X$1),0),$A49-1966)</f>
        <v>1171028</v>
      </c>
      <c r="Y49" s="285" cm="1">
        <f t="array" ref="Y49">INDEX(GMWA!$A$2:$CR$600,MATCH(1,(GMWA!$CQ$2:$CQ$600=Y$3)*(GMWA!$CP$2:$CP$600=Y$4)*(GMWA!$CR$2:$CR$600=Y$1),0),$A49-1966)</f>
        <v>1983658</v>
      </c>
      <c r="Z49" s="285" cm="1">
        <f t="array" ref="Z49">INDEX(GMWA!$A$2:$CR$600,MATCH(1,(GMWA!$CQ$2:$CQ$600=Z$3)*(GMWA!$CP$2:$CP$600=Z$4)*(GMWA!$CR$2:$CR$600=Z$1),0),$A49-1966)</f>
        <v>653209</v>
      </c>
      <c r="AA49" s="285" cm="1">
        <f t="array" ref="AA49">INDEX(GMWA!$A$2:$CR$600,MATCH(1,(GMWA!$CQ$2:$CQ$600=AA$3)*(GMWA!$CP$2:$CP$600=AA$4)*(GMWA!$CR$2:$CR$600=AA$1),0),$A49-1966)</f>
        <v>1087.992</v>
      </c>
      <c r="AB49" s="285" cm="1">
        <f t="array" ref="AB49">INDEX(GMWA!$A$2:$CR$600,MATCH(1,(GMWA!$CQ$2:$CQ$600=AB$3)*(GMWA!$CP$2:$CP$600=AB$4)*(GMWA!$CR$2:$CR$600=AB$1),0),$A49-1966)</f>
        <v>2349350</v>
      </c>
      <c r="AC49" s="285" cm="1">
        <f t="array" ref="AC49">INDEX(GMWA!$A$2:$CR$600,MATCH(1,(GMWA!$CQ$2:$CQ$600=AC$3)*(GMWA!$CP$2:$CP$600=AC$4)*(GMWA!$CR$2:$CR$600=AC$1),0),$A49-1966)</f>
        <v>191.92269999999999</v>
      </c>
      <c r="AD49" s="285" cm="1">
        <f t="array" ref="AD49">INDEX(GMWA!$A$2:$CR$600,MATCH(1,(GMWA!$CQ$2:$CQ$600=AD$3)*(GMWA!$CP$2:$CP$600=AD$4)*(GMWA!$CR$2:$CR$600=AD$1),0),$A49-1966)</f>
        <v>740870.1</v>
      </c>
      <c r="AE49" s="285" cm="1">
        <f t="array" ref="AE49">INDEX(GMWA!$A$2:$CR$600,MATCH(1,(GMWA!$CQ$2:$CQ$600=AE$3)*(GMWA!$CP$2:$CP$600=AE$4)*(GMWA!$CR$2:$CR$600=AE$1),0),$A49-1966)</f>
        <v>2020.704</v>
      </c>
      <c r="AF49" s="285" cm="1">
        <f t="array" ref="AF49">INDEX(GMWA!$A$2:$CR$600,MATCH(1,(GMWA!$CQ$2:$CQ$600=AF$3)*(GMWA!$CP$2:$CP$600=AF$4)*(GMWA!$CR$2:$CR$600=AF$1),0),$A49-1966)</f>
        <v>2788.567</v>
      </c>
      <c r="AG49" s="285" cm="1">
        <f t="array" ref="AG49">INDEX(GMWA!$A$2:$CR$600,MATCH(1,(GMWA!$CQ$2:$CQ$600=AG$3)*(GMWA!$CP$2:$CP$600=AG$4)*(GMWA!$CR$2:$CR$600=AG$1),0),$A49-1966)</f>
        <v>2629.7040000000002</v>
      </c>
      <c r="AH49" s="285" cm="1">
        <f t="array" ref="AH49">INDEX(GMWA!$A$2:$CR$600,MATCH(1,(GMWA!$CQ$2:$CQ$600=AH$3)*(GMWA!$CP$2:$CP$600=AH$4)*(GMWA!$CR$2:$CR$600=AH$1),0),$A49-1966)</f>
        <v>1307.92</v>
      </c>
      <c r="AI49" s="285" cm="1">
        <f t="array" ref="AI49">INDEX(GMWA!$A$2:$CR$600,MATCH(1,(GMWA!$CQ$2:$CQ$600=AI$3)*(GMWA!$CP$2:$CP$600=AI$4)*(GMWA!$CR$2:$CR$600=AI$1),0),$A49-1966)</f>
        <v>549.61900000000003</v>
      </c>
      <c r="AJ49" s="285" cm="1">
        <f t="array" ref="AJ49">INDEX(GMWA!$A$2:$CR$600,MATCH(1,(GMWA!$CQ$2:$CQ$600=AJ$3)*(GMWA!$CP$2:$CP$600=AJ$4)*(GMWA!$CR$2:$CR$600=AJ$1),0),$A49-1966)</f>
        <v>584.14200000000005</v>
      </c>
      <c r="AK49" s="285" cm="1">
        <f t="array" ref="AK49">INDEX(GMWA!$A$2:$CR$600,MATCH(1,(GMWA!$CQ$2:$CQ$600=AK$3)*(GMWA!$CP$2:$CP$600=AK$4)*(GMWA!$CR$2:$CR$600=AK$1),0),$A49-1966)</f>
        <v>431.71600000000001</v>
      </c>
      <c r="AL49" s="285" cm="1">
        <f t="array" ref="AL49">INDEX(GMWA!$A$2:$CR$600,MATCH(1,(GMWA!$CQ$2:$CQ$600=AL$3)*(GMWA!$CP$2:$CP$600=AL$4)*(GMWA!$CR$2:$CR$600=AL$1),0),$A49-1966)</f>
        <v>143.7527</v>
      </c>
      <c r="AM49" s="285" cm="1">
        <f t="array" ref="AM49">INDEX(GMWA!$A$2:$CR$600,MATCH(1,(GMWA!$CQ$2:$CQ$600=AM$3)*(GMWA!$CP$2:$CP$600=AM$4)*(GMWA!$CR$2:$CR$600=AM$1),0),$A49-1966)</f>
        <v>172.744</v>
      </c>
      <c r="AN49" s="285" cm="1">
        <f t="array" ref="AN49">INDEX(GMWA!$A$2:$CR$600,MATCH(1,(GMWA!$CQ$2:$CQ$600=AN$3)*(GMWA!$CP$2:$CP$600=AN$4)*(GMWA!$CR$2:$CR$600=AN$1),0),$A49-1966)</f>
        <v>342.66699999999997</v>
      </c>
      <c r="AO49" s="285" cm="1">
        <f t="array" ref="AO49">INDEX(GMWA!$A$2:$CR$600,MATCH(1,(GMWA!$CQ$2:$CQ$600=AO$3)*(GMWA!$CP$2:$CP$600=AO$4)*(GMWA!$CR$2:$CR$600=AO$1),0),$A49-1966)</f>
        <v>269.88099999999997</v>
      </c>
      <c r="AP49" s="285" cm="1">
        <f t="array" ref="AP49">INDEX(GMWA!$A$2:$CR$600,MATCH(1,(GMWA!$CQ$2:$CQ$600=AP$3)*(GMWA!$CP$2:$CP$600=AP$4)*(GMWA!$CR$2:$CR$600=AP$1),0),$A49-1966)</f>
        <v>1916451</v>
      </c>
      <c r="AQ49" s="285" cm="1">
        <f t="array" ref="AQ49">INDEX(GMWA!$A$2:$CR$600,MATCH(1,(GMWA!$CQ$2:$CQ$600=AQ$3)*(GMWA!$CP$2:$CP$600=AQ$4)*(GMWA!$CR$2:$CR$600=AQ$1),0),$A49-1966)</f>
        <v>18295</v>
      </c>
      <c r="AR49" s="285" cm="1">
        <f t="array" ref="AR49">INDEX(GMWA!$A$2:$CR$600,MATCH(1,(GMWA!$CQ$2:$CQ$600=AR$3)*(GMWA!$CP$2:$CP$600=AR$4)*(GMWA!$CR$2:$CR$600=AR$1),0),$A49-1966)</f>
        <v>538031.80000000005</v>
      </c>
      <c r="AS49" s="285" cm="1">
        <f t="array" ref="AS49">INDEX(GMWA!$A$2:$CR$600,MATCH(1,(GMWA!$CQ$2:$CQ$600=AS$3)*(GMWA!$CP$2:$CP$600=AS$4)*(GMWA!$CR$2:$CR$600=AS$1),0),$A49-1966)</f>
        <v>1990441</v>
      </c>
      <c r="AT49" s="285" cm="1">
        <f t="array" ref="AT49">INDEX(GMWA!$A$2:$CR$600,MATCH(1,(GMWA!$CQ$2:$CQ$600=AT$3)*(GMWA!$CP$2:$CP$600=AT$4)*(GMWA!$CR$2:$CR$600=AT$1),0),$A49-1966)</f>
        <v>1640230</v>
      </c>
      <c r="AU49" s="285" cm="1">
        <f t="array" ref="AU49">INDEX(GMWA!$A$2:$CR$600,MATCH(1,(GMWA!$CQ$2:$CQ$600=AU$3)*(GMWA!$CP$2:$CP$600=AU$4)*(GMWA!$CR$2:$CR$600=AU$1),0),$A49-1966)</f>
        <v>2030.2059999999999</v>
      </c>
      <c r="AV49" s="285" cm="1">
        <f t="array" ref="AV49">INDEX(GMWA!$A$2:$CR$600,MATCH(1,(GMWA!$CQ$2:$CQ$600=AV$3)*(GMWA!$CP$2:$CP$600=AV$4)*(GMWA!$CR$2:$CR$600=AV$1),0),$A49-1966)</f>
        <v>4230147</v>
      </c>
      <c r="AW49" s="285" cm="1">
        <f t="array" ref="AW49">INDEX(GMWA!$A$2:$CR$600,MATCH(1,(GMWA!$CQ$2:$CQ$600=AW$3)*(GMWA!$CP$2:$CP$600=AW$4)*(GMWA!$CR$2:$CR$600=AW$1),0),$A49-1966)</f>
        <v>667.74329999999998</v>
      </c>
      <c r="AX49" s="285" cm="1">
        <f t="array" ref="AX49">INDEX(GMWA!$A$2:$CR$600,MATCH(1,(GMWA!$CQ$2:$CQ$600=AX$3)*(GMWA!$CP$2:$CP$600=AX$4)*(GMWA!$CR$2:$CR$600=AX$1),0),$A49-1966)</f>
        <v>1740776</v>
      </c>
      <c r="AY49" s="285" cm="1">
        <f t="array" ref="AY49">INDEX(GMWA!$A$2:$CR$600,MATCH(1,(GMWA!$CQ$2:$CQ$600=AY$3)*(GMWA!$CP$2:$CP$600=AY$4)*(GMWA!$CR$2:$CR$600=AY$1),0),$A49-1966)</f>
        <v>3082.8969999999999</v>
      </c>
      <c r="AZ49" s="285" cm="1">
        <f t="array" ref="AZ49">INDEX(GMWA!$A$2:$CR$600,MATCH(1,(GMWA!$CQ$2:$CQ$600=AZ$3)*(GMWA!$CP$2:$CP$600=AZ$4)*(GMWA!$CR$2:$CR$600=AZ$1),0),$A49-1966)</f>
        <v>2202.681</v>
      </c>
      <c r="BA49" s="285" cm="1">
        <f t="array" ref="BA49">INDEX(GMWA!$A$2:$CR$600,MATCH(1,(GMWA!$CQ$2:$CQ$600=BA$3)*(GMWA!$CP$2:$CP$600=BA$4)*(GMWA!$CR$2:$CR$600=BA$1),0),$A49-1966)</f>
        <v>1662.99</v>
      </c>
      <c r="BB49" s="285" cm="1">
        <f t="array" ref="BB49">INDEX(GMWA!$A$2:$CR$600,MATCH(1,(GMWA!$CQ$2:$CQ$600=BB$3)*(GMWA!$CP$2:$CP$600=BB$4)*(GMWA!$CR$2:$CR$600=BB$1),0),$A49-1966)</f>
        <v>1087.1120000000001</v>
      </c>
      <c r="BC49" s="285" cm="1">
        <f t="array" ref="BC49">INDEX(GMWA!$A$2:$CR$600,MATCH(1,(GMWA!$CQ$2:$CQ$600=BC$3)*(GMWA!$CP$2:$CP$600=BC$4)*(GMWA!$CR$2:$CR$600=BC$1),0),$A49-1966)</f>
        <v>699.21299999999997</v>
      </c>
      <c r="BD49" s="285" cm="1">
        <f t="array" ref="BD49">INDEX(GMWA!$A$2:$CR$600,MATCH(1,(GMWA!$CQ$2:$CQ$600=BD$3)*(GMWA!$CP$2:$CP$600=BD$4)*(GMWA!$CR$2:$CR$600=BD$1),0),$A49-1966)</f>
        <v>416.70100000000002</v>
      </c>
      <c r="BE49" s="285" cm="1">
        <f t="array" ref="BE49">INDEX(GMWA!$A$2:$CR$600,MATCH(1,(GMWA!$CQ$2:$CQ$600=BE$3)*(GMWA!$CP$2:$CP$600=BE$4)*(GMWA!$CR$2:$CR$600=BE$1),0),$A49-1966)</f>
        <v>344.28410000000002</v>
      </c>
      <c r="BF49" s="285" cm="1">
        <f t="array" ref="BF49">INDEX(GMWA!$A$2:$CR$600,MATCH(1,(GMWA!$CQ$2:$CQ$600=BF$3)*(GMWA!$CP$2:$CP$600=BF$4)*(GMWA!$CR$2:$CR$600=BF$1),0),$A49-1966)</f>
        <v>210.19200000000001</v>
      </c>
      <c r="BG49" s="285" cm="1">
        <f t="array" ref="BG49">INDEX(GMWA!$A$2:$CR$600,MATCH(1,(GMWA!$CQ$2:$CQ$600=BG$3)*(GMWA!$CP$2:$CP$600=BG$4)*(GMWA!$CR$2:$CR$600=BG$1),0),$A49-1966)</f>
        <v>272.30799999999999</v>
      </c>
      <c r="BH49" s="285" cm="1">
        <f t="array" ref="BH49">INDEX(GMWA!$A$2:$CR$600,MATCH(1,(GMWA!$CQ$2:$CQ$600=BH$3)*(GMWA!$CP$2:$CP$600=BH$4)*(GMWA!$CR$2:$CR$600=BH$1),0),$A49-1966)</f>
        <v>176.208</v>
      </c>
      <c r="BI49" s="285" cm="1">
        <f t="array" ref="BI49">INDEX(GMWA!$A$2:$CR$600,MATCH(1,(GMWA!$CQ$2:$CQ$600=BI$3)*(GMWA!$CP$2:$CP$600=BI$4)*(GMWA!$CR$2:$CR$600=BI$1),0),$A49-1966)</f>
        <v>179.39259999999999</v>
      </c>
      <c r="BK49" s="288">
        <f t="shared" si="8"/>
        <v>3.1228287295967392</v>
      </c>
      <c r="BL49" s="288">
        <f t="shared" si="8"/>
        <v>2.7951343979023626</v>
      </c>
      <c r="BM49" s="288">
        <f t="shared" si="8"/>
        <v>0.81922046270456372</v>
      </c>
      <c r="BN49" s="288">
        <f t="shared" si="8"/>
        <v>3.0813779391407188</v>
      </c>
      <c r="BO49" s="288">
        <f t="shared" si="8"/>
        <v>2.2665027579228085</v>
      </c>
      <c r="BP49" s="288">
        <f t="shared" si="8"/>
        <v>2.3492332664210767</v>
      </c>
      <c r="BQ49" s="288">
        <f t="shared" si="8"/>
        <v>0.99667993274735567</v>
      </c>
      <c r="BR49" s="288">
        <f t="shared" si="8"/>
        <v>1.8646496740614842</v>
      </c>
      <c r="BS49" s="288">
        <f t="shared" si="8"/>
        <v>1.8972286774699101</v>
      </c>
      <c r="BT49" s="288">
        <f t="shared" si="8"/>
        <v>2.1225449150395108</v>
      </c>
      <c r="BU49" s="288">
        <f t="shared" si="8"/>
        <v>1.6032248821706632</v>
      </c>
      <c r="BV49" s="288">
        <f t="shared" si="8"/>
        <v>2.5902531235454633</v>
      </c>
      <c r="BW49" s="288">
        <f t="shared" si="8"/>
        <v>2.5494204538503884</v>
      </c>
      <c r="BX49" s="288">
        <f t="shared" si="8"/>
        <v>1.6338590914797342</v>
      </c>
      <c r="BY49" s="288">
        <f t="shared" si="8"/>
        <v>2.0594855360511652</v>
      </c>
      <c r="BZ49" s="288">
        <f t="shared" si="6"/>
        <v>1.8578456670588999</v>
      </c>
      <c r="CA49" s="288">
        <f t="shared" si="6"/>
        <v>1.7008884007048215</v>
      </c>
      <c r="CB49" s="288">
        <f t="shared" si="6"/>
        <v>4.0073003982772191</v>
      </c>
      <c r="CC49" s="288">
        <f t="shared" si="6"/>
        <v>1.8343251611622948</v>
      </c>
      <c r="CD49" s="288">
        <f t="shared" si="6"/>
        <v>3.0529455574864479</v>
      </c>
    </row>
    <row r="50" spans="1:82">
      <c r="A50" s="285">
        <f t="shared" si="9"/>
        <v>2016</v>
      </c>
      <c r="B50" s="285" cm="1">
        <f t="array" ref="B50">INDEX(GMWA!$A$2:$CR$600,MATCH(1,(GMWA!$CQ$2:$CQ$600=B$3)*(GMWA!$CP$2:$CP$600=B$4)*(GMWA!$CR$2:$CR$600=B$1),0),$A50-1966)</f>
        <v>56229</v>
      </c>
      <c r="C50" s="285" cm="1">
        <f t="array" ref="C50">INDEX(GMWA!$A$2:$CR$600,MATCH(1,(GMWA!$CQ$2:$CQ$600=C$3)*(GMWA!$CP$2:$CP$600=C$4)*(GMWA!$CR$2:$CR$600=C$1),0),$A50-1966)</f>
        <v>737.07500000000005</v>
      </c>
      <c r="D50" s="285" cm="1">
        <f t="array" ref="D50">INDEX(GMWA!$A$2:$CR$600,MATCH(1,(GMWA!$CQ$2:$CQ$600=D$3)*(GMWA!$CP$2:$CP$600=D$4)*(GMWA!$CR$2:$CR$600=D$1),0),$A50-1966)</f>
        <v>9420.0990000000002</v>
      </c>
      <c r="E50" s="285" cm="1">
        <f t="array" ref="E50">INDEX(GMWA!$A$2:$CR$600,MATCH(1,(GMWA!$CQ$2:$CQ$600=E$3)*(GMWA!$CP$2:$CP$600=E$4)*(GMWA!$CR$2:$CR$600=E$1),0),$A50-1966)</f>
        <v>60126</v>
      </c>
      <c r="F50" s="285" cm="1">
        <f t="array" ref="F50">INDEX(GMWA!$A$2:$CR$600,MATCH(1,(GMWA!$CQ$2:$CQ$600=F$3)*(GMWA!$CP$2:$CP$600=F$4)*(GMWA!$CR$2:$CR$600=F$1),0),$A50-1966)</f>
        <v>15487</v>
      </c>
      <c r="G50" s="285" cm="1">
        <f t="array" ref="G50">INDEX(GMWA!$A$2:$CR$600,MATCH(1,(GMWA!$CQ$2:$CQ$600=G$3)*(GMWA!$CP$2:$CP$600=G$4)*(GMWA!$CR$2:$CR$600=G$1),0),$A50-1966)</f>
        <v>22.24457</v>
      </c>
      <c r="H50" s="285" cm="1">
        <f t="array" ref="H50">INDEX(GMWA!$A$2:$CR$600,MATCH(1,(GMWA!$CQ$2:$CQ$600=H$3)*(GMWA!$CP$2:$CP$600=H$4)*(GMWA!$CR$2:$CR$600=H$1),0),$A50-1966)</f>
        <v>20734.990000000002</v>
      </c>
      <c r="I50" s="285" cm="1">
        <f t="array" ref="I50">INDEX(GMWA!$A$2:$CR$600,MATCH(1,(GMWA!$CQ$2:$CQ$600=I$3)*(GMWA!$CP$2:$CP$600=I$4)*(GMWA!$CR$2:$CR$600=I$1),0),$A50-1966)</f>
        <v>3.1840790000000001</v>
      </c>
      <c r="J50" s="285" cm="1">
        <f t="array" ref="J50">INDEX(GMWA!$A$2:$CR$600,MATCH(1,(GMWA!$CQ$2:$CQ$600=J$3)*(GMWA!$CP$2:$CP$600=J$4)*(GMWA!$CR$2:$CR$600=J$1),0),$A50-1966)</f>
        <v>13964</v>
      </c>
      <c r="K50" s="285" cm="1">
        <f t="array" ref="K50">INDEX(GMWA!$A$2:$CR$600,MATCH(1,(GMWA!$CQ$2:$CQ$600=K$3)*(GMWA!$CP$2:$CP$600=K$4)*(GMWA!$CR$2:$CR$600=K$1),0),$A50-1966)</f>
        <v>37.896039999999999</v>
      </c>
      <c r="L50" s="285" cm="1">
        <f t="array" ref="L50">INDEX(GMWA!$A$2:$CR$600,MATCH(1,(GMWA!$CQ$2:$CQ$600=L$3)*(GMWA!$CP$2:$CP$600=L$4)*(GMWA!$CR$2:$CR$600=L$1),0),$A50-1966)</f>
        <v>42.43</v>
      </c>
      <c r="M50" s="285" cm="1">
        <f t="array" ref="M50">INDEX(GMWA!$A$2:$CR$600,MATCH(1,(GMWA!$CQ$2:$CQ$600=M$3)*(GMWA!$CP$2:$CP$600=M$4)*(GMWA!$CR$2:$CR$600=M$1),0),$A50-1966)</f>
        <v>66.257999999999996</v>
      </c>
      <c r="N50" s="285" cm="1">
        <f t="array" ref="N50">INDEX(GMWA!$A$2:$CR$600,MATCH(1,(GMWA!$CQ$2:$CQ$600=N$3)*(GMWA!$CP$2:$CP$600=N$4)*(GMWA!$CR$2:$CR$600=N$1),0),$A50-1966)</f>
        <v>31.22662</v>
      </c>
      <c r="O50" s="285" cm="1">
        <f t="array" ref="O50">INDEX(GMWA!$A$2:$CR$600,MATCH(1,(GMWA!$CQ$2:$CQ$600=O$3)*(GMWA!$CP$2:$CP$600=O$4)*(GMWA!$CR$2:$CR$600=O$1),0),$A50-1966)</f>
        <v>8.1509999999999998</v>
      </c>
      <c r="P50" s="285" cm="1">
        <f t="array" ref="P50">INDEX(GMWA!$A$2:$CR$600,MATCH(1,(GMWA!$CQ$2:$CQ$600=P$3)*(GMWA!$CP$2:$CP$600=P$4)*(GMWA!$CR$2:$CR$600=P$1),0),$A50-1966)</f>
        <v>11.52115</v>
      </c>
      <c r="Q50" s="285" cm="1">
        <f t="array" ref="Q50">INDEX(GMWA!$A$2:$CR$600,MATCH(1,(GMWA!$CQ$2:$CQ$600=Q$3)*(GMWA!$CP$2:$CP$600=Q$4)*(GMWA!$CR$2:$CR$600=Q$1),0),$A50-1966)</f>
        <v>7.4416909999999996</v>
      </c>
      <c r="R50" s="285" cm="1">
        <f t="array" ref="R50">INDEX(GMWA!$A$2:$CR$600,MATCH(1,(GMWA!$CQ$2:$CQ$600=R$3)*(GMWA!$CP$2:$CP$600=R$4)*(GMWA!$CR$2:$CR$600=R$1),0),$A50-1966)</f>
        <v>2.366978</v>
      </c>
      <c r="S50" s="285" cm="1">
        <f t="array" ref="S50">INDEX(GMWA!$A$2:$CR$600,MATCH(1,(GMWA!$CQ$2:$CQ$600=S$3)*(GMWA!$CP$2:$CP$600=S$4)*(GMWA!$CR$2:$CR$600=S$1),0),$A50-1966)</f>
        <v>6.2555509999999996</v>
      </c>
      <c r="T50" s="285" cm="1">
        <f t="array" ref="T50">INDEX(GMWA!$A$2:$CR$600,MATCH(1,(GMWA!$CQ$2:$CQ$600=T$3)*(GMWA!$CP$2:$CP$600=T$4)*(GMWA!$CR$2:$CR$600=T$1),0),$A50-1966)</f>
        <v>5.6040619999999999</v>
      </c>
      <c r="U50" s="285" cm="1">
        <f t="array" ref="U50">INDEX(GMWA!$A$2:$CR$600,MATCH(1,(GMWA!$CQ$2:$CQ$600=U$3)*(GMWA!$CP$2:$CP$600=U$4)*(GMWA!$CR$2:$CR$600=U$1),0),$A50-1966)</f>
        <v>7.7389299999999999</v>
      </c>
      <c r="V50" s="285" cm="1">
        <f t="array" ref="V50">INDEX(GMWA!$A$2:$CR$600,MATCH(1,(GMWA!$CQ$2:$CQ$600=V$3)*(GMWA!$CP$2:$CP$600=V$4)*(GMWA!$CR$2:$CR$600=V$1),0),$A50-1966)</f>
        <v>1749166</v>
      </c>
      <c r="W50" s="285" cm="1">
        <f t="array" ref="W50">INDEX(GMWA!$A$2:$CR$600,MATCH(1,(GMWA!$CQ$2:$CQ$600=W$3)*(GMWA!$CP$2:$CP$600=W$4)*(GMWA!$CR$2:$CR$600=W$1),0),$A50-1966)</f>
        <v>25991.97</v>
      </c>
      <c r="X50" s="285" cm="1">
        <f t="array" ref="X50">INDEX(GMWA!$A$2:$CR$600,MATCH(1,(GMWA!$CQ$2:$CQ$600=X$3)*(GMWA!$CP$2:$CP$600=X$4)*(GMWA!$CR$2:$CR$600=X$1),0),$A50-1966)</f>
        <v>1191239</v>
      </c>
      <c r="Y50" s="285" cm="1">
        <f t="array" ref="Y50">INDEX(GMWA!$A$2:$CR$600,MATCH(1,(GMWA!$CQ$2:$CQ$600=Y$3)*(GMWA!$CP$2:$CP$600=Y$4)*(GMWA!$CR$2:$CR$600=Y$1),0),$A50-1966)</f>
        <v>2014521</v>
      </c>
      <c r="Z50" s="285" cm="1">
        <f t="array" ref="Z50">INDEX(GMWA!$A$2:$CR$600,MATCH(1,(GMWA!$CQ$2:$CQ$600=Z$3)*(GMWA!$CP$2:$CP$600=Z$4)*(GMWA!$CR$2:$CR$600=Z$1),0),$A50-1966)</f>
        <v>720883</v>
      </c>
      <c r="AA50" s="285" cm="1">
        <f t="array" ref="AA50">INDEX(GMWA!$A$2:$CR$600,MATCH(1,(GMWA!$CQ$2:$CQ$600=AA$3)*(GMWA!$CP$2:$CP$600=AA$4)*(GMWA!$CR$2:$CR$600=AA$1),0),$A50-1966)</f>
        <v>1090.9929999999999</v>
      </c>
      <c r="AB50" s="285" cm="1">
        <f t="array" ref="AB50">INDEX(GMWA!$A$2:$CR$600,MATCH(1,(GMWA!$CQ$2:$CQ$600=AB$3)*(GMWA!$CP$2:$CP$600=AB$4)*(GMWA!$CR$2:$CR$600=AB$1),0),$A50-1966)</f>
        <v>2408932</v>
      </c>
      <c r="AC50" s="285" cm="1">
        <f t="array" ref="AC50">INDEX(GMWA!$A$2:$CR$600,MATCH(1,(GMWA!$CQ$2:$CQ$600=AC$3)*(GMWA!$CP$2:$CP$600=AC$4)*(GMWA!$CR$2:$CR$600=AC$1),0),$A50-1966)</f>
        <v>186.63050000000001</v>
      </c>
      <c r="AD50" s="285" cm="1">
        <f t="array" ref="AD50">INDEX(GMWA!$A$2:$CR$600,MATCH(1,(GMWA!$CQ$2:$CQ$600=AD$3)*(GMWA!$CP$2:$CP$600=AD$4)*(GMWA!$CR$2:$CR$600=AD$1),0),$A50-1966)</f>
        <v>753273.6</v>
      </c>
      <c r="AE50" s="285" cm="1">
        <f t="array" ref="AE50">INDEX(GMWA!$A$2:$CR$600,MATCH(1,(GMWA!$CQ$2:$CQ$600=AE$3)*(GMWA!$CP$2:$CP$600=AE$4)*(GMWA!$CR$2:$CR$600=AE$1),0),$A50-1966)</f>
        <v>2006.8130000000001</v>
      </c>
      <c r="AF50" s="285" cm="1">
        <f t="array" ref="AF50">INDEX(GMWA!$A$2:$CR$600,MATCH(1,(GMWA!$CQ$2:$CQ$600=AF$3)*(GMWA!$CP$2:$CP$600=AF$4)*(GMWA!$CR$2:$CR$600=AF$1),0),$A50-1966)</f>
        <v>2875.317</v>
      </c>
      <c r="AG50" s="285" cm="1">
        <f t="array" ref="AG50">INDEX(GMWA!$A$2:$CR$600,MATCH(1,(GMWA!$CQ$2:$CQ$600=AG$3)*(GMWA!$CP$2:$CP$600=AG$4)*(GMWA!$CR$2:$CR$600=AG$1),0),$A50-1966)</f>
        <v>2651.5369999999998</v>
      </c>
      <c r="AH50" s="285" cm="1">
        <f t="array" ref="AH50">INDEX(GMWA!$A$2:$CR$600,MATCH(1,(GMWA!$CQ$2:$CQ$600=AH$3)*(GMWA!$CP$2:$CP$600=AH$4)*(GMWA!$CR$2:$CR$600=AH$1),0),$A50-1966)</f>
        <v>1349.797</v>
      </c>
      <c r="AI50" s="285" cm="1">
        <f t="array" ref="AI50">INDEX(GMWA!$A$2:$CR$600,MATCH(1,(GMWA!$CQ$2:$CQ$600=AI$3)*(GMWA!$CP$2:$CP$600=AI$4)*(GMWA!$CR$2:$CR$600=AI$1),0),$A50-1966)</f>
        <v>549.69100000000003</v>
      </c>
      <c r="AJ50" s="285" cm="1">
        <f t="array" ref="AJ50">INDEX(GMWA!$A$2:$CR$600,MATCH(1,(GMWA!$CQ$2:$CQ$600=AJ$3)*(GMWA!$CP$2:$CP$600=AJ$4)*(GMWA!$CR$2:$CR$600=AJ$1),0),$A50-1966)</f>
        <v>608.96199999999999</v>
      </c>
      <c r="AK50" s="285" cm="1">
        <f t="array" ref="AK50">INDEX(GMWA!$A$2:$CR$600,MATCH(1,(GMWA!$CQ$2:$CQ$600=AK$3)*(GMWA!$CP$2:$CP$600=AK$4)*(GMWA!$CR$2:$CR$600=AK$1),0),$A50-1966)</f>
        <v>460.18799999999999</v>
      </c>
      <c r="AL50" s="285" cm="1">
        <f t="array" ref="AL50">INDEX(GMWA!$A$2:$CR$600,MATCH(1,(GMWA!$CQ$2:$CQ$600=AL$3)*(GMWA!$CP$2:$CP$600=AL$4)*(GMWA!$CR$2:$CR$600=AL$1),0),$A50-1966)</f>
        <v>147.29349999999999</v>
      </c>
      <c r="AM50" s="285" cm="1">
        <f t="array" ref="AM50">INDEX(GMWA!$A$2:$CR$600,MATCH(1,(GMWA!$CQ$2:$CQ$600=AM$3)*(GMWA!$CP$2:$CP$600=AM$4)*(GMWA!$CR$2:$CR$600=AM$1),0),$A50-1966)</f>
        <v>176.60400000000001</v>
      </c>
      <c r="AN50" s="285" cm="1">
        <f t="array" ref="AN50">INDEX(GMWA!$A$2:$CR$600,MATCH(1,(GMWA!$CQ$2:$CQ$600=AN$3)*(GMWA!$CP$2:$CP$600=AN$4)*(GMWA!$CR$2:$CR$600=AN$1),0),$A50-1966)</f>
        <v>348.79599999999999</v>
      </c>
      <c r="AO50" s="285" cm="1">
        <f t="array" ref="AO50">INDEX(GMWA!$A$2:$CR$600,MATCH(1,(GMWA!$CQ$2:$CQ$600=AO$3)*(GMWA!$CP$2:$CP$600=AO$4)*(GMWA!$CR$2:$CR$600=AO$1),0),$A50-1966)</f>
        <v>272.33100000000002</v>
      </c>
      <c r="AP50" s="285" cm="1">
        <f t="array" ref="AP50">INDEX(GMWA!$A$2:$CR$600,MATCH(1,(GMWA!$CQ$2:$CQ$600=AP$3)*(GMWA!$CP$2:$CP$600=AP$4)*(GMWA!$CR$2:$CR$600=AP$1),0),$A50-1966)</f>
        <v>1991645</v>
      </c>
      <c r="AQ50" s="285" cm="1">
        <f t="array" ref="AQ50">INDEX(GMWA!$A$2:$CR$600,MATCH(1,(GMWA!$CQ$2:$CQ$600=AQ$3)*(GMWA!$CP$2:$CP$600=AQ$4)*(GMWA!$CR$2:$CR$600=AQ$1),0),$A50-1966)</f>
        <v>18804.900000000001</v>
      </c>
      <c r="AR50" s="285" cm="1">
        <f t="array" ref="AR50">INDEX(GMWA!$A$2:$CR$600,MATCH(1,(GMWA!$CQ$2:$CQ$600=AR$3)*(GMWA!$CP$2:$CP$600=AR$4)*(GMWA!$CR$2:$CR$600=AR$1),0),$A50-1966)</f>
        <v>544193.69999999995</v>
      </c>
      <c r="AS50" s="285" cm="1">
        <f t="array" ref="AS50">INDEX(GMWA!$A$2:$CR$600,MATCH(1,(GMWA!$CQ$2:$CQ$600=AS$3)*(GMWA!$CP$2:$CP$600=AS$4)*(GMWA!$CR$2:$CR$600=AS$1),0),$A50-1966)</f>
        <v>2025535</v>
      </c>
      <c r="AT50" s="285" cm="1">
        <f t="array" ref="AT50">INDEX(GMWA!$A$2:$CR$600,MATCH(1,(GMWA!$CQ$2:$CQ$600=AT$3)*(GMWA!$CP$2:$CP$600=AT$4)*(GMWA!$CR$2:$CR$600=AT$1),0),$A50-1966)</f>
        <v>1698731</v>
      </c>
      <c r="AU50" s="285" cm="1">
        <f t="array" ref="AU50">INDEX(GMWA!$A$2:$CR$600,MATCH(1,(GMWA!$CQ$2:$CQ$600=AU$3)*(GMWA!$CP$2:$CP$600=AU$4)*(GMWA!$CR$2:$CR$600=AU$1),0),$A50-1966)</f>
        <v>2101.52</v>
      </c>
      <c r="AV50" s="285" cm="1">
        <f t="array" ref="AV50">INDEX(GMWA!$A$2:$CR$600,MATCH(1,(GMWA!$CQ$2:$CQ$600=AV$3)*(GMWA!$CP$2:$CP$600=AV$4)*(GMWA!$CR$2:$CR$600=AV$1),0),$A50-1966)</f>
        <v>4400913</v>
      </c>
      <c r="AW50" s="285" cm="1">
        <f t="array" ref="AW50">INDEX(GMWA!$A$2:$CR$600,MATCH(1,(GMWA!$CQ$2:$CQ$600=AW$3)*(GMWA!$CP$2:$CP$600=AW$4)*(GMWA!$CR$2:$CR$600=AW$1),0),$A50-1966)</f>
        <v>677.67669999999998</v>
      </c>
      <c r="AX50" s="285" cm="1">
        <f t="array" ref="AX50">INDEX(GMWA!$A$2:$CR$600,MATCH(1,(GMWA!$CQ$2:$CQ$600=AX$3)*(GMWA!$CP$2:$CP$600=AX$4)*(GMWA!$CR$2:$CR$600=AX$1),0),$A50-1966)</f>
        <v>1833027</v>
      </c>
      <c r="AY50" s="285" cm="1">
        <f t="array" ref="AY50">INDEX(GMWA!$A$2:$CR$600,MATCH(1,(GMWA!$CQ$2:$CQ$600=AY$3)*(GMWA!$CP$2:$CP$600=AY$4)*(GMWA!$CR$2:$CR$600=AY$1),0),$A50-1966)</f>
        <v>3190.886</v>
      </c>
      <c r="AZ50" s="285" cm="1">
        <f t="array" ref="AZ50">INDEX(GMWA!$A$2:$CR$600,MATCH(1,(GMWA!$CQ$2:$CQ$600=AZ$3)*(GMWA!$CP$2:$CP$600=AZ$4)*(GMWA!$CR$2:$CR$600=AZ$1),0),$A50-1966)</f>
        <v>2230.2820000000002</v>
      </c>
      <c r="BA50" s="285" cm="1">
        <f t="array" ref="BA50">INDEX(GMWA!$A$2:$CR$600,MATCH(1,(GMWA!$CQ$2:$CQ$600=BA$3)*(GMWA!$CP$2:$CP$600=BA$4)*(GMWA!$CR$2:$CR$600=BA$1),0),$A50-1966)</f>
        <v>1706.568</v>
      </c>
      <c r="BB50" s="285" cm="1">
        <f t="array" ref="BB50">INDEX(GMWA!$A$2:$CR$600,MATCH(1,(GMWA!$CQ$2:$CQ$600=BB$3)*(GMWA!$CP$2:$CP$600=BB$4)*(GMWA!$CR$2:$CR$600=BB$1),0),$A50-1966)</f>
        <v>1122.9670000000001</v>
      </c>
      <c r="BC50" s="285" cm="1">
        <f t="array" ref="BC50">INDEX(GMWA!$A$2:$CR$600,MATCH(1,(GMWA!$CQ$2:$CQ$600=BC$3)*(GMWA!$CP$2:$CP$600=BC$4)*(GMWA!$CR$2:$CR$600=BC$1),0),$A50-1966)</f>
        <v>720.32899999999995</v>
      </c>
      <c r="BD50" s="285" cm="1">
        <f t="array" ref="BD50">INDEX(GMWA!$A$2:$CR$600,MATCH(1,(GMWA!$CQ$2:$CQ$600=BD$3)*(GMWA!$CP$2:$CP$600=BD$4)*(GMWA!$CR$2:$CR$600=BD$1),0),$A50-1966)</f>
        <v>430.084</v>
      </c>
      <c r="BE50" s="285" cm="1">
        <f t="array" ref="BE50">INDEX(GMWA!$A$2:$CR$600,MATCH(1,(GMWA!$CQ$2:$CQ$600=BE$3)*(GMWA!$CP$2:$CP$600=BE$4)*(GMWA!$CR$2:$CR$600=BE$1),0),$A50-1966)</f>
        <v>357.5813</v>
      </c>
      <c r="BF50" s="285" cm="1">
        <f t="array" ref="BF50">INDEX(GMWA!$A$2:$CR$600,MATCH(1,(GMWA!$CQ$2:$CQ$600=BF$3)*(GMWA!$CP$2:$CP$600=BF$4)*(GMWA!$CR$2:$CR$600=BF$1),0),$A50-1966)</f>
        <v>215.71700000000001</v>
      </c>
      <c r="BG50" s="285" cm="1">
        <f t="array" ref="BG50">INDEX(GMWA!$A$2:$CR$600,MATCH(1,(GMWA!$CQ$2:$CQ$600=BG$3)*(GMWA!$CP$2:$CP$600=BG$4)*(GMWA!$CR$2:$CR$600=BG$1),0),$A50-1966)</f>
        <v>275.767</v>
      </c>
      <c r="BH50" s="285" cm="1">
        <f t="array" ref="BH50">INDEX(GMWA!$A$2:$CR$600,MATCH(1,(GMWA!$CQ$2:$CQ$600=BH$3)*(GMWA!$CP$2:$CP$600=BH$4)*(GMWA!$CR$2:$CR$600=BH$1),0),$A50-1966)</f>
        <v>174.62</v>
      </c>
      <c r="BI50" s="285" cm="1">
        <f t="array" ref="BI50">INDEX(GMWA!$A$2:$CR$600,MATCH(1,(GMWA!$CQ$2:$CQ$600=BI$3)*(GMWA!$CP$2:$CP$600=BI$4)*(GMWA!$CR$2:$CR$600=BI$1),0),$A50-1966)</f>
        <v>186.38079999999999</v>
      </c>
      <c r="BK50" s="288">
        <f t="shared" si="8"/>
        <v>3.2146177092397177</v>
      </c>
      <c r="BL50" s="288">
        <f t="shared" si="8"/>
        <v>2.8357796657967826</v>
      </c>
      <c r="BM50" s="288">
        <f t="shared" si="8"/>
        <v>0.7907816147725184</v>
      </c>
      <c r="BN50" s="288">
        <f t="shared" si="8"/>
        <v>2.9846300932082617</v>
      </c>
      <c r="BO50" s="288">
        <f t="shared" si="8"/>
        <v>2.148337524952038</v>
      </c>
      <c r="BP50" s="288">
        <f t="shared" si="8"/>
        <v>2.0389287557298719</v>
      </c>
      <c r="BQ50" s="288">
        <f t="shared" si="8"/>
        <v>0.86075447542728489</v>
      </c>
      <c r="BR50" s="288">
        <f t="shared" si="8"/>
        <v>1.7060871615304034</v>
      </c>
      <c r="BS50" s="288">
        <f t="shared" si="8"/>
        <v>1.8537753082014292</v>
      </c>
      <c r="BT50" s="288">
        <f t="shared" si="8"/>
        <v>1.8883692700814674</v>
      </c>
      <c r="BU50" s="288">
        <f t="shared" si="8"/>
        <v>1.4756633790291644</v>
      </c>
      <c r="BV50" s="288">
        <f t="shared" si="8"/>
        <v>2.4988525523121119</v>
      </c>
      <c r="BW50" s="288">
        <f t="shared" si="8"/>
        <v>2.3134308344143601</v>
      </c>
      <c r="BX50" s="288">
        <f t="shared" si="8"/>
        <v>1.4828330825863985</v>
      </c>
      <c r="BY50" s="288">
        <f t="shared" si="8"/>
        <v>1.8919325015353996</v>
      </c>
      <c r="BZ50" s="288">
        <f t="shared" si="6"/>
        <v>1.6170980121167868</v>
      </c>
      <c r="CA50" s="288">
        <f t="shared" si="6"/>
        <v>1.6069806203260837</v>
      </c>
      <c r="CB50" s="288">
        <f t="shared" si="6"/>
        <v>3.5421343797422478</v>
      </c>
      <c r="CC50" s="288">
        <f t="shared" si="6"/>
        <v>1.6066875766923931</v>
      </c>
      <c r="CD50" s="288">
        <f t="shared" si="6"/>
        <v>2.841736710106451</v>
      </c>
    </row>
    <row r="51" spans="1:82">
      <c r="A51" s="285">
        <f t="shared" si="9"/>
        <v>2017</v>
      </c>
      <c r="B51" s="285" cm="1">
        <f t="array" ref="B51">INDEX(GMWA!$A$2:$CR$600,MATCH(1,(GMWA!$CQ$2:$CQ$600=B$3)*(GMWA!$CP$2:$CP$600=B$4)*(GMWA!$CR$2:$CR$600=B$1),0),$A51-1966)</f>
        <v>61703</v>
      </c>
      <c r="C51" s="285" cm="1">
        <f t="array" ref="C51">INDEX(GMWA!$A$2:$CR$600,MATCH(1,(GMWA!$CQ$2:$CQ$600=C$3)*(GMWA!$CP$2:$CP$600=C$4)*(GMWA!$CR$2:$CR$600=C$1),0),$A51-1966)</f>
        <v>767.65</v>
      </c>
      <c r="D51" s="285" cm="1">
        <f t="array" ref="D51">INDEX(GMWA!$A$2:$CR$600,MATCH(1,(GMWA!$CQ$2:$CQ$600=D$3)*(GMWA!$CP$2:$CP$600=D$4)*(GMWA!$CR$2:$CR$600=D$1),0),$A51-1966)</f>
        <v>9000.2000000000007</v>
      </c>
      <c r="E51" s="285" cm="1">
        <f t="array" ref="E51">INDEX(GMWA!$A$2:$CR$600,MATCH(1,(GMWA!$CQ$2:$CQ$600=E$3)*(GMWA!$CP$2:$CP$600=E$4)*(GMWA!$CR$2:$CR$600=E$1),0),$A51-1966)</f>
        <v>60874</v>
      </c>
      <c r="F51" s="285" cm="1">
        <f t="array" ref="F51">INDEX(GMWA!$A$2:$CR$600,MATCH(1,(GMWA!$CQ$2:$CQ$600=F$3)*(GMWA!$CP$2:$CP$600=F$4)*(GMWA!$CR$2:$CR$600=F$1),0),$A51-1966)</f>
        <v>16776</v>
      </c>
      <c r="G51" s="285" cm="1">
        <f t="array" ref="G51">INDEX(GMWA!$A$2:$CR$600,MATCH(1,(GMWA!$CQ$2:$CQ$600=G$3)*(GMWA!$CP$2:$CP$600=G$4)*(GMWA!$CR$2:$CR$600=G$1),0),$A51-1966)</f>
        <v>16.68187</v>
      </c>
      <c r="H51" s="285" cm="1">
        <f t="array" ref="H51">INDEX(GMWA!$A$2:$CR$600,MATCH(1,(GMWA!$CQ$2:$CQ$600=H$3)*(GMWA!$CP$2:$CP$600=H$4)*(GMWA!$CR$2:$CR$600=H$1),0),$A51-1966)</f>
        <v>19539.41</v>
      </c>
      <c r="I51" s="285" cm="1">
        <f t="array" ref="I51">INDEX(GMWA!$A$2:$CR$600,MATCH(1,(GMWA!$CQ$2:$CQ$600=I$3)*(GMWA!$CP$2:$CP$600=I$4)*(GMWA!$CR$2:$CR$600=I$1),0),$A51-1966)</f>
        <v>2.7356349999999998</v>
      </c>
      <c r="J51" s="285" cm="1">
        <f t="array" ref="J51">INDEX(GMWA!$A$2:$CR$600,MATCH(1,(GMWA!$CQ$2:$CQ$600=J$3)*(GMWA!$CP$2:$CP$600=J$4)*(GMWA!$CR$2:$CR$600=J$1),0),$A51-1966)</f>
        <v>13976</v>
      </c>
      <c r="K51" s="285" cm="1">
        <f t="array" ref="K51">INDEX(GMWA!$A$2:$CR$600,MATCH(1,(GMWA!$CQ$2:$CQ$600=K$3)*(GMWA!$CP$2:$CP$600=K$4)*(GMWA!$CR$2:$CR$600=K$1),0),$A51-1966)</f>
        <v>34.548819999999999</v>
      </c>
      <c r="L51" s="285" cm="1">
        <f t="array" ref="L51">INDEX(GMWA!$A$2:$CR$600,MATCH(1,(GMWA!$CQ$2:$CQ$600=L$3)*(GMWA!$CP$2:$CP$600=L$4)*(GMWA!$CR$2:$CR$600=L$1),0),$A51-1966)</f>
        <v>41.02</v>
      </c>
      <c r="M51" s="285" cm="1">
        <f t="array" ref="M51">INDEX(GMWA!$A$2:$CR$600,MATCH(1,(GMWA!$CQ$2:$CQ$600=M$3)*(GMWA!$CP$2:$CP$600=M$4)*(GMWA!$CR$2:$CR$600=M$1),0),$A51-1966)</f>
        <v>65.332989999999995</v>
      </c>
      <c r="N51" s="285" cm="1">
        <f t="array" ref="N51">INDEX(GMWA!$A$2:$CR$600,MATCH(1,(GMWA!$CQ$2:$CQ$600=N$3)*(GMWA!$CP$2:$CP$600=N$4)*(GMWA!$CR$2:$CR$600=N$1),0),$A51-1966)</f>
        <v>29.590520000000001</v>
      </c>
      <c r="O51" s="285" cm="1">
        <f t="array" ref="O51">INDEX(GMWA!$A$2:$CR$600,MATCH(1,(GMWA!$CQ$2:$CQ$600=O$3)*(GMWA!$CP$2:$CP$600=O$4)*(GMWA!$CR$2:$CR$600=O$1),0),$A51-1966)</f>
        <v>7.3959999999999999</v>
      </c>
      <c r="P51" s="285" cm="1">
        <f t="array" ref="P51">INDEX(GMWA!$A$2:$CR$600,MATCH(1,(GMWA!$CQ$2:$CQ$600=P$3)*(GMWA!$CP$2:$CP$600=P$4)*(GMWA!$CR$2:$CR$600=P$1),0),$A51-1966)</f>
        <v>10.50128</v>
      </c>
      <c r="Q51" s="285" cm="1">
        <f t="array" ref="Q51">INDEX(GMWA!$A$2:$CR$600,MATCH(1,(GMWA!$CQ$2:$CQ$600=Q$3)*(GMWA!$CP$2:$CP$600=Q$4)*(GMWA!$CR$2:$CR$600=Q$1),0),$A51-1966)</f>
        <v>6.7856459999999998</v>
      </c>
      <c r="R51" s="285" cm="1">
        <f t="array" ref="R51">INDEX(GMWA!$A$2:$CR$600,MATCH(1,(GMWA!$CQ$2:$CQ$600=R$3)*(GMWA!$CP$2:$CP$600=R$4)*(GMWA!$CR$2:$CR$600=R$1),0),$A51-1966)</f>
        <v>2.26058</v>
      </c>
      <c r="S51" s="285" cm="1">
        <f t="array" ref="S51">INDEX(GMWA!$A$2:$CR$600,MATCH(1,(GMWA!$CQ$2:$CQ$600=S$3)*(GMWA!$CP$2:$CP$600=S$4)*(GMWA!$CR$2:$CR$600=S$1),0),$A51-1966)</f>
        <v>5.9004099999999999</v>
      </c>
      <c r="T51" s="285" cm="1">
        <f t="array" ref="T51">INDEX(GMWA!$A$2:$CR$600,MATCH(1,(GMWA!$CQ$2:$CQ$600=T$3)*(GMWA!$CP$2:$CP$600=T$4)*(GMWA!$CR$2:$CR$600=T$1),0),$A51-1966)</f>
        <v>5.555612</v>
      </c>
      <c r="U51" s="285" cm="1">
        <f t="array" ref="U51">INDEX(GMWA!$A$2:$CR$600,MATCH(1,(GMWA!$CQ$2:$CQ$600=U$3)*(GMWA!$CP$2:$CP$600=U$4)*(GMWA!$CR$2:$CR$600=U$1),0),$A51-1966)</f>
        <v>7.3988699999999996</v>
      </c>
      <c r="V51" s="285" cm="1">
        <f t="array" ref="V51">INDEX(GMWA!$A$2:$CR$600,MATCH(1,(GMWA!$CQ$2:$CQ$600=V$3)*(GMWA!$CP$2:$CP$600=V$4)*(GMWA!$CR$2:$CR$600=V$1),0),$A51-1966)</f>
        <v>1805987</v>
      </c>
      <c r="W51" s="285" cm="1">
        <f t="array" ref="W51">INDEX(GMWA!$A$2:$CR$600,MATCH(1,(GMWA!$CQ$2:$CQ$600=W$3)*(GMWA!$CP$2:$CP$600=W$4)*(GMWA!$CR$2:$CR$600=W$1),0),$A51-1966)</f>
        <v>26425.13</v>
      </c>
      <c r="X51" s="285" cm="1">
        <f t="array" ref="X51">INDEX(GMWA!$A$2:$CR$600,MATCH(1,(GMWA!$CQ$2:$CQ$600=X$3)*(GMWA!$CP$2:$CP$600=X$4)*(GMWA!$CR$2:$CR$600=X$1),0),$A51-1966)</f>
        <v>1208846</v>
      </c>
      <c r="Y51" s="285" cm="1">
        <f t="array" ref="Y51">INDEX(GMWA!$A$2:$CR$600,MATCH(1,(GMWA!$CQ$2:$CQ$600=Y$3)*(GMWA!$CP$2:$CP$600=Y$4)*(GMWA!$CR$2:$CR$600=Y$1),0),$A51-1966)</f>
        <v>2058193</v>
      </c>
      <c r="Z51" s="285" cm="1">
        <f t="array" ref="Z51">INDEX(GMWA!$A$2:$CR$600,MATCH(1,(GMWA!$CQ$2:$CQ$600=Z$3)*(GMWA!$CP$2:$CP$600=Z$4)*(GMWA!$CR$2:$CR$600=Z$1),0),$A51-1966)</f>
        <v>785554</v>
      </c>
      <c r="AA51" s="285" cm="1">
        <f t="array" ref="AA51">INDEX(GMWA!$A$2:$CR$600,MATCH(1,(GMWA!$CQ$2:$CQ$600=AA$3)*(GMWA!$CP$2:$CP$600=AA$4)*(GMWA!$CR$2:$CR$600=AA$1),0),$A51-1966)</f>
        <v>1079.085</v>
      </c>
      <c r="AB51" s="285" cm="1">
        <f t="array" ref="AB51">INDEX(GMWA!$A$2:$CR$600,MATCH(1,(GMWA!$CQ$2:$CQ$600=AB$3)*(GMWA!$CP$2:$CP$600=AB$4)*(GMWA!$CR$2:$CR$600=AB$1),0),$A51-1966)</f>
        <v>2433638</v>
      </c>
      <c r="AC51" s="285" cm="1">
        <f t="array" ref="AC51">INDEX(GMWA!$A$2:$CR$600,MATCH(1,(GMWA!$CQ$2:$CQ$600=AC$3)*(GMWA!$CP$2:$CP$600=AC$4)*(GMWA!$CR$2:$CR$600=AC$1),0),$A51-1966)</f>
        <v>193.9496</v>
      </c>
      <c r="AD51" s="285" cm="1">
        <f t="array" ref="AD51">INDEX(GMWA!$A$2:$CR$600,MATCH(1,(GMWA!$CQ$2:$CQ$600=AD$3)*(GMWA!$CP$2:$CP$600=AD$4)*(GMWA!$CR$2:$CR$600=AD$1),0),$A51-1966)</f>
        <v>763582.6</v>
      </c>
      <c r="AE51" s="285" cm="1">
        <f t="array" ref="AE51">INDEX(GMWA!$A$2:$CR$600,MATCH(1,(GMWA!$CQ$2:$CQ$600=AE$3)*(GMWA!$CP$2:$CP$600=AE$4)*(GMWA!$CR$2:$CR$600=AE$1),0),$A51-1966)</f>
        <v>1967.2650000000001</v>
      </c>
      <c r="AF51" s="285" cm="1">
        <f t="array" ref="AF51">INDEX(GMWA!$A$2:$CR$600,MATCH(1,(GMWA!$CQ$2:$CQ$600=AF$3)*(GMWA!$CP$2:$CP$600=AF$4)*(GMWA!$CR$2:$CR$600=AF$1),0),$A51-1966)</f>
        <v>2947.1489999999999</v>
      </c>
      <c r="AG51" s="285" cm="1">
        <f t="array" ref="AG51">INDEX(GMWA!$A$2:$CR$600,MATCH(1,(GMWA!$CQ$2:$CQ$600=AG$3)*(GMWA!$CP$2:$CP$600=AG$4)*(GMWA!$CR$2:$CR$600=AG$1),0),$A51-1966)</f>
        <v>2665.0129999999999</v>
      </c>
      <c r="AH51" s="285" cm="1">
        <f t="array" ref="AH51">INDEX(GMWA!$A$2:$CR$600,MATCH(1,(GMWA!$CQ$2:$CQ$600=AH$3)*(GMWA!$CP$2:$CP$600=AH$4)*(GMWA!$CR$2:$CR$600=AH$1),0),$A51-1966)</f>
        <v>1386.433</v>
      </c>
      <c r="AI51" s="285" cm="1">
        <f t="array" ref="AI51">INDEX(GMWA!$A$2:$CR$600,MATCH(1,(GMWA!$CQ$2:$CQ$600=AI$3)*(GMWA!$CP$2:$CP$600=AI$4)*(GMWA!$CR$2:$CR$600=AI$1),0),$A51-1966)</f>
        <v>522.67899999999997</v>
      </c>
      <c r="AJ51" s="285" cm="1">
        <f t="array" ref="AJ51">INDEX(GMWA!$A$2:$CR$600,MATCH(1,(GMWA!$CQ$2:$CQ$600=AJ$3)*(GMWA!$CP$2:$CP$600=AJ$4)*(GMWA!$CR$2:$CR$600=AJ$1),0),$A51-1966)</f>
        <v>572.39800000000002</v>
      </c>
      <c r="AK51" s="285" cm="1">
        <f t="array" ref="AK51">INDEX(GMWA!$A$2:$CR$600,MATCH(1,(GMWA!$CQ$2:$CQ$600=AK$3)*(GMWA!$CP$2:$CP$600=AK$4)*(GMWA!$CR$2:$CR$600=AK$1),0),$A51-1966)</f>
        <v>476.68400000000003</v>
      </c>
      <c r="AL51" s="285" cm="1">
        <f t="array" ref="AL51">INDEX(GMWA!$A$2:$CR$600,MATCH(1,(GMWA!$CQ$2:$CQ$600=AL$3)*(GMWA!$CP$2:$CP$600=AL$4)*(GMWA!$CR$2:$CR$600=AL$1),0),$A51-1966)</f>
        <v>148.9803</v>
      </c>
      <c r="AM51" s="285" cm="1">
        <f t="array" ref="AM51">INDEX(GMWA!$A$2:$CR$600,MATCH(1,(GMWA!$CQ$2:$CQ$600=AM$3)*(GMWA!$CP$2:$CP$600=AM$4)*(GMWA!$CR$2:$CR$600=AM$1),0),$A51-1966)</f>
        <v>175.08500000000001</v>
      </c>
      <c r="AN51" s="285" cm="1">
        <f t="array" ref="AN51">INDEX(GMWA!$A$2:$CR$600,MATCH(1,(GMWA!$CQ$2:$CQ$600=AN$3)*(GMWA!$CP$2:$CP$600=AN$4)*(GMWA!$CR$2:$CR$600=AN$1),0),$A51-1966)</f>
        <v>362.18099999999998</v>
      </c>
      <c r="AO51" s="285" cm="1">
        <f t="array" ref="AO51">INDEX(GMWA!$A$2:$CR$600,MATCH(1,(GMWA!$CQ$2:$CQ$600=AO$3)*(GMWA!$CP$2:$CP$600=AO$4)*(GMWA!$CR$2:$CR$600=AO$1),0),$A51-1966)</f>
        <v>284.24200000000002</v>
      </c>
      <c r="AP51" s="285" cm="1">
        <f t="array" ref="AP51">INDEX(GMWA!$A$2:$CR$600,MATCH(1,(GMWA!$CQ$2:$CQ$600=AP$3)*(GMWA!$CP$2:$CP$600=AP$4)*(GMWA!$CR$2:$CR$600=AP$1),0),$A51-1966)</f>
        <v>2082482</v>
      </c>
      <c r="AQ51" s="285" cm="1">
        <f t="array" ref="AQ51">INDEX(GMWA!$A$2:$CR$600,MATCH(1,(GMWA!$CQ$2:$CQ$600=AQ$3)*(GMWA!$CP$2:$CP$600=AQ$4)*(GMWA!$CR$2:$CR$600=AQ$1),0),$A51-1966)</f>
        <v>19612.099999999999</v>
      </c>
      <c r="AR51" s="285" cm="1">
        <f t="array" ref="AR51">INDEX(GMWA!$A$2:$CR$600,MATCH(1,(GMWA!$CQ$2:$CQ$600=AR$3)*(GMWA!$CP$2:$CP$600=AR$4)*(GMWA!$CR$2:$CR$600=AR$1),0),$A51-1966)</f>
        <v>553045.9</v>
      </c>
      <c r="AS51" s="285" cm="1">
        <f t="array" ref="AS51">INDEX(GMWA!$A$2:$CR$600,MATCH(1,(GMWA!$CQ$2:$CQ$600=AS$3)*(GMWA!$CP$2:$CP$600=AS$4)*(GMWA!$CR$2:$CR$600=AS$1),0),$A51-1966)</f>
        <v>2140641</v>
      </c>
      <c r="AT51" s="285" cm="1">
        <f t="array" ref="AT51">INDEX(GMWA!$A$2:$CR$600,MATCH(1,(GMWA!$CQ$2:$CQ$600=AT$3)*(GMWA!$CP$2:$CP$600=AT$4)*(GMWA!$CR$2:$CR$600=AT$1),0),$A51-1966)</f>
        <v>1803229</v>
      </c>
      <c r="AU51" s="285" cm="1">
        <f t="array" ref="AU51">INDEX(GMWA!$A$2:$CR$600,MATCH(1,(GMWA!$CQ$2:$CQ$600=AU$3)*(GMWA!$CP$2:$CP$600=AU$4)*(GMWA!$CR$2:$CR$600=AU$1),0),$A51-1966)</f>
        <v>2189.5889999999999</v>
      </c>
      <c r="AV51" s="285" cm="1">
        <f t="array" ref="AV51">INDEX(GMWA!$A$2:$CR$600,MATCH(1,(GMWA!$CQ$2:$CQ$600=AV$3)*(GMWA!$CP$2:$CP$600=AV$4)*(GMWA!$CR$2:$CR$600=AV$1),0),$A51-1966)</f>
        <v>4582199</v>
      </c>
      <c r="AW51" s="285" cm="1">
        <f t="array" ref="AW51">INDEX(GMWA!$A$2:$CR$600,MATCH(1,(GMWA!$CQ$2:$CQ$600=AW$3)*(GMWA!$CP$2:$CP$600=AW$4)*(GMWA!$CR$2:$CR$600=AW$1),0),$A51-1966)</f>
        <v>684.85749999999996</v>
      </c>
      <c r="AX51" s="285" cm="1">
        <f t="array" ref="AX51">INDEX(GMWA!$A$2:$CR$600,MATCH(1,(GMWA!$CQ$2:$CQ$600=AX$3)*(GMWA!$CP$2:$CP$600=AX$4)*(GMWA!$CR$2:$CR$600=AX$1),0),$A51-1966)</f>
        <v>1934234</v>
      </c>
      <c r="AY51" s="285" cm="1">
        <f t="array" ref="AY51">INDEX(GMWA!$A$2:$CR$600,MATCH(1,(GMWA!$CQ$2:$CQ$600=AY$3)*(GMWA!$CP$2:$CP$600=AY$4)*(GMWA!$CR$2:$CR$600=AY$1),0),$A51-1966)</f>
        <v>3335.2719999999999</v>
      </c>
      <c r="AZ51" s="285" cm="1">
        <f t="array" ref="AZ51">INDEX(GMWA!$A$2:$CR$600,MATCH(1,(GMWA!$CQ$2:$CQ$600=AZ$3)*(GMWA!$CP$2:$CP$600=AZ$4)*(GMWA!$CR$2:$CR$600=AZ$1),0),$A51-1966)</f>
        <v>2294.5909999999999</v>
      </c>
      <c r="BA51" s="285" cm="1">
        <f t="array" ref="BA51">INDEX(GMWA!$A$2:$CR$600,MATCH(1,(GMWA!$CQ$2:$CQ$600=BA$3)*(GMWA!$CP$2:$CP$600=BA$4)*(GMWA!$CR$2:$CR$600=BA$1),0),$A51-1966)</f>
        <v>1747.671</v>
      </c>
      <c r="BB51" s="285" cm="1">
        <f t="array" ref="BB51">INDEX(GMWA!$A$2:$CR$600,MATCH(1,(GMWA!$CQ$2:$CQ$600=BB$3)*(GMWA!$CP$2:$CP$600=BB$4)*(GMWA!$CR$2:$CR$600=BB$1),0),$A51-1966)</f>
        <v>1170.0239999999999</v>
      </c>
      <c r="BC51" s="285" cm="1">
        <f t="array" ref="BC51">INDEX(GMWA!$A$2:$CR$600,MATCH(1,(GMWA!$CQ$2:$CQ$600=BC$3)*(GMWA!$CP$2:$CP$600=BC$4)*(GMWA!$CR$2:$CR$600=BC$1),0),$A51-1966)</f>
        <v>751.11400000000003</v>
      </c>
      <c r="BD51" s="285" cm="1">
        <f t="array" ref="BD51">INDEX(GMWA!$A$2:$CR$600,MATCH(1,(GMWA!$CQ$2:$CQ$600=BD$3)*(GMWA!$CP$2:$CP$600=BD$4)*(GMWA!$CR$2:$CR$600=BD$1),0),$A51-1966)</f>
        <v>445.05</v>
      </c>
      <c r="BE51" s="285" cm="1">
        <f t="array" ref="BE51">INDEX(GMWA!$A$2:$CR$600,MATCH(1,(GMWA!$CQ$2:$CQ$600=BE$3)*(GMWA!$CP$2:$CP$600=BE$4)*(GMWA!$CR$2:$CR$600=BE$1),0),$A51-1966)</f>
        <v>369.54610000000002</v>
      </c>
      <c r="BF51" s="285" cm="1">
        <f t="array" ref="BF51">INDEX(GMWA!$A$2:$CR$600,MATCH(1,(GMWA!$CQ$2:$CQ$600=BF$3)*(GMWA!$CP$2:$CP$600=BF$4)*(GMWA!$CR$2:$CR$600=BF$1),0),$A51-1966)</f>
        <v>224.70599999999999</v>
      </c>
      <c r="BG51" s="285" cm="1">
        <f t="array" ref="BG51">INDEX(GMWA!$A$2:$CR$600,MATCH(1,(GMWA!$CQ$2:$CQ$600=BG$3)*(GMWA!$CP$2:$CP$600=BG$4)*(GMWA!$CR$2:$CR$600=BG$1),0),$A51-1966)</f>
        <v>308.59399999999999</v>
      </c>
      <c r="BH51" s="285" cm="1">
        <f t="array" ref="BH51">INDEX(GMWA!$A$2:$CR$600,MATCH(1,(GMWA!$CQ$2:$CQ$600=BH$3)*(GMWA!$CP$2:$CP$600=BH$4)*(GMWA!$CR$2:$CR$600=BH$1),0),$A51-1966)</f>
        <v>176.86099999999999</v>
      </c>
      <c r="BI51" s="285" cm="1">
        <f t="array" ref="BI51">INDEX(GMWA!$A$2:$CR$600,MATCH(1,(GMWA!$CQ$2:$CQ$600=BI$3)*(GMWA!$CP$2:$CP$600=BI$4)*(GMWA!$CR$2:$CR$600=BI$1),0),$A51-1966)</f>
        <v>195.50909999999999</v>
      </c>
      <c r="BK51" s="288">
        <f t="shared" si="8"/>
        <v>3.4165805180214477</v>
      </c>
      <c r="BL51" s="288">
        <f t="shared" si="8"/>
        <v>2.9049998997166711</v>
      </c>
      <c r="BM51" s="288">
        <f t="shared" si="8"/>
        <v>0.7445282525648429</v>
      </c>
      <c r="BN51" s="288">
        <f t="shared" si="8"/>
        <v>2.9576429421341923</v>
      </c>
      <c r="BO51" s="288">
        <f t="shared" si="8"/>
        <v>2.1355629275644961</v>
      </c>
      <c r="BP51" s="288">
        <f t="shared" si="8"/>
        <v>1.5459273365860891</v>
      </c>
      <c r="BQ51" s="288">
        <f t="shared" si="8"/>
        <v>0.80288892596187267</v>
      </c>
      <c r="BR51" s="288">
        <f t="shared" si="8"/>
        <v>1.4104875699666304</v>
      </c>
      <c r="BS51" s="288">
        <f t="shared" si="8"/>
        <v>1.8303193393877755</v>
      </c>
      <c r="BT51" s="288">
        <f t="shared" si="8"/>
        <v>1.756185363944359</v>
      </c>
      <c r="BU51" s="288">
        <f t="shared" si="8"/>
        <v>1.391853618530994</v>
      </c>
      <c r="BV51" s="288">
        <f t="shared" si="8"/>
        <v>2.4515073660053441</v>
      </c>
      <c r="BW51" s="288">
        <f t="shared" si="8"/>
        <v>2.1342913793886904</v>
      </c>
      <c r="BX51" s="288">
        <f t="shared" si="8"/>
        <v>1.4150176303237743</v>
      </c>
      <c r="BY51" s="288">
        <f t="shared" si="8"/>
        <v>1.8346115814520663</v>
      </c>
      <c r="BZ51" s="288">
        <f t="shared" si="6"/>
        <v>1.4235103338899564</v>
      </c>
      <c r="CA51" s="288">
        <f t="shared" si="6"/>
        <v>1.5173684037419712</v>
      </c>
      <c r="CB51" s="288">
        <f t="shared" si="6"/>
        <v>3.3700259873775589</v>
      </c>
      <c r="CC51" s="288">
        <f t="shared" si="6"/>
        <v>1.5339324812731756</v>
      </c>
      <c r="CD51" s="288">
        <f t="shared" si="6"/>
        <v>2.6030178509861313</v>
      </c>
    </row>
    <row r="52" spans="1:82">
      <c r="A52" s="285">
        <f t="shared" si="9"/>
        <v>2018</v>
      </c>
      <c r="B52" s="285" cm="1">
        <f t="array" ref="B52">INDEX(GMWA!$A$2:$CR$600,MATCH(1,(GMWA!$CQ$2:$CQ$600=B$3)*(GMWA!$CP$2:$CP$600=B$4)*(GMWA!$CR$2:$CR$600=B$1),0),$A52-1966)</f>
        <v>58794</v>
      </c>
      <c r="C52" s="285" cm="1">
        <f t="array" ref="C52">INDEX(GMWA!$A$2:$CR$600,MATCH(1,(GMWA!$CQ$2:$CQ$600=C$3)*(GMWA!$CP$2:$CP$600=C$4)*(GMWA!$CR$2:$CR$600=C$1),0),$A52-1966)</f>
        <v>826.65</v>
      </c>
      <c r="D52" s="285" cm="1">
        <f t="array" ref="D52">INDEX(GMWA!$A$2:$CR$600,MATCH(1,(GMWA!$CQ$2:$CQ$600=D$3)*(GMWA!$CP$2:$CP$600=D$4)*(GMWA!$CR$2:$CR$600=D$1),0),$A52-1966)</f>
        <v>8545.2999999999993</v>
      </c>
      <c r="E52" s="285" cm="1">
        <f t="array" ref="E52">INDEX(GMWA!$A$2:$CR$600,MATCH(1,(GMWA!$CQ$2:$CQ$600=E$3)*(GMWA!$CP$2:$CP$600=E$4)*(GMWA!$CR$2:$CR$600=E$1),0),$A52-1966)</f>
        <v>65753</v>
      </c>
      <c r="F52" s="285" cm="1">
        <f t="array" ref="F52">INDEX(GMWA!$A$2:$CR$600,MATCH(1,(GMWA!$CQ$2:$CQ$600=F$3)*(GMWA!$CP$2:$CP$600=F$4)*(GMWA!$CR$2:$CR$600=F$1),0),$A52-1966)</f>
        <v>17263</v>
      </c>
      <c r="G52" s="285" cm="1">
        <f t="array" ref="G52">INDEX(GMWA!$A$2:$CR$600,MATCH(1,(GMWA!$CQ$2:$CQ$600=G$3)*(GMWA!$CP$2:$CP$600=G$4)*(GMWA!$CR$2:$CR$600=G$1),0),$A52-1966)</f>
        <v>18.031030000000001</v>
      </c>
      <c r="H52" s="285" cm="1">
        <f t="array" ref="H52">INDEX(GMWA!$A$2:$CR$600,MATCH(1,(GMWA!$CQ$2:$CQ$600=H$3)*(GMWA!$CP$2:$CP$600=H$4)*(GMWA!$CR$2:$CR$600=H$1),0),$A52-1966)</f>
        <v>21454.98</v>
      </c>
      <c r="I52" s="285" cm="1">
        <f t="array" ref="I52">INDEX(GMWA!$A$2:$CR$600,MATCH(1,(GMWA!$CQ$2:$CQ$600=I$3)*(GMWA!$CP$2:$CP$600=I$4)*(GMWA!$CR$2:$CR$600=I$1),0),$A52-1966)</f>
        <v>2.2890470000000001</v>
      </c>
      <c r="J52" s="285" cm="1">
        <f t="array" ref="J52">INDEX(GMWA!$A$2:$CR$600,MATCH(1,(GMWA!$CQ$2:$CQ$600=J$3)*(GMWA!$CP$2:$CP$600=J$4)*(GMWA!$CR$2:$CR$600=J$1),0),$A52-1966)</f>
        <v>14287</v>
      </c>
      <c r="K52" s="285" cm="1">
        <f t="array" ref="K52">INDEX(GMWA!$A$2:$CR$600,MATCH(1,(GMWA!$CQ$2:$CQ$600=K$3)*(GMWA!$CP$2:$CP$600=K$4)*(GMWA!$CR$2:$CR$600=K$1),0),$A52-1966)</f>
        <v>31.908539999999999</v>
      </c>
      <c r="L52" s="285" cm="1">
        <f t="array" ref="L52">INDEX(GMWA!$A$2:$CR$600,MATCH(1,(GMWA!$CQ$2:$CQ$600=L$3)*(GMWA!$CP$2:$CP$600=L$4)*(GMWA!$CR$2:$CR$600=L$1),0),$A52-1966)</f>
        <v>41.661000000000001</v>
      </c>
      <c r="M52" s="285" cm="1">
        <f t="array" ref="M52">INDEX(GMWA!$A$2:$CR$600,MATCH(1,(GMWA!$CQ$2:$CQ$600=M$3)*(GMWA!$CP$2:$CP$600=M$4)*(GMWA!$CR$2:$CR$600=M$1),0),$A52-1966)</f>
        <v>64.366010000000003</v>
      </c>
      <c r="N52" s="285" cm="1">
        <f t="array" ref="N52">INDEX(GMWA!$A$2:$CR$600,MATCH(1,(GMWA!$CQ$2:$CQ$600=N$3)*(GMWA!$CP$2:$CP$600=N$4)*(GMWA!$CR$2:$CR$600=N$1),0),$A52-1966)</f>
        <v>29.572340000000001</v>
      </c>
      <c r="O52" s="285" cm="1">
        <f t="array" ref="O52">INDEX(GMWA!$A$2:$CR$600,MATCH(1,(GMWA!$CQ$2:$CQ$600=O$3)*(GMWA!$CP$2:$CP$600=O$4)*(GMWA!$CR$2:$CR$600=O$1),0),$A52-1966)</f>
        <v>6.9329999999999998</v>
      </c>
      <c r="P52" s="285" cm="1">
        <f t="array" ref="P52">INDEX(GMWA!$A$2:$CR$600,MATCH(1,(GMWA!$CQ$2:$CQ$600=P$3)*(GMWA!$CP$2:$CP$600=P$4)*(GMWA!$CR$2:$CR$600=P$1),0),$A52-1966)</f>
        <v>9.7771709999999992</v>
      </c>
      <c r="Q52" s="285" cm="1">
        <f t="array" ref="Q52">INDEX(GMWA!$A$2:$CR$600,MATCH(1,(GMWA!$CQ$2:$CQ$600=Q$3)*(GMWA!$CP$2:$CP$600=Q$4)*(GMWA!$CR$2:$CR$600=Q$1),0),$A52-1966)</f>
        <v>6.2499269999999996</v>
      </c>
      <c r="R52" s="285" cm="1">
        <f t="array" ref="R52">INDEX(GMWA!$A$2:$CR$600,MATCH(1,(GMWA!$CQ$2:$CQ$600=R$3)*(GMWA!$CP$2:$CP$600=R$4)*(GMWA!$CR$2:$CR$600=R$1),0),$A52-1966)</f>
        <v>2.2067480000000002</v>
      </c>
      <c r="S52" s="285" cm="1">
        <f t="array" ref="S52">INDEX(GMWA!$A$2:$CR$600,MATCH(1,(GMWA!$CQ$2:$CQ$600=S$3)*(GMWA!$CP$2:$CP$600=S$4)*(GMWA!$CR$2:$CR$600=S$1),0),$A52-1966)</f>
        <v>5.3009599999999999</v>
      </c>
      <c r="T52" s="285" cm="1">
        <f t="array" ref="T52">INDEX(GMWA!$A$2:$CR$600,MATCH(1,(GMWA!$CQ$2:$CQ$600=T$3)*(GMWA!$CP$2:$CP$600=T$4)*(GMWA!$CR$2:$CR$600=T$1),0),$A52-1966)</f>
        <v>6.0680319999999996</v>
      </c>
      <c r="U52" s="285" cm="1">
        <f t="array" ref="U52">INDEX(GMWA!$A$2:$CR$600,MATCH(1,(GMWA!$CQ$2:$CQ$600=U$3)*(GMWA!$CP$2:$CP$600=U$4)*(GMWA!$CR$2:$CR$600=U$1),0),$A52-1966)</f>
        <v>6.9025499999999997</v>
      </c>
      <c r="V52" s="285" cm="1">
        <f t="array" ref="V52">INDEX(GMWA!$A$2:$CR$600,MATCH(1,(GMWA!$CQ$2:$CQ$600=V$3)*(GMWA!$CP$2:$CP$600=V$4)*(GMWA!$CR$2:$CR$600=V$1),0),$A52-1966)</f>
        <v>1858410</v>
      </c>
      <c r="W52" s="285" cm="1">
        <f t="array" ref="W52">INDEX(GMWA!$A$2:$CR$600,MATCH(1,(GMWA!$CQ$2:$CQ$600=W$3)*(GMWA!$CP$2:$CP$600=W$4)*(GMWA!$CR$2:$CR$600=W$1),0),$A52-1966)</f>
        <v>28238.04</v>
      </c>
      <c r="X52" s="285" cm="1">
        <f t="array" ref="X52">INDEX(GMWA!$A$2:$CR$600,MATCH(1,(GMWA!$CQ$2:$CQ$600=X$3)*(GMWA!$CP$2:$CP$600=X$4)*(GMWA!$CR$2:$CR$600=X$1),0),$A52-1966)</f>
        <v>1234648</v>
      </c>
      <c r="Y52" s="285" cm="1">
        <f t="array" ref="Y52">INDEX(GMWA!$A$2:$CR$600,MATCH(1,(GMWA!$CQ$2:$CQ$600=Y$3)*(GMWA!$CP$2:$CP$600=Y$4)*(GMWA!$CR$2:$CR$600=Y$1),0),$A52-1966)</f>
        <v>2129521</v>
      </c>
      <c r="Z52" s="285" cm="1">
        <f t="array" ref="Z52">INDEX(GMWA!$A$2:$CR$600,MATCH(1,(GMWA!$CQ$2:$CQ$600=Z$3)*(GMWA!$CP$2:$CP$600=Z$4)*(GMWA!$CR$2:$CR$600=Z$1),0),$A52-1966)</f>
        <v>830031</v>
      </c>
      <c r="AA52" s="285" cm="1">
        <f t="array" ref="AA52">INDEX(GMWA!$A$2:$CR$600,MATCH(1,(GMWA!$CQ$2:$CQ$600=AA$3)*(GMWA!$CP$2:$CP$600=AA$4)*(GMWA!$CR$2:$CR$600=AA$1),0),$A52-1966)</f>
        <v>1068.17</v>
      </c>
      <c r="AB52" s="285" cm="1">
        <f t="array" ref="AB52">INDEX(GMWA!$A$2:$CR$600,MATCH(1,(GMWA!$CQ$2:$CQ$600=AB$3)*(GMWA!$CP$2:$CP$600=AB$4)*(GMWA!$CR$2:$CR$600=AB$1),0),$A52-1966)</f>
        <v>2475388</v>
      </c>
      <c r="AC52" s="285" cm="1">
        <f t="array" ref="AC52">INDEX(GMWA!$A$2:$CR$600,MATCH(1,(GMWA!$CQ$2:$CQ$600=AC$3)*(GMWA!$CP$2:$CP$600=AC$4)*(GMWA!$CR$2:$CR$600=AC$1),0),$A52-1966)</f>
        <v>183.97190000000001</v>
      </c>
      <c r="AD52" s="285" cm="1">
        <f t="array" ref="AD52">INDEX(GMWA!$A$2:$CR$600,MATCH(1,(GMWA!$CQ$2:$CQ$600=AD$3)*(GMWA!$CP$2:$CP$600=AD$4)*(GMWA!$CR$2:$CR$600=AD$1),0),$A52-1966)</f>
        <v>808652.3</v>
      </c>
      <c r="AE52" s="285" cm="1">
        <f t="array" ref="AE52">INDEX(GMWA!$A$2:$CR$600,MATCH(1,(GMWA!$CQ$2:$CQ$600=AE$3)*(GMWA!$CP$2:$CP$600=AE$4)*(GMWA!$CR$2:$CR$600=AE$1),0),$A52-1966)</f>
        <v>1914.05</v>
      </c>
      <c r="AF52" s="285" cm="1">
        <f t="array" ref="AF52">INDEX(GMWA!$A$2:$CR$600,MATCH(1,(GMWA!$CQ$2:$CQ$600=AF$3)*(GMWA!$CP$2:$CP$600=AF$4)*(GMWA!$CR$2:$CR$600=AF$1),0),$A52-1966)</f>
        <v>2973.241</v>
      </c>
      <c r="AG52" s="285" cm="1">
        <f t="array" ref="AG52">INDEX(GMWA!$A$2:$CR$600,MATCH(1,(GMWA!$CQ$2:$CQ$600=AG$3)*(GMWA!$CP$2:$CP$600=AG$4)*(GMWA!$CR$2:$CR$600=AG$1),0),$A52-1966)</f>
        <v>2624.212</v>
      </c>
      <c r="AH52" s="285" cm="1">
        <f t="array" ref="AH52">INDEX(GMWA!$A$2:$CR$600,MATCH(1,(GMWA!$CQ$2:$CQ$600=AH$3)*(GMWA!$CP$2:$CP$600=AH$4)*(GMWA!$CR$2:$CR$600=AH$1),0),$A52-1966)</f>
        <v>1416.2570000000001</v>
      </c>
      <c r="AI52" s="285" cm="1">
        <f t="array" ref="AI52">INDEX(GMWA!$A$2:$CR$600,MATCH(1,(GMWA!$CQ$2:$CQ$600=AI$3)*(GMWA!$CP$2:$CP$600=AI$4)*(GMWA!$CR$2:$CR$600=AI$1),0),$A52-1966)</f>
        <v>510.74900000000002</v>
      </c>
      <c r="AJ52" s="285" cm="1">
        <f t="array" ref="AJ52">INDEX(GMWA!$A$2:$CR$600,MATCH(1,(GMWA!$CQ$2:$CQ$600=AJ$3)*(GMWA!$CP$2:$CP$600=AJ$4)*(GMWA!$CR$2:$CR$600=AJ$1),0),$A52-1966)</f>
        <v>576.80899999999997</v>
      </c>
      <c r="AK52" s="285" cm="1">
        <f t="array" ref="AK52">INDEX(GMWA!$A$2:$CR$600,MATCH(1,(GMWA!$CQ$2:$CQ$600=AK$3)*(GMWA!$CP$2:$CP$600=AK$4)*(GMWA!$CR$2:$CR$600=AK$1),0),$A52-1966)</f>
        <v>469.51600000000002</v>
      </c>
      <c r="AL52" s="285" cm="1">
        <f t="array" ref="AL52">INDEX(GMWA!$A$2:$CR$600,MATCH(1,(GMWA!$CQ$2:$CQ$600=AL$3)*(GMWA!$CP$2:$CP$600=AL$4)*(GMWA!$CR$2:$CR$600=AL$1),0),$A52-1966)</f>
        <v>151.23330000000001</v>
      </c>
      <c r="AM52" s="285" cm="1">
        <f t="array" ref="AM52">INDEX(GMWA!$A$2:$CR$600,MATCH(1,(GMWA!$CQ$2:$CQ$600=AM$3)*(GMWA!$CP$2:$CP$600=AM$4)*(GMWA!$CR$2:$CR$600=AM$1),0),$A52-1966)</f>
        <v>177.126</v>
      </c>
      <c r="AN52" s="285" cm="1">
        <f t="array" ref="AN52">INDEX(GMWA!$A$2:$CR$600,MATCH(1,(GMWA!$CQ$2:$CQ$600=AN$3)*(GMWA!$CP$2:$CP$600=AN$4)*(GMWA!$CR$2:$CR$600=AN$1),0),$A52-1966)</f>
        <v>390.38099999999997</v>
      </c>
      <c r="AO52" s="285" cm="1">
        <f t="array" ref="AO52">INDEX(GMWA!$A$2:$CR$600,MATCH(1,(GMWA!$CQ$2:$CQ$600=AO$3)*(GMWA!$CP$2:$CP$600=AO$4)*(GMWA!$CR$2:$CR$600=AO$1),0),$A52-1966)</f>
        <v>282.58300000000003</v>
      </c>
      <c r="AP52" s="285" cm="1">
        <f t="array" ref="AP52">INDEX(GMWA!$A$2:$CR$600,MATCH(1,(GMWA!$CQ$2:$CQ$600=AP$3)*(GMWA!$CP$2:$CP$600=AP$4)*(GMWA!$CR$2:$CR$600=AP$1),0),$A52-1966)</f>
        <v>2152304</v>
      </c>
      <c r="AQ52" s="285" cm="1">
        <f t="array" ref="AQ52">INDEX(GMWA!$A$2:$CR$600,MATCH(1,(GMWA!$CQ$2:$CQ$600=AQ$3)*(GMWA!$CP$2:$CP$600=AQ$4)*(GMWA!$CR$2:$CR$600=AQ$1),0),$A52-1966)</f>
        <v>20656.53</v>
      </c>
      <c r="AR52" s="285" cm="1">
        <f t="array" ref="AR52">INDEX(GMWA!$A$2:$CR$600,MATCH(1,(GMWA!$CQ$2:$CQ$600=AR$3)*(GMWA!$CP$2:$CP$600=AR$4)*(GMWA!$CR$2:$CR$600=AR$1),0),$A52-1966)</f>
        <v>556551.30000000005</v>
      </c>
      <c r="AS52" s="285" cm="1">
        <f t="array" ref="AS52">INDEX(GMWA!$A$2:$CR$600,MATCH(1,(GMWA!$CQ$2:$CQ$600=AS$3)*(GMWA!$CP$2:$CP$600=AS$4)*(GMWA!$CR$2:$CR$600=AS$1),0),$A52-1966)</f>
        <v>2235675</v>
      </c>
      <c r="AT52" s="285" cm="1">
        <f t="array" ref="AT52">INDEX(GMWA!$A$2:$CR$600,MATCH(1,(GMWA!$CQ$2:$CQ$600=AT$3)*(GMWA!$CP$2:$CP$600=AT$4)*(GMWA!$CR$2:$CR$600=AT$1),0),$A52-1966)</f>
        <v>1897077</v>
      </c>
      <c r="AU52" s="285" cm="1">
        <f t="array" ref="AU52">INDEX(GMWA!$A$2:$CR$600,MATCH(1,(GMWA!$CQ$2:$CQ$600=AU$3)*(GMWA!$CP$2:$CP$600=AU$4)*(GMWA!$CR$2:$CR$600=AU$1),0),$A52-1966)</f>
        <v>2243.5419999999999</v>
      </c>
      <c r="AV52" s="285" cm="1">
        <f t="array" ref="AV52">INDEX(GMWA!$A$2:$CR$600,MATCH(1,(GMWA!$CQ$2:$CQ$600=AV$3)*(GMWA!$CP$2:$CP$600=AV$4)*(GMWA!$CR$2:$CR$600=AV$1),0),$A52-1966)</f>
        <v>4790406</v>
      </c>
      <c r="AW52" s="285" cm="1">
        <f t="array" ref="AW52">INDEX(GMWA!$A$2:$CR$600,MATCH(1,(GMWA!$CQ$2:$CQ$600=AW$3)*(GMWA!$CP$2:$CP$600=AW$4)*(GMWA!$CR$2:$CR$600=AW$1),0),$A52-1966)</f>
        <v>709.85109999999997</v>
      </c>
      <c r="AX52" s="285" cm="1">
        <f t="array" ref="AX52">INDEX(GMWA!$A$2:$CR$600,MATCH(1,(GMWA!$CQ$2:$CQ$600=AX$3)*(GMWA!$CP$2:$CP$600=AX$4)*(GMWA!$CR$2:$CR$600=AX$1),0),$A52-1966)</f>
        <v>2006974</v>
      </c>
      <c r="AY52" s="285" cm="1">
        <f t="array" ref="AY52">INDEX(GMWA!$A$2:$CR$600,MATCH(1,(GMWA!$CQ$2:$CQ$600=AY$3)*(GMWA!$CP$2:$CP$600=AY$4)*(GMWA!$CR$2:$CR$600=AY$1),0),$A52-1966)</f>
        <v>3435.904</v>
      </c>
      <c r="AZ52" s="285" cm="1">
        <f t="array" ref="AZ52">INDEX(GMWA!$A$2:$CR$600,MATCH(1,(GMWA!$CQ$2:$CQ$600=AZ$3)*(GMWA!$CP$2:$CP$600=AZ$4)*(GMWA!$CR$2:$CR$600=AZ$1),0),$A52-1966)</f>
        <v>2356.953</v>
      </c>
      <c r="BA52" s="285" cm="1">
        <f t="array" ref="BA52">INDEX(GMWA!$A$2:$CR$600,MATCH(1,(GMWA!$CQ$2:$CQ$600=BA$3)*(GMWA!$CP$2:$CP$600=BA$4)*(GMWA!$CR$2:$CR$600=BA$1),0),$A52-1966)</f>
        <v>1778.3969999999999</v>
      </c>
      <c r="BB52" s="285" cm="1">
        <f t="array" ref="BB52">INDEX(GMWA!$A$2:$CR$600,MATCH(1,(GMWA!$CQ$2:$CQ$600=BB$3)*(GMWA!$CP$2:$CP$600=BB$4)*(GMWA!$CR$2:$CR$600=BB$1),0),$A52-1966)</f>
        <v>1212.2760000000001</v>
      </c>
      <c r="BC52" s="285" cm="1">
        <f t="array" ref="BC52">INDEX(GMWA!$A$2:$CR$600,MATCH(1,(GMWA!$CQ$2:$CQ$600=BC$3)*(GMWA!$CP$2:$CP$600=BC$4)*(GMWA!$CR$2:$CR$600=BC$1),0),$A52-1966)</f>
        <v>787.46109999999999</v>
      </c>
      <c r="BD52" s="285" cm="1">
        <f t="array" ref="BD52">INDEX(GMWA!$A$2:$CR$600,MATCH(1,(GMWA!$CQ$2:$CQ$600=BD$3)*(GMWA!$CP$2:$CP$600=BD$4)*(GMWA!$CR$2:$CR$600=BD$1),0),$A52-1966)</f>
        <v>460.05</v>
      </c>
      <c r="BE52" s="285" cm="1">
        <f t="array" ref="BE52">INDEX(GMWA!$A$2:$CR$600,MATCH(1,(GMWA!$CQ$2:$CQ$600=BE$3)*(GMWA!$CP$2:$CP$600=BE$4)*(GMWA!$CR$2:$CR$600=BE$1),0),$A52-1966)</f>
        <v>385.255</v>
      </c>
      <c r="BF52" s="285" cm="1">
        <f t="array" ref="BF52">INDEX(GMWA!$A$2:$CR$600,MATCH(1,(GMWA!$CQ$2:$CQ$600=BF$3)*(GMWA!$CP$2:$CP$600=BF$4)*(GMWA!$CR$2:$CR$600=BF$1),0),$A52-1966)</f>
        <v>231.905</v>
      </c>
      <c r="BG52" s="285" cm="1">
        <f t="array" ref="BG52">INDEX(GMWA!$A$2:$CR$600,MATCH(1,(GMWA!$CQ$2:$CQ$600=BG$3)*(GMWA!$CP$2:$CP$600=BG$4)*(GMWA!$CR$2:$CR$600=BG$1),0),$A52-1966)</f>
        <v>334.90600000000001</v>
      </c>
      <c r="BH52" s="285" cm="1">
        <f t="array" ref="BH52">INDEX(GMWA!$A$2:$CR$600,MATCH(1,(GMWA!$CQ$2:$CQ$600=BH$3)*(GMWA!$CP$2:$CP$600=BH$4)*(GMWA!$CR$2:$CR$600=BH$1),0),$A52-1966)</f>
        <v>179.316</v>
      </c>
      <c r="BI52" s="285" cm="1">
        <f t="array" ref="BI52">INDEX(GMWA!$A$2:$CR$600,MATCH(1,(GMWA!$CQ$2:$CQ$600=BI$3)*(GMWA!$CP$2:$CP$600=BI$4)*(GMWA!$CR$2:$CR$600=BI$1),0),$A52-1966)</f>
        <v>204.99760000000001</v>
      </c>
      <c r="BK52" s="288">
        <f t="shared" si="8"/>
        <v>3.1636721713723026</v>
      </c>
      <c r="BL52" s="288">
        <f t="shared" si="8"/>
        <v>2.9274340570379529</v>
      </c>
      <c r="BM52" s="288">
        <f t="shared" si="8"/>
        <v>0.69212439496925426</v>
      </c>
      <c r="BN52" s="288">
        <f t="shared" si="8"/>
        <v>3.0876896729358387</v>
      </c>
      <c r="BO52" s="288">
        <f t="shared" si="8"/>
        <v>2.0798018387265054</v>
      </c>
      <c r="BP52" s="288">
        <f t="shared" si="8"/>
        <v>1.6880299952254791</v>
      </c>
      <c r="BQ52" s="288">
        <f t="shared" si="8"/>
        <v>0.86673200322535293</v>
      </c>
      <c r="BR52" s="288">
        <f t="shared" si="8"/>
        <v>1.2442372992832058</v>
      </c>
      <c r="BS52" s="288">
        <f t="shared" si="8"/>
        <v>1.7667667550070654</v>
      </c>
      <c r="BT52" s="288">
        <f t="shared" si="8"/>
        <v>1.6670693033097359</v>
      </c>
      <c r="BU52" s="288">
        <f t="shared" si="8"/>
        <v>1.4011982210658336</v>
      </c>
      <c r="BV52" s="288">
        <f t="shared" si="8"/>
        <v>2.4527747758184173</v>
      </c>
      <c r="BW52" s="288">
        <f t="shared" si="8"/>
        <v>2.0880631128389835</v>
      </c>
      <c r="BX52" s="288">
        <f t="shared" si="8"/>
        <v>1.357418223041063</v>
      </c>
      <c r="BY52" s="288">
        <f t="shared" si="8"/>
        <v>1.6950448068598096</v>
      </c>
      <c r="BZ52" s="288">
        <f t="shared" si="6"/>
        <v>1.3311424956763984</v>
      </c>
      <c r="CA52" s="288">
        <f t="shared" si="6"/>
        <v>1.4591680535966616</v>
      </c>
      <c r="CB52" s="288">
        <f t="shared" si="6"/>
        <v>2.992762214468796</v>
      </c>
      <c r="CC52" s="288">
        <f t="shared" si="6"/>
        <v>1.5543871243733687</v>
      </c>
      <c r="CD52" s="288">
        <f t="shared" si="6"/>
        <v>2.4426628636542183</v>
      </c>
    </row>
    <row r="53" spans="1:82">
      <c r="A53" s="285">
        <f t="shared" si="9"/>
        <v>2019</v>
      </c>
      <c r="B53" s="285" cm="1">
        <f t="array" ref="B53">INDEX(GMWA!$A$2:$CR$600,MATCH(1,(GMWA!$CQ$2:$CQ$600=B$3)*(GMWA!$CP$2:$CP$600=B$4)*(GMWA!$CR$2:$CR$600=B$1),0),$A53-1966)</f>
        <v>54040</v>
      </c>
      <c r="C53" s="285" cm="1">
        <f t="array" ref="C53">INDEX(GMWA!$A$2:$CR$600,MATCH(1,(GMWA!$CQ$2:$CQ$600=C$3)*(GMWA!$CP$2:$CP$600=C$4)*(GMWA!$CR$2:$CR$600=C$1),0),$A53-1966)</f>
        <v>883.25</v>
      </c>
      <c r="D53" s="285" cm="1">
        <f t="array" ref="D53">INDEX(GMWA!$A$2:$CR$600,MATCH(1,(GMWA!$CQ$2:$CQ$600=D$3)*(GMWA!$CP$2:$CP$600=D$4)*(GMWA!$CR$2:$CR$600=D$1),0),$A53-1966)</f>
        <v>8257.7000000000007</v>
      </c>
      <c r="E53" s="285" cm="1">
        <f t="array" ref="E53">INDEX(GMWA!$A$2:$CR$600,MATCH(1,(GMWA!$CQ$2:$CQ$600=E$3)*(GMWA!$CP$2:$CP$600=E$4)*(GMWA!$CR$2:$CR$600=E$1),0),$A53-1966)</f>
        <v>68439</v>
      </c>
      <c r="F53" s="285" cm="1">
        <f t="array" ref="F53">INDEX(GMWA!$A$2:$CR$600,MATCH(1,(GMWA!$CQ$2:$CQ$600=F$3)*(GMWA!$CP$2:$CP$600=F$4)*(GMWA!$CR$2:$CR$600=F$1),0),$A53-1966)</f>
        <v>16891</v>
      </c>
      <c r="G53" s="285" cm="1">
        <f t="array" ref="G53">INDEX(GMWA!$A$2:$CR$600,MATCH(1,(GMWA!$CQ$2:$CQ$600=G$3)*(GMWA!$CP$2:$CP$600=G$4)*(GMWA!$CR$2:$CR$600=G$1),0),$A53-1966)</f>
        <v>17.018879999999999</v>
      </c>
      <c r="H53" s="285" cm="1">
        <f t="array" ref="H53">INDEX(GMWA!$A$2:$CR$600,MATCH(1,(GMWA!$CQ$2:$CQ$600=H$3)*(GMWA!$CP$2:$CP$600=H$4)*(GMWA!$CR$2:$CR$600=H$1),0),$A53-1966)</f>
        <v>19992.34</v>
      </c>
      <c r="I53" s="285" cm="1">
        <f t="array" ref="I53">INDEX(GMWA!$A$2:$CR$600,MATCH(1,(GMWA!$CQ$2:$CQ$600=I$3)*(GMWA!$CP$2:$CP$600=I$4)*(GMWA!$CR$2:$CR$600=I$1),0),$A53-1966)</f>
        <v>2.1049449999999998</v>
      </c>
      <c r="J53" s="285" cm="1">
        <f t="array" ref="J53">INDEX(GMWA!$A$2:$CR$600,MATCH(1,(GMWA!$CQ$2:$CQ$600=J$3)*(GMWA!$CP$2:$CP$600=J$4)*(GMWA!$CR$2:$CR$600=J$1),0),$A53-1966)</f>
        <v>13837</v>
      </c>
      <c r="K53" s="285" cm="1">
        <f t="array" ref="K53">INDEX(GMWA!$A$2:$CR$600,MATCH(1,(GMWA!$CQ$2:$CQ$600=K$3)*(GMWA!$CP$2:$CP$600=K$4)*(GMWA!$CR$2:$CR$600=K$1),0),$A53-1966)</f>
        <v>28.042570000000001</v>
      </c>
      <c r="L53" s="285" cm="1">
        <f t="array" ref="L53">INDEX(GMWA!$A$2:$CR$600,MATCH(1,(GMWA!$CQ$2:$CQ$600=L$3)*(GMWA!$CP$2:$CP$600=L$4)*(GMWA!$CR$2:$CR$600=L$1),0),$A53-1966)</f>
        <v>36.869</v>
      </c>
      <c r="M53" s="285" cm="1">
        <f t="array" ref="M53">INDEX(GMWA!$A$2:$CR$600,MATCH(1,(GMWA!$CQ$2:$CQ$600=M$3)*(GMWA!$CP$2:$CP$600=M$4)*(GMWA!$CR$2:$CR$600=M$1),0),$A53-1966)</f>
        <v>60.213999999999999</v>
      </c>
      <c r="N53" s="285" cm="1">
        <f t="array" ref="N53">INDEX(GMWA!$A$2:$CR$600,MATCH(1,(GMWA!$CQ$2:$CQ$600=N$3)*(GMWA!$CP$2:$CP$600=N$4)*(GMWA!$CR$2:$CR$600=N$1),0),$A53-1966)</f>
        <v>28.15522</v>
      </c>
      <c r="O53" s="285" cm="1">
        <f t="array" ref="O53">INDEX(GMWA!$A$2:$CR$600,MATCH(1,(GMWA!$CQ$2:$CQ$600=O$3)*(GMWA!$CP$2:$CP$600=O$4)*(GMWA!$CR$2:$CR$600=O$1),0),$A53-1966)</f>
        <v>6.231001</v>
      </c>
      <c r="P53" s="285" cm="1">
        <f t="array" ref="P53">INDEX(GMWA!$A$2:$CR$600,MATCH(1,(GMWA!$CQ$2:$CQ$600=P$3)*(GMWA!$CP$2:$CP$600=P$4)*(GMWA!$CR$2:$CR$600=P$1),0),$A53-1966)</f>
        <v>9.4753969999999992</v>
      </c>
      <c r="Q53" s="285" cm="1">
        <f t="array" ref="Q53">INDEX(GMWA!$A$2:$CR$600,MATCH(1,(GMWA!$CQ$2:$CQ$600=Q$3)*(GMWA!$CP$2:$CP$600=Q$4)*(GMWA!$CR$2:$CR$600=Q$1),0),$A53-1966)</f>
        <v>5.6368910000000003</v>
      </c>
      <c r="R53" s="285" cm="1">
        <f t="array" ref="R53">INDEX(GMWA!$A$2:$CR$600,MATCH(1,(GMWA!$CQ$2:$CQ$600=R$3)*(GMWA!$CP$2:$CP$600=R$4)*(GMWA!$CR$2:$CR$600=R$1),0),$A53-1966)</f>
        <v>2.0732059999999999</v>
      </c>
      <c r="S53" s="285" cm="1">
        <f t="array" ref="S53">INDEX(GMWA!$A$2:$CR$600,MATCH(1,(GMWA!$CQ$2:$CQ$600=S$3)*(GMWA!$CP$2:$CP$600=S$4)*(GMWA!$CR$2:$CR$600=S$1),0),$A53-1966)</f>
        <v>4.614141</v>
      </c>
      <c r="T53" s="285" cm="1">
        <f t="array" ref="T53">INDEX(GMWA!$A$2:$CR$600,MATCH(1,(GMWA!$CQ$2:$CQ$600=T$3)*(GMWA!$CP$2:$CP$600=T$4)*(GMWA!$CR$2:$CR$600=T$1),0),$A53-1966)</f>
        <v>5.4989299999999997</v>
      </c>
      <c r="U53" s="285" cm="1">
        <f t="array" ref="U53">INDEX(GMWA!$A$2:$CR$600,MATCH(1,(GMWA!$CQ$2:$CQ$600=U$3)*(GMWA!$CP$2:$CP$600=U$4)*(GMWA!$CR$2:$CR$600=U$1),0),$A53-1966)</f>
        <v>6.32416</v>
      </c>
      <c r="V53" s="285" cm="1">
        <f t="array" ref="V53">INDEX(GMWA!$A$2:$CR$600,MATCH(1,(GMWA!$CQ$2:$CQ$600=V$3)*(GMWA!$CP$2:$CP$600=V$4)*(GMWA!$CR$2:$CR$600=V$1),0),$A53-1966)</f>
        <v>1913514</v>
      </c>
      <c r="W53" s="285" cm="1">
        <f t="array" ref="W53">INDEX(GMWA!$A$2:$CR$600,MATCH(1,(GMWA!$CQ$2:$CQ$600=W$3)*(GMWA!$CP$2:$CP$600=W$4)*(GMWA!$CR$2:$CR$600=W$1),0),$A53-1966)</f>
        <v>29105.22</v>
      </c>
      <c r="X53" s="285" cm="1">
        <f t="array" ref="X53">INDEX(GMWA!$A$2:$CR$600,MATCH(1,(GMWA!$CQ$2:$CQ$600=X$3)*(GMWA!$CP$2:$CP$600=X$4)*(GMWA!$CR$2:$CR$600=X$1),0),$A53-1966)</f>
        <v>1249011</v>
      </c>
      <c r="Y53" s="285" cm="1">
        <f t="array" ref="Y53">INDEX(GMWA!$A$2:$CR$600,MATCH(1,(GMWA!$CQ$2:$CQ$600=Y$3)*(GMWA!$CP$2:$CP$600=Y$4)*(GMWA!$CR$2:$CR$600=Y$1),0),$A53-1966)</f>
        <v>2237183</v>
      </c>
      <c r="Z53" s="285" cm="1">
        <f t="array" ref="Z53">INDEX(GMWA!$A$2:$CR$600,MATCH(1,(GMWA!$CQ$2:$CQ$600=Z$3)*(GMWA!$CP$2:$CP$600=Z$4)*(GMWA!$CR$2:$CR$600=Z$1),0),$A53-1966)</f>
        <v>917102</v>
      </c>
      <c r="AA53" s="285" cm="1">
        <f t="array" ref="AA53">INDEX(GMWA!$A$2:$CR$600,MATCH(1,(GMWA!$CQ$2:$CQ$600=AA$3)*(GMWA!$CP$2:$CP$600=AA$4)*(GMWA!$CR$2:$CR$600=AA$1),0),$A53-1966)</f>
        <v>1125.0229999999999</v>
      </c>
      <c r="AB53" s="285" cm="1">
        <f t="array" ref="AB53">INDEX(GMWA!$A$2:$CR$600,MATCH(1,(GMWA!$CQ$2:$CQ$600=AB$3)*(GMWA!$CP$2:$CP$600=AB$4)*(GMWA!$CR$2:$CR$600=AB$1),0),$A53-1966)</f>
        <v>2404693</v>
      </c>
      <c r="AC53" s="285" cm="1">
        <f t="array" ref="AC53">INDEX(GMWA!$A$2:$CR$600,MATCH(1,(GMWA!$CQ$2:$CQ$600=AC$3)*(GMWA!$CP$2:$CP$600=AC$4)*(GMWA!$CR$2:$CR$600=AC$1),0),$A53-1966)</f>
        <v>182.83949999999999</v>
      </c>
      <c r="AD53" s="285" cm="1">
        <f t="array" ref="AD53">INDEX(GMWA!$A$2:$CR$600,MATCH(1,(GMWA!$CQ$2:$CQ$600=AD$3)*(GMWA!$CP$2:$CP$600=AD$4)*(GMWA!$CR$2:$CR$600=AD$1),0),$A53-1966)</f>
        <v>883177.6</v>
      </c>
      <c r="AE53" s="285" cm="1">
        <f t="array" ref="AE53">INDEX(GMWA!$A$2:$CR$600,MATCH(1,(GMWA!$CQ$2:$CQ$600=AE$3)*(GMWA!$CP$2:$CP$600=AE$4)*(GMWA!$CR$2:$CR$600=AE$1),0),$A53-1966)</f>
        <v>1899.1679999999999</v>
      </c>
      <c r="AF53" s="285" cm="1">
        <f t="array" ref="AF53">INDEX(GMWA!$A$2:$CR$600,MATCH(1,(GMWA!$CQ$2:$CQ$600=AF$3)*(GMWA!$CP$2:$CP$600=AF$4)*(GMWA!$CR$2:$CR$600=AF$1),0),$A53-1966)</f>
        <v>3111.3009999999999</v>
      </c>
      <c r="AG53" s="285" cm="1">
        <f t="array" ref="AG53">INDEX(GMWA!$A$2:$CR$600,MATCH(1,(GMWA!$CQ$2:$CQ$600=AG$3)*(GMWA!$CP$2:$CP$600=AG$4)*(GMWA!$CR$2:$CR$600=AG$1),0),$A53-1966)</f>
        <v>2798.0219999999999</v>
      </c>
      <c r="AH53" s="285" cm="1">
        <f t="array" ref="AH53">INDEX(GMWA!$A$2:$CR$600,MATCH(1,(GMWA!$CQ$2:$CQ$600=AH$3)*(GMWA!$CP$2:$CP$600=AH$4)*(GMWA!$CR$2:$CR$600=AH$1),0),$A53-1966)</f>
        <v>1501.567</v>
      </c>
      <c r="AI53" s="285" cm="1">
        <f t="array" ref="AI53">INDEX(GMWA!$A$2:$CR$600,MATCH(1,(GMWA!$CQ$2:$CQ$600=AI$3)*(GMWA!$CP$2:$CP$600=AI$4)*(GMWA!$CR$2:$CR$600=AI$1),0),$A53-1966)</f>
        <v>506.226</v>
      </c>
      <c r="AJ53" s="285" cm="1">
        <f t="array" ref="AJ53">INDEX(GMWA!$A$2:$CR$600,MATCH(1,(GMWA!$CQ$2:$CQ$600=AJ$3)*(GMWA!$CP$2:$CP$600=AJ$4)*(GMWA!$CR$2:$CR$600=AJ$1),0),$A53-1966)</f>
        <v>605.22799999999995</v>
      </c>
      <c r="AK53" s="285" cm="1">
        <f t="array" ref="AK53">INDEX(GMWA!$A$2:$CR$600,MATCH(1,(GMWA!$CQ$2:$CQ$600=AK$3)*(GMWA!$CP$2:$CP$600=AK$4)*(GMWA!$CR$2:$CR$600=AK$1),0),$A53-1966)</f>
        <v>473.92</v>
      </c>
      <c r="AL53" s="285" cm="1">
        <f t="array" ref="AL53">INDEX(GMWA!$A$2:$CR$600,MATCH(1,(GMWA!$CQ$2:$CQ$600=AL$3)*(GMWA!$CP$2:$CP$600=AL$4)*(GMWA!$CR$2:$CR$600=AL$1),0),$A53-1966)</f>
        <v>155.75880000000001</v>
      </c>
      <c r="AM53" s="285" cm="1">
        <f t="array" ref="AM53">INDEX(GMWA!$A$2:$CR$600,MATCH(1,(GMWA!$CQ$2:$CQ$600=AM$3)*(GMWA!$CP$2:$CP$600=AM$4)*(GMWA!$CR$2:$CR$600=AM$1),0),$A53-1966)</f>
        <v>174.298</v>
      </c>
      <c r="AN53" s="285" cm="1">
        <f t="array" ref="AN53">INDEX(GMWA!$A$2:$CR$600,MATCH(1,(GMWA!$CQ$2:$CQ$600=AN$3)*(GMWA!$CP$2:$CP$600=AN$4)*(GMWA!$CR$2:$CR$600=AN$1),0),$A53-1966)</f>
        <v>403.62799999999999</v>
      </c>
      <c r="AO53" s="285" cm="1">
        <f t="array" ref="AO53">INDEX(GMWA!$A$2:$CR$600,MATCH(1,(GMWA!$CQ$2:$CQ$600=AO$3)*(GMWA!$CP$2:$CP$600=AO$4)*(GMWA!$CR$2:$CR$600=AO$1),0),$A53-1966)</f>
        <v>291.697</v>
      </c>
      <c r="AP53" s="285" cm="1">
        <f t="array" ref="AP53">INDEX(GMWA!$A$2:$CR$600,MATCH(1,(GMWA!$CQ$2:$CQ$600=AP$3)*(GMWA!$CP$2:$CP$600=AP$4)*(GMWA!$CR$2:$CR$600=AP$1),0),$A53-1966)</f>
        <v>2233921</v>
      </c>
      <c r="AQ53" s="285" cm="1">
        <f t="array" ref="AQ53">INDEX(GMWA!$A$2:$CR$600,MATCH(1,(GMWA!$CQ$2:$CQ$600=AQ$3)*(GMWA!$CP$2:$CP$600=AQ$4)*(GMWA!$CR$2:$CR$600=AQ$1),0),$A53-1966)</f>
        <v>21539.97</v>
      </c>
      <c r="AR53" s="285" cm="1">
        <f t="array" ref="AR53">INDEX(GMWA!$A$2:$CR$600,MATCH(1,(GMWA!$CQ$2:$CQ$600=AR$3)*(GMWA!$CP$2:$CP$600=AR$4)*(GMWA!$CR$2:$CR$600=AR$1),0),$A53-1966)</f>
        <v>557831.30000000005</v>
      </c>
      <c r="AS53" s="285" cm="1">
        <f t="array" ref="AS53">INDEX(GMWA!$A$2:$CR$600,MATCH(1,(GMWA!$CQ$2:$CQ$600=AS$3)*(GMWA!$CP$2:$CP$600=AS$4)*(GMWA!$CR$2:$CR$600=AS$1),0),$A53-1966)</f>
        <v>2313563</v>
      </c>
      <c r="AT53" s="285" cm="1">
        <f t="array" ref="AT53">INDEX(GMWA!$A$2:$CR$600,MATCH(1,(GMWA!$CQ$2:$CQ$600=AT$3)*(GMWA!$CP$2:$CP$600=AT$4)*(GMWA!$CR$2:$CR$600=AT$1),0),$A53-1966)</f>
        <v>1996036</v>
      </c>
      <c r="AU53" s="285" cm="1">
        <f t="array" ref="AU53">INDEX(GMWA!$A$2:$CR$600,MATCH(1,(GMWA!$CQ$2:$CQ$600=AU$3)*(GMWA!$CP$2:$CP$600=AU$4)*(GMWA!$CR$2:$CR$600=AU$1),0),$A53-1966)</f>
        <v>2303.6370000000002</v>
      </c>
      <c r="AV53" s="285" cm="1">
        <f t="array" ref="AV53">INDEX(GMWA!$A$2:$CR$600,MATCH(1,(GMWA!$CQ$2:$CQ$600=AV$3)*(GMWA!$CP$2:$CP$600=AV$4)*(GMWA!$CR$2:$CR$600=AV$1),0),$A53-1966)</f>
        <v>5032415</v>
      </c>
      <c r="AW53" s="285" cm="1">
        <f t="array" ref="AW53">INDEX(GMWA!$A$2:$CR$600,MATCH(1,(GMWA!$CQ$2:$CQ$600=AW$3)*(GMWA!$CP$2:$CP$600=AW$4)*(GMWA!$CR$2:$CR$600=AW$1),0),$A53-1966)</f>
        <v>717.3492</v>
      </c>
      <c r="AX53" s="285" cm="1">
        <f t="array" ref="AX53">INDEX(GMWA!$A$2:$CR$600,MATCH(1,(GMWA!$CQ$2:$CQ$600=AX$3)*(GMWA!$CP$2:$CP$600=AX$4)*(GMWA!$CR$2:$CR$600=AX$1),0),$A53-1966)</f>
        <v>2040594</v>
      </c>
      <c r="AY53" s="285" cm="1">
        <f t="array" ref="AY53">INDEX(GMWA!$A$2:$CR$600,MATCH(1,(GMWA!$CQ$2:$CQ$600=AY$3)*(GMWA!$CP$2:$CP$600=AY$4)*(GMWA!$CR$2:$CR$600=AY$1),0),$A53-1966)</f>
        <v>3540.9960000000001</v>
      </c>
      <c r="AZ53" s="285" cm="1">
        <f t="array" ref="AZ53">INDEX(GMWA!$A$2:$CR$600,MATCH(1,(GMWA!$CQ$2:$CQ$600=AZ$3)*(GMWA!$CP$2:$CP$600=AZ$4)*(GMWA!$CR$2:$CR$600=AZ$1),0),$A53-1966)</f>
        <v>2434.982</v>
      </c>
      <c r="BA53" s="285" cm="1">
        <f t="array" ref="BA53">INDEX(GMWA!$A$2:$CR$600,MATCH(1,(GMWA!$CQ$2:$CQ$600=BA$3)*(GMWA!$CP$2:$CP$600=BA$4)*(GMWA!$CR$2:$CR$600=BA$1),0),$A53-1966)</f>
        <v>1804.5050000000001</v>
      </c>
      <c r="BB53" s="285" cm="1">
        <f t="array" ref="BB53">INDEX(GMWA!$A$2:$CR$600,MATCH(1,(GMWA!$CQ$2:$CQ$600=BB$3)*(GMWA!$CP$2:$CP$600=BB$4)*(GMWA!$CR$2:$CR$600=BB$1),0),$A53-1966)</f>
        <v>1253.71</v>
      </c>
      <c r="BC53" s="285" cm="1">
        <f t="array" ref="BC53">INDEX(GMWA!$A$2:$CR$600,MATCH(1,(GMWA!$CQ$2:$CQ$600=BC$3)*(GMWA!$CP$2:$CP$600=BC$4)*(GMWA!$CR$2:$CR$600=BC$1),0),$A53-1966)</f>
        <v>829.78</v>
      </c>
      <c r="BD53" s="285" cm="1">
        <f t="array" ref="BD53">INDEX(GMWA!$A$2:$CR$600,MATCH(1,(GMWA!$CQ$2:$CQ$600=BD$3)*(GMWA!$CP$2:$CP$600=BD$4)*(GMWA!$CR$2:$CR$600=BD$1),0),$A53-1966)</f>
        <v>478.67599999999999</v>
      </c>
      <c r="BE53" s="285" cm="1">
        <f t="array" ref="BE53">INDEX(GMWA!$A$2:$CR$600,MATCH(1,(GMWA!$CQ$2:$CQ$600=BE$3)*(GMWA!$CP$2:$CP$600=BE$4)*(GMWA!$CR$2:$CR$600=BE$1),0),$A53-1966)</f>
        <v>397.03859999999997</v>
      </c>
      <c r="BF53" s="285" cm="1">
        <f t="array" ref="BF53">INDEX(GMWA!$A$2:$CR$600,MATCH(1,(GMWA!$CQ$2:$CQ$600=BF$3)*(GMWA!$CP$2:$CP$600=BF$4)*(GMWA!$CR$2:$CR$600=BF$1),0),$A53-1966)</f>
        <v>238.518</v>
      </c>
      <c r="BG53" s="285" cm="1">
        <f t="array" ref="BG53">INDEX(GMWA!$A$2:$CR$600,MATCH(1,(GMWA!$CQ$2:$CQ$600=BG$3)*(GMWA!$CP$2:$CP$600=BG$4)*(GMWA!$CR$2:$CR$600=BG$1),0),$A53-1966)</f>
        <v>362.89299999999997</v>
      </c>
      <c r="BH53" s="285" cm="1">
        <f t="array" ref="BH53">INDEX(GMWA!$A$2:$CR$600,MATCH(1,(GMWA!$CQ$2:$CQ$600=BH$3)*(GMWA!$CP$2:$CP$600=BH$4)*(GMWA!$CR$2:$CR$600=BH$1),0),$A53-1966)</f>
        <v>182.864</v>
      </c>
      <c r="BI53" s="285" cm="1">
        <f t="array" ref="BI53">INDEX(GMWA!$A$2:$CR$600,MATCH(1,(GMWA!$CQ$2:$CQ$600=BI$3)*(GMWA!$CP$2:$CP$600=BI$4)*(GMWA!$CR$2:$CR$600=BI$1),0),$A53-1966)</f>
        <v>214.48990000000001</v>
      </c>
      <c r="BK53" s="288">
        <f t="shared" si="8"/>
        <v>2.8241235757877914</v>
      </c>
      <c r="BL53" s="288">
        <f t="shared" si="8"/>
        <v>3.0346790025981596</v>
      </c>
      <c r="BM53" s="288">
        <f t="shared" si="8"/>
        <v>0.66113909325057996</v>
      </c>
      <c r="BN53" s="288">
        <f t="shared" si="8"/>
        <v>3.0591596664197791</v>
      </c>
      <c r="BO53" s="288">
        <f t="shared" si="8"/>
        <v>1.8417798674520389</v>
      </c>
      <c r="BP53" s="288">
        <f t="shared" si="8"/>
        <v>1.5127584058281476</v>
      </c>
      <c r="BQ53" s="288">
        <f t="shared" si="8"/>
        <v>0.83138845582367471</v>
      </c>
      <c r="BR53" s="288">
        <f t="shared" si="8"/>
        <v>1.1512528747890909</v>
      </c>
      <c r="BS53" s="288">
        <f t="shared" si="8"/>
        <v>1.5667290474758417</v>
      </c>
      <c r="BT53" s="288">
        <f t="shared" si="8"/>
        <v>1.4765713196515529</v>
      </c>
      <c r="BU53" s="288">
        <f t="shared" si="8"/>
        <v>1.1850026725154525</v>
      </c>
      <c r="BV53" s="288">
        <f t="shared" si="8"/>
        <v>2.1520202485898965</v>
      </c>
      <c r="BW53" s="288">
        <f t="shared" si="8"/>
        <v>1.8750558583133485</v>
      </c>
      <c r="BX53" s="288">
        <f t="shared" si="8"/>
        <v>1.2308733648607539</v>
      </c>
      <c r="BY53" s="288">
        <f t="shared" si="8"/>
        <v>1.565591314347651</v>
      </c>
      <c r="BZ53" s="288">
        <f t="shared" si="6"/>
        <v>1.1894182562457798</v>
      </c>
      <c r="CA53" s="288">
        <f t="shared" si="6"/>
        <v>1.3310361918556124</v>
      </c>
      <c r="CB53" s="288">
        <f t="shared" si="6"/>
        <v>2.6472713398891554</v>
      </c>
      <c r="CC53" s="288">
        <f t="shared" si="6"/>
        <v>1.3623757519299948</v>
      </c>
      <c r="CD53" s="288">
        <f t="shared" si="6"/>
        <v>2.1680579505445721</v>
      </c>
    </row>
    <row r="54" spans="1:82">
      <c r="A54" s="285">
        <f t="shared" si="9"/>
        <v>2020</v>
      </c>
      <c r="B54" s="285" cm="1">
        <f t="array" ref="B54">INDEX(GMWA!$A$2:$CR$600,MATCH(1,(GMWA!$CQ$2:$CQ$600=B$3)*(GMWA!$CP$2:$CP$600=B$4)*(GMWA!$CR$2:$CR$600=B$1),0),$A54-1966)</f>
        <v>44062</v>
      </c>
      <c r="C54" s="285" cm="1">
        <f t="array" ref="C54">INDEX(GMWA!$A$2:$CR$600,MATCH(1,(GMWA!$CQ$2:$CQ$600=C$3)*(GMWA!$CP$2:$CP$600=C$4)*(GMWA!$CR$2:$CR$600=C$1),0),$A54-1966)</f>
        <v>813.47500000000002</v>
      </c>
      <c r="D54" s="285" cm="1">
        <f t="array" ref="D54">INDEX(GMWA!$A$2:$CR$600,MATCH(1,(GMWA!$CQ$2:$CQ$600=D$3)*(GMWA!$CP$2:$CP$600=D$4)*(GMWA!$CR$2:$CR$600=D$1),0),$A54-1966)</f>
        <v>8099.0990000000002</v>
      </c>
      <c r="E54" s="285" cm="1">
        <f t="array" ref="E54">INDEX(GMWA!$A$2:$CR$600,MATCH(1,(GMWA!$CQ$2:$CQ$600=E$3)*(GMWA!$CP$2:$CP$600=E$4)*(GMWA!$CR$2:$CR$600=E$1),0),$A54-1966)</f>
        <v>65069</v>
      </c>
      <c r="F54" s="285" cm="1">
        <f t="array" ref="F54">INDEX(GMWA!$A$2:$CR$600,MATCH(1,(GMWA!$CQ$2:$CQ$600=F$3)*(GMWA!$CP$2:$CP$600=F$4)*(GMWA!$CR$2:$CR$600=F$1),0),$A54-1966)</f>
        <v>16647</v>
      </c>
      <c r="G54" s="285" cm="1">
        <f t="array" ref="G54">INDEX(GMWA!$A$2:$CR$600,MATCH(1,(GMWA!$CQ$2:$CQ$600=G$3)*(GMWA!$CP$2:$CP$600=G$4)*(GMWA!$CR$2:$CR$600=G$1),0),$A54-1966)</f>
        <v>12.05696</v>
      </c>
      <c r="H54" s="285" cm="1">
        <f t="array" ref="H54">INDEX(GMWA!$A$2:$CR$600,MATCH(1,(GMWA!$CQ$2:$CQ$600=H$3)*(GMWA!$CP$2:$CP$600=H$4)*(GMWA!$CR$2:$CR$600=H$1),0),$A54-1966)</f>
        <v>13623.47</v>
      </c>
      <c r="I54" s="285" cm="1">
        <f t="array" ref="I54">INDEX(GMWA!$A$2:$CR$600,MATCH(1,(GMWA!$CQ$2:$CQ$600=I$3)*(GMWA!$CP$2:$CP$600=I$4)*(GMWA!$CR$2:$CR$600=I$1),0),$A54-1966)</f>
        <v>1.9778199999999999</v>
      </c>
      <c r="J54" s="285" cm="1">
        <f t="array" ref="J54">INDEX(GMWA!$A$2:$CR$600,MATCH(1,(GMWA!$CQ$2:$CQ$600=J$3)*(GMWA!$CP$2:$CP$600=J$4)*(GMWA!$CR$2:$CR$600=J$1),0),$A54-1966)</f>
        <v>14452</v>
      </c>
      <c r="K54" s="285" cm="1">
        <f t="array" ref="K54">INDEX(GMWA!$A$2:$CR$600,MATCH(1,(GMWA!$CQ$2:$CQ$600=K$3)*(GMWA!$CP$2:$CP$600=K$4)*(GMWA!$CR$2:$CR$600=K$1),0),$A54-1966)</f>
        <v>22.53633</v>
      </c>
      <c r="L54" s="285" cm="1">
        <f t="array" ref="L54">INDEX(GMWA!$A$2:$CR$600,MATCH(1,(GMWA!$CQ$2:$CQ$600=L$3)*(GMWA!$CP$2:$CP$600=L$4)*(GMWA!$CR$2:$CR$600=L$1),0),$A54-1966)</f>
        <v>29.724</v>
      </c>
      <c r="M54" s="285" cm="1">
        <f t="array" ref="M54">INDEX(GMWA!$A$2:$CR$600,MATCH(1,(GMWA!$CQ$2:$CQ$600=M$3)*(GMWA!$CP$2:$CP$600=M$4)*(GMWA!$CR$2:$CR$600=M$1),0),$A54-1966)</f>
        <v>57.125999999999998</v>
      </c>
      <c r="N54" s="285" cm="1">
        <f t="array" ref="N54">INDEX(GMWA!$A$2:$CR$600,MATCH(1,(GMWA!$CQ$2:$CQ$600=N$3)*(GMWA!$CP$2:$CP$600=N$4)*(GMWA!$CR$2:$CR$600=N$1),0),$A54-1966)</f>
        <v>25.131609999999998</v>
      </c>
      <c r="O54" s="285" cm="1">
        <f t="array" ref="O54">INDEX(GMWA!$A$2:$CR$600,MATCH(1,(GMWA!$CQ$2:$CQ$600=O$3)*(GMWA!$CP$2:$CP$600=O$4)*(GMWA!$CR$2:$CR$600=O$1),0),$A54-1966)</f>
        <v>5.4320000000000004</v>
      </c>
      <c r="P54" s="285" cm="1">
        <f t="array" ref="P54">INDEX(GMWA!$A$2:$CR$600,MATCH(1,(GMWA!$CQ$2:$CQ$600=P$3)*(GMWA!$CP$2:$CP$600=P$4)*(GMWA!$CR$2:$CR$600=P$1),0),$A54-1966)</f>
        <v>8.9917619999999996</v>
      </c>
      <c r="Q54" s="285" cm="1">
        <f t="array" ref="Q54">INDEX(GMWA!$A$2:$CR$600,MATCH(1,(GMWA!$CQ$2:$CQ$600=Q$3)*(GMWA!$CP$2:$CP$600=Q$4)*(GMWA!$CR$2:$CR$600=Q$1),0),$A54-1966)</f>
        <v>5.1244680000000002</v>
      </c>
      <c r="R54" s="285" cm="1">
        <f t="array" ref="R54">INDEX(GMWA!$A$2:$CR$600,MATCH(1,(GMWA!$CQ$2:$CQ$600=R$3)*(GMWA!$CP$2:$CP$600=R$4)*(GMWA!$CR$2:$CR$600=R$1),0),$A54-1966)</f>
        <v>1.692558</v>
      </c>
      <c r="S54" s="285" cm="1">
        <f t="array" ref="S54">INDEX(GMWA!$A$2:$CR$600,MATCH(1,(GMWA!$CQ$2:$CQ$600=S$3)*(GMWA!$CP$2:$CP$600=S$4)*(GMWA!$CR$2:$CR$600=S$1),0),$A54-1966)</f>
        <v>3.8203299999999998</v>
      </c>
      <c r="T54" s="285" cm="1">
        <f t="array" ref="T54">INDEX(GMWA!$A$2:$CR$600,MATCH(1,(GMWA!$CQ$2:$CQ$600=T$3)*(GMWA!$CP$2:$CP$600=T$4)*(GMWA!$CR$2:$CR$600=T$1),0),$A54-1966)</f>
        <v>4.9489239999999999</v>
      </c>
      <c r="U54" s="285" cm="1">
        <f t="array" ref="U54">INDEX(GMWA!$A$2:$CR$600,MATCH(1,(GMWA!$CQ$2:$CQ$600=U$3)*(GMWA!$CP$2:$CP$600=U$4)*(GMWA!$CR$2:$CR$600=U$1),0),$A54-1966)</f>
        <v>5.7869099999999998</v>
      </c>
      <c r="V54" s="285" cm="1">
        <f t="array" ref="V54">INDEX(GMWA!$A$2:$CR$600,MATCH(1,(GMWA!$CQ$2:$CQ$600=V$3)*(GMWA!$CP$2:$CP$600=V$4)*(GMWA!$CR$2:$CR$600=V$1),0),$A54-1966)</f>
        <v>2226332</v>
      </c>
      <c r="W54" s="285" cm="1">
        <f t="array" ref="W54">INDEX(GMWA!$A$2:$CR$600,MATCH(1,(GMWA!$CQ$2:$CQ$600=W$3)*(GMWA!$CP$2:$CP$600=W$4)*(GMWA!$CR$2:$CR$600=W$1),0),$A54-1966)</f>
        <v>33743.129999999997</v>
      </c>
      <c r="X54" s="285" cm="1">
        <f t="array" ref="X54">INDEX(GMWA!$A$2:$CR$600,MATCH(1,(GMWA!$CQ$2:$CQ$600=X$3)*(GMWA!$CP$2:$CP$600=X$4)*(GMWA!$CR$2:$CR$600=X$1),0),$A54-1966)</f>
        <v>1297669</v>
      </c>
      <c r="Y54" s="285" cm="1">
        <f t="array" ref="Y54">INDEX(GMWA!$A$2:$CR$600,MATCH(1,(GMWA!$CQ$2:$CQ$600=Y$3)*(GMWA!$CP$2:$CP$600=Y$4)*(GMWA!$CR$2:$CR$600=Y$1),0),$A54-1966)</f>
        <v>2860992</v>
      </c>
      <c r="Z54" s="285" cm="1">
        <f t="array" ref="Z54">INDEX(GMWA!$A$2:$CR$600,MATCH(1,(GMWA!$CQ$2:$CQ$600=Z$3)*(GMWA!$CP$2:$CP$600=Z$4)*(GMWA!$CR$2:$CR$600=Z$1),0),$A54-1966)</f>
        <v>1290901</v>
      </c>
      <c r="AA54" s="285" cm="1">
        <f t="array" ref="AA54">INDEX(GMWA!$A$2:$CR$600,MATCH(1,(GMWA!$CQ$2:$CQ$600=AA$3)*(GMWA!$CP$2:$CP$600=AA$4)*(GMWA!$CR$2:$CR$600=AA$1),0),$A54-1966)</f>
        <v>1368.3820000000001</v>
      </c>
      <c r="AB54" s="285" cm="1">
        <f t="array" ref="AB54">INDEX(GMWA!$A$2:$CR$600,MATCH(1,(GMWA!$CQ$2:$CQ$600=AB$3)*(GMWA!$CP$2:$CP$600=AB$4)*(GMWA!$CR$2:$CR$600=AB$1),0),$A54-1966)</f>
        <v>2688452</v>
      </c>
      <c r="AC54" s="285" cm="1">
        <f t="array" ref="AC54">INDEX(GMWA!$A$2:$CR$600,MATCH(1,(GMWA!$CQ$2:$CQ$600=AC$3)*(GMWA!$CP$2:$CP$600=AC$4)*(GMWA!$CR$2:$CR$600=AC$1),0),$A54-1966)</f>
        <v>202.50839999999999</v>
      </c>
      <c r="AD54" s="285" cm="1">
        <f t="array" ref="AD54">INDEX(GMWA!$A$2:$CR$600,MATCH(1,(GMWA!$CQ$2:$CQ$600=AD$3)*(GMWA!$CP$2:$CP$600=AD$4)*(GMWA!$CR$2:$CR$600=AD$1),0),$A54-1966)</f>
        <v>987035.3</v>
      </c>
      <c r="AE54" s="285" cm="1">
        <f t="array" ref="AE54">INDEX(GMWA!$A$2:$CR$600,MATCH(1,(GMWA!$CQ$2:$CQ$600=AE$3)*(GMWA!$CP$2:$CP$600=AE$4)*(GMWA!$CR$2:$CR$600=AE$1),0),$A54-1966)</f>
        <v>2171.7979999999998</v>
      </c>
      <c r="AF54" s="285" cm="1">
        <f t="array" ref="AF54">INDEX(GMWA!$A$2:$CR$600,MATCH(1,(GMWA!$CQ$2:$CQ$600=AF$3)*(GMWA!$CP$2:$CP$600=AF$4)*(GMWA!$CR$2:$CR$600=AF$1),0),$A54-1966)</f>
        <v>3560.0709999999999</v>
      </c>
      <c r="AG54" s="285" cm="1">
        <f t="array" ref="AG54">INDEX(GMWA!$A$2:$CR$600,MATCH(1,(GMWA!$CQ$2:$CQ$600=AG$3)*(GMWA!$CP$2:$CP$600=AG$4)*(GMWA!$CR$2:$CR$600=AG$1),0),$A54-1966)</f>
        <v>3071.9859999999999</v>
      </c>
      <c r="AH54" s="285" cm="1">
        <f t="array" ref="AH54">INDEX(GMWA!$A$2:$CR$600,MATCH(1,(GMWA!$CQ$2:$CQ$600=AH$3)*(GMWA!$CP$2:$CP$600=AH$4)*(GMWA!$CR$2:$CR$600=AH$1),0),$A54-1966)</f>
        <v>1655.942</v>
      </c>
      <c r="AI54" s="285" cm="1">
        <f t="array" ref="AI54">INDEX(GMWA!$A$2:$CR$600,MATCH(1,(GMWA!$CQ$2:$CQ$600=AI$3)*(GMWA!$CP$2:$CP$600=AI$4)*(GMWA!$CR$2:$CR$600=AI$1),0),$A54-1966)</f>
        <v>559.07600000000002</v>
      </c>
      <c r="AJ54" s="285" cm="1">
        <f t="array" ref="AJ54">INDEX(GMWA!$A$2:$CR$600,MATCH(1,(GMWA!$CQ$2:$CQ$600=AJ$3)*(GMWA!$CP$2:$CP$600=AJ$4)*(GMWA!$CR$2:$CR$600=AJ$1),0),$A54-1966)</f>
        <v>673.30399999999997</v>
      </c>
      <c r="AK54" s="285" cm="1">
        <f t="array" ref="AK54">INDEX(GMWA!$A$2:$CR$600,MATCH(1,(GMWA!$CQ$2:$CQ$600=AK$3)*(GMWA!$CP$2:$CP$600=AK$4)*(GMWA!$CR$2:$CR$600=AK$1),0),$A54-1966)</f>
        <v>533.35799999999995</v>
      </c>
      <c r="AL54" s="285" cm="1">
        <f t="array" ref="AL54">INDEX(GMWA!$A$2:$CR$600,MATCH(1,(GMWA!$CQ$2:$CQ$600=AL$3)*(GMWA!$CP$2:$CP$600=AL$4)*(GMWA!$CR$2:$CR$600=AL$1),0),$A54-1966)</f>
        <v>178.2311</v>
      </c>
      <c r="AM54" s="285" cm="1">
        <f t="array" ref="AM54">INDEX(GMWA!$A$2:$CR$600,MATCH(1,(GMWA!$CQ$2:$CQ$600=AM$3)*(GMWA!$CP$2:$CP$600=AM$4)*(GMWA!$CR$2:$CR$600=AM$1),0),$A54-1966)</f>
        <v>186.024</v>
      </c>
      <c r="AN54" s="285" cm="1">
        <f t="array" ref="AN54">INDEX(GMWA!$A$2:$CR$600,MATCH(1,(GMWA!$CQ$2:$CQ$600=AN$3)*(GMWA!$CP$2:$CP$600=AN$4)*(GMWA!$CR$2:$CR$600=AN$1),0),$A54-1966)</f>
        <v>435.53</v>
      </c>
      <c r="AO54" s="285" cm="1">
        <f t="array" ref="AO54">INDEX(GMWA!$A$2:$CR$600,MATCH(1,(GMWA!$CQ$2:$CQ$600=AO$3)*(GMWA!$CP$2:$CP$600=AO$4)*(GMWA!$CR$2:$CR$600=AO$1),0),$A54-1966)</f>
        <v>315.76799999999997</v>
      </c>
      <c r="AP54" s="285" cm="1">
        <f t="array" ref="AP54">INDEX(GMWA!$A$2:$CR$600,MATCH(1,(GMWA!$CQ$2:$CQ$600=AP$3)*(GMWA!$CP$2:$CP$600=AP$4)*(GMWA!$CR$2:$CR$600=AP$1),0),$A54-1966)</f>
        <v>2103486</v>
      </c>
      <c r="AQ54" s="285" cm="1">
        <f t="array" ref="AQ54">INDEX(GMWA!$A$2:$CR$600,MATCH(1,(GMWA!$CQ$2:$CQ$600=AQ$3)*(GMWA!$CP$2:$CP$600=AQ$4)*(GMWA!$CR$2:$CR$600=AQ$1),0),$A54-1966)</f>
        <v>21354.13</v>
      </c>
      <c r="AR54" s="285" cm="1">
        <f t="array" ref="AR54">INDEX(GMWA!$A$2:$CR$600,MATCH(1,(GMWA!$CQ$2:$CQ$600=AR$3)*(GMWA!$CP$2:$CP$600=AR$4)*(GMWA!$CR$2:$CR$600=AR$1),0),$A54-1966)</f>
        <v>539403.9</v>
      </c>
      <c r="AS54" s="285" cm="1">
        <f t="array" ref="AS54">INDEX(GMWA!$A$2:$CR$600,MATCH(1,(GMWA!$CQ$2:$CQ$600=AS$3)*(GMWA!$CP$2:$CP$600=AS$4)*(GMWA!$CR$2:$CR$600=AS$1),0),$A54-1966)</f>
        <v>2220527</v>
      </c>
      <c r="AT54" s="285" cm="1">
        <f t="array" ref="AT54">INDEX(GMWA!$A$2:$CR$600,MATCH(1,(GMWA!$CQ$2:$CQ$600=AT$3)*(GMWA!$CP$2:$CP$600=AT$4)*(GMWA!$CR$2:$CR$600=AT$1),0),$A54-1966)</f>
        <v>1976801</v>
      </c>
      <c r="AU54" s="285" cm="1">
        <f t="array" ref="AU54">INDEX(GMWA!$A$2:$CR$600,MATCH(1,(GMWA!$CQ$2:$CQ$600=AU$3)*(GMWA!$CP$2:$CP$600=AU$4)*(GMWA!$CR$2:$CR$600=AU$1),0),$A54-1966)</f>
        <v>2326.5909999999999</v>
      </c>
      <c r="AV54" s="285" cm="1">
        <f t="array" ref="AV54">INDEX(GMWA!$A$2:$CR$600,MATCH(1,(GMWA!$CQ$2:$CQ$600=AV$3)*(GMWA!$CP$2:$CP$600=AV$4)*(GMWA!$CR$2:$CR$600=AV$1),0),$A54-1966)</f>
        <v>5022857</v>
      </c>
      <c r="AW54" s="285" cm="1">
        <f t="array" ref="AW54">INDEX(GMWA!$A$2:$CR$600,MATCH(1,(GMWA!$CQ$2:$CQ$600=AW$3)*(GMWA!$CP$2:$CP$600=AW$4)*(GMWA!$CR$2:$CR$600=AW$1),0),$A54-1966)</f>
        <v>696.0652</v>
      </c>
      <c r="AX54" s="285" cm="1">
        <f t="array" ref="AX54">INDEX(GMWA!$A$2:$CR$600,MATCH(1,(GMWA!$CQ$2:$CQ$600=AX$3)*(GMWA!$CP$2:$CP$600=AX$4)*(GMWA!$CR$2:$CR$600=AX$1),0),$A54-1966)</f>
        <v>2058467</v>
      </c>
      <c r="AY54" s="285" cm="1">
        <f t="array" ref="AY54">INDEX(GMWA!$A$2:$CR$600,MATCH(1,(GMWA!$CQ$2:$CQ$600=AY$3)*(GMWA!$CP$2:$CP$600=AY$4)*(GMWA!$CR$2:$CR$600=AY$1),0),$A54-1966)</f>
        <v>3442.6439999999998</v>
      </c>
      <c r="AZ54" s="285" cm="1">
        <f t="array" ref="AZ54">INDEX(GMWA!$A$2:$CR$600,MATCH(1,(GMWA!$CQ$2:$CQ$600=AZ$3)*(GMWA!$CP$2:$CP$600=AZ$4)*(GMWA!$CR$2:$CR$600=AZ$1),0),$A54-1966)</f>
        <v>2317.0929999999998</v>
      </c>
      <c r="BA54" s="285" cm="1">
        <f t="array" ref="BA54">INDEX(GMWA!$A$2:$CR$600,MATCH(1,(GMWA!$CQ$2:$CQ$600=BA$3)*(GMWA!$CP$2:$CP$600=BA$4)*(GMWA!$CR$2:$CR$600=BA$1),0),$A54-1966)</f>
        <v>1668.855</v>
      </c>
      <c r="BB54" s="285" cm="1">
        <f t="array" ref="BB54">INDEX(GMWA!$A$2:$CR$600,MATCH(1,(GMWA!$CQ$2:$CQ$600=BB$3)*(GMWA!$CP$2:$CP$600=BB$4)*(GMWA!$CR$2:$CR$600=BB$1),0),$A54-1966)</f>
        <v>1129.2139999999999</v>
      </c>
      <c r="BC54" s="285" cm="1">
        <f t="array" ref="BC54">INDEX(GMWA!$A$2:$CR$600,MATCH(1,(GMWA!$CQ$2:$CQ$600=BC$3)*(GMWA!$CP$2:$CP$600=BC$4)*(GMWA!$CR$2:$CR$600=BC$1),0),$A54-1966)</f>
        <v>816.69899999999996</v>
      </c>
      <c r="BD54" s="285" cm="1">
        <f t="array" ref="BD54">INDEX(GMWA!$A$2:$CR$600,MATCH(1,(GMWA!$CQ$2:$CQ$600=BD$3)*(GMWA!$CP$2:$CP$600=BD$4)*(GMWA!$CR$2:$CR$600=BD$1),0),$A54-1966)</f>
        <v>460.53500000000003</v>
      </c>
      <c r="BE54" s="285" cm="1">
        <f t="array" ref="BE54">INDEX(GMWA!$A$2:$CR$600,MATCH(1,(GMWA!$CQ$2:$CQ$600=BE$3)*(GMWA!$CP$2:$CP$600=BE$4)*(GMWA!$CR$2:$CR$600=BE$1),0),$A54-1966)</f>
        <v>380.32619999999997</v>
      </c>
      <c r="BF54" s="285" cm="1">
        <f t="array" ref="BF54">INDEX(GMWA!$A$2:$CR$600,MATCH(1,(GMWA!$CQ$2:$CQ$600=BF$3)*(GMWA!$CP$2:$CP$600=BF$4)*(GMWA!$CR$2:$CR$600=BF$1),0),$A54-1966)</f>
        <v>236.387</v>
      </c>
      <c r="BG54" s="285" cm="1">
        <f t="array" ref="BG54">INDEX(GMWA!$A$2:$CR$600,MATCH(1,(GMWA!$CQ$2:$CQ$600=BG$3)*(GMWA!$CP$2:$CP$600=BG$4)*(GMWA!$CR$2:$CR$600=BG$1),0),$A54-1966)</f>
        <v>382.93799999999999</v>
      </c>
      <c r="BH54" s="285" cm="1">
        <f t="array" ref="BH54">INDEX(GMWA!$A$2:$CR$600,MATCH(1,(GMWA!$CQ$2:$CQ$600=BH$3)*(GMWA!$CP$2:$CP$600=BH$4)*(GMWA!$CR$2:$CR$600=BH$1),0),$A54-1966)</f>
        <v>165.476</v>
      </c>
      <c r="BI54" s="285" cm="1">
        <f t="array" ref="BI54">INDEX(GMWA!$A$2:$CR$600,MATCH(1,(GMWA!$CQ$2:$CQ$600=BI$3)*(GMWA!$CP$2:$CP$600=BI$4)*(GMWA!$CR$2:$CR$600=BI$1),0),$A54-1966)</f>
        <v>201.03280000000001</v>
      </c>
      <c r="BK54" s="288">
        <f t="shared" si="8"/>
        <v>1.9791297973527757</v>
      </c>
      <c r="BL54" s="288">
        <f t="shared" si="8"/>
        <v>2.4107870253885757</v>
      </c>
      <c r="BM54" s="288">
        <f t="shared" si="8"/>
        <v>0.6241267226079994</v>
      </c>
      <c r="BN54" s="288">
        <f t="shared" si="8"/>
        <v>2.2743509943404248</v>
      </c>
      <c r="BO54" s="288">
        <f t="shared" si="8"/>
        <v>1.2895644205093961</v>
      </c>
      <c r="BP54" s="288">
        <f t="shared" si="8"/>
        <v>0.881110684004905</v>
      </c>
      <c r="BQ54" s="288">
        <f t="shared" si="8"/>
        <v>0.50674031003715148</v>
      </c>
      <c r="BR54" s="288">
        <f t="shared" si="8"/>
        <v>0.97666072123427961</v>
      </c>
      <c r="BS54" s="288">
        <f t="shared" si="8"/>
        <v>1.4641826893121248</v>
      </c>
      <c r="BT54" s="288">
        <f t="shared" si="8"/>
        <v>1.0376807603653746</v>
      </c>
      <c r="BU54" s="288">
        <f t="shared" si="8"/>
        <v>0.83492716858736804</v>
      </c>
      <c r="BV54" s="288">
        <f t="shared" si="8"/>
        <v>1.8595787871429101</v>
      </c>
      <c r="BW54" s="288">
        <f t="shared" si="8"/>
        <v>1.5176624543613242</v>
      </c>
      <c r="BX54" s="288">
        <f t="shared" si="8"/>
        <v>0.97160314518956281</v>
      </c>
      <c r="BY54" s="288">
        <f t="shared" si="8"/>
        <v>1.3354683768401792</v>
      </c>
      <c r="BZ54" s="288">
        <f t="shared" si="8"/>
        <v>0.96079331330925954</v>
      </c>
      <c r="CA54" s="288">
        <f t="shared" ref="CA54:CD84" si="10">100*(R54/AL54)</f>
        <v>0.9496423463694047</v>
      </c>
      <c r="CB54" s="288">
        <f t="shared" si="10"/>
        <v>2.0536758697802431</v>
      </c>
      <c r="CC54" s="288">
        <f t="shared" si="10"/>
        <v>1.1362992216380043</v>
      </c>
      <c r="CD54" s="288">
        <f t="shared" si="10"/>
        <v>1.8326461199361557</v>
      </c>
    </row>
    <row r="55" spans="1:82">
      <c r="A55" s="285">
        <f t="shared" si="9"/>
        <v>2021</v>
      </c>
      <c r="B55" s="285" cm="1">
        <f t="array" ref="B55">INDEX(GMWA!$A$2:$CR$600,MATCH(1,(GMWA!$CQ$2:$CQ$600=B$3)*(GMWA!$CP$2:$CP$600=B$4)*(GMWA!$CR$2:$CR$600=B$1),0),$A55-1966)</f>
        <v>62962</v>
      </c>
      <c r="C55" s="285" cm="1">
        <f t="array" ref="C55">INDEX(GMWA!$A$2:$CR$600,MATCH(1,(GMWA!$CQ$2:$CQ$600=C$3)*(GMWA!$CP$2:$CP$600=C$4)*(GMWA!$CR$2:$CR$600=C$1),0),$A55-1966)</f>
        <v>851.92499999999995</v>
      </c>
      <c r="D55" s="285" cm="1">
        <f t="array" ref="D55">INDEX(GMWA!$A$2:$CR$600,MATCH(1,(GMWA!$CQ$2:$CQ$600=D$3)*(GMWA!$CP$2:$CP$600=D$4)*(GMWA!$CR$2:$CR$600=D$1),0),$A55-1966)</f>
        <v>7987.8</v>
      </c>
      <c r="E55" s="285" cm="1">
        <f t="array" ref="E55">INDEX(GMWA!$A$2:$CR$600,MATCH(1,(GMWA!$CQ$2:$CQ$600=E$3)*(GMWA!$CP$2:$CP$600=E$4)*(GMWA!$CR$2:$CR$600=E$1),0),$A55-1966)</f>
        <v>66695</v>
      </c>
      <c r="F55" s="285" cm="1">
        <f t="array" ref="F55">INDEX(GMWA!$A$2:$CR$600,MATCH(1,(GMWA!$CQ$2:$CQ$600=F$3)*(GMWA!$CP$2:$CP$600=F$4)*(GMWA!$CR$2:$CR$600=F$1),0),$A55-1966)</f>
        <v>17969</v>
      </c>
      <c r="G55" s="285" cm="1">
        <f t="array" ref="G55">INDEX(GMWA!$A$2:$CR$600,MATCH(1,(GMWA!$CQ$2:$CQ$600=G$3)*(GMWA!$CP$2:$CP$600=G$4)*(GMWA!$CR$2:$CR$600=G$1),0),$A55-1966)</f>
        <v>12.666969999999999</v>
      </c>
      <c r="H55" s="285" cm="1">
        <f t="array" ref="H55">INDEX(GMWA!$A$2:$CR$600,MATCH(1,(GMWA!$CQ$2:$CQ$600=H$3)*(GMWA!$CP$2:$CP$600=H$4)*(GMWA!$CR$2:$CR$600=H$1),0),$A55-1966)</f>
        <v>12437.79</v>
      </c>
      <c r="I55" s="285" cm="1">
        <f t="array" ref="I55">INDEX(GMWA!$A$2:$CR$600,MATCH(1,(GMWA!$CQ$2:$CQ$600=I$3)*(GMWA!$CP$2:$CP$600=I$4)*(GMWA!$CR$2:$CR$600=I$1),0),$A55-1966)</f>
        <v>2.0564710000000002</v>
      </c>
      <c r="J55" s="285" cm="1">
        <f t="array" ref="J55">INDEX(GMWA!$A$2:$CR$600,MATCH(1,(GMWA!$CQ$2:$CQ$600=J$3)*(GMWA!$CP$2:$CP$600=J$4)*(GMWA!$CR$2:$CR$600=J$1),0),$A55-1966)</f>
        <v>15431</v>
      </c>
      <c r="K55" s="285" cm="1">
        <f t="array" ref="K55">INDEX(GMWA!$A$2:$CR$600,MATCH(1,(GMWA!$CQ$2:$CQ$600=K$3)*(GMWA!$CP$2:$CP$600=K$4)*(GMWA!$CR$2:$CR$600=K$1),0),$A55-1966)</f>
        <v>21.861789999999999</v>
      </c>
      <c r="L55" s="285" cm="1">
        <f t="array" ref="L55">INDEX(GMWA!$A$2:$CR$600,MATCH(1,(GMWA!$CQ$2:$CQ$600=L$3)*(GMWA!$CP$2:$CP$600=L$4)*(GMWA!$CR$2:$CR$600=L$1),0),$A55-1966)</f>
        <v>34.798999999999999</v>
      </c>
      <c r="M55" s="285" cm="1">
        <f t="array" ref="M55">INDEX(GMWA!$A$2:$CR$600,MATCH(1,(GMWA!$CQ$2:$CQ$600=M$3)*(GMWA!$CP$2:$CP$600=M$4)*(GMWA!$CR$2:$CR$600=M$1),0),$A55-1966)</f>
        <v>62.994</v>
      </c>
      <c r="N55" s="285" cm="1">
        <f t="array" ref="N55">INDEX(GMWA!$A$2:$CR$600,MATCH(1,(GMWA!$CQ$2:$CQ$600=N$3)*(GMWA!$CP$2:$CP$600=N$4)*(GMWA!$CR$2:$CR$600=N$1),0),$A55-1966)</f>
        <v>26.158190000000001</v>
      </c>
      <c r="O55" s="285" cm="1">
        <f t="array" ref="O55">INDEX(GMWA!$A$2:$CR$600,MATCH(1,(GMWA!$CQ$2:$CQ$600=O$3)*(GMWA!$CP$2:$CP$600=O$4)*(GMWA!$CR$2:$CR$600=O$1),0),$A55-1966)</f>
        <v>4.7130000000000001</v>
      </c>
      <c r="P55" s="285" cm="1">
        <f t="array" ref="P55">INDEX(GMWA!$A$2:$CR$600,MATCH(1,(GMWA!$CQ$2:$CQ$600=P$3)*(GMWA!$CP$2:$CP$600=P$4)*(GMWA!$CR$2:$CR$600=P$1),0),$A55-1966)</f>
        <v>8.4981010000000001</v>
      </c>
      <c r="Q55" s="285" cm="1">
        <f t="array" ref="Q55">INDEX(GMWA!$A$2:$CR$600,MATCH(1,(GMWA!$CQ$2:$CQ$600=Q$3)*(GMWA!$CP$2:$CP$600=Q$4)*(GMWA!$CR$2:$CR$600=Q$1),0),$A55-1966)</f>
        <v>4.490488</v>
      </c>
      <c r="R55" s="285" cm="1">
        <f t="array" ref="R55">INDEX(GMWA!$A$2:$CR$600,MATCH(1,(GMWA!$CQ$2:$CQ$600=R$3)*(GMWA!$CP$2:$CP$600=R$4)*(GMWA!$CR$2:$CR$600=R$1),0),$A55-1966)</f>
        <v>1.3062670000000001</v>
      </c>
      <c r="S55" s="285" cm="1">
        <f t="array" ref="S55">INDEX(GMWA!$A$2:$CR$600,MATCH(1,(GMWA!$CQ$2:$CQ$600=S$3)*(GMWA!$CP$2:$CP$600=S$4)*(GMWA!$CR$2:$CR$600=S$1),0),$A55-1966)</f>
        <v>3.2819500000000001</v>
      </c>
      <c r="T55" s="285" cm="1">
        <f t="array" ref="T55">INDEX(GMWA!$A$2:$CR$600,MATCH(1,(GMWA!$CQ$2:$CQ$600=T$3)*(GMWA!$CP$2:$CP$600=T$4)*(GMWA!$CR$2:$CR$600=T$1),0),$A55-1966)</f>
        <v>4.5259159999999996</v>
      </c>
      <c r="U55" s="285" cm="1">
        <f t="array" ref="U55">INDEX(GMWA!$A$2:$CR$600,MATCH(1,(GMWA!$CQ$2:$CQ$600=U$3)*(GMWA!$CP$2:$CP$600=U$4)*(GMWA!$CR$2:$CR$600=U$1),0),$A55-1966)</f>
        <v>5.1909200000000002</v>
      </c>
      <c r="V55" s="285" cm="1">
        <f t="array" ref="V55">INDEX(GMWA!$A$2:$CR$600,MATCH(1,(GMWA!$CQ$2:$CQ$600=V$3)*(GMWA!$CP$2:$CP$600=V$4)*(GMWA!$CR$2:$CR$600=V$1),0),$A55-1966)</f>
        <v>2402766</v>
      </c>
      <c r="W55" s="285" cm="1">
        <f t="array" ref="W55">INDEX(GMWA!$A$2:$CR$600,MATCH(1,(GMWA!$CQ$2:$CQ$600=W$3)*(GMWA!$CP$2:$CP$600=W$4)*(GMWA!$CR$2:$CR$600=W$1),0),$A55-1966)</f>
        <v>34621.730000000003</v>
      </c>
      <c r="X55" s="285" cm="1">
        <f t="array" ref="X55">INDEX(GMWA!$A$2:$CR$600,MATCH(1,(GMWA!$CQ$2:$CQ$600=X$3)*(GMWA!$CP$2:$CP$600=X$4)*(GMWA!$CR$2:$CR$600=X$1),0),$A55-1966)</f>
        <v>1332103</v>
      </c>
      <c r="Y55" s="285" cm="1">
        <f t="array" ref="Y55">INDEX(GMWA!$A$2:$CR$600,MATCH(1,(GMWA!$CQ$2:$CQ$600=Y$3)*(GMWA!$CP$2:$CP$600=Y$4)*(GMWA!$CR$2:$CR$600=Y$1),0),$A55-1966)</f>
        <v>2994296</v>
      </c>
      <c r="Z55" s="285" cm="1">
        <f t="array" ref="Z55">INDEX(GMWA!$A$2:$CR$600,MATCH(1,(GMWA!$CQ$2:$CQ$600=Z$3)*(GMWA!$CP$2:$CP$600=Z$4)*(GMWA!$CR$2:$CR$600=Z$1),0),$A55-1966)</f>
        <v>1358615</v>
      </c>
      <c r="AA55" s="285" cm="1">
        <f t="array" ref="AA55">INDEX(GMWA!$A$2:$CR$600,MATCH(1,(GMWA!$CQ$2:$CQ$600=AA$3)*(GMWA!$CP$2:$CP$600=AA$4)*(GMWA!$CR$2:$CR$600=AA$1),0),$A55-1966)</f>
        <v>1254.164</v>
      </c>
      <c r="AB55" s="285" cm="1">
        <f t="array" ref="AB55">INDEX(GMWA!$A$2:$CR$600,MATCH(1,(GMWA!$CQ$2:$CQ$600=AB$3)*(GMWA!$CP$2:$CP$600=AB$4)*(GMWA!$CR$2:$CR$600=AB$1),0),$A55-1966)</f>
        <v>2728992</v>
      </c>
      <c r="AC55" s="285" cm="1">
        <f t="array" ref="AC55">INDEX(GMWA!$A$2:$CR$600,MATCH(1,(GMWA!$CQ$2:$CQ$600=AC$3)*(GMWA!$CP$2:$CP$600=AC$4)*(GMWA!$CR$2:$CR$600=AC$1),0),$A55-1966)</f>
        <v>206.45939999999999</v>
      </c>
      <c r="AD55" s="285" cm="1">
        <f t="array" ref="AD55">INDEX(GMWA!$A$2:$CR$600,MATCH(1,(GMWA!$CQ$2:$CQ$600=AD$3)*(GMWA!$CP$2:$CP$600=AD$4)*(GMWA!$CR$2:$CR$600=AD$1),0),$A55-1966)</f>
        <v>1041608</v>
      </c>
      <c r="AE55" s="285" cm="1">
        <f t="array" ref="AE55">INDEX(GMWA!$A$2:$CR$600,MATCH(1,(GMWA!$CQ$2:$CQ$600=AE$3)*(GMWA!$CP$2:$CP$600=AE$4)*(GMWA!$CR$2:$CR$600=AE$1),0),$A55-1966)</f>
        <v>2319.9110000000001</v>
      </c>
      <c r="AF55" s="285" cm="1">
        <f t="array" ref="AF55">INDEX(GMWA!$A$2:$CR$600,MATCH(1,(GMWA!$CQ$2:$CQ$600=AF$3)*(GMWA!$CP$2:$CP$600=AF$4)*(GMWA!$CR$2:$CR$600=AF$1),0),$A55-1966)</f>
        <v>3614.44</v>
      </c>
      <c r="AG55" s="285" cm="1">
        <f t="array" ref="AG55">INDEX(GMWA!$A$2:$CR$600,MATCH(1,(GMWA!$CQ$2:$CQ$600=AG$3)*(GMWA!$CP$2:$CP$600=AG$4)*(GMWA!$CR$2:$CR$600=AG$1),0),$A55-1966)</f>
        <v>3143.8009999999999</v>
      </c>
      <c r="AH55" s="285" cm="1">
        <f t="array" ref="AH55">INDEX(GMWA!$A$2:$CR$600,MATCH(1,(GMWA!$CQ$2:$CQ$600=AH$3)*(GMWA!$CP$2:$CP$600=AH$4)*(GMWA!$CR$2:$CR$600=AH$1),0),$A55-1966)</f>
        <v>1722.5150000000001</v>
      </c>
      <c r="AI55" s="285" cm="1">
        <f t="array" ref="AI55">INDEX(GMWA!$A$2:$CR$600,MATCH(1,(GMWA!$CQ$2:$CQ$600=AI$3)*(GMWA!$CP$2:$CP$600=AI$4)*(GMWA!$CR$2:$CR$600=AI$1),0),$A55-1966)</f>
        <v>571.38199999999995</v>
      </c>
      <c r="AJ55" s="285" cm="1">
        <f t="array" ref="AJ55">INDEX(GMWA!$A$2:$CR$600,MATCH(1,(GMWA!$CQ$2:$CQ$600=AJ$3)*(GMWA!$CP$2:$CP$600=AJ$4)*(GMWA!$CR$2:$CR$600=AJ$1),0),$A55-1966)</f>
        <v>682.46</v>
      </c>
      <c r="AK55" s="285" cm="1">
        <f t="array" ref="AK55">INDEX(GMWA!$A$2:$CR$600,MATCH(1,(GMWA!$CQ$2:$CQ$600=AK$3)*(GMWA!$CP$2:$CP$600=AK$4)*(GMWA!$CR$2:$CR$600=AK$1),0),$A55-1966)</f>
        <v>539.23400000000004</v>
      </c>
      <c r="AL55" s="285" cm="1">
        <f t="array" ref="AL55">INDEX(GMWA!$A$2:$CR$600,MATCH(1,(GMWA!$CQ$2:$CQ$600=AL$3)*(GMWA!$CP$2:$CP$600=AL$4)*(GMWA!$CR$2:$CR$600=AL$1),0),$A55-1966)</f>
        <v>182.20189999999999</v>
      </c>
      <c r="AM55" s="285" cm="1">
        <f t="array" ref="AM55">INDEX(GMWA!$A$2:$CR$600,MATCH(1,(GMWA!$CQ$2:$CQ$600=AM$3)*(GMWA!$CP$2:$CP$600=AM$4)*(GMWA!$CR$2:$CR$600=AM$1),0),$A55-1966)</f>
        <v>192.98099999999999</v>
      </c>
      <c r="AN55" s="285" cm="1">
        <f t="array" ref="AN55">INDEX(GMWA!$A$2:$CR$600,MATCH(1,(GMWA!$CQ$2:$CQ$600=AN$3)*(GMWA!$CP$2:$CP$600=AN$4)*(GMWA!$CR$2:$CR$600=AN$1),0),$A55-1966)</f>
        <v>448.58600000000001</v>
      </c>
      <c r="AO55" s="285" cm="1">
        <f t="array" ref="AO55">INDEX(GMWA!$A$2:$CR$600,MATCH(1,(GMWA!$CQ$2:$CQ$600=AO$3)*(GMWA!$CP$2:$CP$600=AO$4)*(GMWA!$CR$2:$CR$600=AO$1),0),$A55-1966)</f>
        <v>308.80900000000003</v>
      </c>
      <c r="AP55" s="285" cm="1">
        <f t="array" ref="AP55">INDEX(GMWA!$A$2:$CR$600,MATCH(1,(GMWA!$CQ$2:$CQ$600=AP$3)*(GMWA!$CP$2:$CP$600=AP$4)*(GMWA!$CR$2:$CR$600=AP$1),0),$A55-1966)</f>
        <v>2285400</v>
      </c>
      <c r="AQ55" s="285" cm="1">
        <f t="array" ref="AQ55">INDEX(GMWA!$A$2:$CR$600,MATCH(1,(GMWA!$CQ$2:$CQ$600=AQ$3)*(GMWA!$CP$2:$CP$600=AQ$4)*(GMWA!$CR$2:$CR$600=AQ$1),0),$A55-1966)</f>
        <v>23681.18</v>
      </c>
      <c r="AR55" s="285" cm="1">
        <f t="array" ref="AR55">INDEX(GMWA!$A$2:$CR$600,MATCH(1,(GMWA!$CQ$2:$CQ$600=AR$3)*(GMWA!$CP$2:$CP$600=AR$4)*(GMWA!$CR$2:$CR$600=AR$1),0),$A55-1966)</f>
        <v>553341.80000000005</v>
      </c>
      <c r="AS55" s="285" cm="1">
        <f t="array" ref="AS55">INDEX(GMWA!$A$2:$CR$600,MATCH(1,(GMWA!$CQ$2:$CQ$600=AS$3)*(GMWA!$CP$2:$CP$600=AS$4)*(GMWA!$CR$2:$CR$600=AS$1),0),$A55-1966)</f>
        <v>2517123</v>
      </c>
      <c r="AT55" s="285" cm="1">
        <f t="array" ref="AT55">INDEX(GMWA!$A$2:$CR$600,MATCH(1,(GMWA!$CQ$2:$CQ$600=AT$3)*(GMWA!$CP$2:$CP$600=AT$4)*(GMWA!$CR$2:$CR$600=AT$1),0),$A55-1966)</f>
        <v>2206018</v>
      </c>
      <c r="AU55" s="285" cm="1">
        <f t="array" ref="AU55">INDEX(GMWA!$A$2:$CR$600,MATCH(1,(GMWA!$CQ$2:$CQ$600=AU$3)*(GMWA!$CP$2:$CP$600=AU$4)*(GMWA!$CR$2:$CR$600=AU$1),0),$A55-1966)</f>
        <v>2567.5189999999998</v>
      </c>
      <c r="AV55" s="285" cm="1">
        <f t="array" ref="AV55">INDEX(GMWA!$A$2:$CR$600,MATCH(1,(GMWA!$CQ$2:$CQ$600=AV$3)*(GMWA!$CP$2:$CP$600=AV$4)*(GMWA!$CR$2:$CR$600=AV$1),0),$A55-1966)</f>
        <v>5460987</v>
      </c>
      <c r="AW55" s="285" cm="1">
        <f t="array" ref="AW55">INDEX(GMWA!$A$2:$CR$600,MATCH(1,(GMWA!$CQ$2:$CQ$600=AW$3)*(GMWA!$CP$2:$CP$600=AW$4)*(GMWA!$CR$2:$CR$600=AW$1),0),$A55-1966)</f>
        <v>744.50070000000005</v>
      </c>
      <c r="AX55" s="285" cm="1">
        <f t="array" ref="AX55">INDEX(GMWA!$A$2:$CR$600,MATCH(1,(GMWA!$CQ$2:$CQ$600=AX$3)*(GMWA!$CP$2:$CP$600=AX$4)*(GMWA!$CR$2:$CR$600=AX$1),0),$A55-1966)</f>
        <v>2221913</v>
      </c>
      <c r="AY55" s="285" cm="1">
        <f t="array" ref="AY55">INDEX(GMWA!$A$2:$CR$600,MATCH(1,(GMWA!$CQ$2:$CQ$600=AY$3)*(GMWA!$CP$2:$CP$600=AY$4)*(GMWA!$CR$2:$CR$600=AY$1),0),$A55-1966)</f>
        <v>3667.306</v>
      </c>
      <c r="AZ55" s="285" cm="1">
        <f t="array" ref="AZ55">INDEX(GMWA!$A$2:$CR$600,MATCH(1,(GMWA!$CQ$2:$CQ$600=AZ$3)*(GMWA!$CP$2:$CP$600=AZ$4)*(GMWA!$CR$2:$CR$600=AZ$1),0),$A55-1966)</f>
        <v>2505.6179999999999</v>
      </c>
      <c r="BA55" s="285" cm="1">
        <f t="array" ref="BA55">INDEX(GMWA!$A$2:$CR$600,MATCH(1,(GMWA!$CQ$2:$CQ$600=BA$3)*(GMWA!$CP$2:$CP$600=BA$4)*(GMWA!$CR$2:$CR$600=BA$1),0),$A55-1966)</f>
        <v>1838.9390000000001</v>
      </c>
      <c r="BB55" s="285" cm="1">
        <f t="array" ref="BB55">INDEX(GMWA!$A$2:$CR$600,MATCH(1,(GMWA!$CQ$2:$CQ$600=BB$3)*(GMWA!$CP$2:$CP$600=BB$4)*(GMWA!$CR$2:$CR$600=BB$1),0),$A55-1966)</f>
        <v>1235.4739999999999</v>
      </c>
      <c r="BC55" s="285" cm="1">
        <f t="array" ref="BC55">INDEX(GMWA!$A$2:$CR$600,MATCH(1,(GMWA!$CQ$2:$CQ$600=BC$3)*(GMWA!$CP$2:$CP$600=BC$4)*(GMWA!$CR$2:$CR$600=BC$1),0),$A55-1966)</f>
        <v>891.31600000000003</v>
      </c>
      <c r="BD55" s="285" cm="1">
        <f t="array" ref="BD55">INDEX(GMWA!$A$2:$CR$600,MATCH(1,(GMWA!$CQ$2:$CQ$600=BD$3)*(GMWA!$CP$2:$CP$600=BD$4)*(GMWA!$CR$2:$CR$600=BD$1),0),$A55-1966)</f>
        <v>508.06099999999998</v>
      </c>
      <c r="BE55" s="285" cm="1">
        <f t="array" ref="BE55">INDEX(GMWA!$A$2:$CR$600,MATCH(1,(GMWA!$CQ$2:$CQ$600=BE$3)*(GMWA!$CP$2:$CP$600=BE$4)*(GMWA!$CR$2:$CR$600=BE$1),0),$A55-1966)</f>
        <v>405.07670000000002</v>
      </c>
      <c r="BF55" s="285" cm="1">
        <f t="array" ref="BF55">INDEX(GMWA!$A$2:$CR$600,MATCH(1,(GMWA!$CQ$2:$CQ$600=BF$3)*(GMWA!$CP$2:$CP$600=BF$4)*(GMWA!$CR$2:$CR$600=BF$1),0),$A55-1966)</f>
        <v>248.76400000000001</v>
      </c>
      <c r="BG55" s="285" cm="1">
        <f t="array" ref="BG55">INDEX(GMWA!$A$2:$CR$600,MATCH(1,(GMWA!$CQ$2:$CQ$600=BG$3)*(GMWA!$CP$2:$CP$600=BG$4)*(GMWA!$CR$2:$CR$600=BG$1),0),$A55-1966)</f>
        <v>448.197</v>
      </c>
      <c r="BH55" s="285" cm="1">
        <f t="array" ref="BH55">INDEX(GMWA!$A$2:$CR$600,MATCH(1,(GMWA!$CQ$2:$CQ$600=BH$3)*(GMWA!$CP$2:$CP$600=BH$4)*(GMWA!$CR$2:$CR$600=BH$1),0),$A55-1966)</f>
        <v>181.435</v>
      </c>
      <c r="BI55" s="285" cm="1">
        <f t="array" ref="BI55">INDEX(GMWA!$A$2:$CR$600,MATCH(1,(GMWA!$CQ$2:$CQ$600=BI$3)*(GMWA!$CP$2:$CP$600=BI$4)*(GMWA!$CR$2:$CR$600=BI$1),0),$A55-1966)</f>
        <v>216.49369999999999</v>
      </c>
      <c r="BK55" s="288">
        <f t="shared" si="8"/>
        <v>2.6203966595165737</v>
      </c>
      <c r="BL55" s="288">
        <f t="shared" si="8"/>
        <v>2.4606655993215818</v>
      </c>
      <c r="BM55" s="288">
        <f t="shared" si="8"/>
        <v>0.59963831625632558</v>
      </c>
      <c r="BN55" s="288">
        <f t="shared" si="8"/>
        <v>2.2274016997651533</v>
      </c>
      <c r="BO55" s="288">
        <f t="shared" si="8"/>
        <v>1.3225969093525392</v>
      </c>
      <c r="BP55" s="288">
        <f t="shared" si="8"/>
        <v>1.0099931109488072</v>
      </c>
      <c r="BQ55" s="288">
        <f t="shared" si="8"/>
        <v>0.4557649857529813</v>
      </c>
      <c r="BR55" s="288">
        <f t="shared" si="8"/>
        <v>0.99606557027677123</v>
      </c>
      <c r="BS55" s="288">
        <f t="shared" si="8"/>
        <v>1.4814594357954241</v>
      </c>
      <c r="BT55" s="288">
        <f t="shared" si="8"/>
        <v>0.94235468515818066</v>
      </c>
      <c r="BU55" s="288">
        <f t="shared" si="8"/>
        <v>0.96277708303360954</v>
      </c>
      <c r="BV55" s="288">
        <f t="shared" si="8"/>
        <v>2.0037527820622234</v>
      </c>
      <c r="BW55" s="288">
        <f t="shared" si="8"/>
        <v>1.5186044823992824</v>
      </c>
      <c r="BX55" s="288">
        <f t="shared" si="8"/>
        <v>0.8248422246413083</v>
      </c>
      <c r="BY55" s="288">
        <f t="shared" si="8"/>
        <v>1.2452159833543357</v>
      </c>
      <c r="BZ55" s="288">
        <f t="shared" si="8"/>
        <v>0.832753127584685</v>
      </c>
      <c r="CA55" s="288">
        <f t="shared" si="10"/>
        <v>0.71693379706797788</v>
      </c>
      <c r="CB55" s="288">
        <f t="shared" si="10"/>
        <v>1.7006596504319078</v>
      </c>
      <c r="CC55" s="288">
        <f t="shared" si="10"/>
        <v>1.0089293914656274</v>
      </c>
      <c r="CD55" s="288">
        <f t="shared" si="10"/>
        <v>1.6809484179541399</v>
      </c>
    </row>
    <row r="56" spans="1:82">
      <c r="A56" s="285">
        <f t="shared" si="9"/>
        <v>2022</v>
      </c>
      <c r="B56" s="285" cm="1">
        <f t="array" ref="B56">INDEX(GMWA!$A$2:$CR$600,MATCH(1,(GMWA!$CQ$2:$CQ$600=B$3)*(GMWA!$CP$2:$CP$600=B$4)*(GMWA!$CR$2:$CR$600=B$1),0),$A56-1966)</f>
        <v>122605</v>
      </c>
      <c r="C56" s="285" cm="1">
        <f t="array" ref="C56">INDEX(GMWA!$A$2:$CR$600,MATCH(1,(GMWA!$CQ$2:$CQ$600=C$3)*(GMWA!$CP$2:$CP$600=C$4)*(GMWA!$CR$2:$CR$600=C$1),0),$A56-1966)</f>
        <v>963.97500000000002</v>
      </c>
      <c r="D56" s="285" cm="1">
        <f t="array" ref="D56">INDEX(GMWA!$A$2:$CR$600,MATCH(1,(GMWA!$CQ$2:$CQ$600=D$3)*(GMWA!$CP$2:$CP$600=D$4)*(GMWA!$CR$2:$CR$600=D$1),0),$A56-1966)</f>
        <v>7776.6</v>
      </c>
      <c r="E56" s="285" cm="1">
        <f t="array" ref="E56">INDEX(GMWA!$A$2:$CR$600,MATCH(1,(GMWA!$CQ$2:$CQ$600=E$3)*(GMWA!$CP$2:$CP$600=E$4)*(GMWA!$CR$2:$CR$600=E$1),0),$A56-1966)</f>
        <v>77008</v>
      </c>
      <c r="F56" s="285" cm="1">
        <f t="array" ref="F56">INDEX(GMWA!$A$2:$CR$600,MATCH(1,(GMWA!$CQ$2:$CQ$600=F$3)*(GMWA!$CP$2:$CP$600=F$4)*(GMWA!$CR$2:$CR$600=F$1),0),$A56-1966)</f>
        <v>20429</v>
      </c>
      <c r="G56" s="285" cm="1">
        <f t="array" ref="G56">INDEX(GMWA!$A$2:$CR$600,MATCH(1,(GMWA!$CQ$2:$CQ$600=G$3)*(GMWA!$CP$2:$CP$600=G$4)*(GMWA!$CR$2:$CR$600=G$1),0),$A56-1966)</f>
        <v>20.28368</v>
      </c>
      <c r="H56" s="285" cm="1">
        <f t="array" ref="H56">INDEX(GMWA!$A$2:$CR$600,MATCH(1,(GMWA!$CQ$2:$CQ$600=H$3)*(GMWA!$CP$2:$CP$600=H$4)*(GMWA!$CR$2:$CR$600=H$1),0),$A56-1966)</f>
        <v>29641.01</v>
      </c>
      <c r="I56" s="285" cm="1">
        <f t="array" ref="I56">INDEX(GMWA!$A$2:$CR$600,MATCH(1,(GMWA!$CQ$2:$CQ$600=I$3)*(GMWA!$CP$2:$CP$600=I$4)*(GMWA!$CR$2:$CR$600=I$1),0),$A56-1966)</f>
        <v>2.185111</v>
      </c>
      <c r="J56" s="285" cm="1">
        <f t="array" ref="J56">INDEX(GMWA!$A$2:$CR$600,MATCH(1,(GMWA!$CQ$2:$CQ$600=J$3)*(GMWA!$CP$2:$CP$600=J$4)*(GMWA!$CR$2:$CR$600=J$1),0),$A56-1966)</f>
        <v>18481</v>
      </c>
      <c r="K56" s="285" cm="1">
        <f t="array" ref="K56">INDEX(GMWA!$A$2:$CR$600,MATCH(1,(GMWA!$CQ$2:$CQ$600=K$3)*(GMWA!$CP$2:$CP$600=K$4)*(GMWA!$CR$2:$CR$600=K$1),0),$A56-1966)</f>
        <v>27.796859999999999</v>
      </c>
      <c r="L56" s="285" cm="1">
        <f t="array" ref="L56">INDEX(GMWA!$A$2:$CR$600,MATCH(1,(GMWA!$CQ$2:$CQ$600=L$3)*(GMWA!$CP$2:$CP$600=L$4)*(GMWA!$CR$2:$CR$600=L$1),0),$A56-1966)</f>
        <v>50.912999999999997</v>
      </c>
      <c r="M56" s="285" cm="1">
        <f t="array" ref="M56">INDEX(GMWA!$A$2:$CR$600,MATCH(1,(GMWA!$CQ$2:$CQ$600=M$3)*(GMWA!$CP$2:$CP$600=M$4)*(GMWA!$CR$2:$CR$600=M$1),0),$A56-1966)</f>
        <v>81.844999999999999</v>
      </c>
      <c r="N56" s="285" cm="1">
        <f t="array" ref="N56">INDEX(GMWA!$A$2:$CR$600,MATCH(1,(GMWA!$CQ$2:$CQ$600=N$3)*(GMWA!$CP$2:$CP$600=N$4)*(GMWA!$CR$2:$CR$600=N$1),0),$A56-1966)</f>
        <v>31.61225</v>
      </c>
      <c r="O56" s="285" cm="1">
        <f t="array" ref="O56">INDEX(GMWA!$A$2:$CR$600,MATCH(1,(GMWA!$CQ$2:$CQ$600=O$3)*(GMWA!$CP$2:$CP$600=O$4)*(GMWA!$CR$2:$CR$600=O$1),0),$A56-1966)</f>
        <v>5.1779999999999999</v>
      </c>
      <c r="P56" s="285" cm="1">
        <f t="array" ref="P56">INDEX(GMWA!$A$2:$CR$600,MATCH(1,(GMWA!$CQ$2:$CQ$600=P$3)*(GMWA!$CP$2:$CP$600=P$4)*(GMWA!$CR$2:$CR$600=P$1),0),$A56-1966)</f>
        <v>8.6061230000000002</v>
      </c>
      <c r="Q56" s="285" cm="1">
        <f t="array" ref="Q56">INDEX(GMWA!$A$2:$CR$600,MATCH(1,(GMWA!$CQ$2:$CQ$600=Q$3)*(GMWA!$CP$2:$CP$600=Q$4)*(GMWA!$CR$2:$CR$600=Q$1),0),$A56-1966)</f>
        <v>4.199586</v>
      </c>
      <c r="R56" s="285" cm="1">
        <f t="array" ref="R56">INDEX(GMWA!$A$2:$CR$600,MATCH(1,(GMWA!$CQ$2:$CQ$600=R$3)*(GMWA!$CP$2:$CP$600=R$4)*(GMWA!$CR$2:$CR$600=R$1),0),$A56-1966)</f>
        <v>1.530427</v>
      </c>
      <c r="S56" s="285" cm="1">
        <f t="array" ref="S56">INDEX(GMWA!$A$2:$CR$600,MATCH(1,(GMWA!$CQ$2:$CQ$600=S$3)*(GMWA!$CP$2:$CP$600=S$4)*(GMWA!$CR$2:$CR$600=S$1),0),$A56-1966)</f>
        <v>3.32416</v>
      </c>
      <c r="T56" s="285" cm="1">
        <f t="array" ref="T56">INDEX(GMWA!$A$2:$CR$600,MATCH(1,(GMWA!$CQ$2:$CQ$600=T$3)*(GMWA!$CP$2:$CP$600=T$4)*(GMWA!$CR$2:$CR$600=T$1),0),$A56-1966)</f>
        <v>5.1539260000000002</v>
      </c>
      <c r="U56" s="285" cm="1">
        <f t="array" ref="U56">INDEX(GMWA!$A$2:$CR$600,MATCH(1,(GMWA!$CQ$2:$CQ$600=U$3)*(GMWA!$CP$2:$CP$600=U$4)*(GMWA!$CR$2:$CR$600=U$1),0),$A56-1966)</f>
        <v>4.6642000000000001</v>
      </c>
      <c r="V56" s="285" cm="1">
        <f t="array" ref="V56">INDEX(GMWA!$A$2:$CR$600,MATCH(1,(GMWA!$CQ$2:$CQ$600=V$3)*(GMWA!$CP$2:$CP$600=V$4)*(GMWA!$CR$2:$CR$600=V$1),0),$A56-1966)</f>
        <v>2516819</v>
      </c>
      <c r="W56" s="285" cm="1">
        <f t="array" ref="W56">INDEX(GMWA!$A$2:$CR$600,MATCH(1,(GMWA!$CQ$2:$CQ$600=W$3)*(GMWA!$CP$2:$CP$600=W$4)*(GMWA!$CR$2:$CR$600=W$1),0),$A56-1966)</f>
        <v>35560.699999999997</v>
      </c>
      <c r="X56" s="285" cm="1">
        <f t="array" ref="X56">INDEX(GMWA!$A$2:$CR$600,MATCH(1,(GMWA!$CQ$2:$CQ$600=X$3)*(GMWA!$CP$2:$CP$600=X$4)*(GMWA!$CR$2:$CR$600=X$1),0),$A56-1966)</f>
        <v>1346115</v>
      </c>
      <c r="Y56" s="285" cm="1">
        <f t="array" ref="Y56">INDEX(GMWA!$A$2:$CR$600,MATCH(1,(GMWA!$CQ$2:$CQ$600=Y$3)*(GMWA!$CP$2:$CP$600=Y$4)*(GMWA!$CR$2:$CR$600=Y$1),0),$A56-1966)</f>
        <v>2870043</v>
      </c>
      <c r="Z56" s="285" cm="1">
        <f t="array" ref="Z56">INDEX(GMWA!$A$2:$CR$600,MATCH(1,(GMWA!$CQ$2:$CQ$600=Z$3)*(GMWA!$CP$2:$CP$600=Z$4)*(GMWA!$CR$2:$CR$600=Z$1),0),$A56-1966)</f>
        <v>1340173</v>
      </c>
      <c r="AA56" s="285" cm="1">
        <f t="array" ref="AA56">INDEX(GMWA!$A$2:$CR$600,MATCH(1,(GMWA!$CQ$2:$CQ$600=AA$3)*(GMWA!$CP$2:$CP$600=AA$4)*(GMWA!$CR$2:$CR$600=AA$1),0),$A56-1966)</f>
        <v>987.37099999999998</v>
      </c>
      <c r="AB56" s="285" cm="1">
        <f t="array" ref="AB56">INDEX(GMWA!$A$2:$CR$600,MATCH(1,(GMWA!$CQ$2:$CQ$600=AB$3)*(GMWA!$CP$2:$CP$600=AB$4)*(GMWA!$CR$2:$CR$600=AB$1),0),$A56-1966)</f>
        <v>2632265</v>
      </c>
      <c r="AC56" s="285" cm="1">
        <f t="array" ref="AC56">INDEX(GMWA!$A$2:$CR$600,MATCH(1,(GMWA!$CQ$2:$CQ$600=AC$3)*(GMWA!$CP$2:$CP$600=AC$4)*(GMWA!$CR$2:$CR$600=AC$1),0),$A56-1966)</f>
        <v>199.58090000000001</v>
      </c>
      <c r="AD56" s="285" cm="1">
        <f t="array" ref="AD56">INDEX(GMWA!$A$2:$CR$600,MATCH(1,(GMWA!$CQ$2:$CQ$600=AD$3)*(GMWA!$CP$2:$CP$600=AD$4)*(GMWA!$CR$2:$CR$600=AD$1),0),$A56-1966)</f>
        <v>1068932</v>
      </c>
      <c r="AE56" s="285" cm="1">
        <f t="array" ref="AE56">INDEX(GMWA!$A$2:$CR$600,MATCH(1,(GMWA!$CQ$2:$CQ$600=AE$3)*(GMWA!$CP$2:$CP$600=AE$4)*(GMWA!$CR$2:$CR$600=AE$1),0),$A56-1966)</f>
        <v>2367.6869999999999</v>
      </c>
      <c r="AF56" s="285" cm="1">
        <f t="array" ref="AF56">INDEX(GMWA!$A$2:$CR$600,MATCH(1,(GMWA!$CQ$2:$CQ$600=AF$3)*(GMWA!$CP$2:$CP$600=AF$4)*(GMWA!$CR$2:$CR$600=AF$1),0),$A56-1966)</f>
        <v>3254.0619999999999</v>
      </c>
      <c r="AG56" s="285" cm="1">
        <f t="array" ref="AG56">INDEX(GMWA!$A$2:$CR$600,MATCH(1,(GMWA!$CQ$2:$CQ$600=AG$3)*(GMWA!$CP$2:$CP$600=AG$4)*(GMWA!$CR$2:$CR$600=AG$1),0),$A56-1966)</f>
        <v>2900.0210000000002</v>
      </c>
      <c r="AH56" s="285" cm="1">
        <f t="array" ref="AH56">INDEX(GMWA!$A$2:$CR$600,MATCH(1,(GMWA!$CQ$2:$CQ$600=AH$3)*(GMWA!$CP$2:$CP$600=AH$4)*(GMWA!$CR$2:$CR$600=AH$1),0),$A56-1966)</f>
        <v>1562.6610000000001</v>
      </c>
      <c r="AI56" s="285" cm="1">
        <f t="array" ref="AI56">INDEX(GMWA!$A$2:$CR$600,MATCH(1,(GMWA!$CQ$2:$CQ$600=AI$3)*(GMWA!$CP$2:$CP$600=AI$4)*(GMWA!$CR$2:$CR$600=AI$1),0),$A56-1966)</f>
        <v>520.51700000000005</v>
      </c>
      <c r="AJ56" s="285" cm="1">
        <f t="array" ref="AJ56">INDEX(GMWA!$A$2:$CR$600,MATCH(1,(GMWA!$CQ$2:$CQ$600=AJ$3)*(GMWA!$CP$2:$CP$600=AJ$4)*(GMWA!$CR$2:$CR$600=AJ$1),0),$A56-1966)</f>
        <v>601.86800000000005</v>
      </c>
      <c r="AK56" s="285" cm="1">
        <f t="array" ref="AK56">INDEX(GMWA!$A$2:$CR$600,MATCH(1,(GMWA!$CQ$2:$CQ$600=AK$3)*(GMWA!$CP$2:$CP$600=AK$4)*(GMWA!$CR$2:$CR$600=AK$1),0),$A56-1966)</f>
        <v>490.15300000000002</v>
      </c>
      <c r="AL56" s="285" cm="1">
        <f t="array" ref="AL56">INDEX(GMWA!$A$2:$CR$600,MATCH(1,(GMWA!$CQ$2:$CQ$600=AL$3)*(GMWA!$CP$2:$CP$600=AL$4)*(GMWA!$CR$2:$CR$600=AL$1),0),$A56-1966)</f>
        <v>196.91550000000001</v>
      </c>
      <c r="AM56" s="285" cm="1">
        <f t="array" ref="AM56">INDEX(GMWA!$A$2:$CR$600,MATCH(1,(GMWA!$CQ$2:$CQ$600=AM$3)*(GMWA!$CP$2:$CP$600=AM$4)*(GMWA!$CR$2:$CR$600=AM$1),0),$A56-1966)</f>
        <v>188.09399999999999</v>
      </c>
      <c r="AN56" s="285" cm="1">
        <f t="array" ref="AN56">INDEX(GMWA!$A$2:$CR$600,MATCH(1,(GMWA!$CQ$2:$CQ$600=AN$3)*(GMWA!$CP$2:$CP$600=AN$4)*(GMWA!$CR$2:$CR$600=AN$1),0),$A56-1966)</f>
        <v>448.23</v>
      </c>
      <c r="AO56" s="285" cm="1">
        <f t="array" ref="AO56">INDEX(GMWA!$A$2:$CR$600,MATCH(1,(GMWA!$CQ$2:$CQ$600=AO$3)*(GMWA!$CP$2:$CP$600=AO$4)*(GMWA!$CR$2:$CR$600=AO$1),0),$A56-1966)</f>
        <v>279.12299999999999</v>
      </c>
      <c r="AP56" s="285" cm="1">
        <f t="array" ref="AP56">INDEX(GMWA!$A$2:$CR$600,MATCH(1,(GMWA!$CQ$2:$CQ$600=AP$3)*(GMWA!$CP$2:$CP$600=AP$4)*(GMWA!$CR$2:$CR$600=AP$1),0),$A56-1966)</f>
        <v>2526428</v>
      </c>
      <c r="AQ56" s="285" cm="1">
        <f t="array" ref="AQ56">INDEX(GMWA!$A$2:$CR$600,MATCH(1,(GMWA!$CQ$2:$CQ$600=AQ$3)*(GMWA!$CP$2:$CP$600=AQ$4)*(GMWA!$CR$2:$CR$600=AQ$1),0),$A56-1966)</f>
        <v>26006.9</v>
      </c>
      <c r="AR56" s="285" cm="1">
        <f t="array" ref="AR56">INDEX(GMWA!$A$2:$CR$600,MATCH(1,(GMWA!$CQ$2:$CQ$600=AR$3)*(GMWA!$CP$2:$CP$600=AR$4)*(GMWA!$CR$2:$CR$600=AR$1),0),$A56-1966)</f>
        <v>561868</v>
      </c>
      <c r="AS56" s="285" cm="1">
        <f t="array" ref="AS56">INDEX(GMWA!$A$2:$CR$600,MATCH(1,(GMWA!$CQ$2:$CQ$600=AS$3)*(GMWA!$CP$2:$CP$600=AS$4)*(GMWA!$CR$2:$CR$600=AS$1),0),$A56-1966)</f>
        <v>2813289</v>
      </c>
      <c r="AT56" s="285" cm="1">
        <f t="array" ref="AT56">INDEX(GMWA!$A$2:$CR$600,MATCH(1,(GMWA!$CQ$2:$CQ$600=AT$3)*(GMWA!$CP$2:$CP$600=AT$4)*(GMWA!$CR$2:$CR$600=AT$1),0),$A56-1966)</f>
        <v>2480784</v>
      </c>
      <c r="AU56" s="285" cm="1">
        <f t="array" ref="AU56">INDEX(GMWA!$A$2:$CR$600,MATCH(1,(GMWA!$CQ$2:$CQ$600=AU$3)*(GMWA!$CP$2:$CP$600=AU$4)*(GMWA!$CR$2:$CR$600=AU$1),0),$A56-1966)</f>
        <v>2844.2280000000001</v>
      </c>
      <c r="AV56" s="285" cm="1">
        <f t="array" ref="AV56">INDEX(GMWA!$A$2:$CR$600,MATCH(1,(GMWA!$CQ$2:$CQ$600=AV$3)*(GMWA!$CP$2:$CP$600=AV$4)*(GMWA!$CR$2:$CR$600=AV$1),0),$A56-1966)</f>
        <v>5862871</v>
      </c>
      <c r="AW56" s="285" cm="1">
        <f t="array" ref="AW56">INDEX(GMWA!$A$2:$CR$600,MATCH(1,(GMWA!$CQ$2:$CQ$600=AW$3)*(GMWA!$CP$2:$CP$600=AW$4)*(GMWA!$CR$2:$CR$600=AW$1),0),$A56-1966)</f>
        <v>791.02809999999999</v>
      </c>
      <c r="AX56" s="285" cm="1">
        <f t="array" ref="AX56">INDEX(GMWA!$A$2:$CR$600,MATCH(1,(GMWA!$CQ$2:$CQ$600=AX$3)*(GMWA!$CP$2:$CP$600=AX$4)*(GMWA!$CR$2:$CR$600=AX$1),0),$A56-1966)</f>
        <v>2323782</v>
      </c>
      <c r="AY56" s="285" cm="1">
        <f t="array" ref="AY56">INDEX(GMWA!$A$2:$CR$600,MATCH(1,(GMWA!$CQ$2:$CQ$600=AY$3)*(GMWA!$CP$2:$CP$600=AY$4)*(GMWA!$CR$2:$CR$600=AY$1),0),$A56-1966)</f>
        <v>3947.261</v>
      </c>
      <c r="AZ56" s="285" cm="1">
        <f t="array" ref="AZ56">INDEX(GMWA!$A$2:$CR$600,MATCH(1,(GMWA!$CQ$2:$CQ$600=AZ$3)*(GMWA!$CP$2:$CP$600=AZ$4)*(GMWA!$CR$2:$CR$600=AZ$1),0),$A56-1966)</f>
        <v>2654.0059999999999</v>
      </c>
      <c r="BA56" s="285" cm="1">
        <f t="array" ref="BA56">INDEX(GMWA!$A$2:$CR$600,MATCH(1,(GMWA!$CQ$2:$CQ$600=BA$3)*(GMWA!$CP$2:$CP$600=BA$4)*(GMWA!$CR$2:$CR$600=BA$1),0),$A56-1966)</f>
        <v>1995.9369999999999</v>
      </c>
      <c r="BB56" s="285" cm="1">
        <f t="array" ref="BB56">INDEX(GMWA!$A$2:$CR$600,MATCH(1,(GMWA!$CQ$2:$CQ$600=BB$3)*(GMWA!$CP$2:$CP$600=BB$4)*(GMWA!$CR$2:$CR$600=BB$1),0),$A56-1966)</f>
        <v>1373.6289999999999</v>
      </c>
      <c r="BC56" s="285" cm="1">
        <f t="array" ref="BC56">INDEX(GMWA!$A$2:$CR$600,MATCH(1,(GMWA!$CQ$2:$CQ$600=BC$3)*(GMWA!$CP$2:$CP$600=BC$4)*(GMWA!$CR$2:$CR$600=BC$1),0),$A56-1966)</f>
        <v>993.68</v>
      </c>
      <c r="BD56" s="285" cm="1">
        <f t="array" ref="BD56">INDEX(GMWA!$A$2:$CR$600,MATCH(1,(GMWA!$CQ$2:$CQ$600=BD$3)*(GMWA!$CP$2:$CP$600=BD$4)*(GMWA!$CR$2:$CR$600=BD$1),0),$A56-1966)</f>
        <v>554.21299999999997</v>
      </c>
      <c r="BE56" s="285" cm="1">
        <f t="array" ref="BE56">INDEX(GMWA!$A$2:$CR$600,MATCH(1,(GMWA!$CQ$2:$CQ$600=BE$3)*(GMWA!$CP$2:$CP$600=BE$4)*(GMWA!$CR$2:$CR$600=BE$1),0),$A56-1966)</f>
        <v>447.27569999999997</v>
      </c>
      <c r="BF56" s="285" cm="1">
        <f t="array" ref="BF56">INDEX(GMWA!$A$2:$CR$600,MATCH(1,(GMWA!$CQ$2:$CQ$600=BF$3)*(GMWA!$CP$2:$CP$600=BF$4)*(GMWA!$CR$2:$CR$600=BF$1),0),$A56-1966)</f>
        <v>266.12400000000002</v>
      </c>
      <c r="BG56" s="285" cm="1">
        <f t="array" ref="BG56">INDEX(GMWA!$A$2:$CR$600,MATCH(1,(GMWA!$CQ$2:$CQ$600=BG$3)*(GMWA!$CP$2:$CP$600=BG$4)*(GMWA!$CR$2:$CR$600=BG$1),0),$A56-1966)</f>
        <v>520.51300000000003</v>
      </c>
      <c r="BH56" s="285" cm="1">
        <f t="array" ref="BH56">INDEX(GMWA!$A$2:$CR$600,MATCH(1,(GMWA!$CQ$2:$CQ$600=BH$3)*(GMWA!$CP$2:$CP$600=BH$4)*(GMWA!$CR$2:$CR$600=BH$1),0),$A56-1966)</f>
        <v>205.83699999999999</v>
      </c>
      <c r="BI56" s="285" cm="1">
        <f t="array" ref="BI56">INDEX(GMWA!$A$2:$CR$600,MATCH(1,(GMWA!$CQ$2:$CQ$600=BI$3)*(GMWA!$CP$2:$CP$600=BI$4)*(GMWA!$CR$2:$CR$600=BI$1),0),$A56-1966)</f>
        <v>243.9571</v>
      </c>
      <c r="BK56" s="288">
        <f t="shared" si="8"/>
        <v>4.8714269877968972</v>
      </c>
      <c r="BL56" s="288">
        <f t="shared" si="8"/>
        <v>2.7107874704378712</v>
      </c>
      <c r="BM56" s="288">
        <f t="shared" si="8"/>
        <v>0.57770695668646443</v>
      </c>
      <c r="BN56" s="288">
        <f t="shared" si="8"/>
        <v>2.6831653741773205</v>
      </c>
      <c r="BO56" s="288">
        <f t="shared" si="8"/>
        <v>1.5243554376934918</v>
      </c>
      <c r="BP56" s="288">
        <f t="shared" si="8"/>
        <v>2.0543119050488623</v>
      </c>
      <c r="BQ56" s="288">
        <f t="shared" si="8"/>
        <v>1.1260648149027548</v>
      </c>
      <c r="BR56" s="288">
        <f t="shared" si="8"/>
        <v>1.0948497576671914</v>
      </c>
      <c r="BS56" s="288">
        <f t="shared" si="8"/>
        <v>1.7289219520044303</v>
      </c>
      <c r="BT56" s="288">
        <f t="shared" si="8"/>
        <v>1.1740090645427372</v>
      </c>
      <c r="BU56" s="288">
        <f t="shared" si="8"/>
        <v>1.564598338937611</v>
      </c>
      <c r="BV56" s="288">
        <f t="shared" si="8"/>
        <v>2.822220942538002</v>
      </c>
      <c r="BW56" s="288">
        <f t="shared" si="8"/>
        <v>2.02297555259906</v>
      </c>
      <c r="BX56" s="288">
        <f t="shared" ref="BX56:BZ84" si="11">100*(O56/AI56)</f>
        <v>0.99478018969601378</v>
      </c>
      <c r="BY56" s="288">
        <f t="shared" si="11"/>
        <v>1.4299020715505726</v>
      </c>
      <c r="BZ56" s="288">
        <f t="shared" si="11"/>
        <v>0.85679083877891193</v>
      </c>
      <c r="CA56" s="288">
        <f t="shared" si="10"/>
        <v>0.77719986491667736</v>
      </c>
      <c r="CB56" s="288">
        <f t="shared" si="10"/>
        <v>1.767286569481217</v>
      </c>
      <c r="CC56" s="288">
        <f t="shared" si="10"/>
        <v>1.1498395912812618</v>
      </c>
      <c r="CD56" s="288">
        <f t="shared" si="10"/>
        <v>1.6710195863472377</v>
      </c>
    </row>
    <row r="57" spans="1:82">
      <c r="A57" s="285">
        <f t="shared" si="9"/>
        <v>2023</v>
      </c>
      <c r="B57" s="285" cm="1">
        <f t="array" ref="B57">INDEX(GMWA!$A$2:$CR$600,MATCH(1,(GMWA!$CQ$2:$CQ$600=B$3)*(GMWA!$CP$2:$CP$600=B$4)*(GMWA!$CR$2:$CR$600=B$1),0),$A57-1966)</f>
        <v>126932</v>
      </c>
      <c r="C57" s="285" cm="1">
        <f t="array" ref="C57">INDEX(GMWA!$A$2:$CR$600,MATCH(1,(GMWA!$CQ$2:$CQ$600=C$3)*(GMWA!$CP$2:$CP$600=C$4)*(GMWA!$CR$2:$CR$600=C$1),0),$A57-1966)</f>
        <v>1216.55</v>
      </c>
      <c r="D57" s="285" cm="1">
        <f t="array" ref="D57">INDEX(GMWA!$A$2:$CR$600,MATCH(1,(GMWA!$CQ$2:$CQ$600=D$3)*(GMWA!$CP$2:$CP$600=D$4)*(GMWA!$CR$2:$CR$600=D$1),0),$A57-1966)</f>
        <v>7400.1549999999997</v>
      </c>
      <c r="E57" s="285" cm="1">
        <f t="array" ref="E57">INDEX(GMWA!$A$2:$CR$600,MATCH(1,(GMWA!$CQ$2:$CQ$600=E$3)*(GMWA!$CP$2:$CP$600=E$4)*(GMWA!$CR$2:$CR$600=E$1),0),$A57-1966)</f>
        <v>92521</v>
      </c>
      <c r="F57" s="285" cm="1">
        <f t="array" ref="F57">INDEX(GMWA!$A$2:$CR$600,MATCH(1,(GMWA!$CQ$2:$CQ$600=F$3)*(GMWA!$CP$2:$CP$600=F$4)*(GMWA!$CR$2:$CR$600=F$1),0),$A57-1966)</f>
        <v>22625</v>
      </c>
      <c r="G57" s="285" cm="1">
        <f t="array" ref="G57">INDEX(GMWA!$A$2:$CR$600,MATCH(1,(GMWA!$CQ$2:$CQ$600=G$3)*(GMWA!$CP$2:$CP$600=G$4)*(GMWA!$CR$2:$CR$600=G$1),0),$A57-1966)</f>
        <v>18.558800000000002</v>
      </c>
      <c r="H57" s="285" cm="1">
        <f t="array" ref="H57">INDEX(GMWA!$A$2:$CR$600,MATCH(1,(GMWA!$CQ$2:$CQ$600=H$3)*(GMWA!$CP$2:$CP$600=H$4)*(GMWA!$CR$2:$CR$600=H$1),0),$A57-1966)</f>
        <v>41450.019999999997</v>
      </c>
      <c r="I57" s="285" cm="1">
        <f t="array" ref="I57">INDEX(GMWA!$A$2:$CR$600,MATCH(1,(GMWA!$CQ$2:$CQ$600=I$3)*(GMWA!$CP$2:$CP$600=I$4)*(GMWA!$CR$2:$CR$600=I$1),0),$A57-1966)</f>
        <v>2.2208830000000002</v>
      </c>
      <c r="J57" s="285" cm="1">
        <f t="array" ref="J57">INDEX(GMWA!$A$2:$CR$600,MATCH(1,(GMWA!$CQ$2:$CQ$600=J$3)*(GMWA!$CP$2:$CP$600=J$4)*(GMWA!$CR$2:$CR$600=J$1),0),$A57-1966)</f>
        <v>22362</v>
      </c>
      <c r="K57" s="285" cm="1">
        <f t="array" ref="K57">INDEX(GMWA!$A$2:$CR$600,MATCH(1,(GMWA!$CQ$2:$CQ$600=K$3)*(GMWA!$CP$2:$CP$600=K$4)*(GMWA!$CR$2:$CR$600=K$1),0),$A57-1966)</f>
        <v>36.473010000000002</v>
      </c>
      <c r="L57" s="285" cm="1">
        <f t="array" ref="L57">INDEX(GMWA!$A$2:$CR$600,MATCH(1,(GMWA!$CQ$2:$CQ$600=L$3)*(GMWA!$CP$2:$CP$600=L$4)*(GMWA!$CR$2:$CR$600=L$1),0),$A57-1966)</f>
        <v>52.793999999999997</v>
      </c>
      <c r="M57" s="285" cm="1">
        <f t="array" ref="M57">INDEX(GMWA!$A$2:$CR$600,MATCH(1,(GMWA!$CQ$2:$CQ$600=M$3)*(GMWA!$CP$2:$CP$600=M$4)*(GMWA!$CR$2:$CR$600=M$1),0),$A57-1966)</f>
        <v>77.986999999999995</v>
      </c>
      <c r="N57" s="285" cm="1">
        <f t="array" ref="N57">INDEX(GMWA!$A$2:$CR$600,MATCH(1,(GMWA!$CQ$2:$CQ$600=N$3)*(GMWA!$CP$2:$CP$600=N$4)*(GMWA!$CR$2:$CR$600=N$1),0),$A57-1966)</f>
        <v>35.504809999999999</v>
      </c>
      <c r="O57" s="285" cm="1">
        <f t="array" ref="O57">INDEX(GMWA!$A$2:$CR$600,MATCH(1,(GMWA!$CQ$2:$CQ$600=O$3)*(GMWA!$CP$2:$CP$600=O$4)*(GMWA!$CR$2:$CR$600=O$1),0),$A57-1966)</f>
        <v>6.524</v>
      </c>
      <c r="P57" s="285" cm="1">
        <f t="array" ref="P57">INDEX(GMWA!$A$2:$CR$600,MATCH(1,(GMWA!$CQ$2:$CQ$600=P$3)*(GMWA!$CP$2:$CP$600=P$4)*(GMWA!$CR$2:$CR$600=P$1),0),$A57-1966)</f>
        <v>11.81828</v>
      </c>
      <c r="Q57" s="285" cm="1">
        <f t="array" ref="Q57">INDEX(GMWA!$A$2:$CR$600,MATCH(1,(GMWA!$CQ$2:$CQ$600=Q$3)*(GMWA!$CP$2:$CP$600=Q$4)*(GMWA!$CR$2:$CR$600=Q$1),0),$A57-1966)</f>
        <v>5.5451639999999998</v>
      </c>
      <c r="R57" s="285" cm="1">
        <f t="array" ref="R57">INDEX(GMWA!$A$2:$CR$600,MATCH(1,(GMWA!$CQ$2:$CQ$600=R$3)*(GMWA!$CP$2:$CP$600=R$4)*(GMWA!$CR$2:$CR$600=R$1),0),$A57-1966)</f>
        <v>3.1883279999999998</v>
      </c>
      <c r="S57" s="285" cm="1">
        <f t="array" ref="S57">INDEX(GMWA!$A$2:$CR$600,MATCH(1,(GMWA!$CQ$2:$CQ$600=S$3)*(GMWA!$CP$2:$CP$600=S$4)*(GMWA!$CR$2:$CR$600=S$1),0),$A57-1966)</f>
        <v>3.4841760000000002</v>
      </c>
      <c r="T57" s="285" cm="1">
        <f t="array" ref="T57">INDEX(GMWA!$A$2:$CR$600,MATCH(1,(GMWA!$CQ$2:$CQ$600=T$3)*(GMWA!$CP$2:$CP$600=T$4)*(GMWA!$CR$2:$CR$600=T$1),0),$A57-1966)</f>
        <v>7.6026769999999999</v>
      </c>
      <c r="U57" s="285" cm="1">
        <f t="array" ref="U57">INDEX(GMWA!$A$2:$CR$600,MATCH(1,(GMWA!$CQ$2:$CQ$600=U$3)*(GMWA!$CP$2:$CP$600=U$4)*(GMWA!$CR$2:$CR$600=U$1),0),$A57-1966)</f>
        <v>5.7516299999999996</v>
      </c>
      <c r="V57" s="285" cm="1">
        <f t="array" ref="V57">INDEX(GMWA!$A$2:$CR$600,MATCH(1,(GMWA!$CQ$2:$CQ$600=V$3)*(GMWA!$CP$2:$CP$600=V$4)*(GMWA!$CR$2:$CR$600=V$1),0),$A57-1966)</f>
        <v>2720877</v>
      </c>
      <c r="W57" s="285" cm="1">
        <f t="array" ref="W57">INDEX(GMWA!$A$2:$CR$600,MATCH(1,(GMWA!$CQ$2:$CQ$600=W$3)*(GMWA!$CP$2:$CP$600=W$4)*(GMWA!$CR$2:$CR$600=W$1),0),$A57-1966)</f>
        <v>38047.21</v>
      </c>
      <c r="X57" s="285" cm="1">
        <f t="array" ref="X57">INDEX(GMWA!$A$2:$CR$600,MATCH(1,(GMWA!$CQ$2:$CQ$600=X$3)*(GMWA!$CP$2:$CP$600=X$4)*(GMWA!$CR$2:$CR$600=X$1),0),$A57-1966)</f>
        <v>1390831</v>
      </c>
      <c r="Y57" s="285" cm="1">
        <f t="array" ref="Y57">INDEX(GMWA!$A$2:$CR$600,MATCH(1,(GMWA!$CQ$2:$CQ$600=Y$3)*(GMWA!$CP$2:$CP$600=Y$4)*(GMWA!$CR$2:$CR$600=Y$1),0),$A57-1966)</f>
        <v>2989833</v>
      </c>
      <c r="Z57" s="285" cm="1">
        <f t="array" ref="Z57">INDEX(GMWA!$A$2:$CR$600,MATCH(1,(GMWA!$CQ$2:$CQ$600=Z$3)*(GMWA!$CP$2:$CP$600=Z$4)*(GMWA!$CR$2:$CR$600=Z$1),0),$A57-1966)</f>
        <v>1434380</v>
      </c>
      <c r="AA57" s="285" cm="1">
        <f t="array" ref="AA57">INDEX(GMWA!$A$2:$CR$600,MATCH(1,(GMWA!$CQ$2:$CQ$600=AA$3)*(GMWA!$CP$2:$CP$600=AA$4)*(GMWA!$CR$2:$CR$600=AA$1),0),$A57-1966)</f>
        <v>947.08</v>
      </c>
      <c r="AB57" s="285" cm="1">
        <f t="array" ref="AB57">INDEX(GMWA!$A$2:$CR$600,MATCH(1,(GMWA!$CQ$2:$CQ$600=AB$3)*(GMWA!$CP$2:$CP$600=AB$4)*(GMWA!$CR$2:$CR$600=AB$1),0),$A57-1966)</f>
        <v>2594799</v>
      </c>
      <c r="AC57" s="285" cm="1">
        <f t="array" ref="AC57">INDEX(GMWA!$A$2:$CR$600,MATCH(1,(GMWA!$CQ$2:$CQ$600=AC$3)*(GMWA!$CP$2:$CP$600=AC$4)*(GMWA!$CR$2:$CR$600=AC$1),0),$A57-1966)</f>
        <v>199.1208</v>
      </c>
      <c r="AD57" s="285" cm="1">
        <f t="array" ref="AD57">INDEX(GMWA!$A$2:$CR$600,MATCH(1,(GMWA!$CQ$2:$CQ$600=AD$3)*(GMWA!$CP$2:$CP$600=AD$4)*(GMWA!$CR$2:$CR$600=AD$1),0),$A57-1966)</f>
        <v>1189600</v>
      </c>
      <c r="AE57" s="285" cm="1">
        <f t="array" ref="AE57">INDEX(GMWA!$A$2:$CR$600,MATCH(1,(GMWA!$CQ$2:$CQ$600=AE$3)*(GMWA!$CP$2:$CP$600=AE$4)*(GMWA!$CR$2:$CR$600=AE$1),0),$A57-1966)</f>
        <v>2445.6909999999998</v>
      </c>
      <c r="AF57" s="285" cm="1">
        <f t="array" ref="AF57">INDEX(GMWA!$A$2:$CR$600,MATCH(1,(GMWA!$CQ$2:$CQ$600=AF$3)*(GMWA!$CP$2:$CP$600=AF$4)*(GMWA!$CR$2:$CR$600=AF$1),0),$A57-1966)</f>
        <v>3487.1570000000002</v>
      </c>
      <c r="AG57" s="285" cm="1">
        <f t="array" ref="AG57">INDEX(GMWA!$A$2:$CR$600,MATCH(1,(GMWA!$CQ$2:$CQ$600=AG$3)*(GMWA!$CP$2:$CP$600=AG$4)*(GMWA!$CR$2:$CR$600=AG$1),0),$A57-1966)</f>
        <v>3157.681</v>
      </c>
      <c r="AH57" s="285" cm="1">
        <f t="array" ref="AH57">INDEX(GMWA!$A$2:$CR$600,MATCH(1,(GMWA!$CQ$2:$CQ$600=AH$3)*(GMWA!$CP$2:$CP$600=AH$4)*(GMWA!$CR$2:$CR$600=AH$1),0),$A57-1966)</f>
        <v>1668.4269999999999</v>
      </c>
      <c r="AI57" s="285" cm="1">
        <f t="array" ref="AI57">INDEX(GMWA!$A$2:$CR$600,MATCH(1,(GMWA!$CQ$2:$CQ$600=AI$3)*(GMWA!$CP$2:$CP$600=AI$4)*(GMWA!$CR$2:$CR$600=AI$1),0),$A57-1966)</f>
        <v>530.89200000000005</v>
      </c>
      <c r="AJ57" s="285" cm="1">
        <f t="array" ref="AJ57">INDEX(GMWA!$A$2:$CR$600,MATCH(1,(GMWA!$CQ$2:$CQ$600=AJ$3)*(GMWA!$CP$2:$CP$600=AJ$4)*(GMWA!$CR$2:$CR$600=AJ$1),0),$A57-1966)</f>
        <v>665.78800000000001</v>
      </c>
      <c r="AK57" s="285" cm="1">
        <f t="array" ref="AK57">INDEX(GMWA!$A$2:$CR$600,MATCH(1,(GMWA!$CQ$2:$CQ$600=AK$3)*(GMWA!$CP$2:$CP$600=AK$4)*(GMWA!$CR$2:$CR$600=AK$1),0),$A57-1966)</f>
        <v>523.52499999999998</v>
      </c>
      <c r="AL57" s="285" cm="1">
        <f t="array" ref="AL57">INDEX(GMWA!$A$2:$CR$600,MATCH(1,(GMWA!$CQ$2:$CQ$600=AL$3)*(GMWA!$CP$2:$CP$600=AL$4)*(GMWA!$CR$2:$CR$600=AL$1),0),$A57-1966)</f>
        <v>210.70869999999999</v>
      </c>
      <c r="AM57" s="285" cm="1">
        <f t="array" ref="AM57">INDEX(GMWA!$A$2:$CR$600,MATCH(1,(GMWA!$CQ$2:$CQ$600=AM$3)*(GMWA!$CP$2:$CP$600=AM$4)*(GMWA!$CR$2:$CR$600=AM$1),0),$A57-1966)</f>
        <v>188.76499999999999</v>
      </c>
      <c r="AN57" s="285" cm="1">
        <f t="array" ref="AN57">INDEX(GMWA!$A$2:$CR$600,MATCH(1,(GMWA!$CQ$2:$CQ$600=AN$3)*(GMWA!$CP$2:$CP$600=AN$4)*(GMWA!$CR$2:$CR$600=AN$1),0),$A57-1966)</f>
        <v>461.82900000000001</v>
      </c>
      <c r="AO57" s="285" cm="1">
        <f t="array" ref="AO57">INDEX(GMWA!$A$2:$CR$600,MATCH(1,(GMWA!$CQ$2:$CQ$600=AO$3)*(GMWA!$CP$2:$CP$600=AO$4)*(GMWA!$CR$2:$CR$600=AO$1),0),$A57-1966)</f>
        <v>280.87799999999999</v>
      </c>
      <c r="AP57" s="285" cm="1">
        <f t="array" ref="AP57">INDEX(GMWA!$A$2:$CR$600,MATCH(1,(GMWA!$CQ$2:$CQ$600=AP$3)*(GMWA!$CP$2:$CP$600=AP$4)*(GMWA!$CR$2:$CR$600=AP$1),0),$A57-1966)</f>
        <v>2720029</v>
      </c>
      <c r="AQ57" s="285" cm="1">
        <f t="array" ref="AQ57">INDEX(GMWA!$A$2:$CR$600,MATCH(1,(GMWA!$CQ$2:$CQ$600=AQ$3)*(GMWA!$CP$2:$CP$600=AQ$4)*(GMWA!$CR$2:$CR$600=AQ$1),0),$A57-1966)</f>
        <v>27720.73</v>
      </c>
      <c r="AR57" s="285" cm="1">
        <f t="array" ref="AR57">INDEX(GMWA!$A$2:$CR$600,MATCH(1,(GMWA!$CQ$2:$CQ$600=AR$3)*(GMWA!$CP$2:$CP$600=AR$4)*(GMWA!$CR$2:$CR$600=AR$1),0),$A57-1966)</f>
        <v>592862.9</v>
      </c>
      <c r="AS57" s="285" cm="1">
        <f t="array" ref="AS57">INDEX(GMWA!$A$2:$CR$600,MATCH(1,(GMWA!$CQ$2:$CQ$600=AS$3)*(GMWA!$CP$2:$CP$600=AS$4)*(GMWA!$CR$2:$CR$600=AS$1),0),$A57-1966)</f>
        <v>2892140</v>
      </c>
      <c r="AT57" s="285" cm="1">
        <f t="array" ref="AT57">INDEX(GMWA!$A$2:$CR$600,MATCH(1,(GMWA!$CQ$2:$CQ$600=AT$3)*(GMWA!$CP$2:$CP$600=AT$4)*(GMWA!$CR$2:$CR$600=AT$1),0),$A57-1966)</f>
        <v>2618157</v>
      </c>
      <c r="AU57" s="285" cm="1">
        <f t="array" ref="AU57">INDEX(GMWA!$A$2:$CR$600,MATCH(1,(GMWA!$CQ$2:$CQ$600=AU$3)*(GMWA!$CP$2:$CP$600=AU$4)*(GMWA!$CR$2:$CR$600=AU$1),0),$A57-1966)</f>
        <v>2804.7420000000002</v>
      </c>
      <c r="AV57" s="285" cm="1">
        <f t="array" ref="AV57">INDEX(GMWA!$A$2:$CR$600,MATCH(1,(GMWA!$CQ$2:$CQ$600=AV$3)*(GMWA!$CP$2:$CP$600=AV$4)*(GMWA!$CR$2:$CR$600=AV$1),0),$A57-1966)</f>
        <v>6206709</v>
      </c>
      <c r="AW57" s="285" cm="1">
        <f t="array" ref="AW57">INDEX(GMWA!$A$2:$CR$600,MATCH(1,(GMWA!$CQ$2:$CQ$600=AW$3)*(GMWA!$CP$2:$CP$600=AW$4)*(GMWA!$CR$2:$CR$600=AW$1),0),$A57-1966)</f>
        <v>803.97860000000003</v>
      </c>
      <c r="AX57" s="285" cm="1">
        <f t="array" ref="AX57">INDEX(GMWA!$A$2:$CR$600,MATCH(1,(GMWA!$CQ$2:$CQ$600=AX$3)*(GMWA!$CP$2:$CP$600=AX$4)*(GMWA!$CR$2:$CR$600=AX$1),0),$A57-1966)</f>
        <v>2401190</v>
      </c>
      <c r="AY57" s="285" cm="1">
        <f t="array" ref="AY57">INDEX(GMWA!$A$2:$CR$600,MATCH(1,(GMWA!$CQ$2:$CQ$600=AY$3)*(GMWA!$CP$2:$CP$600=AY$4)*(GMWA!$CR$2:$CR$600=AY$1),0),$A57-1966)</f>
        <v>4187.1239999999998</v>
      </c>
      <c r="AZ57" s="285" cm="1">
        <f t="array" ref="AZ57">INDEX(GMWA!$A$2:$CR$600,MATCH(1,(GMWA!$CQ$2:$CQ$600=AZ$3)*(GMWA!$CP$2:$CP$600=AZ$4)*(GMWA!$CR$2:$CR$600=AZ$1),0),$A57-1966)</f>
        <v>2826.3620000000001</v>
      </c>
      <c r="BA57" s="285" cm="1">
        <f t="array" ref="BA57">INDEX(GMWA!$A$2:$CR$600,MATCH(1,(GMWA!$CQ$2:$CQ$600=BA$3)*(GMWA!$CP$2:$CP$600=BA$4)*(GMWA!$CR$2:$CR$600=BA$1),0),$A57-1966)</f>
        <v>2128.8150000000001</v>
      </c>
      <c r="BB57" s="285" cm="1">
        <f t="array" ref="BB57">INDEX(GMWA!$A$2:$CR$600,MATCH(1,(GMWA!$CQ$2:$CQ$600=BB$3)*(GMWA!$CP$2:$CP$600=BB$4)*(GMWA!$CR$2:$CR$600=BB$1),0),$A57-1966)</f>
        <v>1498.3240000000001</v>
      </c>
      <c r="BC57" s="285" cm="1">
        <f t="array" ref="BC57">INDEX(GMWA!$A$2:$CR$600,MATCH(1,(GMWA!$CQ$2:$CQ$600=BC$3)*(GMWA!$CP$2:$CP$600=BC$4)*(GMWA!$CR$2:$CR$600=BC$1),0),$A57-1966)</f>
        <v>1067.6079999999999</v>
      </c>
      <c r="BD57" s="285" cm="1">
        <f t="array" ref="BD57">INDEX(GMWA!$A$2:$CR$600,MATCH(1,(GMWA!$CQ$2:$CQ$600=BD$3)*(GMWA!$CP$2:$CP$600=BD$4)*(GMWA!$CR$2:$CR$600=BD$1),0),$A57-1966)</f>
        <v>584.69799999999998</v>
      </c>
      <c r="BE57" s="285" cm="1">
        <f t="array" ref="BE57">INDEX(GMWA!$A$2:$CR$600,MATCH(1,(GMWA!$CQ$2:$CQ$600=BE$3)*(GMWA!$CP$2:$CP$600=BE$4)*(GMWA!$CR$2:$CR$600=BE$1),0),$A57-1966)</f>
        <v>478.61630000000002</v>
      </c>
      <c r="BF57" s="285" cm="1">
        <f t="array" ref="BF57">INDEX(GMWA!$A$2:$CR$600,MATCH(1,(GMWA!$CQ$2:$CQ$600=BF$3)*(GMWA!$CP$2:$CP$600=BF$4)*(GMWA!$CR$2:$CR$600=BF$1),0),$A57-1966)</f>
        <v>273.32</v>
      </c>
      <c r="BG57" s="285" cm="1">
        <f t="array" ref="BG57">INDEX(GMWA!$A$2:$CR$600,MATCH(1,(GMWA!$CQ$2:$CQ$600=BG$3)*(GMWA!$CP$2:$CP$600=BG$4)*(GMWA!$CR$2:$CR$600=BG$1),0),$A57-1966)</f>
        <v>510.48899999999998</v>
      </c>
      <c r="BH57" s="285" cm="1">
        <f t="array" ref="BH57">INDEX(GMWA!$A$2:$CR$600,MATCH(1,(GMWA!$CQ$2:$CQ$600=BH$3)*(GMWA!$CP$2:$CP$600=BH$4)*(GMWA!$CR$2:$CR$600=BH$1),0),$A57-1966)</f>
        <v>220.04900000000001</v>
      </c>
      <c r="BI57" s="285" cm="1">
        <f t="array" ref="BI57">INDEX(GMWA!$A$2:$CR$600,MATCH(1,(GMWA!$CQ$2:$CQ$600=BI$3)*(GMWA!$CP$2:$CP$600=BI$4)*(GMWA!$CR$2:$CR$600=BI$1),0),$A57-1966)</f>
        <v>267.3843</v>
      </c>
      <c r="BK57" s="288">
        <f t="shared" ref="BK57:BW76" si="12">100*(B57/V57)</f>
        <v>4.6651134909810326</v>
      </c>
      <c r="BL57" s="288">
        <f t="shared" si="12"/>
        <v>3.1974749265452052</v>
      </c>
      <c r="BM57" s="288">
        <f t="shared" si="12"/>
        <v>0.53206715984903985</v>
      </c>
      <c r="BN57" s="288">
        <f t="shared" si="12"/>
        <v>3.0945206638631659</v>
      </c>
      <c r="BO57" s="288">
        <f t="shared" si="12"/>
        <v>1.5773365495893694</v>
      </c>
      <c r="BP57" s="288">
        <f t="shared" si="12"/>
        <v>1.9595810280018582</v>
      </c>
      <c r="BQ57" s="288">
        <f t="shared" si="12"/>
        <v>1.5974270068702816</v>
      </c>
      <c r="BR57" s="288">
        <f t="shared" si="12"/>
        <v>1.1153445546622955</v>
      </c>
      <c r="BS57" s="288">
        <f t="shared" si="12"/>
        <v>1.8797915265635508</v>
      </c>
      <c r="BT57" s="288">
        <f t="shared" si="12"/>
        <v>1.4913171778446257</v>
      </c>
      <c r="BU57" s="288">
        <f t="shared" si="12"/>
        <v>1.5139553510209032</v>
      </c>
      <c r="BV57" s="288">
        <f t="shared" si="12"/>
        <v>2.4697554946177274</v>
      </c>
      <c r="BW57" s="288">
        <f t="shared" si="12"/>
        <v>2.1280409631347372</v>
      </c>
      <c r="BX57" s="288">
        <f t="shared" si="11"/>
        <v>1.2288751761186831</v>
      </c>
      <c r="BY57" s="288">
        <f t="shared" si="11"/>
        <v>1.7750815574927754</v>
      </c>
      <c r="BZ57" s="288">
        <f t="shared" si="11"/>
        <v>1.0591975550355761</v>
      </c>
      <c r="CA57" s="288">
        <f t="shared" si="10"/>
        <v>1.5131449247230893</v>
      </c>
      <c r="CB57" s="288">
        <f t="shared" si="10"/>
        <v>1.8457743755463145</v>
      </c>
      <c r="CC57" s="288">
        <f t="shared" si="10"/>
        <v>1.6462103938903794</v>
      </c>
      <c r="CD57" s="288">
        <f t="shared" si="10"/>
        <v>2.0477324674769828</v>
      </c>
    </row>
    <row r="58" spans="1:82">
      <c r="A58" s="285">
        <f t="shared" si="9"/>
        <v>2024</v>
      </c>
      <c r="B58" s="285" cm="1">
        <f t="array" ref="B58">INDEX(GMWA!$A$2:$CR$600,MATCH(1,(GMWA!$CQ$2:$CQ$600=B$3)*(GMWA!$CP$2:$CP$600=B$4)*(GMWA!$CR$2:$CR$600=B$1),0),$A58-1966)</f>
        <v>121734.6</v>
      </c>
      <c r="C58" s="285" cm="1">
        <f t="array" ref="C58">INDEX(GMWA!$A$2:$CR$600,MATCH(1,(GMWA!$CQ$2:$CQ$600=C$3)*(GMWA!$CP$2:$CP$600=C$4)*(GMWA!$CR$2:$CR$600=C$1),0),$A58-1966)</f>
        <v>1385.575</v>
      </c>
      <c r="D58" s="285" cm="1">
        <f t="array" ref="D58">INDEX(GMWA!$A$2:$CR$600,MATCH(1,(GMWA!$CQ$2:$CQ$600=D$3)*(GMWA!$CP$2:$CP$600=D$4)*(GMWA!$CR$2:$CR$600=D$1),0),$A58-1966)</f>
        <v>7335.4539999999997</v>
      </c>
      <c r="E58" s="285" cm="1">
        <f t="array" ref="E58">INDEX(GMWA!$A$2:$CR$600,MATCH(1,(GMWA!$CQ$2:$CQ$600=E$3)*(GMWA!$CP$2:$CP$600=E$4)*(GMWA!$CR$2:$CR$600=E$1),0),$A58-1966)</f>
        <v>102652.3</v>
      </c>
      <c r="F58" s="285" cm="1">
        <f t="array" ref="F58">INDEX(GMWA!$A$2:$CR$600,MATCH(1,(GMWA!$CQ$2:$CQ$600=F$3)*(GMWA!$CP$2:$CP$600=F$4)*(GMWA!$CR$2:$CR$600=F$1),0),$A58-1966)</f>
        <v>26784.61</v>
      </c>
      <c r="G58" s="285" cm="1">
        <f t="array" ref="G58">INDEX(GMWA!$A$2:$CR$600,MATCH(1,(GMWA!$CQ$2:$CQ$600=G$3)*(GMWA!$CP$2:$CP$600=G$4)*(GMWA!$CR$2:$CR$600=G$1),0),$A58-1966)</f>
        <v>18.834099999999999</v>
      </c>
      <c r="H58" s="285" cm="1">
        <f t="array" ref="H58">INDEX(GMWA!$A$2:$CR$600,MATCH(1,(GMWA!$CQ$2:$CQ$600=H$3)*(GMWA!$CP$2:$CP$600=H$4)*(GMWA!$CR$2:$CR$600=H$1),0),$A58-1966)</f>
        <v>40984.53</v>
      </c>
      <c r="I58" s="285" cm="1">
        <f t="array" ref="I58">INDEX(GMWA!$A$2:$CR$600,MATCH(1,(GMWA!$CQ$2:$CQ$600=I$3)*(GMWA!$CP$2:$CP$600=I$4)*(GMWA!$CR$2:$CR$600=I$1),0),$A58-1966)</f>
        <v>2.2820550000000002</v>
      </c>
      <c r="J58" s="285" cm="1">
        <f t="array" ref="J58">INDEX(GMWA!$A$2:$CR$600,MATCH(1,(GMWA!$CQ$2:$CQ$600=J$3)*(GMWA!$CP$2:$CP$600=J$4)*(GMWA!$CR$2:$CR$600=J$1),0),$A58-1966)</f>
        <v>30229.49</v>
      </c>
      <c r="K58" s="285" cm="1">
        <f t="array" ref="K58">INDEX(GMWA!$A$2:$CR$600,MATCH(1,(GMWA!$CQ$2:$CQ$600=K$3)*(GMWA!$CP$2:$CP$600=K$4)*(GMWA!$CR$2:$CR$600=K$1),0),$A58-1966)</f>
        <v>46.379240000000003</v>
      </c>
      <c r="L58" s="285" cm="1">
        <f t="array" ref="L58">INDEX(GMWA!$A$2:$CR$600,MATCH(1,(GMWA!$CQ$2:$CQ$600=L$3)*(GMWA!$CP$2:$CP$600=L$4)*(GMWA!$CR$2:$CR$600=L$1),0),$A58-1966)</f>
        <v>56.849969999999999</v>
      </c>
      <c r="M58" s="285" cm="1">
        <f t="array" ref="M58">INDEX(GMWA!$A$2:$CR$600,MATCH(1,(GMWA!$CQ$2:$CQ$600=M$3)*(GMWA!$CP$2:$CP$600=M$4)*(GMWA!$CR$2:$CR$600=M$1),0),$A58-1966)</f>
        <v>85.809250000000006</v>
      </c>
      <c r="N58" s="285" cm="1">
        <f t="array" ref="N58">INDEX(GMWA!$A$2:$CR$600,MATCH(1,(GMWA!$CQ$2:$CQ$600=N$3)*(GMWA!$CP$2:$CP$600=N$4)*(GMWA!$CR$2:$CR$600=N$1),0),$A58-1966)</f>
        <v>38.750019999999999</v>
      </c>
      <c r="O58" s="285" cm="1">
        <f t="array" ref="O58">INDEX(GMWA!$A$2:$CR$600,MATCH(1,(GMWA!$CQ$2:$CQ$600=O$3)*(GMWA!$CP$2:$CP$600=O$4)*(GMWA!$CR$2:$CR$600=O$1),0),$A58-1966)</f>
        <v>7.8932099999999998</v>
      </c>
      <c r="P58" s="285" cm="1">
        <f t="array" ref="P58">INDEX(GMWA!$A$2:$CR$600,MATCH(1,(GMWA!$CQ$2:$CQ$600=P$3)*(GMWA!$CP$2:$CP$600=P$4)*(GMWA!$CR$2:$CR$600=P$1),0),$A58-1966)</f>
        <v>13.005979999999999</v>
      </c>
      <c r="Q58" s="285" cm="1">
        <f t="array" ref="Q58">INDEX(GMWA!$A$2:$CR$600,MATCH(1,(GMWA!$CQ$2:$CQ$600=Q$3)*(GMWA!$CP$2:$CP$600=Q$4)*(GMWA!$CR$2:$CR$600=Q$1),0),$A58-1966)</f>
        <v>7.1098270000000001</v>
      </c>
      <c r="R58" s="285" cm="1">
        <f t="array" ref="R58">INDEX(GMWA!$A$2:$CR$600,MATCH(1,(GMWA!$CQ$2:$CQ$600=R$3)*(GMWA!$CP$2:$CP$600=R$4)*(GMWA!$CR$2:$CR$600=R$1),0),$A58-1966)</f>
        <v>3.184828</v>
      </c>
      <c r="S58" s="285" cm="1">
        <f t="array" ref="S58">INDEX(GMWA!$A$2:$CR$600,MATCH(1,(GMWA!$CQ$2:$CQ$600=S$3)*(GMWA!$CP$2:$CP$600=S$4)*(GMWA!$CR$2:$CR$600=S$1),0),$A58-1966)</f>
        <v>3.373122</v>
      </c>
      <c r="T58" s="285" cm="1">
        <f t="array" ref="T58">INDEX(GMWA!$A$2:$CR$600,MATCH(1,(GMWA!$CQ$2:$CQ$600=T$3)*(GMWA!$CP$2:$CP$600=T$4)*(GMWA!$CR$2:$CR$600=T$1),0),$A58-1966)</f>
        <v>8.3014220000000005</v>
      </c>
      <c r="U58" s="285" cm="1">
        <f t="array" ref="U58">INDEX(GMWA!$A$2:$CR$600,MATCH(1,(GMWA!$CQ$2:$CQ$600=U$3)*(GMWA!$CP$2:$CP$600=U$4)*(GMWA!$CR$2:$CR$600=U$1),0),$A58-1966)</f>
        <v>6.3471270000000004</v>
      </c>
      <c r="V58" s="285" cm="1">
        <f t="array" ref="V58">INDEX(GMWA!$A$2:$CR$600,MATCH(1,(GMWA!$CQ$2:$CQ$600=V$3)*(GMWA!$CP$2:$CP$600=V$4)*(GMWA!$CR$2:$CR$600=V$1),0),$A58-1966)</f>
        <v>2853210</v>
      </c>
      <c r="W58" s="285" cm="1">
        <f t="array" ref="W58">INDEX(GMWA!$A$2:$CR$600,MATCH(1,(GMWA!$CQ$2:$CQ$600=W$3)*(GMWA!$CP$2:$CP$600=W$4)*(GMWA!$CR$2:$CR$600=W$1),0),$A58-1966)</f>
        <v>40179.589999999997</v>
      </c>
      <c r="X58" s="285" cm="1">
        <f t="array" ref="X58">INDEX(GMWA!$A$2:$CR$600,MATCH(1,(GMWA!$CQ$2:$CQ$600=X$3)*(GMWA!$CP$2:$CP$600=X$4)*(GMWA!$CR$2:$CR$600=X$1),0),$A58-1966)</f>
        <v>1413209</v>
      </c>
      <c r="Y58" s="285" cm="1">
        <f t="array" ref="Y58">INDEX(GMWA!$A$2:$CR$600,MATCH(1,(GMWA!$CQ$2:$CQ$600=Y$3)*(GMWA!$CP$2:$CP$600=Y$4)*(GMWA!$CR$2:$CR$600=Y$1),0),$A58-1966)</f>
        <v>3093513</v>
      </c>
      <c r="Z58" s="285" cm="1">
        <f t="array" ref="Z58">INDEX(GMWA!$A$2:$CR$600,MATCH(1,(GMWA!$CQ$2:$CQ$600=Z$3)*(GMWA!$CP$2:$CP$600=Z$4)*(GMWA!$CR$2:$CR$600=Z$1),0),$A58-1966)</f>
        <v>1491019</v>
      </c>
      <c r="AA58" s="285" cm="1">
        <f t="array" ref="AA58">INDEX(GMWA!$A$2:$CR$600,MATCH(1,(GMWA!$CQ$2:$CQ$600=AA$3)*(GMWA!$CP$2:$CP$600=AA$4)*(GMWA!$CR$2:$CR$600=AA$1),0),$A58-1966)</f>
        <v>870.98599999999999</v>
      </c>
      <c r="AB58" s="285" cm="1">
        <f t="array" ref="AB58">INDEX(GMWA!$A$2:$CR$600,MATCH(1,(GMWA!$CQ$2:$CQ$600=AB$3)*(GMWA!$CP$2:$CP$600=AB$4)*(GMWA!$CR$2:$CR$600=AB$1),0),$A58-1966)</f>
        <v>2628794</v>
      </c>
      <c r="AC58" s="285" cm="1">
        <f t="array" ref="AC58">INDEX(GMWA!$A$2:$CR$600,MATCH(1,(GMWA!$CQ$2:$CQ$600=AC$3)*(GMWA!$CP$2:$CP$600=AC$4)*(GMWA!$CR$2:$CR$600=AC$1),0),$A58-1966)</f>
        <v>198.76499999999999</v>
      </c>
      <c r="AD58" s="285" cm="1">
        <f t="array" ref="AD58">INDEX(GMWA!$A$2:$CR$600,MATCH(1,(GMWA!$CQ$2:$CQ$600=AD$3)*(GMWA!$CP$2:$CP$600=AD$4)*(GMWA!$CR$2:$CR$600=AD$1),0),$A58-1966)</f>
        <v>1302054</v>
      </c>
      <c r="AE58" s="285" cm="1">
        <f t="array" ref="AE58">INDEX(GMWA!$A$2:$CR$600,MATCH(1,(GMWA!$CQ$2:$CQ$600=AE$3)*(GMWA!$CP$2:$CP$600=AE$4)*(GMWA!$CR$2:$CR$600=AE$1),0),$A58-1966)</f>
        <v>2505.4690000000001</v>
      </c>
      <c r="AF58" s="285" cm="1">
        <f t="array" ref="AF58">INDEX(GMWA!$A$2:$CR$600,MATCH(1,(GMWA!$CQ$2:$CQ$600=AF$3)*(GMWA!$CP$2:$CP$600=AF$4)*(GMWA!$CR$2:$CR$600=AF$1),0),$A58-1966)</f>
        <v>3714.0160000000001</v>
      </c>
      <c r="AG58" s="285" cm="1">
        <f t="array" ref="AG58">INDEX(GMWA!$A$2:$CR$600,MATCH(1,(GMWA!$CQ$2:$CQ$600=AG$3)*(GMWA!$CP$2:$CP$600=AG$4)*(GMWA!$CR$2:$CR$600=AG$1),0),$A58-1966)</f>
        <v>3264.3710000000001</v>
      </c>
      <c r="AH58" s="285" cm="1">
        <f t="array" ref="AH58">INDEX(GMWA!$A$2:$CR$600,MATCH(1,(GMWA!$CQ$2:$CQ$600=AH$3)*(GMWA!$CP$2:$CP$600=AH$4)*(GMWA!$CR$2:$CR$600=AH$1),0),$A58-1966)</f>
        <v>1731.3389999999999</v>
      </c>
      <c r="AI58" s="285" cm="1">
        <f t="array" ref="AI58">INDEX(GMWA!$A$2:$CR$600,MATCH(1,(GMWA!$CQ$2:$CQ$600=AI$3)*(GMWA!$CP$2:$CP$600=AI$4)*(GMWA!$CR$2:$CR$600=AI$1),0),$A58-1966)</f>
        <v>535.37049999999999</v>
      </c>
      <c r="AJ58" s="285" cm="1">
        <f t="array" ref="AJ58">INDEX(GMWA!$A$2:$CR$600,MATCH(1,(GMWA!$CQ$2:$CQ$600=AJ$3)*(GMWA!$CP$2:$CP$600=AJ$4)*(GMWA!$CR$2:$CR$600=AJ$1),0),$A58-1966)</f>
        <v>709.48829999999998</v>
      </c>
      <c r="AK58" s="285" cm="1">
        <f t="array" ref="AK58">INDEX(GMWA!$A$2:$CR$600,MATCH(1,(GMWA!$CQ$2:$CQ$600=AK$3)*(GMWA!$CP$2:$CP$600=AK$4)*(GMWA!$CR$2:$CR$600=AK$1),0),$A58-1966)</f>
        <v>544.25049999999999</v>
      </c>
      <c r="AL58" s="285" cm="1">
        <f t="array" ref="AL58">INDEX(GMWA!$A$2:$CR$600,MATCH(1,(GMWA!$CQ$2:$CQ$600=AL$3)*(GMWA!$CP$2:$CP$600=AL$4)*(GMWA!$CR$2:$CR$600=AL$1),0),$A58-1966)</f>
        <v>225.15880000000001</v>
      </c>
      <c r="AM58" s="285" cm="1">
        <f t="array" ref="AM58">INDEX(GMWA!$A$2:$CR$600,MATCH(1,(GMWA!$CQ$2:$CQ$600=AM$3)*(GMWA!$CP$2:$CP$600=AM$4)*(GMWA!$CR$2:$CR$600=AM$1),0),$A58-1966)</f>
        <v>164.94</v>
      </c>
      <c r="AN58" s="285" cm="1">
        <f t="array" ref="AN58">INDEX(GMWA!$A$2:$CR$600,MATCH(1,(GMWA!$CQ$2:$CQ$600=AN$3)*(GMWA!$CP$2:$CP$600=AN$4)*(GMWA!$CR$2:$CR$600=AN$1),0),$A58-1966)</f>
        <v>459.87099999999998</v>
      </c>
      <c r="AO58" s="285" cm="1">
        <f t="array" ref="AO58">INDEX(GMWA!$A$2:$CR$600,MATCH(1,(GMWA!$CQ$2:$CQ$600=AO$3)*(GMWA!$CP$2:$CP$600=AO$4)*(GMWA!$CR$2:$CR$600=AO$1),0),$A58-1966)</f>
        <v>276.05829999999997</v>
      </c>
      <c r="AP58" s="285" cm="1">
        <f t="array" ref="AP58">INDEX(GMWA!$A$2:$CR$600,MATCH(1,(GMWA!$CQ$2:$CQ$600=AP$3)*(GMWA!$CP$2:$CP$600=AP$4)*(GMWA!$CR$2:$CR$600=AP$1),0),$A58-1966)</f>
        <v>2825798</v>
      </c>
      <c r="AQ58" s="285" cm="1">
        <f t="array" ref="AQ58">INDEX(GMWA!$A$2:$CR$600,MATCH(1,(GMWA!$CQ$2:$CQ$600=AQ$3)*(GMWA!$CP$2:$CP$600=AQ$4)*(GMWA!$CR$2:$CR$600=AQ$1),0),$A58-1966)</f>
        <v>29160.45</v>
      </c>
      <c r="AR58" s="285" cm="1">
        <f t="array" ref="AR58">INDEX(GMWA!$A$2:$CR$600,MATCH(1,(GMWA!$CQ$2:$CQ$600=AR$3)*(GMWA!$CP$2:$CP$600=AR$4)*(GMWA!$CR$2:$CR$600=AR$1),0),$A58-1966)</f>
        <v>607079.6</v>
      </c>
      <c r="AS58" s="285" cm="1">
        <f t="array" ref="AS58">INDEX(GMWA!$A$2:$CR$600,MATCH(1,(GMWA!$CQ$2:$CQ$600=AS$3)*(GMWA!$CP$2:$CP$600=AS$4)*(GMWA!$CR$2:$CR$600=AS$1),0),$A58-1966)</f>
        <v>2997733</v>
      </c>
      <c r="AT58" s="285" cm="1">
        <f t="array" ref="AT58">INDEX(GMWA!$A$2:$CR$600,MATCH(1,(GMWA!$CQ$2:$CQ$600=AT$3)*(GMWA!$CP$2:$CP$600=AT$4)*(GMWA!$CR$2:$CR$600=AT$1),0),$A58-1966)</f>
        <v>2708267</v>
      </c>
      <c r="AU58" s="285" cm="1">
        <f t="array" ref="AU58">INDEX(GMWA!$A$2:$CR$600,MATCH(1,(GMWA!$CQ$2:$CQ$600=AU$3)*(GMWA!$CP$2:$CP$600=AU$4)*(GMWA!$CR$2:$CR$600=AU$1),0),$A58-1966)</f>
        <v>2906.6729999999998</v>
      </c>
      <c r="AV58" s="285" cm="1">
        <f t="array" ref="AV58">INDEX(GMWA!$A$2:$CR$600,MATCH(1,(GMWA!$CQ$2:$CQ$600=AV$3)*(GMWA!$CP$2:$CP$600=AV$4)*(GMWA!$CR$2:$CR$600=AV$1),0),$A58-1966)</f>
        <v>6452059</v>
      </c>
      <c r="AW58" s="285" cm="1">
        <f t="array" ref="AW58">INDEX(GMWA!$A$2:$CR$600,MATCH(1,(GMWA!$CQ$2:$CQ$600=AW$3)*(GMWA!$CP$2:$CP$600=AW$4)*(GMWA!$CR$2:$CR$600=AW$1),0),$A58-1966)</f>
        <v>826.12159999999994</v>
      </c>
      <c r="AX58" s="285" cm="1">
        <f t="array" ref="AX58">INDEX(GMWA!$A$2:$CR$600,MATCH(1,(GMWA!$CQ$2:$CQ$600=AX$3)*(GMWA!$CP$2:$CP$600=AX$4)*(GMWA!$CR$2:$CR$600=AX$1),0),$A58-1966)</f>
        <v>2569004</v>
      </c>
      <c r="AY58" s="285" cm="1">
        <f t="array" ref="AY58">INDEX(GMWA!$A$2:$CR$600,MATCH(1,(GMWA!$CQ$2:$CQ$600=AY$3)*(GMWA!$CP$2:$CP$600=AY$4)*(GMWA!$CR$2:$CR$600=AY$1),0),$A58-1966)</f>
        <v>4311.2520000000004</v>
      </c>
      <c r="AZ58" s="285" cm="1">
        <f t="array" ref="AZ58">INDEX(GMWA!$A$2:$CR$600,MATCH(1,(GMWA!$CQ$2:$CQ$600=AZ$3)*(GMWA!$CP$2:$CP$600=AZ$4)*(GMWA!$CR$2:$CR$600=AZ$1),0),$A58-1966)</f>
        <v>2922.7190000000001</v>
      </c>
      <c r="BA58" s="285" cm="1">
        <f t="array" ref="BA58">INDEX(GMWA!$A$2:$CR$600,MATCH(1,(GMWA!$CQ$2:$CQ$600=BA$3)*(GMWA!$CP$2:$CP$600=BA$4)*(GMWA!$CR$2:$CR$600=BA$1),0),$A58-1966)</f>
        <v>2172.4059999999999</v>
      </c>
      <c r="BB58" s="285" cm="1">
        <f t="array" ref="BB58">INDEX(GMWA!$A$2:$CR$600,MATCH(1,(GMWA!$CQ$2:$CQ$600=BB$3)*(GMWA!$CP$2:$CP$600=BB$4)*(GMWA!$CR$2:$CR$600=BB$1),0),$A58-1966)</f>
        <v>1589.2439999999999</v>
      </c>
      <c r="BC58" s="285" cm="1">
        <f t="array" ref="BC58">INDEX(GMWA!$A$2:$CR$600,MATCH(1,(GMWA!$CQ$2:$CQ$600=BC$3)*(GMWA!$CP$2:$CP$600=BC$4)*(GMWA!$CR$2:$CR$600=BC$1),0),$A58-1966)</f>
        <v>1130.0940000000001</v>
      </c>
      <c r="BD58" s="285" cm="1">
        <f t="array" ref="BD58">INDEX(GMWA!$A$2:$CR$600,MATCH(1,(GMWA!$CQ$2:$CQ$600=BD$3)*(GMWA!$CP$2:$CP$600=BD$4)*(GMWA!$CR$2:$CR$600=BD$1),0),$A58-1966)</f>
        <v>610.00130000000001</v>
      </c>
      <c r="BE58" s="285" cm="1">
        <f t="array" ref="BE58">INDEX(GMWA!$A$2:$CR$600,MATCH(1,(GMWA!$CQ$2:$CQ$600=BE$3)*(GMWA!$CP$2:$CP$600=BE$4)*(GMWA!$CR$2:$CR$600=BE$1),0),$A58-1966)</f>
        <v>490.73360000000002</v>
      </c>
      <c r="BF58" s="285" cm="1">
        <f t="array" ref="BF58">INDEX(GMWA!$A$2:$CR$600,MATCH(1,(GMWA!$CQ$2:$CQ$600=BF$3)*(GMWA!$CP$2:$CP$600=BF$4)*(GMWA!$CR$2:$CR$600=BF$1),0),$A58-1966)</f>
        <v>276.99790000000002</v>
      </c>
      <c r="BG58" s="285" cm="1">
        <f t="array" ref="BG58">INDEX(GMWA!$A$2:$CR$600,MATCH(1,(GMWA!$CQ$2:$CQ$600=BG$3)*(GMWA!$CP$2:$CP$600=BG$4)*(GMWA!$CR$2:$CR$600=BG$1),0),$A58-1966)</f>
        <v>521.78049999999996</v>
      </c>
      <c r="BH58" s="285" cm="1">
        <f t="array" ref="BH58">INDEX(GMWA!$A$2:$CR$600,MATCH(1,(GMWA!$CQ$2:$CQ$600=BH$3)*(GMWA!$CP$2:$CP$600=BH$4)*(GMWA!$CR$2:$CR$600=BH$1),0),$A58-1966)</f>
        <v>231.1619</v>
      </c>
      <c r="BI58" s="285" cm="1">
        <f t="array" ref="BI58">INDEX(GMWA!$A$2:$CR$600,MATCH(1,(GMWA!$CQ$2:$CQ$600=BI$3)*(GMWA!$CP$2:$CP$600=BI$4)*(GMWA!$CR$2:$CR$600=BI$1),0),$A58-1966)</f>
        <v>283.16239999999999</v>
      </c>
      <c r="BK58" s="288">
        <f t="shared" si="12"/>
        <v>4.266583952811045</v>
      </c>
      <c r="BL58" s="288">
        <f t="shared" si="12"/>
        <v>3.448454800061425</v>
      </c>
      <c r="BM58" s="288">
        <f t="shared" si="12"/>
        <v>0.5190636346074784</v>
      </c>
      <c r="BN58" s="288">
        <f t="shared" si="12"/>
        <v>3.3183083439442469</v>
      </c>
      <c r="BO58" s="288">
        <f t="shared" si="12"/>
        <v>1.7963962900539834</v>
      </c>
      <c r="BP58" s="288">
        <f t="shared" si="12"/>
        <v>2.1623883736363156</v>
      </c>
      <c r="BQ58" s="288">
        <f t="shared" si="12"/>
        <v>1.5590620642013029</v>
      </c>
      <c r="BR58" s="288">
        <f t="shared" si="12"/>
        <v>1.1481171232359824</v>
      </c>
      <c r="BS58" s="288">
        <f t="shared" si="12"/>
        <v>2.3216771347424916</v>
      </c>
      <c r="BT58" s="288">
        <f t="shared" si="12"/>
        <v>1.8511200896917903</v>
      </c>
      <c r="BU58" s="288">
        <f t="shared" si="12"/>
        <v>1.530687266829222</v>
      </c>
      <c r="BV58" s="288">
        <f t="shared" si="12"/>
        <v>2.6286610804960588</v>
      </c>
      <c r="BW58" s="288">
        <f t="shared" si="12"/>
        <v>2.2381532443963894</v>
      </c>
      <c r="BX58" s="288">
        <f t="shared" si="11"/>
        <v>1.4743453365473069</v>
      </c>
      <c r="BY58" s="288">
        <f t="shared" si="11"/>
        <v>1.8331493274801005</v>
      </c>
      <c r="BZ58" s="288">
        <f t="shared" si="11"/>
        <v>1.3063519463923323</v>
      </c>
      <c r="CA58" s="288">
        <f t="shared" si="10"/>
        <v>1.4144808019939705</v>
      </c>
      <c r="CB58" s="288">
        <f t="shared" si="10"/>
        <v>2.0450600218261186</v>
      </c>
      <c r="CC58" s="288">
        <f t="shared" si="10"/>
        <v>1.8051631870676779</v>
      </c>
      <c r="CD58" s="288">
        <f t="shared" si="10"/>
        <v>2.2991980317201119</v>
      </c>
    </row>
    <row r="59" spans="1:82">
      <c r="A59" s="285">
        <f t="shared" si="9"/>
        <v>2025</v>
      </c>
      <c r="B59" s="285" cm="1">
        <f t="array" ref="B59">INDEX(GMWA!$A$2:$CR$600,MATCH(1,(GMWA!$CQ$2:$CQ$600=B$3)*(GMWA!$CP$2:$CP$600=B$4)*(GMWA!$CR$2:$CR$600=B$1),0),$A59-1966)</f>
        <v>121797.6</v>
      </c>
      <c r="C59" s="285" cm="1">
        <f t="array" ref="C59">INDEX(GMWA!$A$2:$CR$600,MATCH(1,(GMWA!$CQ$2:$CQ$600=C$3)*(GMWA!$CP$2:$CP$600=C$4)*(GMWA!$CR$2:$CR$600=C$1),0),$A59-1966)</f>
        <v>1477.665</v>
      </c>
      <c r="D59" s="285" cm="1">
        <f t="array" ref="D59">INDEX(GMWA!$A$2:$CR$600,MATCH(1,(GMWA!$CQ$2:$CQ$600=D$3)*(GMWA!$CP$2:$CP$600=D$4)*(GMWA!$CR$2:$CR$600=D$1),0),$A59-1966)</f>
        <v>8553.4879999999994</v>
      </c>
      <c r="E59" s="285" cm="1">
        <f t="array" ref="E59">INDEX(GMWA!$A$2:$CR$600,MATCH(1,(GMWA!$CQ$2:$CQ$600=E$3)*(GMWA!$CP$2:$CP$600=E$4)*(GMWA!$CR$2:$CR$600=E$1),0),$A59-1966)</f>
        <v>103069.7</v>
      </c>
      <c r="F59" s="285" cm="1">
        <f t="array" ref="F59">INDEX(GMWA!$A$2:$CR$600,MATCH(1,(GMWA!$CQ$2:$CQ$600=F$3)*(GMWA!$CP$2:$CP$600=F$4)*(GMWA!$CR$2:$CR$600=F$1),0),$A59-1966)</f>
        <v>40901.81</v>
      </c>
      <c r="G59" s="285" cm="1">
        <f t="array" ref="G59">INDEX(GMWA!$A$2:$CR$600,MATCH(1,(GMWA!$CQ$2:$CQ$600=G$3)*(GMWA!$CP$2:$CP$600=G$4)*(GMWA!$CR$2:$CR$600=G$1),0),$A59-1966)</f>
        <v>16.647970000000001</v>
      </c>
      <c r="H59" s="285" cm="1">
        <f t="array" ref="H59">INDEX(GMWA!$A$2:$CR$600,MATCH(1,(GMWA!$CQ$2:$CQ$600=H$3)*(GMWA!$CP$2:$CP$600=H$4)*(GMWA!$CR$2:$CR$600=H$1),0),$A59-1966)</f>
        <v>37481.5</v>
      </c>
      <c r="I59" s="285" cm="1">
        <f t="array" ref="I59">INDEX(GMWA!$A$2:$CR$600,MATCH(1,(GMWA!$CQ$2:$CQ$600=I$3)*(GMWA!$CP$2:$CP$600=I$4)*(GMWA!$CR$2:$CR$600=I$1),0),$A59-1966)</f>
        <v>2.3234849999999998</v>
      </c>
      <c r="J59" s="285" cm="1">
        <f t="array" ref="J59">INDEX(GMWA!$A$2:$CR$600,MATCH(1,(GMWA!$CQ$2:$CQ$600=J$3)*(GMWA!$CP$2:$CP$600=J$4)*(GMWA!$CR$2:$CR$600=J$1),0),$A59-1966)</f>
        <v>37401.74</v>
      </c>
      <c r="K59" s="285" cm="1">
        <f t="array" ref="K59">INDEX(GMWA!$A$2:$CR$600,MATCH(1,(GMWA!$CQ$2:$CQ$600=K$3)*(GMWA!$CP$2:$CP$600=K$4)*(GMWA!$CR$2:$CR$600=K$1),0),$A59-1966)</f>
        <v>50.669089999999997</v>
      </c>
      <c r="L59" s="285" cm="1">
        <f t="array" ref="L59">INDEX(GMWA!$A$2:$CR$600,MATCH(1,(GMWA!$CQ$2:$CQ$600=L$3)*(GMWA!$CP$2:$CP$600=L$4)*(GMWA!$CR$2:$CR$600=L$1),0),$A59-1966)</f>
        <v>64.444220000000001</v>
      </c>
      <c r="M59" s="285" cm="1">
        <f t="array" ref="M59">INDEX(GMWA!$A$2:$CR$600,MATCH(1,(GMWA!$CQ$2:$CQ$600=M$3)*(GMWA!$CP$2:$CP$600=M$4)*(GMWA!$CR$2:$CR$600=M$1),0),$A59-1966)</f>
        <v>89.967910000000003</v>
      </c>
      <c r="N59" s="285" cm="1">
        <f t="array" ref="N59">INDEX(GMWA!$A$2:$CR$600,MATCH(1,(GMWA!$CQ$2:$CQ$600=N$3)*(GMWA!$CP$2:$CP$600=N$4)*(GMWA!$CR$2:$CR$600=N$1),0),$A59-1966)</f>
        <v>39.90334</v>
      </c>
      <c r="O59" s="285" cm="1">
        <f t="array" ref="O59">INDEX(GMWA!$A$2:$CR$600,MATCH(1,(GMWA!$CQ$2:$CQ$600=O$3)*(GMWA!$CP$2:$CP$600=O$4)*(GMWA!$CR$2:$CR$600=O$1),0),$A59-1966)</f>
        <v>9.2389410000000005</v>
      </c>
      <c r="P59" s="285" cm="1">
        <f t="array" ref="P59">INDEX(GMWA!$A$2:$CR$600,MATCH(1,(GMWA!$CQ$2:$CQ$600=P$3)*(GMWA!$CP$2:$CP$600=P$4)*(GMWA!$CR$2:$CR$600=P$1),0),$A59-1966)</f>
        <v>13.45584</v>
      </c>
      <c r="Q59" s="285" cm="1">
        <f t="array" ref="Q59">INDEX(GMWA!$A$2:$CR$600,MATCH(1,(GMWA!$CQ$2:$CQ$600=Q$3)*(GMWA!$CP$2:$CP$600=Q$4)*(GMWA!$CR$2:$CR$600=Q$1),0),$A59-1966)</f>
        <v>7.5996439999999996</v>
      </c>
      <c r="R59" s="285" cm="1">
        <f t="array" ref="R59">INDEX(GMWA!$A$2:$CR$600,MATCH(1,(GMWA!$CQ$2:$CQ$600=R$3)*(GMWA!$CP$2:$CP$600=R$4)*(GMWA!$CR$2:$CR$600=R$1),0),$A59-1966)</f>
        <v>3.2694320000000001</v>
      </c>
      <c r="S59" s="285" cm="1">
        <f t="array" ref="S59">INDEX(GMWA!$A$2:$CR$600,MATCH(1,(GMWA!$CQ$2:$CQ$600=S$3)*(GMWA!$CP$2:$CP$600=S$4)*(GMWA!$CR$2:$CR$600=S$1),0),$A59-1966)</f>
        <v>3.0318260000000001</v>
      </c>
      <c r="T59" s="285" cm="1">
        <f t="array" ref="T59">INDEX(GMWA!$A$2:$CR$600,MATCH(1,(GMWA!$CQ$2:$CQ$600=T$3)*(GMWA!$CP$2:$CP$600=T$4)*(GMWA!$CR$2:$CR$600=T$1),0),$A59-1966)</f>
        <v>8.4963250000000006</v>
      </c>
      <c r="U59" s="285" cm="1">
        <f t="array" ref="U59">INDEX(GMWA!$A$2:$CR$600,MATCH(1,(GMWA!$CQ$2:$CQ$600=U$3)*(GMWA!$CP$2:$CP$600=U$4)*(GMWA!$CR$2:$CR$600=U$1),0),$A59-1966)</f>
        <v>6.609788</v>
      </c>
      <c r="V59" s="285" cm="1">
        <f t="array" ref="V59">INDEX(GMWA!$A$2:$CR$600,MATCH(1,(GMWA!$CQ$2:$CQ$600=V$3)*(GMWA!$CP$2:$CP$600=V$4)*(GMWA!$CR$2:$CR$600=V$1),0),$A59-1966)</f>
        <v>2955058</v>
      </c>
      <c r="W59" s="285" cm="1">
        <f t="array" ref="W59">INDEX(GMWA!$A$2:$CR$600,MATCH(1,(GMWA!$CQ$2:$CQ$600=W$3)*(GMWA!$CP$2:$CP$600=W$4)*(GMWA!$CR$2:$CR$600=W$1),0),$A59-1966)</f>
        <v>42360.56</v>
      </c>
      <c r="X59" s="285" cm="1">
        <f t="array" ref="X59">INDEX(GMWA!$A$2:$CR$600,MATCH(1,(GMWA!$CQ$2:$CQ$600=X$3)*(GMWA!$CP$2:$CP$600=X$4)*(GMWA!$CR$2:$CR$600=X$1),0),$A59-1966)</f>
        <v>1434366</v>
      </c>
      <c r="Y59" s="285" cm="1">
        <f t="array" ref="Y59">INDEX(GMWA!$A$2:$CR$600,MATCH(1,(GMWA!$CQ$2:$CQ$600=Y$3)*(GMWA!$CP$2:$CP$600=Y$4)*(GMWA!$CR$2:$CR$600=Y$1),0),$A59-1966)</f>
        <v>3166896</v>
      </c>
      <c r="Z59" s="285" cm="1">
        <f t="array" ref="Z59">INDEX(GMWA!$A$2:$CR$600,MATCH(1,(GMWA!$CQ$2:$CQ$600=Z$3)*(GMWA!$CP$2:$CP$600=Z$4)*(GMWA!$CR$2:$CR$600=Z$1),0),$A59-1966)</f>
        <v>1559209</v>
      </c>
      <c r="AA59" s="285" cm="1">
        <f t="array" ref="AA59">INDEX(GMWA!$A$2:$CR$600,MATCH(1,(GMWA!$CQ$2:$CQ$600=AA$3)*(GMWA!$CP$2:$CP$600=AA$4)*(GMWA!$CR$2:$CR$600=AA$1),0),$A59-1966)</f>
        <v>812.21029999999996</v>
      </c>
      <c r="AB59" s="285" cm="1">
        <f t="array" ref="AB59">INDEX(GMWA!$A$2:$CR$600,MATCH(1,(GMWA!$CQ$2:$CQ$600=AB$3)*(GMWA!$CP$2:$CP$600=AB$4)*(GMWA!$CR$2:$CR$600=AB$1),0),$A59-1966)</f>
        <v>2692774</v>
      </c>
      <c r="AC59" s="285" cm="1">
        <f t="array" ref="AC59">INDEX(GMWA!$A$2:$CR$600,MATCH(1,(GMWA!$CQ$2:$CQ$600=AC$3)*(GMWA!$CP$2:$CP$600=AC$4)*(GMWA!$CR$2:$CR$600=AC$1),0),$A59-1966)</f>
        <v>198.56440000000001</v>
      </c>
      <c r="AD59" s="285" cm="1">
        <f t="array" ref="AD59">INDEX(GMWA!$A$2:$CR$600,MATCH(1,(GMWA!$CQ$2:$CQ$600=AD$3)*(GMWA!$CP$2:$CP$600=AD$4)*(GMWA!$CR$2:$CR$600=AD$1),0),$A59-1966)</f>
        <v>1360726</v>
      </c>
      <c r="AE59" s="285" cm="1">
        <f t="array" ref="AE59">INDEX(GMWA!$A$2:$CR$600,MATCH(1,(GMWA!$CQ$2:$CQ$600=AE$3)*(GMWA!$CP$2:$CP$600=AE$4)*(GMWA!$CR$2:$CR$600=AE$1),0),$A59-1966)</f>
        <v>2573.4459999999999</v>
      </c>
      <c r="AF59" s="285" cm="1">
        <f t="array" ref="AF59">INDEX(GMWA!$A$2:$CR$600,MATCH(1,(GMWA!$CQ$2:$CQ$600=AF$3)*(GMWA!$CP$2:$CP$600=AF$4)*(GMWA!$CR$2:$CR$600=AF$1),0),$A59-1966)</f>
        <v>3882.3249999999998</v>
      </c>
      <c r="AG59" s="285" cm="1">
        <f t="array" ref="AG59">INDEX(GMWA!$A$2:$CR$600,MATCH(1,(GMWA!$CQ$2:$CQ$600=AG$3)*(GMWA!$CP$2:$CP$600=AG$4)*(GMWA!$CR$2:$CR$600=AG$1),0),$A59-1966)</f>
        <v>3388.8470000000002</v>
      </c>
      <c r="AH59" s="285" cm="1">
        <f t="array" ref="AH59">INDEX(GMWA!$A$2:$CR$600,MATCH(1,(GMWA!$CQ$2:$CQ$600=AH$3)*(GMWA!$CP$2:$CP$600=AH$4)*(GMWA!$CR$2:$CR$600=AH$1),0),$A59-1966)</f>
        <v>1780.3389999999999</v>
      </c>
      <c r="AI59" s="285" cm="1">
        <f t="array" ref="AI59">INDEX(GMWA!$A$2:$CR$600,MATCH(1,(GMWA!$CQ$2:$CQ$600=AI$3)*(GMWA!$CP$2:$CP$600=AI$4)*(GMWA!$CR$2:$CR$600=AI$1),0),$A59-1966)</f>
        <v>556.6</v>
      </c>
      <c r="AJ59" s="285" cm="1">
        <f t="array" ref="AJ59">INDEX(GMWA!$A$2:$CR$600,MATCH(1,(GMWA!$CQ$2:$CQ$600=AJ$3)*(GMWA!$CP$2:$CP$600=AJ$4)*(GMWA!$CR$2:$CR$600=AJ$1),0),$A59-1966)</f>
        <v>730.00250000000005</v>
      </c>
      <c r="AK59" s="285" cm="1">
        <f t="array" ref="AK59">INDEX(GMWA!$A$2:$CR$600,MATCH(1,(GMWA!$CQ$2:$CQ$600=AK$3)*(GMWA!$CP$2:$CP$600=AK$4)*(GMWA!$CR$2:$CR$600=AK$1),0),$A59-1966)</f>
        <v>560.73869999999999</v>
      </c>
      <c r="AL59" s="285" cm="1">
        <f t="array" ref="AL59">INDEX(GMWA!$A$2:$CR$600,MATCH(1,(GMWA!$CQ$2:$CQ$600=AL$3)*(GMWA!$CP$2:$CP$600=AL$4)*(GMWA!$CR$2:$CR$600=AL$1),0),$A59-1966)</f>
        <v>237.16569999999999</v>
      </c>
      <c r="AM59" s="285" cm="1">
        <f t="array" ref="AM59">INDEX(GMWA!$A$2:$CR$600,MATCH(1,(GMWA!$CQ$2:$CQ$600=AM$3)*(GMWA!$CP$2:$CP$600=AM$4)*(GMWA!$CR$2:$CR$600=AM$1),0),$A59-1966)</f>
        <v>157.15809999999999</v>
      </c>
      <c r="AN59" s="285" cm="1">
        <f t="array" ref="AN59">INDEX(GMWA!$A$2:$CR$600,MATCH(1,(GMWA!$CQ$2:$CQ$600=AN$3)*(GMWA!$CP$2:$CP$600=AN$4)*(GMWA!$CR$2:$CR$600=AN$1),0),$A59-1966)</f>
        <v>463.03030000000001</v>
      </c>
      <c r="AO59" s="285" cm="1">
        <f t="array" ref="AO59">INDEX(GMWA!$A$2:$CR$600,MATCH(1,(GMWA!$CQ$2:$CQ$600=AO$3)*(GMWA!$CP$2:$CP$600=AO$4)*(GMWA!$CR$2:$CR$600=AO$1),0),$A59-1966)</f>
        <v>273.7063</v>
      </c>
      <c r="AP59" s="285" cm="1">
        <f t="array" ref="AP59">INDEX(GMWA!$A$2:$CR$600,MATCH(1,(GMWA!$CQ$2:$CQ$600=AP$3)*(GMWA!$CP$2:$CP$600=AP$4)*(GMWA!$CR$2:$CR$600=AP$1),0),$A59-1966)</f>
        <v>2942997</v>
      </c>
      <c r="AQ59" s="285" cm="1">
        <f t="array" ref="AQ59">INDEX(GMWA!$A$2:$CR$600,MATCH(1,(GMWA!$CQ$2:$CQ$600=AQ$3)*(GMWA!$CP$2:$CP$600=AQ$4)*(GMWA!$CR$2:$CR$600=AQ$1),0),$A59-1966)</f>
        <v>30545.01</v>
      </c>
      <c r="AR59" s="285" cm="1">
        <f t="array" ref="AR59">INDEX(GMWA!$A$2:$CR$600,MATCH(1,(GMWA!$CQ$2:$CQ$600=AR$3)*(GMWA!$CP$2:$CP$600=AR$4)*(GMWA!$CR$2:$CR$600=AR$1),0),$A59-1966)</f>
        <v>613654.9</v>
      </c>
      <c r="AS59" s="285" cm="1">
        <f t="array" ref="AS59">INDEX(GMWA!$A$2:$CR$600,MATCH(1,(GMWA!$CQ$2:$CQ$600=AS$3)*(GMWA!$CP$2:$CP$600=AS$4)*(GMWA!$CR$2:$CR$600=AS$1),0),$A59-1966)</f>
        <v>3092623</v>
      </c>
      <c r="AT59" s="285" cm="1">
        <f t="array" ref="AT59">INDEX(GMWA!$A$2:$CR$600,MATCH(1,(GMWA!$CQ$2:$CQ$600=AT$3)*(GMWA!$CP$2:$CP$600=AT$4)*(GMWA!$CR$2:$CR$600=AT$1),0),$A59-1966)</f>
        <v>2777868</v>
      </c>
      <c r="AU59" s="285" cm="1">
        <f t="array" ref="AU59">INDEX(GMWA!$A$2:$CR$600,MATCH(1,(GMWA!$CQ$2:$CQ$600=AU$3)*(GMWA!$CP$2:$CP$600=AU$4)*(GMWA!$CR$2:$CR$600=AU$1),0),$A59-1966)</f>
        <v>3024.761</v>
      </c>
      <c r="AV59" s="285" cm="1">
        <f t="array" ref="AV59">INDEX(GMWA!$A$2:$CR$600,MATCH(1,(GMWA!$CQ$2:$CQ$600=AV$3)*(GMWA!$CP$2:$CP$600=AV$4)*(GMWA!$CR$2:$CR$600=AV$1),0),$A59-1966)</f>
        <v>6711506</v>
      </c>
      <c r="AW59" s="285" cm="1">
        <f t="array" ref="AW59">INDEX(GMWA!$A$2:$CR$600,MATCH(1,(GMWA!$CQ$2:$CQ$600=AW$3)*(GMWA!$CP$2:$CP$600=AW$4)*(GMWA!$CR$2:$CR$600=AW$1),0),$A59-1966)</f>
        <v>841.09310000000005</v>
      </c>
      <c r="AX59" s="285" cm="1">
        <f t="array" ref="AX59">INDEX(GMWA!$A$2:$CR$600,MATCH(1,(GMWA!$CQ$2:$CQ$600=AX$3)*(GMWA!$CP$2:$CP$600=AX$4)*(GMWA!$CR$2:$CR$600=AX$1),0),$A59-1966)</f>
        <v>2719921</v>
      </c>
      <c r="AY59" s="285" cm="1">
        <f t="array" ref="AY59">INDEX(GMWA!$A$2:$CR$600,MATCH(1,(GMWA!$CQ$2:$CQ$600=AY$3)*(GMWA!$CP$2:$CP$600=AY$4)*(GMWA!$CR$2:$CR$600=AY$1),0),$A59-1966)</f>
        <v>4400.6369999999997</v>
      </c>
      <c r="AZ59" s="285" cm="1">
        <f t="array" ref="AZ59">INDEX(GMWA!$A$2:$CR$600,MATCH(1,(GMWA!$CQ$2:$CQ$600=AZ$3)*(GMWA!$CP$2:$CP$600=AZ$4)*(GMWA!$CR$2:$CR$600=AZ$1),0),$A59-1966)</f>
        <v>2994.3429999999998</v>
      </c>
      <c r="BA59" s="285" cm="1">
        <f t="array" ref="BA59">INDEX(GMWA!$A$2:$CR$600,MATCH(1,(GMWA!$CQ$2:$CQ$600=BA$3)*(GMWA!$CP$2:$CP$600=BA$4)*(GMWA!$CR$2:$CR$600=BA$1),0),$A59-1966)</f>
        <v>2209.3969999999999</v>
      </c>
      <c r="BB59" s="285" cm="1">
        <f t="array" ref="BB59">INDEX(GMWA!$A$2:$CR$600,MATCH(1,(GMWA!$CQ$2:$CQ$600=BB$3)*(GMWA!$CP$2:$CP$600=BB$4)*(GMWA!$CR$2:$CR$600=BB$1),0),$A59-1966)</f>
        <v>1667.4649999999999</v>
      </c>
      <c r="BC59" s="285" cm="1">
        <f t="array" ref="BC59">INDEX(GMWA!$A$2:$CR$600,MATCH(1,(GMWA!$CQ$2:$CQ$600=BC$3)*(GMWA!$CP$2:$CP$600=BC$4)*(GMWA!$CR$2:$CR$600=BC$1),0),$A59-1966)</f>
        <v>1163.8240000000001</v>
      </c>
      <c r="BD59" s="285" cm="1">
        <f t="array" ref="BD59">INDEX(GMWA!$A$2:$CR$600,MATCH(1,(GMWA!$CQ$2:$CQ$600=BD$3)*(GMWA!$CP$2:$CP$600=BD$4)*(GMWA!$CR$2:$CR$600=BD$1),0),$A59-1966)</f>
        <v>639.16420000000005</v>
      </c>
      <c r="BE59" s="285" cm="1">
        <f t="array" ref="BE59">INDEX(GMWA!$A$2:$CR$600,MATCH(1,(GMWA!$CQ$2:$CQ$600=BE$3)*(GMWA!$CP$2:$CP$600=BE$4)*(GMWA!$CR$2:$CR$600=BE$1),0),$A59-1966)</f>
        <v>502.54480000000001</v>
      </c>
      <c r="BF59" s="285" cm="1">
        <f t="array" ref="BF59">INDEX(GMWA!$A$2:$CR$600,MATCH(1,(GMWA!$CQ$2:$CQ$600=BF$3)*(GMWA!$CP$2:$CP$600=BF$4)*(GMWA!$CR$2:$CR$600=BF$1),0),$A59-1966)</f>
        <v>285.56599999999997</v>
      </c>
      <c r="BG59" s="285" cm="1">
        <f t="array" ref="BG59">INDEX(GMWA!$A$2:$CR$600,MATCH(1,(GMWA!$CQ$2:$CQ$600=BG$3)*(GMWA!$CP$2:$CP$600=BG$4)*(GMWA!$CR$2:$CR$600=BG$1),0),$A59-1966)</f>
        <v>562.95270000000005</v>
      </c>
      <c r="BH59" s="285" cm="1">
        <f t="array" ref="BH59">INDEX(GMWA!$A$2:$CR$600,MATCH(1,(GMWA!$CQ$2:$CQ$600=BH$3)*(GMWA!$CP$2:$CP$600=BH$4)*(GMWA!$CR$2:$CR$600=BH$1),0),$A59-1966)</f>
        <v>240.7628</v>
      </c>
      <c r="BI59" s="285" cm="1">
        <f t="array" ref="BI59">INDEX(GMWA!$A$2:$CR$600,MATCH(1,(GMWA!$CQ$2:$CQ$600=BI$3)*(GMWA!$CP$2:$CP$600=BI$4)*(GMWA!$CR$2:$CR$600=BI$1),0),$A59-1966)</f>
        <v>294.45400000000001</v>
      </c>
      <c r="BK59" s="288">
        <f t="shared" si="12"/>
        <v>4.1216652938791736</v>
      </c>
      <c r="BL59" s="288">
        <f t="shared" si="12"/>
        <v>3.4883037429155799</v>
      </c>
      <c r="BM59" s="288">
        <f t="shared" si="12"/>
        <v>0.59632534513506308</v>
      </c>
      <c r="BN59" s="288">
        <f t="shared" si="12"/>
        <v>3.2545969302433675</v>
      </c>
      <c r="BO59" s="288">
        <f t="shared" si="12"/>
        <v>2.6232410151557617</v>
      </c>
      <c r="BP59" s="288">
        <f t="shared" si="12"/>
        <v>2.0497117556869204</v>
      </c>
      <c r="BQ59" s="288">
        <f t="shared" si="12"/>
        <v>1.3919289179114178</v>
      </c>
      <c r="BR59" s="288">
        <f t="shared" si="12"/>
        <v>1.1701417776801881</v>
      </c>
      <c r="BS59" s="288">
        <f t="shared" si="12"/>
        <v>2.7486606414516954</v>
      </c>
      <c r="BT59" s="288">
        <f t="shared" si="12"/>
        <v>1.9689198840776141</v>
      </c>
      <c r="BU59" s="288">
        <f t="shared" si="12"/>
        <v>1.6599388253173035</v>
      </c>
      <c r="BV59" s="288">
        <f t="shared" si="12"/>
        <v>2.6548236022458376</v>
      </c>
      <c r="BW59" s="288">
        <f t="shared" si="12"/>
        <v>2.2413338133917193</v>
      </c>
      <c r="BX59" s="288">
        <f t="shared" si="11"/>
        <v>1.6598887890765361</v>
      </c>
      <c r="BY59" s="288">
        <f t="shared" si="11"/>
        <v>1.8432594408923257</v>
      </c>
      <c r="BZ59" s="288">
        <f t="shared" si="11"/>
        <v>1.3552915110014698</v>
      </c>
      <c r="CA59" s="288">
        <f t="shared" si="10"/>
        <v>1.3785433559743254</v>
      </c>
      <c r="CB59" s="288">
        <f t="shared" si="10"/>
        <v>1.9291566899828902</v>
      </c>
      <c r="CC59" s="288">
        <f t="shared" si="10"/>
        <v>1.8349393117469852</v>
      </c>
      <c r="CD59" s="288">
        <f t="shared" si="10"/>
        <v>2.4149199342506913</v>
      </c>
    </row>
    <row r="60" spans="1:82">
      <c r="A60" s="285">
        <f t="shared" si="9"/>
        <v>2026</v>
      </c>
      <c r="B60" s="285" cm="1">
        <f t="array" ref="B60">INDEX(GMWA!$A$2:$CR$600,MATCH(1,(GMWA!$CQ$2:$CQ$600=B$3)*(GMWA!$CP$2:$CP$600=B$4)*(GMWA!$CR$2:$CR$600=B$1),0),$A60-1966)</f>
        <v>117293.5</v>
      </c>
      <c r="C60" s="285" cm="1">
        <f t="array" ref="C60">INDEX(GMWA!$A$2:$CR$600,MATCH(1,(GMWA!$CQ$2:$CQ$600=C$3)*(GMWA!$CP$2:$CP$600=C$4)*(GMWA!$CR$2:$CR$600=C$1),0),$A60-1966)</f>
        <v>1555.828</v>
      </c>
      <c r="D60" s="285" cm="1">
        <f t="array" ref="D60">INDEX(GMWA!$A$2:$CR$600,MATCH(1,(GMWA!$CQ$2:$CQ$600=D$3)*(GMWA!$CP$2:$CP$600=D$4)*(GMWA!$CR$2:$CR$600=D$1),0),$A60-1966)</f>
        <v>10898.14</v>
      </c>
      <c r="E60" s="285" cm="1">
        <f t="array" ref="E60">INDEX(GMWA!$A$2:$CR$600,MATCH(1,(GMWA!$CQ$2:$CQ$600=E$3)*(GMWA!$CP$2:$CP$600=E$4)*(GMWA!$CR$2:$CR$600=E$1),0),$A60-1966)</f>
        <v>105770.5</v>
      </c>
      <c r="F60" s="285" cm="1">
        <f t="array" ref="F60">INDEX(GMWA!$A$2:$CR$600,MATCH(1,(GMWA!$CQ$2:$CQ$600=F$3)*(GMWA!$CP$2:$CP$600=F$4)*(GMWA!$CR$2:$CR$600=F$1),0),$A60-1966)</f>
        <v>50811.74</v>
      </c>
      <c r="G60" s="285" cm="1">
        <f t="array" ref="G60">INDEX(GMWA!$A$2:$CR$600,MATCH(1,(GMWA!$CQ$2:$CQ$600=G$3)*(GMWA!$CP$2:$CP$600=G$4)*(GMWA!$CR$2:$CR$600=G$1),0),$A60-1966)</f>
        <v>14.89662</v>
      </c>
      <c r="H60" s="285" cm="1">
        <f t="array" ref="H60">INDEX(GMWA!$A$2:$CR$600,MATCH(1,(GMWA!$CQ$2:$CQ$600=H$3)*(GMWA!$CP$2:$CP$600=H$4)*(GMWA!$CR$2:$CR$600=H$1),0),$A60-1966)</f>
        <v>38818.71</v>
      </c>
      <c r="I60" s="285" cm="1">
        <f t="array" ref="I60">INDEX(GMWA!$A$2:$CR$600,MATCH(1,(GMWA!$CQ$2:$CQ$600=I$3)*(GMWA!$CP$2:$CP$600=I$4)*(GMWA!$CR$2:$CR$600=I$1),0),$A60-1966)</f>
        <v>2.3825099999999999</v>
      </c>
      <c r="J60" s="285" cm="1">
        <f t="array" ref="J60">INDEX(GMWA!$A$2:$CR$600,MATCH(1,(GMWA!$CQ$2:$CQ$600=J$3)*(GMWA!$CP$2:$CP$600=J$4)*(GMWA!$CR$2:$CR$600=J$1),0),$A60-1966)</f>
        <v>36198.199999999997</v>
      </c>
      <c r="K60" s="285" cm="1">
        <f t="array" ref="K60">INDEX(GMWA!$A$2:$CR$600,MATCH(1,(GMWA!$CQ$2:$CQ$600=K$3)*(GMWA!$CP$2:$CP$600=K$4)*(GMWA!$CR$2:$CR$600=K$1),0),$A60-1966)</f>
        <v>52.426270000000002</v>
      </c>
      <c r="L60" s="285" cm="1">
        <f t="array" ref="L60">INDEX(GMWA!$A$2:$CR$600,MATCH(1,(GMWA!$CQ$2:$CQ$600=L$3)*(GMWA!$CP$2:$CP$600=L$4)*(GMWA!$CR$2:$CR$600=L$1),0),$A60-1966)</f>
        <v>70.308869999999999</v>
      </c>
      <c r="M60" s="285" cm="1">
        <f t="array" ref="M60">INDEX(GMWA!$A$2:$CR$600,MATCH(1,(GMWA!$CQ$2:$CQ$600=M$3)*(GMWA!$CP$2:$CP$600=M$4)*(GMWA!$CR$2:$CR$600=M$1),0),$A60-1966)</f>
        <v>94.0762</v>
      </c>
      <c r="N60" s="285" cm="1">
        <f t="array" ref="N60">INDEX(GMWA!$A$2:$CR$600,MATCH(1,(GMWA!$CQ$2:$CQ$600=N$3)*(GMWA!$CP$2:$CP$600=N$4)*(GMWA!$CR$2:$CR$600=N$1),0),$A60-1966)</f>
        <v>41.131320000000002</v>
      </c>
      <c r="O60" s="285" cm="1">
        <f t="array" ref="O60">INDEX(GMWA!$A$2:$CR$600,MATCH(1,(GMWA!$CQ$2:$CQ$600=O$3)*(GMWA!$CP$2:$CP$600=O$4)*(GMWA!$CR$2:$CR$600=O$1),0),$A60-1966)</f>
        <v>10.390140000000001</v>
      </c>
      <c r="P60" s="285" cm="1">
        <f t="array" ref="P60">INDEX(GMWA!$A$2:$CR$600,MATCH(1,(GMWA!$CQ$2:$CQ$600=P$3)*(GMWA!$CP$2:$CP$600=P$4)*(GMWA!$CR$2:$CR$600=P$1),0),$A60-1966)</f>
        <v>13.79758</v>
      </c>
      <c r="Q60" s="285" cm="1">
        <f t="array" ref="Q60">INDEX(GMWA!$A$2:$CR$600,MATCH(1,(GMWA!$CQ$2:$CQ$600=Q$3)*(GMWA!$CP$2:$CP$600=Q$4)*(GMWA!$CR$2:$CR$600=Q$1),0),$A60-1966)</f>
        <v>7.9244019999999997</v>
      </c>
      <c r="R60" s="285" cm="1">
        <f t="array" ref="R60">INDEX(GMWA!$A$2:$CR$600,MATCH(1,(GMWA!$CQ$2:$CQ$600=R$3)*(GMWA!$CP$2:$CP$600=R$4)*(GMWA!$CR$2:$CR$600=R$1),0),$A60-1966)</f>
        <v>3.527746</v>
      </c>
      <c r="S60" s="285" cm="1">
        <f t="array" ref="S60">INDEX(GMWA!$A$2:$CR$600,MATCH(1,(GMWA!$CQ$2:$CQ$600=S$3)*(GMWA!$CP$2:$CP$600=S$4)*(GMWA!$CR$2:$CR$600=S$1),0),$A60-1966)</f>
        <v>3.1271339999999999</v>
      </c>
      <c r="T60" s="285" cm="1">
        <f t="array" ref="T60">INDEX(GMWA!$A$2:$CR$600,MATCH(1,(GMWA!$CQ$2:$CQ$600=T$3)*(GMWA!$CP$2:$CP$600=T$4)*(GMWA!$CR$2:$CR$600=T$1),0),$A60-1966)</f>
        <v>8.7414489999999994</v>
      </c>
      <c r="U60" s="285" cm="1">
        <f t="array" ref="U60">INDEX(GMWA!$A$2:$CR$600,MATCH(1,(GMWA!$CQ$2:$CQ$600=U$3)*(GMWA!$CP$2:$CP$600=U$4)*(GMWA!$CR$2:$CR$600=U$1),0),$A60-1966)</f>
        <v>6.6530069999999997</v>
      </c>
      <c r="V60" s="285" cm="1">
        <f t="array" ref="V60">INDEX(GMWA!$A$2:$CR$600,MATCH(1,(GMWA!$CQ$2:$CQ$600=V$3)*(GMWA!$CP$2:$CP$600=V$4)*(GMWA!$CR$2:$CR$600=V$1),0),$A60-1966)</f>
        <v>3041793</v>
      </c>
      <c r="W60" s="285" cm="1">
        <f t="array" ref="W60">INDEX(GMWA!$A$2:$CR$600,MATCH(1,(GMWA!$CQ$2:$CQ$600=W$3)*(GMWA!$CP$2:$CP$600=W$4)*(GMWA!$CR$2:$CR$600=W$1),0),$A60-1966)</f>
        <v>44602.75</v>
      </c>
      <c r="X60" s="285" cm="1">
        <f t="array" ref="X60">INDEX(GMWA!$A$2:$CR$600,MATCH(1,(GMWA!$CQ$2:$CQ$600=X$3)*(GMWA!$CP$2:$CP$600=X$4)*(GMWA!$CR$2:$CR$600=X$1),0),$A60-1966)</f>
        <v>1454341</v>
      </c>
      <c r="Y60" s="285" cm="1">
        <f t="array" ref="Y60">INDEX(GMWA!$A$2:$CR$600,MATCH(1,(GMWA!$CQ$2:$CQ$600=Y$3)*(GMWA!$CP$2:$CP$600=Y$4)*(GMWA!$CR$2:$CR$600=Y$1),0),$A60-1966)</f>
        <v>3234169</v>
      </c>
      <c r="Z60" s="285" cm="1">
        <f t="array" ref="Z60">INDEX(GMWA!$A$2:$CR$600,MATCH(1,(GMWA!$CQ$2:$CQ$600=Z$3)*(GMWA!$CP$2:$CP$600=Z$4)*(GMWA!$CR$2:$CR$600=Z$1),0),$A60-1966)</f>
        <v>1616896</v>
      </c>
      <c r="AA60" s="285" cm="1">
        <f t="array" ref="AA60">INDEX(GMWA!$A$2:$CR$600,MATCH(1,(GMWA!$CQ$2:$CQ$600=AA$3)*(GMWA!$CP$2:$CP$600=AA$4)*(GMWA!$CR$2:$CR$600=AA$1),0),$A60-1966)</f>
        <v>763.56740000000002</v>
      </c>
      <c r="AB60" s="285" cm="1">
        <f t="array" ref="AB60">INDEX(GMWA!$A$2:$CR$600,MATCH(1,(GMWA!$CQ$2:$CQ$600=AB$3)*(GMWA!$CP$2:$CP$600=AB$4)*(GMWA!$CR$2:$CR$600=AB$1),0),$A60-1966)</f>
        <v>2730315</v>
      </c>
      <c r="AC60" s="285" cm="1">
        <f t="array" ref="AC60">INDEX(GMWA!$A$2:$CR$600,MATCH(1,(GMWA!$CQ$2:$CQ$600=AC$3)*(GMWA!$CP$2:$CP$600=AC$4)*(GMWA!$CR$2:$CR$600=AC$1),0),$A60-1966)</f>
        <v>198.19110000000001</v>
      </c>
      <c r="AD60" s="285" cm="1">
        <f t="array" ref="AD60">INDEX(GMWA!$A$2:$CR$600,MATCH(1,(GMWA!$CQ$2:$CQ$600=AD$3)*(GMWA!$CP$2:$CP$600=AD$4)*(GMWA!$CR$2:$CR$600=AD$1),0),$A60-1966)</f>
        <v>1408367</v>
      </c>
      <c r="AE60" s="285" cm="1">
        <f t="array" ref="AE60">INDEX(GMWA!$A$2:$CR$600,MATCH(1,(GMWA!$CQ$2:$CQ$600=AE$3)*(GMWA!$CP$2:$CP$600=AE$4)*(GMWA!$CR$2:$CR$600=AE$1),0),$A60-1966)</f>
        <v>2610.2440000000001</v>
      </c>
      <c r="AF60" s="285" cm="1">
        <f t="array" ref="AF60">INDEX(GMWA!$A$2:$CR$600,MATCH(1,(GMWA!$CQ$2:$CQ$600=AF$3)*(GMWA!$CP$2:$CP$600=AF$4)*(GMWA!$CR$2:$CR$600=AF$1),0),$A60-1966)</f>
        <v>4043.163</v>
      </c>
      <c r="AG60" s="285" cm="1">
        <f t="array" ref="AG60">INDEX(GMWA!$A$2:$CR$600,MATCH(1,(GMWA!$CQ$2:$CQ$600=AG$3)*(GMWA!$CP$2:$CP$600=AG$4)*(GMWA!$CR$2:$CR$600=AG$1),0),$A60-1966)</f>
        <v>3503.335</v>
      </c>
      <c r="AH60" s="285" cm="1">
        <f t="array" ref="AH60">INDEX(GMWA!$A$2:$CR$600,MATCH(1,(GMWA!$CQ$2:$CQ$600=AH$3)*(GMWA!$CP$2:$CP$600=AH$4)*(GMWA!$CR$2:$CR$600=AH$1),0),$A60-1966)</f>
        <v>1828.7829999999999</v>
      </c>
      <c r="AI60" s="285" cm="1">
        <f t="array" ref="AI60">INDEX(GMWA!$A$2:$CR$600,MATCH(1,(GMWA!$CQ$2:$CQ$600=AI$3)*(GMWA!$CP$2:$CP$600=AI$4)*(GMWA!$CR$2:$CR$600=AI$1),0),$A60-1966)</f>
        <v>579.35709999999995</v>
      </c>
      <c r="AJ60" s="285" cm="1">
        <f t="array" ref="AJ60">INDEX(GMWA!$A$2:$CR$600,MATCH(1,(GMWA!$CQ$2:$CQ$600=AJ$3)*(GMWA!$CP$2:$CP$600=AJ$4)*(GMWA!$CR$2:$CR$600=AJ$1),0),$A60-1966)</f>
        <v>741.5412</v>
      </c>
      <c r="AK60" s="285" cm="1">
        <f t="array" ref="AK60">INDEX(GMWA!$A$2:$CR$600,MATCH(1,(GMWA!$CQ$2:$CQ$600=AK$3)*(GMWA!$CP$2:$CP$600=AK$4)*(GMWA!$CR$2:$CR$600=AK$1),0),$A60-1966)</f>
        <v>574.04480000000001</v>
      </c>
      <c r="AL60" s="285" cm="1">
        <f t="array" ref="AL60">INDEX(GMWA!$A$2:$CR$600,MATCH(1,(GMWA!$CQ$2:$CQ$600=AL$3)*(GMWA!$CP$2:$CP$600=AL$4)*(GMWA!$CR$2:$CR$600=AL$1),0),$A60-1966)</f>
        <v>246.2936</v>
      </c>
      <c r="AM60" s="285" cm="1">
        <f t="array" ref="AM60">INDEX(GMWA!$A$2:$CR$600,MATCH(1,(GMWA!$CQ$2:$CQ$600=AM$3)*(GMWA!$CP$2:$CP$600=AM$4)*(GMWA!$CR$2:$CR$600=AM$1),0),$A60-1966)</f>
        <v>152.75450000000001</v>
      </c>
      <c r="AN60" s="285" cm="1">
        <f t="array" ref="AN60">INDEX(GMWA!$A$2:$CR$600,MATCH(1,(GMWA!$CQ$2:$CQ$600=AN$3)*(GMWA!$CP$2:$CP$600=AN$4)*(GMWA!$CR$2:$CR$600=AN$1),0),$A60-1966)</f>
        <v>465.91199999999998</v>
      </c>
      <c r="AO60" s="285" cm="1">
        <f t="array" ref="AO60">INDEX(GMWA!$A$2:$CR$600,MATCH(1,(GMWA!$CQ$2:$CQ$600=AO$3)*(GMWA!$CP$2:$CP$600=AO$4)*(GMWA!$CR$2:$CR$600=AO$1),0),$A60-1966)</f>
        <v>273.22039999999998</v>
      </c>
      <c r="AP60" s="285" cm="1">
        <f t="array" ref="AP60">INDEX(GMWA!$A$2:$CR$600,MATCH(1,(GMWA!$CQ$2:$CQ$600=AP$3)*(GMWA!$CP$2:$CP$600=AP$4)*(GMWA!$CR$2:$CR$600=AP$1),0),$A60-1966)</f>
        <v>3054124</v>
      </c>
      <c r="AQ60" s="285" cm="1">
        <f t="array" ref="AQ60">INDEX(GMWA!$A$2:$CR$600,MATCH(1,(GMWA!$CQ$2:$CQ$600=AQ$3)*(GMWA!$CP$2:$CP$600=AQ$4)*(GMWA!$CR$2:$CR$600=AQ$1),0),$A60-1966)</f>
        <v>31903.08</v>
      </c>
      <c r="AR60" s="285" cm="1">
        <f t="array" ref="AR60">INDEX(GMWA!$A$2:$CR$600,MATCH(1,(GMWA!$CQ$2:$CQ$600=AR$3)*(GMWA!$CP$2:$CP$600=AR$4)*(GMWA!$CR$2:$CR$600=AR$1),0),$A60-1966)</f>
        <v>622395</v>
      </c>
      <c r="AS60" s="285" cm="1">
        <f t="array" ref="AS60">INDEX(GMWA!$A$2:$CR$600,MATCH(1,(GMWA!$CQ$2:$CQ$600=AS$3)*(GMWA!$CP$2:$CP$600=AS$4)*(GMWA!$CR$2:$CR$600=AS$1),0),$A60-1966)</f>
        <v>3233068</v>
      </c>
      <c r="AT60" s="285" cm="1">
        <f t="array" ref="AT60">INDEX(GMWA!$A$2:$CR$600,MATCH(1,(GMWA!$CQ$2:$CQ$600=AT$3)*(GMWA!$CP$2:$CP$600=AT$4)*(GMWA!$CR$2:$CR$600=AT$1),0),$A60-1966)</f>
        <v>2910437</v>
      </c>
      <c r="AU60" s="285" cm="1">
        <f t="array" ref="AU60">INDEX(GMWA!$A$2:$CR$600,MATCH(1,(GMWA!$CQ$2:$CQ$600=AU$3)*(GMWA!$CP$2:$CP$600=AU$4)*(GMWA!$CR$2:$CR$600=AU$1),0),$A60-1966)</f>
        <v>3156.5059999999999</v>
      </c>
      <c r="AV60" s="285" cm="1">
        <f t="array" ref="AV60">INDEX(GMWA!$A$2:$CR$600,MATCH(1,(GMWA!$CQ$2:$CQ$600=AV$3)*(GMWA!$CP$2:$CP$600=AV$4)*(GMWA!$CR$2:$CR$600=AV$1),0),$A60-1966)</f>
        <v>7000889</v>
      </c>
      <c r="AW60" s="285" cm="1">
        <f t="array" ref="AW60">INDEX(GMWA!$A$2:$CR$600,MATCH(1,(GMWA!$CQ$2:$CQ$600=AW$3)*(GMWA!$CP$2:$CP$600=AW$4)*(GMWA!$CR$2:$CR$600=AW$1),0),$A60-1966)</f>
        <v>862.48080000000004</v>
      </c>
      <c r="AX60" s="285" cm="1">
        <f t="array" ref="AX60">INDEX(GMWA!$A$2:$CR$600,MATCH(1,(GMWA!$CQ$2:$CQ$600=AX$3)*(GMWA!$CP$2:$CP$600=AX$4)*(GMWA!$CR$2:$CR$600=AX$1),0),$A60-1966)</f>
        <v>2833516</v>
      </c>
      <c r="AY60" s="285" cm="1">
        <f t="array" ref="AY60">INDEX(GMWA!$A$2:$CR$600,MATCH(1,(GMWA!$CQ$2:$CQ$600=AY$3)*(GMWA!$CP$2:$CP$600=AY$4)*(GMWA!$CR$2:$CR$600=AY$1),0),$A60-1966)</f>
        <v>4539.9089999999997</v>
      </c>
      <c r="AZ60" s="285" cm="1">
        <f t="array" ref="AZ60">INDEX(GMWA!$A$2:$CR$600,MATCH(1,(GMWA!$CQ$2:$CQ$600=AZ$3)*(GMWA!$CP$2:$CP$600=AZ$4)*(GMWA!$CR$2:$CR$600=AZ$1),0),$A60-1966)</f>
        <v>3087.4879999999998</v>
      </c>
      <c r="BA60" s="285" cm="1">
        <f t="array" ref="BA60">INDEX(GMWA!$A$2:$CR$600,MATCH(1,(GMWA!$CQ$2:$CQ$600=BA$3)*(GMWA!$CP$2:$CP$600=BA$4)*(GMWA!$CR$2:$CR$600=BA$1),0),$A60-1966)</f>
        <v>2267.4580000000001</v>
      </c>
      <c r="BB60" s="285" cm="1">
        <f t="array" ref="BB60">INDEX(GMWA!$A$2:$CR$600,MATCH(1,(GMWA!$CQ$2:$CQ$600=BB$3)*(GMWA!$CP$2:$CP$600=BB$4)*(GMWA!$CR$2:$CR$600=BB$1),0),$A60-1966)</f>
        <v>1721.829</v>
      </c>
      <c r="BC60" s="285" cm="1">
        <f t="array" ref="BC60">INDEX(GMWA!$A$2:$CR$600,MATCH(1,(GMWA!$CQ$2:$CQ$600=BC$3)*(GMWA!$CP$2:$CP$600=BC$4)*(GMWA!$CR$2:$CR$600=BC$1),0),$A60-1966)</f>
        <v>1200.51</v>
      </c>
      <c r="BD60" s="285" cm="1">
        <f t="array" ref="BD60">INDEX(GMWA!$A$2:$CR$600,MATCH(1,(GMWA!$CQ$2:$CQ$600=BD$3)*(GMWA!$CP$2:$CP$600=BD$4)*(GMWA!$CR$2:$CR$600=BD$1),0),$A60-1966)</f>
        <v>662.29480000000001</v>
      </c>
      <c r="BE60" s="285" cm="1">
        <f t="array" ref="BE60">INDEX(GMWA!$A$2:$CR$600,MATCH(1,(GMWA!$CQ$2:$CQ$600=BE$3)*(GMWA!$CP$2:$CP$600=BE$4)*(GMWA!$CR$2:$CR$600=BE$1),0),$A60-1966)</f>
        <v>519.45479999999998</v>
      </c>
      <c r="BF60" s="285" cm="1">
        <f t="array" ref="BF60">INDEX(GMWA!$A$2:$CR$600,MATCH(1,(GMWA!$CQ$2:$CQ$600=BF$3)*(GMWA!$CP$2:$CP$600=BF$4)*(GMWA!$CR$2:$CR$600=BF$1),0),$A60-1966)</f>
        <v>296.08179999999999</v>
      </c>
      <c r="BG60" s="285" cm="1">
        <f t="array" ref="BG60">INDEX(GMWA!$A$2:$CR$600,MATCH(1,(GMWA!$CQ$2:$CQ$600=BG$3)*(GMWA!$CP$2:$CP$600=BG$4)*(GMWA!$CR$2:$CR$600=BG$1),0),$A60-1966)</f>
        <v>600.23839999999996</v>
      </c>
      <c r="BH60" s="285" cm="1">
        <f t="array" ref="BH60">INDEX(GMWA!$A$2:$CR$600,MATCH(1,(GMWA!$CQ$2:$CQ$600=BH$3)*(GMWA!$CP$2:$CP$600=BH$4)*(GMWA!$CR$2:$CR$600=BH$1),0),$A60-1966)</f>
        <v>250.39259999999999</v>
      </c>
      <c r="BI60" s="285" cm="1">
        <f t="array" ref="BI60">INDEX(GMWA!$A$2:$CR$600,MATCH(1,(GMWA!$CQ$2:$CQ$600=BI$3)*(GMWA!$CP$2:$CP$600=BI$4)*(GMWA!$CR$2:$CR$600=BI$1),0),$A60-1966)</f>
        <v>304.70409999999998</v>
      </c>
      <c r="BK60" s="288">
        <f t="shared" si="12"/>
        <v>3.856064498800543</v>
      </c>
      <c r="BL60" s="288">
        <f t="shared" si="12"/>
        <v>3.4881885085560866</v>
      </c>
      <c r="BM60" s="288">
        <f t="shared" si="12"/>
        <v>0.7493524558545761</v>
      </c>
      <c r="BN60" s="288">
        <f t="shared" si="12"/>
        <v>3.2704073287450348</v>
      </c>
      <c r="BO60" s="288">
        <f t="shared" si="12"/>
        <v>3.1425484384895501</v>
      </c>
      <c r="BP60" s="288">
        <f t="shared" si="12"/>
        <v>1.9509240441642741</v>
      </c>
      <c r="BQ60" s="288">
        <f t="shared" si="12"/>
        <v>1.4217667192247048</v>
      </c>
      <c r="BR60" s="288">
        <f t="shared" si="12"/>
        <v>1.2021276434713768</v>
      </c>
      <c r="BS60" s="288">
        <f t="shared" si="12"/>
        <v>2.5702249484686872</v>
      </c>
      <c r="BT60" s="288">
        <f t="shared" si="12"/>
        <v>2.0084815825646953</v>
      </c>
      <c r="BU60" s="288">
        <f t="shared" si="12"/>
        <v>1.7389570986873395</v>
      </c>
      <c r="BV60" s="288">
        <f t="shared" si="12"/>
        <v>2.6853326901366841</v>
      </c>
      <c r="BW60" s="288">
        <f t="shared" si="12"/>
        <v>2.24910883357949</v>
      </c>
      <c r="BX60" s="288">
        <f t="shared" si="11"/>
        <v>1.7933913298033288</v>
      </c>
      <c r="BY60" s="288">
        <f t="shared" si="11"/>
        <v>1.8606626307479612</v>
      </c>
      <c r="BZ60" s="288">
        <f t="shared" si="11"/>
        <v>1.3804500972746376</v>
      </c>
      <c r="CA60" s="288">
        <f t="shared" si="10"/>
        <v>1.432333605095707</v>
      </c>
      <c r="CB60" s="288">
        <f t="shared" si="10"/>
        <v>2.0471632586928696</v>
      </c>
      <c r="CC60" s="288">
        <f t="shared" si="10"/>
        <v>1.8762017290818869</v>
      </c>
      <c r="CD60" s="288">
        <f t="shared" si="10"/>
        <v>2.4350330356005627</v>
      </c>
    </row>
    <row r="61" spans="1:82">
      <c r="A61" s="285">
        <f t="shared" si="9"/>
        <v>2027</v>
      </c>
      <c r="B61" s="285" cm="1">
        <f t="array" ref="B61">INDEX(GMWA!$A$2:$CR$600,MATCH(1,(GMWA!$CQ$2:$CQ$600=B$3)*(GMWA!$CP$2:$CP$600=B$4)*(GMWA!$CR$2:$CR$600=B$1),0),$A61-1966)</f>
        <v>113528.6</v>
      </c>
      <c r="C61" s="285" cm="1">
        <f t="array" ref="C61">INDEX(GMWA!$A$2:$CR$600,MATCH(1,(GMWA!$CQ$2:$CQ$600=C$3)*(GMWA!$CP$2:$CP$600=C$4)*(GMWA!$CR$2:$CR$600=C$1),0),$A61-1966)</f>
        <v>1631.336</v>
      </c>
      <c r="D61" s="285" cm="1">
        <f t="array" ref="D61">INDEX(GMWA!$A$2:$CR$600,MATCH(1,(GMWA!$CQ$2:$CQ$600=D$3)*(GMWA!$CP$2:$CP$600=D$4)*(GMWA!$CR$2:$CR$600=D$1),0),$A61-1966)</f>
        <v>13761.92</v>
      </c>
      <c r="E61" s="285" cm="1">
        <f t="array" ref="E61">INDEX(GMWA!$A$2:$CR$600,MATCH(1,(GMWA!$CQ$2:$CQ$600=E$3)*(GMWA!$CP$2:$CP$600=E$4)*(GMWA!$CR$2:$CR$600=E$1),0),$A61-1966)</f>
        <v>108277</v>
      </c>
      <c r="F61" s="285" cm="1">
        <f t="array" ref="F61">INDEX(GMWA!$A$2:$CR$600,MATCH(1,(GMWA!$CQ$2:$CQ$600=F$3)*(GMWA!$CP$2:$CP$600=F$4)*(GMWA!$CR$2:$CR$600=F$1),0),$A61-1966)</f>
        <v>54725.75</v>
      </c>
      <c r="G61" s="285" cm="1">
        <f t="array" ref="G61">INDEX(GMWA!$A$2:$CR$600,MATCH(1,(GMWA!$CQ$2:$CQ$600=G$3)*(GMWA!$CP$2:$CP$600=G$4)*(GMWA!$CR$2:$CR$600=G$1),0),$A61-1966)</f>
        <v>13.428660000000001</v>
      </c>
      <c r="H61" s="285" cm="1">
        <f t="array" ref="H61">INDEX(GMWA!$A$2:$CR$600,MATCH(1,(GMWA!$CQ$2:$CQ$600=H$3)*(GMWA!$CP$2:$CP$600=H$4)*(GMWA!$CR$2:$CR$600=H$1),0),$A61-1966)</f>
        <v>40144.339999999997</v>
      </c>
      <c r="I61" s="285" cm="1">
        <f t="array" ref="I61">INDEX(GMWA!$A$2:$CR$600,MATCH(1,(GMWA!$CQ$2:$CQ$600=I$3)*(GMWA!$CP$2:$CP$600=I$4)*(GMWA!$CR$2:$CR$600=I$1),0),$A61-1966)</f>
        <v>2.4512420000000001</v>
      </c>
      <c r="J61" s="285" cm="1">
        <f t="array" ref="J61">INDEX(GMWA!$A$2:$CR$600,MATCH(1,(GMWA!$CQ$2:$CQ$600=J$3)*(GMWA!$CP$2:$CP$600=J$4)*(GMWA!$CR$2:$CR$600=J$1),0),$A61-1966)</f>
        <v>31136.77</v>
      </c>
      <c r="K61" s="285" cm="1">
        <f t="array" ref="K61">INDEX(GMWA!$A$2:$CR$600,MATCH(1,(GMWA!$CQ$2:$CQ$600=K$3)*(GMWA!$CP$2:$CP$600=K$4)*(GMWA!$CR$2:$CR$600=K$1),0),$A61-1966)</f>
        <v>53.569760000000002</v>
      </c>
      <c r="L61" s="285" cm="1">
        <f t="array" ref="L61">INDEX(GMWA!$A$2:$CR$600,MATCH(1,(GMWA!$CQ$2:$CQ$600=L$3)*(GMWA!$CP$2:$CP$600=L$4)*(GMWA!$CR$2:$CR$600=L$1),0),$A61-1966)</f>
        <v>75.451999999999998</v>
      </c>
      <c r="M61" s="285" cm="1">
        <f t="array" ref="M61">INDEX(GMWA!$A$2:$CR$600,MATCH(1,(GMWA!$CQ$2:$CQ$600=M$3)*(GMWA!$CP$2:$CP$600=M$4)*(GMWA!$CR$2:$CR$600=M$1),0),$A61-1966)</f>
        <v>98.172319999999999</v>
      </c>
      <c r="N61" s="285" cm="1">
        <f t="array" ref="N61">INDEX(GMWA!$A$2:$CR$600,MATCH(1,(GMWA!$CQ$2:$CQ$600=N$3)*(GMWA!$CP$2:$CP$600=N$4)*(GMWA!$CR$2:$CR$600=N$1),0),$A61-1966)</f>
        <v>42.407800000000002</v>
      </c>
      <c r="O61" s="285" cm="1">
        <f t="array" ref="O61">INDEX(GMWA!$A$2:$CR$600,MATCH(1,(GMWA!$CQ$2:$CQ$600=O$3)*(GMWA!$CP$2:$CP$600=O$4)*(GMWA!$CR$2:$CR$600=O$1),0),$A61-1966)</f>
        <v>11.436210000000001</v>
      </c>
      <c r="P61" s="285" cm="1">
        <f t="array" ref="P61">INDEX(GMWA!$A$2:$CR$600,MATCH(1,(GMWA!$CQ$2:$CQ$600=P$3)*(GMWA!$CP$2:$CP$600=P$4)*(GMWA!$CR$2:$CR$600=P$1),0),$A61-1966)</f>
        <v>14.0471</v>
      </c>
      <c r="Q61" s="285" cm="1">
        <f t="array" ref="Q61">INDEX(GMWA!$A$2:$CR$600,MATCH(1,(GMWA!$CQ$2:$CQ$600=Q$3)*(GMWA!$CP$2:$CP$600=Q$4)*(GMWA!$CR$2:$CR$600=Q$1),0),$A61-1966)</f>
        <v>8.2375699999999998</v>
      </c>
      <c r="R61" s="285" cm="1">
        <f t="array" ref="R61">INDEX(GMWA!$A$2:$CR$600,MATCH(1,(GMWA!$CQ$2:$CQ$600=R$3)*(GMWA!$CP$2:$CP$600=R$4)*(GMWA!$CR$2:$CR$600=R$1),0),$A61-1966)</f>
        <v>3.7739729999999998</v>
      </c>
      <c r="S61" s="285" cm="1">
        <f t="array" ref="S61">INDEX(GMWA!$A$2:$CR$600,MATCH(1,(GMWA!$CQ$2:$CQ$600=S$3)*(GMWA!$CP$2:$CP$600=S$4)*(GMWA!$CR$2:$CR$600=S$1),0),$A61-1966)</f>
        <v>3.295398</v>
      </c>
      <c r="T61" s="285" cm="1">
        <f t="array" ref="T61">INDEX(GMWA!$A$2:$CR$600,MATCH(1,(GMWA!$CQ$2:$CQ$600=T$3)*(GMWA!$CP$2:$CP$600=T$4)*(GMWA!$CR$2:$CR$600=T$1),0),$A61-1966)</f>
        <v>9.0114230000000006</v>
      </c>
      <c r="U61" s="285" cm="1">
        <f t="array" ref="U61">INDEX(GMWA!$A$2:$CR$600,MATCH(1,(GMWA!$CQ$2:$CQ$600=U$3)*(GMWA!$CP$2:$CP$600=U$4)*(GMWA!$CR$2:$CR$600=U$1),0),$A61-1966)</f>
        <v>6.7057380000000002</v>
      </c>
      <c r="V61" s="285" cm="1">
        <f t="array" ref="V61">INDEX(GMWA!$A$2:$CR$600,MATCH(1,(GMWA!$CQ$2:$CQ$600=V$3)*(GMWA!$CP$2:$CP$600=V$4)*(GMWA!$CR$2:$CR$600=V$1),0),$A61-1966)</f>
        <v>3108319</v>
      </c>
      <c r="W61" s="285" cm="1">
        <f t="array" ref="W61">INDEX(GMWA!$A$2:$CR$600,MATCH(1,(GMWA!$CQ$2:$CQ$600=W$3)*(GMWA!$CP$2:$CP$600=W$4)*(GMWA!$CR$2:$CR$600=W$1),0),$A61-1966)</f>
        <v>46867.92</v>
      </c>
      <c r="X61" s="285" cm="1">
        <f t="array" ref="X61">INDEX(GMWA!$A$2:$CR$600,MATCH(1,(GMWA!$CQ$2:$CQ$600=X$3)*(GMWA!$CP$2:$CP$600=X$4)*(GMWA!$CR$2:$CR$600=X$1),0),$A61-1966)</f>
        <v>1472752</v>
      </c>
      <c r="Y61" s="285" cm="1">
        <f t="array" ref="Y61">INDEX(GMWA!$A$2:$CR$600,MATCH(1,(GMWA!$CQ$2:$CQ$600=Y$3)*(GMWA!$CP$2:$CP$600=Y$4)*(GMWA!$CR$2:$CR$600=Y$1),0),$A61-1966)</f>
        <v>3293088</v>
      </c>
      <c r="Z61" s="285" cm="1">
        <f t="array" ref="Z61">INDEX(GMWA!$A$2:$CR$600,MATCH(1,(GMWA!$CQ$2:$CQ$600=Z$3)*(GMWA!$CP$2:$CP$600=Z$4)*(GMWA!$CR$2:$CR$600=Z$1),0),$A61-1966)</f>
        <v>1678761</v>
      </c>
      <c r="AA61" s="285" cm="1">
        <f t="array" ref="AA61">INDEX(GMWA!$A$2:$CR$600,MATCH(1,(GMWA!$CQ$2:$CQ$600=AA$3)*(GMWA!$CP$2:$CP$600=AA$4)*(GMWA!$CR$2:$CR$600=AA$1),0),$A61-1966)</f>
        <v>725.26369999999997</v>
      </c>
      <c r="AB61" s="285" cm="1">
        <f t="array" ref="AB61">INDEX(GMWA!$A$2:$CR$600,MATCH(1,(GMWA!$CQ$2:$CQ$600=AB$3)*(GMWA!$CP$2:$CP$600=AB$4)*(GMWA!$CR$2:$CR$600=AB$1),0),$A61-1966)</f>
        <v>2755136</v>
      </c>
      <c r="AC61" s="285" cm="1">
        <f t="array" ref="AC61">INDEX(GMWA!$A$2:$CR$600,MATCH(1,(GMWA!$CQ$2:$CQ$600=AC$3)*(GMWA!$CP$2:$CP$600=AC$4)*(GMWA!$CR$2:$CR$600=AC$1),0),$A61-1966)</f>
        <v>198.9263</v>
      </c>
      <c r="AD61" s="285" cm="1">
        <f t="array" ref="AD61">INDEX(GMWA!$A$2:$CR$600,MATCH(1,(GMWA!$CQ$2:$CQ$600=AD$3)*(GMWA!$CP$2:$CP$600=AD$4)*(GMWA!$CR$2:$CR$600=AD$1),0),$A61-1966)</f>
        <v>1452693</v>
      </c>
      <c r="AE61" s="285" cm="1">
        <f t="array" ref="AE61">INDEX(GMWA!$A$2:$CR$600,MATCH(1,(GMWA!$CQ$2:$CQ$600=AE$3)*(GMWA!$CP$2:$CP$600=AE$4)*(GMWA!$CR$2:$CR$600=AE$1),0),$A61-1966)</f>
        <v>2640.2370000000001</v>
      </c>
      <c r="AF61" s="285" cm="1">
        <f t="array" ref="AF61">INDEX(GMWA!$A$2:$CR$600,MATCH(1,(GMWA!$CQ$2:$CQ$600=AF$3)*(GMWA!$CP$2:$CP$600=AF$4)*(GMWA!$CR$2:$CR$600=AF$1),0),$A61-1966)</f>
        <v>4197.9489999999996</v>
      </c>
      <c r="AG61" s="285" cm="1">
        <f t="array" ref="AG61">INDEX(GMWA!$A$2:$CR$600,MATCH(1,(GMWA!$CQ$2:$CQ$600=AG$3)*(GMWA!$CP$2:$CP$600=AG$4)*(GMWA!$CR$2:$CR$600=AG$1),0),$A61-1966)</f>
        <v>3579.7420000000002</v>
      </c>
      <c r="AH61" s="285" cm="1">
        <f t="array" ref="AH61">INDEX(GMWA!$A$2:$CR$600,MATCH(1,(GMWA!$CQ$2:$CQ$600=AH$3)*(GMWA!$CP$2:$CP$600=AH$4)*(GMWA!$CR$2:$CR$600=AH$1),0),$A61-1966)</f>
        <v>1877.405</v>
      </c>
      <c r="AI61" s="285" cm="1">
        <f t="array" ref="AI61">INDEX(GMWA!$A$2:$CR$600,MATCH(1,(GMWA!$CQ$2:$CQ$600=AI$3)*(GMWA!$CP$2:$CP$600=AI$4)*(GMWA!$CR$2:$CR$600=AI$1),0),$A61-1966)</f>
        <v>599.95339999999999</v>
      </c>
      <c r="AJ61" s="285" cm="1">
        <f t="array" ref="AJ61">INDEX(GMWA!$A$2:$CR$600,MATCH(1,(GMWA!$CQ$2:$CQ$600=AJ$3)*(GMWA!$CP$2:$CP$600=AJ$4)*(GMWA!$CR$2:$CR$600=AJ$1),0),$A61-1966)</f>
        <v>751.43510000000003</v>
      </c>
      <c r="AK61" s="285" cm="1">
        <f t="array" ref="AK61">INDEX(GMWA!$A$2:$CR$600,MATCH(1,(GMWA!$CQ$2:$CQ$600=AK$3)*(GMWA!$CP$2:$CP$600=AK$4)*(GMWA!$CR$2:$CR$600=AK$1),0),$A61-1966)</f>
        <v>587.27809999999999</v>
      </c>
      <c r="AL61" s="285" cm="1">
        <f t="array" ref="AL61">INDEX(GMWA!$A$2:$CR$600,MATCH(1,(GMWA!$CQ$2:$CQ$600=AL$3)*(GMWA!$CP$2:$CP$600=AL$4)*(GMWA!$CR$2:$CR$600=AL$1),0),$A61-1966)</f>
        <v>255.3374</v>
      </c>
      <c r="AM61" s="285" cm="1">
        <f t="array" ref="AM61">INDEX(GMWA!$A$2:$CR$600,MATCH(1,(GMWA!$CQ$2:$CQ$600=AM$3)*(GMWA!$CP$2:$CP$600=AM$4)*(GMWA!$CR$2:$CR$600=AM$1),0),$A61-1966)</f>
        <v>151.65610000000001</v>
      </c>
      <c r="AN61" s="285" cm="1">
        <f t="array" ref="AN61">INDEX(GMWA!$A$2:$CR$600,MATCH(1,(GMWA!$CQ$2:$CQ$600=AN$3)*(GMWA!$CP$2:$CP$600=AN$4)*(GMWA!$CR$2:$CR$600=AN$1),0),$A61-1966)</f>
        <v>468.79230000000001</v>
      </c>
      <c r="AO61" s="285" cm="1">
        <f t="array" ref="AO61">INDEX(GMWA!$A$2:$CR$600,MATCH(1,(GMWA!$CQ$2:$CQ$600=AO$3)*(GMWA!$CP$2:$CP$600=AO$4)*(GMWA!$CR$2:$CR$600=AO$1),0),$A61-1966)</f>
        <v>273.38830000000002</v>
      </c>
      <c r="AP61" s="285" cm="1">
        <f t="array" ref="AP61">INDEX(GMWA!$A$2:$CR$600,MATCH(1,(GMWA!$CQ$2:$CQ$600=AP$3)*(GMWA!$CP$2:$CP$600=AP$4)*(GMWA!$CR$2:$CR$600=AP$1),0),$A61-1966)</f>
        <v>3168058</v>
      </c>
      <c r="AQ61" s="285" cm="1">
        <f t="array" ref="AQ61">INDEX(GMWA!$A$2:$CR$600,MATCH(1,(GMWA!$CQ$2:$CQ$600=AQ$3)*(GMWA!$CP$2:$CP$600=AQ$4)*(GMWA!$CR$2:$CR$600=AQ$1),0),$A61-1966)</f>
        <v>33294.589999999997</v>
      </c>
      <c r="AR61" s="285" cm="1">
        <f t="array" ref="AR61">INDEX(GMWA!$A$2:$CR$600,MATCH(1,(GMWA!$CQ$2:$CQ$600=AR$3)*(GMWA!$CP$2:$CP$600=AR$4)*(GMWA!$CR$2:$CR$600=AR$1),0),$A61-1966)</f>
        <v>634858.1</v>
      </c>
      <c r="AS61" s="285" cm="1">
        <f t="array" ref="AS61">INDEX(GMWA!$A$2:$CR$600,MATCH(1,(GMWA!$CQ$2:$CQ$600=AS$3)*(GMWA!$CP$2:$CP$600=AS$4)*(GMWA!$CR$2:$CR$600=AS$1),0),$A61-1966)</f>
        <v>3382360</v>
      </c>
      <c r="AT61" s="285" cm="1">
        <f t="array" ref="AT61">INDEX(GMWA!$A$2:$CR$600,MATCH(1,(GMWA!$CQ$2:$CQ$600=AT$3)*(GMWA!$CP$2:$CP$600=AT$4)*(GMWA!$CR$2:$CR$600=AT$1),0),$A61-1966)</f>
        <v>3062504</v>
      </c>
      <c r="AU61" s="285" cm="1">
        <f t="array" ref="AU61">INDEX(GMWA!$A$2:$CR$600,MATCH(1,(GMWA!$CQ$2:$CQ$600=AU$3)*(GMWA!$CP$2:$CP$600=AU$4)*(GMWA!$CR$2:$CR$600=AU$1),0),$A61-1966)</f>
        <v>3302.3180000000002</v>
      </c>
      <c r="AV61" s="285" cm="1">
        <f t="array" ref="AV61">INDEX(GMWA!$A$2:$CR$600,MATCH(1,(GMWA!$CQ$2:$CQ$600=AV$3)*(GMWA!$CP$2:$CP$600=AV$4)*(GMWA!$CR$2:$CR$600=AV$1),0),$A61-1966)</f>
        <v>7281458</v>
      </c>
      <c r="AW61" s="285" cm="1">
        <f t="array" ref="AW61">INDEX(GMWA!$A$2:$CR$600,MATCH(1,(GMWA!$CQ$2:$CQ$600=AW$3)*(GMWA!$CP$2:$CP$600=AW$4)*(GMWA!$CR$2:$CR$600=AW$1),0),$A61-1966)</f>
        <v>887.38710000000003</v>
      </c>
      <c r="AX61" s="285" cm="1">
        <f t="array" ref="AX61">INDEX(GMWA!$A$2:$CR$600,MATCH(1,(GMWA!$CQ$2:$CQ$600=AX$3)*(GMWA!$CP$2:$CP$600=AX$4)*(GMWA!$CR$2:$CR$600=AX$1),0),$A61-1966)</f>
        <v>2946285</v>
      </c>
      <c r="AY61" s="285" cm="1">
        <f t="array" ref="AY61">INDEX(GMWA!$A$2:$CR$600,MATCH(1,(GMWA!$CQ$2:$CQ$600=AY$3)*(GMWA!$CP$2:$CP$600=AY$4)*(GMWA!$CR$2:$CR$600=AY$1),0),$A61-1966)</f>
        <v>4701.3010000000004</v>
      </c>
      <c r="AZ61" s="285" cm="1">
        <f t="array" ref="AZ61">INDEX(GMWA!$A$2:$CR$600,MATCH(1,(GMWA!$CQ$2:$CQ$600=AZ$3)*(GMWA!$CP$2:$CP$600=AZ$4)*(GMWA!$CR$2:$CR$600=AZ$1),0),$A61-1966)</f>
        <v>3202.9279999999999</v>
      </c>
      <c r="BA61" s="285" cm="1">
        <f t="array" ref="BA61">INDEX(GMWA!$A$2:$CR$600,MATCH(1,(GMWA!$CQ$2:$CQ$600=BA$3)*(GMWA!$CP$2:$CP$600=BA$4)*(GMWA!$CR$2:$CR$600=BA$1),0),$A61-1966)</f>
        <v>2329.2379999999998</v>
      </c>
      <c r="BB61" s="285" cm="1">
        <f t="array" ref="BB61">INDEX(GMWA!$A$2:$CR$600,MATCH(1,(GMWA!$CQ$2:$CQ$600=BB$3)*(GMWA!$CP$2:$CP$600=BB$4)*(GMWA!$CR$2:$CR$600=BB$1),0),$A61-1966)</f>
        <v>1774.8620000000001</v>
      </c>
      <c r="BC61" s="285" cm="1">
        <f t="array" ref="BC61">INDEX(GMWA!$A$2:$CR$600,MATCH(1,(GMWA!$CQ$2:$CQ$600=BC$3)*(GMWA!$CP$2:$CP$600=BC$4)*(GMWA!$CR$2:$CR$600=BC$1),0),$A61-1966)</f>
        <v>1242.1959999999999</v>
      </c>
      <c r="BD61" s="285" cm="1">
        <f t="array" ref="BD61">INDEX(GMWA!$A$2:$CR$600,MATCH(1,(GMWA!$CQ$2:$CQ$600=BD$3)*(GMWA!$CP$2:$CP$600=BD$4)*(GMWA!$CR$2:$CR$600=BD$1),0),$A61-1966)</f>
        <v>685.01909999999998</v>
      </c>
      <c r="BE61" s="285" cm="1">
        <f t="array" ref="BE61">INDEX(GMWA!$A$2:$CR$600,MATCH(1,(GMWA!$CQ$2:$CQ$600=BE$3)*(GMWA!$CP$2:$CP$600=BE$4)*(GMWA!$CR$2:$CR$600=BE$1),0),$A61-1966)</f>
        <v>541.62139999999999</v>
      </c>
      <c r="BF61" s="285" cm="1">
        <f t="array" ref="BF61">INDEX(GMWA!$A$2:$CR$600,MATCH(1,(GMWA!$CQ$2:$CQ$600=BF$3)*(GMWA!$CP$2:$CP$600=BF$4)*(GMWA!$CR$2:$CR$600=BF$1),0),$A61-1966)</f>
        <v>305.78609999999998</v>
      </c>
      <c r="BG61" s="285" cm="1">
        <f t="array" ref="BG61">INDEX(GMWA!$A$2:$CR$600,MATCH(1,(GMWA!$CQ$2:$CQ$600=BG$3)*(GMWA!$CP$2:$CP$600=BG$4)*(GMWA!$CR$2:$CR$600=BG$1),0),$A61-1966)</f>
        <v>637.30859999999996</v>
      </c>
      <c r="BH61" s="285" cm="1">
        <f t="array" ref="BH61">INDEX(GMWA!$A$2:$CR$600,MATCH(1,(GMWA!$CQ$2:$CQ$600=BH$3)*(GMWA!$CP$2:$CP$600=BH$4)*(GMWA!$CR$2:$CR$600=BH$1),0),$A61-1966)</f>
        <v>259.16660000000002</v>
      </c>
      <c r="BI61" s="285" cm="1">
        <f t="array" ref="BI61">INDEX(GMWA!$A$2:$CR$600,MATCH(1,(GMWA!$CQ$2:$CQ$600=BI$3)*(GMWA!$CP$2:$CP$600=BI$4)*(GMWA!$CR$2:$CR$600=BI$1),0),$A61-1966)</f>
        <v>314.27429999999998</v>
      </c>
      <c r="BK61" s="288">
        <f t="shared" si="12"/>
        <v>3.6524114802888632</v>
      </c>
      <c r="BL61" s="288">
        <f t="shared" si="12"/>
        <v>3.4807091929831753</v>
      </c>
      <c r="BM61" s="288">
        <f t="shared" si="12"/>
        <v>0.93443566873445094</v>
      </c>
      <c r="BN61" s="288">
        <f t="shared" si="12"/>
        <v>3.2880080945301189</v>
      </c>
      <c r="BO61" s="288">
        <f t="shared" si="12"/>
        <v>3.2598892873970748</v>
      </c>
      <c r="BP61" s="288">
        <f t="shared" si="12"/>
        <v>1.8515555100855043</v>
      </c>
      <c r="BQ61" s="288">
        <f t="shared" si="12"/>
        <v>1.4570728994866313</v>
      </c>
      <c r="BR61" s="288">
        <f t="shared" si="12"/>
        <v>1.2322362603637629</v>
      </c>
      <c r="BS61" s="288">
        <f t="shared" si="12"/>
        <v>2.1433826692907587</v>
      </c>
      <c r="BT61" s="288">
        <f t="shared" si="12"/>
        <v>2.0289754290997362</v>
      </c>
      <c r="BU61" s="288">
        <f t="shared" si="12"/>
        <v>1.7973538982965256</v>
      </c>
      <c r="BV61" s="288">
        <f t="shared" si="12"/>
        <v>2.7424412150372843</v>
      </c>
      <c r="BW61" s="288">
        <f t="shared" si="12"/>
        <v>2.2588519791946862</v>
      </c>
      <c r="BX61" s="288">
        <f t="shared" si="11"/>
        <v>1.9061830468833081</v>
      </c>
      <c r="BY61" s="288">
        <f t="shared" si="11"/>
        <v>1.8693696900770274</v>
      </c>
      <c r="BZ61" s="288">
        <f t="shared" si="11"/>
        <v>1.4026693656719023</v>
      </c>
      <c r="CA61" s="288">
        <f t="shared" si="10"/>
        <v>1.4780337702193254</v>
      </c>
      <c r="CB61" s="288">
        <f t="shared" si="10"/>
        <v>2.172941279645197</v>
      </c>
      <c r="CC61" s="288">
        <f t="shared" si="10"/>
        <v>1.9222634416136954</v>
      </c>
      <c r="CD61" s="288">
        <f t="shared" si="10"/>
        <v>2.4528255232575793</v>
      </c>
    </row>
    <row r="62" spans="1:82">
      <c r="A62" s="285">
        <f t="shared" si="9"/>
        <v>2028</v>
      </c>
      <c r="B62" s="285" cm="1">
        <f t="array" ref="B62">INDEX(GMWA!$A$2:$CR$600,MATCH(1,(GMWA!$CQ$2:$CQ$600=B$3)*(GMWA!$CP$2:$CP$600=B$4)*(GMWA!$CR$2:$CR$600=B$1),0),$A62-1966)</f>
        <v>115701.2</v>
      </c>
      <c r="C62" s="285" cm="1">
        <f t="array" ref="C62">INDEX(GMWA!$A$2:$CR$600,MATCH(1,(GMWA!$CQ$2:$CQ$600=C$3)*(GMWA!$CP$2:$CP$600=C$4)*(GMWA!$CR$2:$CR$600=C$1),0),$A62-1966)</f>
        <v>1711.934</v>
      </c>
      <c r="D62" s="285" cm="1">
        <f t="array" ref="D62">INDEX(GMWA!$A$2:$CR$600,MATCH(1,(GMWA!$CQ$2:$CQ$600=D$3)*(GMWA!$CP$2:$CP$600=D$4)*(GMWA!$CR$2:$CR$600=D$1),0),$A62-1966)</f>
        <v>16744.32</v>
      </c>
      <c r="E62" s="285" cm="1">
        <f t="array" ref="E62">INDEX(GMWA!$A$2:$CR$600,MATCH(1,(GMWA!$CQ$2:$CQ$600=E$3)*(GMWA!$CP$2:$CP$600=E$4)*(GMWA!$CR$2:$CR$600=E$1),0),$A62-1966)</f>
        <v>110320.4</v>
      </c>
      <c r="F62" s="285" cm="1">
        <f t="array" ref="F62">INDEX(GMWA!$A$2:$CR$600,MATCH(1,(GMWA!$CQ$2:$CQ$600=F$3)*(GMWA!$CP$2:$CP$600=F$4)*(GMWA!$CR$2:$CR$600=F$1),0),$A62-1966)</f>
        <v>56318.239999999998</v>
      </c>
      <c r="G62" s="285" cm="1">
        <f t="array" ref="G62">INDEX(GMWA!$A$2:$CR$600,MATCH(1,(GMWA!$CQ$2:$CQ$600=G$3)*(GMWA!$CP$2:$CP$600=G$4)*(GMWA!$CR$2:$CR$600=G$1),0),$A62-1966)</f>
        <v>12.276199999999999</v>
      </c>
      <c r="H62" s="285" cm="1">
        <f t="array" ref="H62">INDEX(GMWA!$A$2:$CR$600,MATCH(1,(GMWA!$CQ$2:$CQ$600=H$3)*(GMWA!$CP$2:$CP$600=H$4)*(GMWA!$CR$2:$CR$600=H$1),0),$A62-1966)</f>
        <v>41330.94</v>
      </c>
      <c r="I62" s="285" cm="1">
        <f t="array" ref="I62">INDEX(GMWA!$A$2:$CR$600,MATCH(1,(GMWA!$CQ$2:$CQ$600=I$3)*(GMWA!$CP$2:$CP$600=I$4)*(GMWA!$CR$2:$CR$600=I$1),0),$A62-1966)</f>
        <v>2.5206439999999999</v>
      </c>
      <c r="J62" s="285" cm="1">
        <f t="array" ref="J62">INDEX(GMWA!$A$2:$CR$600,MATCH(1,(GMWA!$CQ$2:$CQ$600=J$3)*(GMWA!$CP$2:$CP$600=J$4)*(GMWA!$CR$2:$CR$600=J$1),0),$A62-1966)</f>
        <v>26695.24</v>
      </c>
      <c r="K62" s="285" cm="1">
        <f t="array" ref="K62">INDEX(GMWA!$A$2:$CR$600,MATCH(1,(GMWA!$CQ$2:$CQ$600=K$3)*(GMWA!$CP$2:$CP$600=K$4)*(GMWA!$CR$2:$CR$600=K$1),0),$A62-1966)</f>
        <v>54.566980000000001</v>
      </c>
      <c r="L62" s="285" cm="1">
        <f t="array" ref="L62">INDEX(GMWA!$A$2:$CR$600,MATCH(1,(GMWA!$CQ$2:$CQ$600=L$3)*(GMWA!$CP$2:$CP$600=L$4)*(GMWA!$CR$2:$CR$600=L$1),0),$A62-1966)</f>
        <v>80.119420000000005</v>
      </c>
      <c r="M62" s="285" cm="1">
        <f t="array" ref="M62">INDEX(GMWA!$A$2:$CR$600,MATCH(1,(GMWA!$CQ$2:$CQ$600=M$3)*(GMWA!$CP$2:$CP$600=M$4)*(GMWA!$CR$2:$CR$600=M$1),0),$A62-1966)</f>
        <v>102.09569999999999</v>
      </c>
      <c r="N62" s="285" cm="1">
        <f t="array" ref="N62">INDEX(GMWA!$A$2:$CR$600,MATCH(1,(GMWA!$CQ$2:$CQ$600=N$3)*(GMWA!$CP$2:$CP$600=N$4)*(GMWA!$CR$2:$CR$600=N$1),0),$A62-1966)</f>
        <v>43.652470000000001</v>
      </c>
      <c r="O62" s="285" cm="1">
        <f t="array" ref="O62">INDEX(GMWA!$A$2:$CR$600,MATCH(1,(GMWA!$CQ$2:$CQ$600=O$3)*(GMWA!$CP$2:$CP$600=O$4)*(GMWA!$CR$2:$CR$600=O$1),0),$A62-1966)</f>
        <v>12.36755</v>
      </c>
      <c r="P62" s="285" cm="1">
        <f t="array" ref="P62">INDEX(GMWA!$A$2:$CR$600,MATCH(1,(GMWA!$CQ$2:$CQ$600=P$3)*(GMWA!$CP$2:$CP$600=P$4)*(GMWA!$CR$2:$CR$600=P$1),0),$A62-1966)</f>
        <v>14.27952</v>
      </c>
      <c r="Q62" s="285" cm="1">
        <f t="array" ref="Q62">INDEX(GMWA!$A$2:$CR$600,MATCH(1,(GMWA!$CQ$2:$CQ$600=Q$3)*(GMWA!$CP$2:$CP$600=Q$4)*(GMWA!$CR$2:$CR$600=Q$1),0),$A62-1966)</f>
        <v>8.5218050000000005</v>
      </c>
      <c r="R62" s="285" cm="1">
        <f t="array" ref="R62">INDEX(GMWA!$A$2:$CR$600,MATCH(1,(GMWA!$CQ$2:$CQ$600=R$3)*(GMWA!$CP$2:$CP$600=R$4)*(GMWA!$CR$2:$CR$600=R$1),0),$A62-1966)</f>
        <v>4.0272370000000004</v>
      </c>
      <c r="S62" s="285" cm="1">
        <f t="array" ref="S62">INDEX(GMWA!$A$2:$CR$600,MATCH(1,(GMWA!$CQ$2:$CQ$600=S$3)*(GMWA!$CP$2:$CP$600=S$4)*(GMWA!$CR$2:$CR$600=S$1),0),$A62-1966)</f>
        <v>3.5300699999999998</v>
      </c>
      <c r="T62" s="285" cm="1">
        <f t="array" ref="T62">INDEX(GMWA!$A$2:$CR$600,MATCH(1,(GMWA!$CQ$2:$CQ$600=T$3)*(GMWA!$CP$2:$CP$600=T$4)*(GMWA!$CR$2:$CR$600=T$1),0),$A62-1966)</f>
        <v>9.3157759999999996</v>
      </c>
      <c r="U62" s="285" cm="1">
        <f t="array" ref="U62">INDEX(GMWA!$A$2:$CR$600,MATCH(1,(GMWA!$CQ$2:$CQ$600=U$3)*(GMWA!$CP$2:$CP$600=U$4)*(GMWA!$CR$2:$CR$600=U$1),0),$A62-1966)</f>
        <v>6.772856</v>
      </c>
      <c r="V62" s="285" cm="1">
        <f t="array" ref="V62">INDEX(GMWA!$A$2:$CR$600,MATCH(1,(GMWA!$CQ$2:$CQ$600=V$3)*(GMWA!$CP$2:$CP$600=V$4)*(GMWA!$CR$2:$CR$600=V$1),0),$A62-1966)</f>
        <v>3161789</v>
      </c>
      <c r="W62" s="285" cm="1">
        <f t="array" ref="W62">INDEX(GMWA!$A$2:$CR$600,MATCH(1,(GMWA!$CQ$2:$CQ$600=W$3)*(GMWA!$CP$2:$CP$600=W$4)*(GMWA!$CR$2:$CR$600=W$1),0),$A62-1966)</f>
        <v>49283.29</v>
      </c>
      <c r="X62" s="285" cm="1">
        <f t="array" ref="X62">INDEX(GMWA!$A$2:$CR$600,MATCH(1,(GMWA!$CQ$2:$CQ$600=X$3)*(GMWA!$CP$2:$CP$600=X$4)*(GMWA!$CR$2:$CR$600=X$1),0),$A62-1966)</f>
        <v>1489012</v>
      </c>
      <c r="Y62" s="285" cm="1">
        <f t="array" ref="Y62">INDEX(GMWA!$A$2:$CR$600,MATCH(1,(GMWA!$CQ$2:$CQ$600=Y$3)*(GMWA!$CP$2:$CP$600=Y$4)*(GMWA!$CR$2:$CR$600=Y$1),0),$A62-1966)</f>
        <v>3343778</v>
      </c>
      <c r="Z62" s="285" cm="1">
        <f t="array" ref="Z62">INDEX(GMWA!$A$2:$CR$600,MATCH(1,(GMWA!$CQ$2:$CQ$600=Z$3)*(GMWA!$CP$2:$CP$600=Z$4)*(GMWA!$CR$2:$CR$600=Z$1),0),$A62-1966)</f>
        <v>1735945</v>
      </c>
      <c r="AA62" s="285" cm="1">
        <f t="array" ref="AA62">INDEX(GMWA!$A$2:$CR$600,MATCH(1,(GMWA!$CQ$2:$CQ$600=AA$3)*(GMWA!$CP$2:$CP$600=AA$4)*(GMWA!$CR$2:$CR$600=AA$1),0),$A62-1966)</f>
        <v>705.32380000000001</v>
      </c>
      <c r="AB62" s="285" cm="1">
        <f t="array" ref="AB62">INDEX(GMWA!$A$2:$CR$600,MATCH(1,(GMWA!$CQ$2:$CQ$600=AB$3)*(GMWA!$CP$2:$CP$600=AB$4)*(GMWA!$CR$2:$CR$600=AB$1),0),$A62-1966)</f>
        <v>2779260</v>
      </c>
      <c r="AC62" s="285" cm="1">
        <f t="array" ref="AC62">INDEX(GMWA!$A$2:$CR$600,MATCH(1,(GMWA!$CQ$2:$CQ$600=AC$3)*(GMWA!$CP$2:$CP$600=AC$4)*(GMWA!$CR$2:$CR$600=AC$1),0),$A62-1966)</f>
        <v>200.4855</v>
      </c>
      <c r="AD62" s="285" cm="1">
        <f t="array" ref="AD62">INDEX(GMWA!$A$2:$CR$600,MATCH(1,(GMWA!$CQ$2:$CQ$600=AD$3)*(GMWA!$CP$2:$CP$600=AD$4)*(GMWA!$CR$2:$CR$600=AD$1),0),$A62-1966)</f>
        <v>1498168</v>
      </c>
      <c r="AE62" s="285" cm="1">
        <f t="array" ref="AE62">INDEX(GMWA!$A$2:$CR$600,MATCH(1,(GMWA!$CQ$2:$CQ$600=AE$3)*(GMWA!$CP$2:$CP$600=AE$4)*(GMWA!$CR$2:$CR$600=AE$1),0),$A62-1966)</f>
        <v>2656.51</v>
      </c>
      <c r="AF62" s="285" cm="1">
        <f t="array" ref="AF62">INDEX(GMWA!$A$2:$CR$600,MATCH(1,(GMWA!$CQ$2:$CQ$600=AF$3)*(GMWA!$CP$2:$CP$600=AF$4)*(GMWA!$CR$2:$CR$600=AF$1),0),$A62-1966)</f>
        <v>4338.2139999999999</v>
      </c>
      <c r="AG62" s="285" cm="1">
        <f t="array" ref="AG62">INDEX(GMWA!$A$2:$CR$600,MATCH(1,(GMWA!$CQ$2:$CQ$600=AG$3)*(GMWA!$CP$2:$CP$600=AG$4)*(GMWA!$CR$2:$CR$600=AG$1),0),$A62-1966)</f>
        <v>3643.136</v>
      </c>
      <c r="AH62" s="285" cm="1">
        <f t="array" ref="AH62">INDEX(GMWA!$A$2:$CR$600,MATCH(1,(GMWA!$CQ$2:$CQ$600=AH$3)*(GMWA!$CP$2:$CP$600=AH$4)*(GMWA!$CR$2:$CR$600=AH$1),0),$A62-1966)</f>
        <v>1923.739</v>
      </c>
      <c r="AI62" s="285" cm="1">
        <f t="array" ref="AI62">INDEX(GMWA!$A$2:$CR$600,MATCH(1,(GMWA!$CQ$2:$CQ$600=AI$3)*(GMWA!$CP$2:$CP$600=AI$4)*(GMWA!$CR$2:$CR$600=AI$1),0),$A62-1966)</f>
        <v>618.13139999999999</v>
      </c>
      <c r="AJ62" s="285" cm="1">
        <f t="array" ref="AJ62">INDEX(GMWA!$A$2:$CR$600,MATCH(1,(GMWA!$CQ$2:$CQ$600=AJ$3)*(GMWA!$CP$2:$CP$600=AJ$4)*(GMWA!$CR$2:$CR$600=AJ$1),0),$A62-1966)</f>
        <v>761.66600000000005</v>
      </c>
      <c r="AK62" s="285" cm="1">
        <f t="array" ref="AK62">INDEX(GMWA!$A$2:$CR$600,MATCH(1,(GMWA!$CQ$2:$CQ$600=AK$3)*(GMWA!$CP$2:$CP$600=AK$4)*(GMWA!$CR$2:$CR$600=AK$1),0),$A62-1966)</f>
        <v>598.74959999999999</v>
      </c>
      <c r="AL62" s="285" cm="1">
        <f t="array" ref="AL62">INDEX(GMWA!$A$2:$CR$600,MATCH(1,(GMWA!$CQ$2:$CQ$600=AL$3)*(GMWA!$CP$2:$CP$600=AL$4)*(GMWA!$CR$2:$CR$600=AL$1),0),$A62-1966)</f>
        <v>265.02850000000001</v>
      </c>
      <c r="AM62" s="285" cm="1">
        <f t="array" ref="AM62">INDEX(GMWA!$A$2:$CR$600,MATCH(1,(GMWA!$CQ$2:$CQ$600=AM$3)*(GMWA!$CP$2:$CP$600=AM$4)*(GMWA!$CR$2:$CR$600=AM$1),0),$A62-1966)</f>
        <v>153.75620000000001</v>
      </c>
      <c r="AN62" s="285" cm="1">
        <f t="array" ref="AN62">INDEX(GMWA!$A$2:$CR$600,MATCH(1,(GMWA!$CQ$2:$CQ$600=AN$3)*(GMWA!$CP$2:$CP$600=AN$4)*(GMWA!$CR$2:$CR$600=AN$1),0),$A62-1966)</f>
        <v>471.91500000000002</v>
      </c>
      <c r="AO62" s="285" cm="1">
        <f t="array" ref="AO62">INDEX(GMWA!$A$2:$CR$600,MATCH(1,(GMWA!$CQ$2:$CQ$600=AO$3)*(GMWA!$CP$2:$CP$600=AO$4)*(GMWA!$CR$2:$CR$600=AO$1),0),$A62-1966)</f>
        <v>273.90019999999998</v>
      </c>
      <c r="AP62" s="285" cm="1">
        <f t="array" ref="AP62">INDEX(GMWA!$A$2:$CR$600,MATCH(1,(GMWA!$CQ$2:$CQ$600=AP$3)*(GMWA!$CP$2:$CP$600=AP$4)*(GMWA!$CR$2:$CR$600=AP$1),0),$A62-1966)</f>
        <v>3285407</v>
      </c>
      <c r="AQ62" s="285" cm="1">
        <f t="array" ref="AQ62">INDEX(GMWA!$A$2:$CR$600,MATCH(1,(GMWA!$CQ$2:$CQ$600=AQ$3)*(GMWA!$CP$2:$CP$600=AQ$4)*(GMWA!$CR$2:$CR$600=AQ$1),0),$A62-1966)</f>
        <v>34700.54</v>
      </c>
      <c r="AR62" s="285" cm="1">
        <f t="array" ref="AR62">INDEX(GMWA!$A$2:$CR$600,MATCH(1,(GMWA!$CQ$2:$CQ$600=AR$3)*(GMWA!$CP$2:$CP$600=AR$4)*(GMWA!$CR$2:$CR$600=AR$1),0),$A62-1966)</f>
        <v>649169.80000000005</v>
      </c>
      <c r="AS62" s="285" cm="1">
        <f t="array" ref="AS62">INDEX(GMWA!$A$2:$CR$600,MATCH(1,(GMWA!$CQ$2:$CQ$600=AS$3)*(GMWA!$CP$2:$CP$600=AS$4)*(GMWA!$CR$2:$CR$600=AS$1),0),$A62-1966)</f>
        <v>3527389</v>
      </c>
      <c r="AT62" s="285" cm="1">
        <f t="array" ref="AT62">INDEX(GMWA!$A$2:$CR$600,MATCH(1,(GMWA!$CQ$2:$CQ$600=AT$3)*(GMWA!$CP$2:$CP$600=AT$4)*(GMWA!$CR$2:$CR$600=AT$1),0),$A62-1966)</f>
        <v>3222673</v>
      </c>
      <c r="AU62" s="285" cm="1">
        <f t="array" ref="AU62">INDEX(GMWA!$A$2:$CR$600,MATCH(1,(GMWA!$CQ$2:$CQ$600=AU$3)*(GMWA!$CP$2:$CP$600=AU$4)*(GMWA!$CR$2:$CR$600=AU$1),0),$A62-1966)</f>
        <v>3442.6869999999999</v>
      </c>
      <c r="AV62" s="285" cm="1">
        <f t="array" ref="AV62">INDEX(GMWA!$A$2:$CR$600,MATCH(1,(GMWA!$CQ$2:$CQ$600=AV$3)*(GMWA!$CP$2:$CP$600=AV$4)*(GMWA!$CR$2:$CR$600=AV$1),0),$A62-1966)</f>
        <v>7559447</v>
      </c>
      <c r="AW62" s="285" cm="1">
        <f t="array" ref="AW62">INDEX(GMWA!$A$2:$CR$600,MATCH(1,(GMWA!$CQ$2:$CQ$600=AW$3)*(GMWA!$CP$2:$CP$600=AW$4)*(GMWA!$CR$2:$CR$600=AW$1),0),$A62-1966)</f>
        <v>912.51840000000004</v>
      </c>
      <c r="AX62" s="285" cm="1">
        <f t="array" ref="AX62">INDEX(GMWA!$A$2:$CR$600,MATCH(1,(GMWA!$CQ$2:$CQ$600=AX$3)*(GMWA!$CP$2:$CP$600=AX$4)*(GMWA!$CR$2:$CR$600=AX$1),0),$A62-1966)</f>
        <v>3061796</v>
      </c>
      <c r="AY62" s="285" cm="1">
        <f t="array" ref="AY62">INDEX(GMWA!$A$2:$CR$600,MATCH(1,(GMWA!$CQ$2:$CQ$600=AY$3)*(GMWA!$CP$2:$CP$600=AY$4)*(GMWA!$CR$2:$CR$600=AY$1),0),$A62-1966)</f>
        <v>4870.5659999999998</v>
      </c>
      <c r="AZ62" s="285" cm="1">
        <f t="array" ref="AZ62">INDEX(GMWA!$A$2:$CR$600,MATCH(1,(GMWA!$CQ$2:$CQ$600=AZ$3)*(GMWA!$CP$2:$CP$600=AZ$4)*(GMWA!$CR$2:$CR$600=AZ$1),0),$A62-1966)</f>
        <v>3321.1709999999998</v>
      </c>
      <c r="BA62" s="285" cm="1">
        <f t="array" ref="BA62">INDEX(GMWA!$A$2:$CR$600,MATCH(1,(GMWA!$CQ$2:$CQ$600=BA$3)*(GMWA!$CP$2:$CP$600=BA$4)*(GMWA!$CR$2:$CR$600=BA$1),0),$A62-1966)</f>
        <v>2387.1469999999999</v>
      </c>
      <c r="BB62" s="285" cm="1">
        <f t="array" ref="BB62">INDEX(GMWA!$A$2:$CR$600,MATCH(1,(GMWA!$CQ$2:$CQ$600=BB$3)*(GMWA!$CP$2:$CP$600=BB$4)*(GMWA!$CR$2:$CR$600=BB$1),0),$A62-1966)</f>
        <v>1828.4839999999999</v>
      </c>
      <c r="BC62" s="285" cm="1">
        <f t="array" ref="BC62">INDEX(GMWA!$A$2:$CR$600,MATCH(1,(GMWA!$CQ$2:$CQ$600=BC$3)*(GMWA!$CP$2:$CP$600=BC$4)*(GMWA!$CR$2:$CR$600=BC$1),0),$A62-1966)</f>
        <v>1284.231</v>
      </c>
      <c r="BD62" s="285" cm="1">
        <f t="array" ref="BD62">INDEX(GMWA!$A$2:$CR$600,MATCH(1,(GMWA!$CQ$2:$CQ$600=BD$3)*(GMWA!$CP$2:$CP$600=BD$4)*(GMWA!$CR$2:$CR$600=BD$1),0),$A62-1966)</f>
        <v>708.42420000000004</v>
      </c>
      <c r="BE62" s="285" cm="1">
        <f t="array" ref="BE62">INDEX(GMWA!$A$2:$CR$600,MATCH(1,(GMWA!$CQ$2:$CQ$600=BE$3)*(GMWA!$CP$2:$CP$600=BE$4)*(GMWA!$CR$2:$CR$600=BE$1),0),$A62-1966)</f>
        <v>564.95090000000005</v>
      </c>
      <c r="BF62" s="285" cm="1">
        <f t="array" ref="BF62">INDEX(GMWA!$A$2:$CR$600,MATCH(1,(GMWA!$CQ$2:$CQ$600=BF$3)*(GMWA!$CP$2:$CP$600=BF$4)*(GMWA!$CR$2:$CR$600=BF$1),0),$A62-1966)</f>
        <v>315.02440000000001</v>
      </c>
      <c r="BG62" s="285" cm="1">
        <f t="array" ref="BG62">INDEX(GMWA!$A$2:$CR$600,MATCH(1,(GMWA!$CQ$2:$CQ$600=BG$3)*(GMWA!$CP$2:$CP$600=BG$4)*(GMWA!$CR$2:$CR$600=BG$1),0),$A62-1966)</f>
        <v>672.12339999999995</v>
      </c>
      <c r="BH62" s="285" cm="1">
        <f t="array" ref="BH62">INDEX(GMWA!$A$2:$CR$600,MATCH(1,(GMWA!$CQ$2:$CQ$600=BH$3)*(GMWA!$CP$2:$CP$600=BH$4)*(GMWA!$CR$2:$CR$600=BH$1),0),$A62-1966)</f>
        <v>268.23169999999999</v>
      </c>
      <c r="BI62" s="285" cm="1">
        <f t="array" ref="BI62">INDEX(GMWA!$A$2:$CR$600,MATCH(1,(GMWA!$CQ$2:$CQ$600=BI$3)*(GMWA!$CP$2:$CP$600=BI$4)*(GMWA!$CR$2:$CR$600=BI$1),0),$A62-1966)</f>
        <v>323.48630000000003</v>
      </c>
      <c r="BK62" s="288">
        <f t="shared" si="12"/>
        <v>3.6593586732068459</v>
      </c>
      <c r="BL62" s="288">
        <f t="shared" si="12"/>
        <v>3.4736601391668454</v>
      </c>
      <c r="BM62" s="288">
        <f t="shared" si="12"/>
        <v>1.1245255243073931</v>
      </c>
      <c r="BN62" s="288">
        <f t="shared" si="12"/>
        <v>3.2992740546770745</v>
      </c>
      <c r="BO62" s="288">
        <f t="shared" si="12"/>
        <v>3.2442410329820355</v>
      </c>
      <c r="BP62" s="288">
        <f t="shared" si="12"/>
        <v>1.7405055663795834</v>
      </c>
      <c r="BQ62" s="288">
        <f t="shared" si="12"/>
        <v>1.487120312601196</v>
      </c>
      <c r="BR62" s="288">
        <f t="shared" si="12"/>
        <v>1.2572699771305156</v>
      </c>
      <c r="BS62" s="288">
        <f t="shared" si="12"/>
        <v>1.7818589103491731</v>
      </c>
      <c r="BT62" s="288">
        <f t="shared" si="12"/>
        <v>2.0540852471852169</v>
      </c>
      <c r="BU62" s="288">
        <f t="shared" si="12"/>
        <v>1.8468295939296682</v>
      </c>
      <c r="BV62" s="288">
        <f t="shared" si="12"/>
        <v>2.8024125368912935</v>
      </c>
      <c r="BW62" s="288">
        <f t="shared" si="12"/>
        <v>2.2691472179957883</v>
      </c>
      <c r="BX62" s="288">
        <f t="shared" si="11"/>
        <v>2.0007962708252647</v>
      </c>
      <c r="BY62" s="288">
        <f t="shared" si="11"/>
        <v>1.8747745074612756</v>
      </c>
      <c r="BZ62" s="288">
        <f t="shared" si="11"/>
        <v>1.4232669215979437</v>
      </c>
      <c r="CA62" s="288">
        <f t="shared" si="10"/>
        <v>1.519548652314751</v>
      </c>
      <c r="CB62" s="288">
        <f t="shared" si="10"/>
        <v>2.295887905658438</v>
      </c>
      <c r="CC62" s="288">
        <f t="shared" si="10"/>
        <v>1.9740368498564358</v>
      </c>
      <c r="CD62" s="288">
        <f t="shared" si="10"/>
        <v>2.472745912562313</v>
      </c>
    </row>
    <row r="63" spans="1:82">
      <c r="A63" s="285">
        <f t="shared" si="9"/>
        <v>2029</v>
      </c>
      <c r="B63" s="285" cm="1">
        <f t="array" ref="B63">INDEX(GMWA!$A$2:$CR$600,MATCH(1,(GMWA!$CQ$2:$CQ$600=B$3)*(GMWA!$CP$2:$CP$600=B$4)*(GMWA!$CR$2:$CR$600=B$1),0),$A63-1966)</f>
        <v>117448.6</v>
      </c>
      <c r="C63" s="285" cm="1">
        <f t="array" ref="C63">INDEX(GMWA!$A$2:$CR$600,MATCH(1,(GMWA!$CQ$2:$CQ$600=C$3)*(GMWA!$CP$2:$CP$600=C$4)*(GMWA!$CR$2:$CR$600=C$1),0),$A63-1966)</f>
        <v>1796.5820000000001</v>
      </c>
      <c r="D63" s="285" cm="1">
        <f t="array" ref="D63">INDEX(GMWA!$A$2:$CR$600,MATCH(1,(GMWA!$CQ$2:$CQ$600=D$3)*(GMWA!$CP$2:$CP$600=D$4)*(GMWA!$CR$2:$CR$600=D$1),0),$A63-1966)</f>
        <v>19391.259999999998</v>
      </c>
      <c r="E63" s="285" cm="1">
        <f t="array" ref="E63">INDEX(GMWA!$A$2:$CR$600,MATCH(1,(GMWA!$CQ$2:$CQ$600=E$3)*(GMWA!$CP$2:$CP$600=E$4)*(GMWA!$CR$2:$CR$600=E$1),0),$A63-1966)</f>
        <v>112160.4</v>
      </c>
      <c r="F63" s="285" cm="1">
        <f t="array" ref="F63">INDEX(GMWA!$A$2:$CR$600,MATCH(1,(GMWA!$CQ$2:$CQ$600=F$3)*(GMWA!$CP$2:$CP$600=F$4)*(GMWA!$CR$2:$CR$600=F$1),0),$A63-1966)</f>
        <v>57753.03</v>
      </c>
      <c r="G63" s="285" cm="1">
        <f t="array" ref="G63">INDEX(GMWA!$A$2:$CR$600,MATCH(1,(GMWA!$CQ$2:$CQ$600=G$3)*(GMWA!$CP$2:$CP$600=G$4)*(GMWA!$CR$2:$CR$600=G$1),0),$A63-1966)</f>
        <v>11.48845</v>
      </c>
      <c r="H63" s="285" cm="1">
        <f t="array" ref="H63">INDEX(GMWA!$A$2:$CR$600,MATCH(1,(GMWA!$CQ$2:$CQ$600=H$3)*(GMWA!$CP$2:$CP$600=H$4)*(GMWA!$CR$2:$CR$600=H$1),0),$A63-1966)</f>
        <v>42482.78</v>
      </c>
      <c r="I63" s="285" cm="1">
        <f t="array" ref="I63">INDEX(GMWA!$A$2:$CR$600,MATCH(1,(GMWA!$CQ$2:$CQ$600=I$3)*(GMWA!$CP$2:$CP$600=I$4)*(GMWA!$CR$2:$CR$600=I$1),0),$A63-1966)</f>
        <v>2.5903879999999999</v>
      </c>
      <c r="J63" s="285" cm="1">
        <f t="array" ref="J63">INDEX(GMWA!$A$2:$CR$600,MATCH(1,(GMWA!$CQ$2:$CQ$600=J$3)*(GMWA!$CP$2:$CP$600=J$4)*(GMWA!$CR$2:$CR$600=J$1),0),$A63-1966)</f>
        <v>25337.58</v>
      </c>
      <c r="K63" s="285" cm="1">
        <f t="array" ref="K63">INDEX(GMWA!$A$2:$CR$600,MATCH(1,(GMWA!$CQ$2:$CQ$600=K$3)*(GMWA!$CP$2:$CP$600=K$4)*(GMWA!$CR$2:$CR$600=K$1),0),$A63-1966)</f>
        <v>55.54128</v>
      </c>
      <c r="L63" s="285" cm="1">
        <f t="array" ref="L63">INDEX(GMWA!$A$2:$CR$600,MATCH(1,(GMWA!$CQ$2:$CQ$600=L$3)*(GMWA!$CP$2:$CP$600=L$4)*(GMWA!$CR$2:$CR$600=L$1),0),$A63-1966)</f>
        <v>84.195589999999996</v>
      </c>
      <c r="M63" s="285" cm="1">
        <f t="array" ref="M63">INDEX(GMWA!$A$2:$CR$600,MATCH(1,(GMWA!$CQ$2:$CQ$600=M$3)*(GMWA!$CP$2:$CP$600=M$4)*(GMWA!$CR$2:$CR$600=M$1),0),$A63-1966)</f>
        <v>103.0932</v>
      </c>
      <c r="N63" s="285" cm="1">
        <f t="array" ref="N63">INDEX(GMWA!$A$2:$CR$600,MATCH(1,(GMWA!$CQ$2:$CQ$600=N$3)*(GMWA!$CP$2:$CP$600=N$4)*(GMWA!$CR$2:$CR$600=N$1),0),$A63-1966)</f>
        <v>44.833730000000003</v>
      </c>
      <c r="O63" s="285" cm="1">
        <f t="array" ref="O63">INDEX(GMWA!$A$2:$CR$600,MATCH(1,(GMWA!$CQ$2:$CQ$600=O$3)*(GMWA!$CP$2:$CP$600=O$4)*(GMWA!$CR$2:$CR$600=O$1),0),$A63-1966)</f>
        <v>13.206429999999999</v>
      </c>
      <c r="P63" s="285" cm="1">
        <f t="array" ref="P63">INDEX(GMWA!$A$2:$CR$600,MATCH(1,(GMWA!$CQ$2:$CQ$600=P$3)*(GMWA!$CP$2:$CP$600=P$4)*(GMWA!$CR$2:$CR$600=P$1),0),$A63-1966)</f>
        <v>14.51882</v>
      </c>
      <c r="Q63" s="285" cm="1">
        <f t="array" ref="Q63">INDEX(GMWA!$A$2:$CR$600,MATCH(1,(GMWA!$CQ$2:$CQ$600=Q$3)*(GMWA!$CP$2:$CP$600=Q$4)*(GMWA!$CR$2:$CR$600=Q$1),0),$A63-1966)</f>
        <v>8.7662630000000004</v>
      </c>
      <c r="R63" s="285" cm="1">
        <f t="array" ref="R63">INDEX(GMWA!$A$2:$CR$600,MATCH(1,(GMWA!$CQ$2:$CQ$600=R$3)*(GMWA!$CP$2:$CP$600=R$4)*(GMWA!$CR$2:$CR$600=R$1),0),$A63-1966)</f>
        <v>4.283188</v>
      </c>
      <c r="S63" s="285" cm="1">
        <f t="array" ref="S63">INDEX(GMWA!$A$2:$CR$600,MATCH(1,(GMWA!$CQ$2:$CQ$600=S$3)*(GMWA!$CP$2:$CP$600=S$4)*(GMWA!$CR$2:$CR$600=S$1),0),$A63-1966)</f>
        <v>3.8272179999999998</v>
      </c>
      <c r="T63" s="285" cm="1">
        <f t="array" ref="T63">INDEX(GMWA!$A$2:$CR$600,MATCH(1,(GMWA!$CQ$2:$CQ$600=T$3)*(GMWA!$CP$2:$CP$600=T$4)*(GMWA!$CR$2:$CR$600=T$1),0),$A63-1966)</f>
        <v>9.6630739999999999</v>
      </c>
      <c r="U63" s="285" cm="1">
        <f t="array" ref="U63">INDEX(GMWA!$A$2:$CR$600,MATCH(1,(GMWA!$CQ$2:$CQ$600=U$3)*(GMWA!$CP$2:$CP$600=U$4)*(GMWA!$CR$2:$CR$600=U$1),0),$A63-1966)</f>
        <v>6.8704489999999998</v>
      </c>
      <c r="V63" s="285" cm="1">
        <f t="array" ref="V63">INDEX(GMWA!$A$2:$CR$600,MATCH(1,(GMWA!$CQ$2:$CQ$600=V$3)*(GMWA!$CP$2:$CP$600=V$4)*(GMWA!$CR$2:$CR$600=V$1),0),$A63-1966)</f>
        <v>3220577</v>
      </c>
      <c r="W63" s="285" cm="1">
        <f t="array" ref="W63">INDEX(GMWA!$A$2:$CR$600,MATCH(1,(GMWA!$CQ$2:$CQ$600=W$3)*(GMWA!$CP$2:$CP$600=W$4)*(GMWA!$CR$2:$CR$600=W$1),0),$A63-1966)</f>
        <v>51829.73</v>
      </c>
      <c r="X63" s="285" cm="1">
        <f t="array" ref="X63">INDEX(GMWA!$A$2:$CR$600,MATCH(1,(GMWA!$CQ$2:$CQ$600=X$3)*(GMWA!$CP$2:$CP$600=X$4)*(GMWA!$CR$2:$CR$600=X$1),0),$A63-1966)</f>
        <v>1502500</v>
      </c>
      <c r="Y63" s="285" cm="1">
        <f t="array" ref="Y63">INDEX(GMWA!$A$2:$CR$600,MATCH(1,(GMWA!$CQ$2:$CQ$600=Y$3)*(GMWA!$CP$2:$CP$600=Y$4)*(GMWA!$CR$2:$CR$600=Y$1),0),$A63-1966)</f>
        <v>3387244</v>
      </c>
      <c r="Z63" s="285" cm="1">
        <f t="array" ref="Z63">INDEX(GMWA!$A$2:$CR$600,MATCH(1,(GMWA!$CQ$2:$CQ$600=Z$3)*(GMWA!$CP$2:$CP$600=Z$4)*(GMWA!$CR$2:$CR$600=Z$1),0),$A63-1966)</f>
        <v>1789529</v>
      </c>
      <c r="AA63" s="285" cm="1">
        <f t="array" ref="AA63">INDEX(GMWA!$A$2:$CR$600,MATCH(1,(GMWA!$CQ$2:$CQ$600=AA$3)*(GMWA!$CP$2:$CP$600=AA$4)*(GMWA!$CR$2:$CR$600=AA$1),0),$A63-1966)</f>
        <v>695.44920000000002</v>
      </c>
      <c r="AB63" s="285" cm="1">
        <f t="array" ref="AB63">INDEX(GMWA!$A$2:$CR$600,MATCH(1,(GMWA!$CQ$2:$CQ$600=AB$3)*(GMWA!$CP$2:$CP$600=AB$4)*(GMWA!$CR$2:$CR$600=AB$1),0),$A63-1966)</f>
        <v>2800615</v>
      </c>
      <c r="AC63" s="285" cm="1">
        <f t="array" ref="AC63">INDEX(GMWA!$A$2:$CR$600,MATCH(1,(GMWA!$CQ$2:$CQ$600=AC$3)*(GMWA!$CP$2:$CP$600=AC$4)*(GMWA!$CR$2:$CR$600=AC$1),0),$A63-1966)</f>
        <v>202.86449999999999</v>
      </c>
      <c r="AD63" s="285" cm="1">
        <f t="array" ref="AD63">INDEX(GMWA!$A$2:$CR$600,MATCH(1,(GMWA!$CQ$2:$CQ$600=AD$3)*(GMWA!$CP$2:$CP$600=AD$4)*(GMWA!$CR$2:$CR$600=AD$1),0),$A63-1966)</f>
        <v>1544172</v>
      </c>
      <c r="AE63" s="285" cm="1">
        <f t="array" ref="AE63">INDEX(GMWA!$A$2:$CR$600,MATCH(1,(GMWA!$CQ$2:$CQ$600=AE$3)*(GMWA!$CP$2:$CP$600=AE$4)*(GMWA!$CR$2:$CR$600=AE$1),0),$A63-1966)</f>
        <v>2673.8620000000001</v>
      </c>
      <c r="AF63" s="285" cm="1">
        <f t="array" ref="AF63">INDEX(GMWA!$A$2:$CR$600,MATCH(1,(GMWA!$CQ$2:$CQ$600=AF$3)*(GMWA!$CP$2:$CP$600=AF$4)*(GMWA!$CR$2:$CR$600=AF$1),0),$A63-1966)</f>
        <v>4454.5519999999997</v>
      </c>
      <c r="AG63" s="285" cm="1">
        <f t="array" ref="AG63">INDEX(GMWA!$A$2:$CR$600,MATCH(1,(GMWA!$CQ$2:$CQ$600=AG$3)*(GMWA!$CP$2:$CP$600=AG$4)*(GMWA!$CR$2:$CR$600=AG$1),0),$A63-1966)</f>
        <v>3695.7359999999999</v>
      </c>
      <c r="AH63" s="285" cm="1">
        <f t="array" ref="AH63">INDEX(GMWA!$A$2:$CR$600,MATCH(1,(GMWA!$CQ$2:$CQ$600=AH$3)*(GMWA!$CP$2:$CP$600=AH$4)*(GMWA!$CR$2:$CR$600=AH$1),0),$A63-1966)</f>
        <v>1968.038</v>
      </c>
      <c r="AI63" s="285" cm="1">
        <f t="array" ref="AI63">INDEX(GMWA!$A$2:$CR$600,MATCH(1,(GMWA!$CQ$2:$CQ$600=AI$3)*(GMWA!$CP$2:$CP$600=AI$4)*(GMWA!$CR$2:$CR$600=AI$1),0),$A63-1966)</f>
        <v>635.72</v>
      </c>
      <c r="AJ63" s="285" cm="1">
        <f t="array" ref="AJ63">INDEX(GMWA!$A$2:$CR$600,MATCH(1,(GMWA!$CQ$2:$CQ$600=AJ$3)*(GMWA!$CP$2:$CP$600=AJ$4)*(GMWA!$CR$2:$CR$600=AJ$1),0),$A63-1966)</f>
        <v>772.29939999999999</v>
      </c>
      <c r="AK63" s="285" cm="1">
        <f t="array" ref="AK63">INDEX(GMWA!$A$2:$CR$600,MATCH(1,(GMWA!$CQ$2:$CQ$600=AK$3)*(GMWA!$CP$2:$CP$600=AK$4)*(GMWA!$CR$2:$CR$600=AK$1),0),$A63-1966)</f>
        <v>608.73950000000002</v>
      </c>
      <c r="AL63" s="285" cm="1">
        <f t="array" ref="AL63">INDEX(GMWA!$A$2:$CR$600,MATCH(1,(GMWA!$CQ$2:$CQ$600=AL$3)*(GMWA!$CP$2:$CP$600=AL$4)*(GMWA!$CR$2:$CR$600=AL$1),0),$A63-1966)</f>
        <v>275.00639999999999</v>
      </c>
      <c r="AM63" s="285" cm="1">
        <f t="array" ref="AM63">INDEX(GMWA!$A$2:$CR$600,MATCH(1,(GMWA!$CQ$2:$CQ$600=AM$3)*(GMWA!$CP$2:$CP$600=AM$4)*(GMWA!$CR$2:$CR$600=AM$1),0),$A63-1966)</f>
        <v>158.5992</v>
      </c>
      <c r="AN63" s="285" cm="1">
        <f t="array" ref="AN63">INDEX(GMWA!$A$2:$CR$600,MATCH(1,(GMWA!$CQ$2:$CQ$600=AN$3)*(GMWA!$CP$2:$CP$600=AN$4)*(GMWA!$CR$2:$CR$600=AN$1),0),$A63-1966)</f>
        <v>475.44659999999999</v>
      </c>
      <c r="AO63" s="285" cm="1">
        <f t="array" ref="AO63">INDEX(GMWA!$A$2:$CR$600,MATCH(1,(GMWA!$CQ$2:$CQ$600=AO$3)*(GMWA!$CP$2:$CP$600=AO$4)*(GMWA!$CR$2:$CR$600=AO$1),0),$A63-1966)</f>
        <v>274.7912</v>
      </c>
      <c r="AP63" s="285" cm="1">
        <f t="array" ref="AP63">INDEX(GMWA!$A$2:$CR$600,MATCH(1,(GMWA!$CQ$2:$CQ$600=AP$3)*(GMWA!$CP$2:$CP$600=AP$4)*(GMWA!$CR$2:$CR$600=AP$1),0),$A63-1966)</f>
        <v>3405834</v>
      </c>
      <c r="AQ63" s="285" cm="1">
        <f t="array" ref="AQ63">INDEX(GMWA!$A$2:$CR$600,MATCH(1,(GMWA!$CQ$2:$CQ$600=AQ$3)*(GMWA!$CP$2:$CP$600=AQ$4)*(GMWA!$CR$2:$CR$600=AQ$1),0),$A63-1966)</f>
        <v>36118.07</v>
      </c>
      <c r="AR63" s="285" cm="1">
        <f t="array" ref="AR63">INDEX(GMWA!$A$2:$CR$600,MATCH(1,(GMWA!$CQ$2:$CQ$600=AR$3)*(GMWA!$CP$2:$CP$600=AR$4)*(GMWA!$CR$2:$CR$600=AR$1),0),$A63-1966)</f>
        <v>662758.9</v>
      </c>
      <c r="AS63" s="285" cm="1">
        <f t="array" ref="AS63">INDEX(GMWA!$A$2:$CR$600,MATCH(1,(GMWA!$CQ$2:$CQ$600=AS$3)*(GMWA!$CP$2:$CP$600=AS$4)*(GMWA!$CR$2:$CR$600=AS$1),0),$A63-1966)</f>
        <v>3674599</v>
      </c>
      <c r="AT63" s="285" cm="1">
        <f t="array" ref="AT63">INDEX(GMWA!$A$2:$CR$600,MATCH(1,(GMWA!$CQ$2:$CQ$600=AT$3)*(GMWA!$CP$2:$CP$600=AT$4)*(GMWA!$CR$2:$CR$600=AT$1),0),$A63-1966)</f>
        <v>3386615</v>
      </c>
      <c r="AU63" s="285" cm="1">
        <f t="array" ref="AU63">INDEX(GMWA!$A$2:$CR$600,MATCH(1,(GMWA!$CQ$2:$CQ$600=AU$3)*(GMWA!$CP$2:$CP$600=AU$4)*(GMWA!$CR$2:$CR$600=AU$1),0),$A63-1966)</f>
        <v>3584.7730000000001</v>
      </c>
      <c r="AV63" s="285" cm="1">
        <f t="array" ref="AV63">INDEX(GMWA!$A$2:$CR$600,MATCH(1,(GMWA!$CQ$2:$CQ$600=AV$3)*(GMWA!$CP$2:$CP$600=AV$4)*(GMWA!$CR$2:$CR$600=AV$1),0),$A63-1966)</f>
        <v>7838829</v>
      </c>
      <c r="AW63" s="285" cm="1">
        <f t="array" ref="AW63">INDEX(GMWA!$A$2:$CR$600,MATCH(1,(GMWA!$CQ$2:$CQ$600=AW$3)*(GMWA!$CP$2:$CP$600=AW$4)*(GMWA!$CR$2:$CR$600=AW$1),0),$A63-1966)</f>
        <v>937.76179999999999</v>
      </c>
      <c r="AX63" s="285" cm="1">
        <f t="array" ref="AX63">INDEX(GMWA!$A$2:$CR$600,MATCH(1,(GMWA!$CQ$2:$CQ$600=AX$3)*(GMWA!$CP$2:$CP$600=AX$4)*(GMWA!$CR$2:$CR$600=AX$1),0),$A63-1966)</f>
        <v>3182173</v>
      </c>
      <c r="AY63" s="285" cm="1">
        <f t="array" ref="AY63">INDEX(GMWA!$A$2:$CR$600,MATCH(1,(GMWA!$CQ$2:$CQ$600=AY$3)*(GMWA!$CP$2:$CP$600=AY$4)*(GMWA!$CR$2:$CR$600=AY$1),0),$A63-1966)</f>
        <v>5039.6760000000004</v>
      </c>
      <c r="AZ63" s="285" cm="1">
        <f t="array" ref="AZ63">INDEX(GMWA!$A$2:$CR$600,MATCH(1,(GMWA!$CQ$2:$CQ$600=AZ$3)*(GMWA!$CP$2:$CP$600=AZ$4)*(GMWA!$CR$2:$CR$600=AZ$1),0),$A63-1966)</f>
        <v>3440.6819999999998</v>
      </c>
      <c r="BA63" s="285" cm="1">
        <f t="array" ref="BA63">INDEX(GMWA!$A$2:$CR$600,MATCH(1,(GMWA!$CQ$2:$CQ$600=BA$3)*(GMWA!$CP$2:$CP$600=BA$4)*(GMWA!$CR$2:$CR$600=BA$1),0),$A63-1966)</f>
        <v>2442.442</v>
      </c>
      <c r="BB63" s="285" cm="1">
        <f t="array" ref="BB63">INDEX(GMWA!$A$2:$CR$600,MATCH(1,(GMWA!$CQ$2:$CQ$600=BB$3)*(GMWA!$CP$2:$CP$600=BB$4)*(GMWA!$CR$2:$CR$600=BB$1),0),$A63-1966)</f>
        <v>1883.223</v>
      </c>
      <c r="BC63" s="285" cm="1">
        <f t="array" ref="BC63">INDEX(GMWA!$A$2:$CR$600,MATCH(1,(GMWA!$CQ$2:$CQ$600=BC$3)*(GMWA!$CP$2:$CP$600=BC$4)*(GMWA!$CR$2:$CR$600=BC$1),0),$A63-1966)</f>
        <v>1329.0719999999999</v>
      </c>
      <c r="BD63" s="285" cm="1">
        <f t="array" ref="BD63">INDEX(GMWA!$A$2:$CR$600,MATCH(1,(GMWA!$CQ$2:$CQ$600=BD$3)*(GMWA!$CP$2:$CP$600=BD$4)*(GMWA!$CR$2:$CR$600=BD$1),0),$A63-1966)</f>
        <v>736.25040000000001</v>
      </c>
      <c r="BE63" s="285" cm="1">
        <f t="array" ref="BE63">INDEX(GMWA!$A$2:$CR$600,MATCH(1,(GMWA!$CQ$2:$CQ$600=BE$3)*(GMWA!$CP$2:$CP$600=BE$4)*(GMWA!$CR$2:$CR$600=BE$1),0),$A63-1966)</f>
        <v>589.46910000000003</v>
      </c>
      <c r="BF63" s="285" cm="1">
        <f t="array" ref="BF63">INDEX(GMWA!$A$2:$CR$600,MATCH(1,(GMWA!$CQ$2:$CQ$600=BF$3)*(GMWA!$CP$2:$CP$600=BF$4)*(GMWA!$CR$2:$CR$600=BF$1),0),$A63-1966)</f>
        <v>324.08659999999998</v>
      </c>
      <c r="BG63" s="285" cm="1">
        <f t="array" ref="BG63">INDEX(GMWA!$A$2:$CR$600,MATCH(1,(GMWA!$CQ$2:$CQ$600=BG$3)*(GMWA!$CP$2:$CP$600=BG$4)*(GMWA!$CR$2:$CR$600=BG$1),0),$A63-1966)</f>
        <v>705.13990000000001</v>
      </c>
      <c r="BH63" s="285" cm="1">
        <f t="array" ref="BH63">INDEX(GMWA!$A$2:$CR$600,MATCH(1,(GMWA!$CQ$2:$CQ$600=BH$3)*(GMWA!$CP$2:$CP$600=BH$4)*(GMWA!$CR$2:$CR$600=BH$1),0),$A63-1966)</f>
        <v>277.51429999999999</v>
      </c>
      <c r="BI63" s="285" cm="1">
        <f t="array" ref="BI63">INDEX(GMWA!$A$2:$CR$600,MATCH(1,(GMWA!$CQ$2:$CQ$600=BI$3)*(GMWA!$CP$2:$CP$600=BI$4)*(GMWA!$CR$2:$CR$600=BI$1),0),$A63-1966)</f>
        <v>332.83980000000003</v>
      </c>
      <c r="BK63" s="288">
        <f t="shared" si="12"/>
        <v>3.6468185669834945</v>
      </c>
      <c r="BL63" s="288">
        <f t="shared" si="12"/>
        <v>3.4663155683041373</v>
      </c>
      <c r="BM63" s="288">
        <f t="shared" si="12"/>
        <v>1.2905996672212978</v>
      </c>
      <c r="BN63" s="288">
        <f t="shared" si="12"/>
        <v>3.3112583563510629</v>
      </c>
      <c r="BO63" s="288">
        <f t="shared" si="12"/>
        <v>3.2272754451031527</v>
      </c>
      <c r="BP63" s="288">
        <f t="shared" si="12"/>
        <v>1.6519466842437953</v>
      </c>
      <c r="BQ63" s="288">
        <f t="shared" si="12"/>
        <v>1.516908964638124</v>
      </c>
      <c r="BR63" s="288">
        <f t="shared" si="12"/>
        <v>1.2769055206800599</v>
      </c>
      <c r="BS63" s="288">
        <f t="shared" si="12"/>
        <v>1.6408521848602358</v>
      </c>
      <c r="BT63" s="288">
        <f t="shared" si="12"/>
        <v>2.0771932134119111</v>
      </c>
      <c r="BU63" s="288">
        <f t="shared" si="12"/>
        <v>1.8901023043394711</v>
      </c>
      <c r="BV63" s="288">
        <f t="shared" si="12"/>
        <v>2.7895174330634003</v>
      </c>
      <c r="BW63" s="288">
        <f t="shared" si="12"/>
        <v>2.2780926994295845</v>
      </c>
      <c r="BX63" s="288">
        <f t="shared" si="11"/>
        <v>2.0773972818221855</v>
      </c>
      <c r="BY63" s="288">
        <f t="shared" si="11"/>
        <v>1.8799470775194178</v>
      </c>
      <c r="BZ63" s="288">
        <f t="shared" si="11"/>
        <v>1.4400680422413856</v>
      </c>
      <c r="CA63" s="288">
        <f t="shared" si="10"/>
        <v>1.5574866621285905</v>
      </c>
      <c r="CB63" s="288">
        <f t="shared" si="10"/>
        <v>2.4131382756029036</v>
      </c>
      <c r="CC63" s="288">
        <f t="shared" si="10"/>
        <v>2.0324204653056723</v>
      </c>
      <c r="CD63" s="288">
        <f t="shared" si="10"/>
        <v>2.5002434575779722</v>
      </c>
    </row>
    <row r="64" spans="1:82">
      <c r="A64" s="285">
        <f t="shared" si="9"/>
        <v>2030</v>
      </c>
      <c r="B64" s="285" cm="1">
        <f t="array" ref="B64">INDEX(GMWA!$A$2:$CR$600,MATCH(1,(GMWA!$CQ$2:$CQ$600=B$3)*(GMWA!$CP$2:$CP$600=B$4)*(GMWA!$CR$2:$CR$600=B$1),0),$A64-1966)</f>
        <v>119706.4</v>
      </c>
      <c r="C64" s="285" cm="1">
        <f t="array" ref="C64">INDEX(GMWA!$A$2:$CR$600,MATCH(1,(GMWA!$CQ$2:$CQ$600=C$3)*(GMWA!$CP$2:$CP$600=C$4)*(GMWA!$CR$2:$CR$600=C$1),0),$A64-1966)</f>
        <v>1886.2149999999999</v>
      </c>
      <c r="D64" s="285" cm="1">
        <f t="array" ref="D64">INDEX(GMWA!$A$2:$CR$600,MATCH(1,(GMWA!$CQ$2:$CQ$600=D$3)*(GMWA!$CP$2:$CP$600=D$4)*(GMWA!$CR$2:$CR$600=D$1),0),$A64-1966)</f>
        <v>21357.27</v>
      </c>
      <c r="E64" s="285" cm="1">
        <f t="array" ref="E64">INDEX(GMWA!$A$2:$CR$600,MATCH(1,(GMWA!$CQ$2:$CQ$600=E$3)*(GMWA!$CP$2:$CP$600=E$4)*(GMWA!$CR$2:$CR$600=E$1),0),$A64-1966)</f>
        <v>113817.5</v>
      </c>
      <c r="F64" s="285" cm="1">
        <f t="array" ref="F64">INDEX(GMWA!$A$2:$CR$600,MATCH(1,(GMWA!$CQ$2:$CQ$600=F$3)*(GMWA!$CP$2:$CP$600=F$4)*(GMWA!$CR$2:$CR$600=F$1),0),$A64-1966)</f>
        <v>59693.93</v>
      </c>
      <c r="G64" s="285" cm="1">
        <f t="array" ref="G64">INDEX(GMWA!$A$2:$CR$600,MATCH(1,(GMWA!$CQ$2:$CQ$600=G$3)*(GMWA!$CP$2:$CP$600=G$4)*(GMWA!$CR$2:$CR$600=G$1),0),$A64-1966)</f>
        <v>10.796720000000001</v>
      </c>
      <c r="H64" s="285" cm="1">
        <f t="array" ref="H64">INDEX(GMWA!$A$2:$CR$600,MATCH(1,(GMWA!$CQ$2:$CQ$600=H$3)*(GMWA!$CP$2:$CP$600=H$4)*(GMWA!$CR$2:$CR$600=H$1),0),$A64-1966)</f>
        <v>43573.82</v>
      </c>
      <c r="I64" s="285" cm="1">
        <f t="array" ref="I64">INDEX(GMWA!$A$2:$CR$600,MATCH(1,(GMWA!$CQ$2:$CQ$600=I$3)*(GMWA!$CP$2:$CP$600=I$4)*(GMWA!$CR$2:$CR$600=I$1),0),$A64-1966)</f>
        <v>2.6636259999999998</v>
      </c>
      <c r="J64" s="285" cm="1">
        <f t="array" ref="J64">INDEX(GMWA!$A$2:$CR$600,MATCH(1,(GMWA!$CQ$2:$CQ$600=J$3)*(GMWA!$CP$2:$CP$600=J$4)*(GMWA!$CR$2:$CR$600=J$1),0),$A64-1966)</f>
        <v>25973.56</v>
      </c>
      <c r="K64" s="285" cm="1">
        <f t="array" ref="K64">INDEX(GMWA!$A$2:$CR$600,MATCH(1,(GMWA!$CQ$2:$CQ$600=K$3)*(GMWA!$CP$2:$CP$600=K$4)*(GMWA!$CR$2:$CR$600=K$1),0),$A64-1966)</f>
        <v>56.496899999999997</v>
      </c>
      <c r="L64" s="285" cm="1">
        <f t="array" ref="L64">INDEX(GMWA!$A$2:$CR$600,MATCH(1,(GMWA!$CQ$2:$CQ$600=L$3)*(GMWA!$CP$2:$CP$600=L$4)*(GMWA!$CR$2:$CR$600=L$1),0),$A64-1966)</f>
        <v>87.592759999999998</v>
      </c>
      <c r="M64" s="285" cm="1">
        <f t="array" ref="M64">INDEX(GMWA!$A$2:$CR$600,MATCH(1,(GMWA!$CQ$2:$CQ$600=M$3)*(GMWA!$CP$2:$CP$600=M$4)*(GMWA!$CR$2:$CR$600=M$1),0),$A64-1966)</f>
        <v>103.6039</v>
      </c>
      <c r="N64" s="285" cm="1">
        <f t="array" ref="N64">INDEX(GMWA!$A$2:$CR$600,MATCH(1,(GMWA!$CQ$2:$CQ$600=N$3)*(GMWA!$CP$2:$CP$600=N$4)*(GMWA!$CR$2:$CR$600=N$1),0),$A64-1966)</f>
        <v>45.976320000000001</v>
      </c>
      <c r="O64" s="285" cm="1">
        <f t="array" ref="O64">INDEX(GMWA!$A$2:$CR$600,MATCH(1,(GMWA!$CQ$2:$CQ$600=O$3)*(GMWA!$CP$2:$CP$600=O$4)*(GMWA!$CR$2:$CR$600=O$1),0),$A64-1966)</f>
        <v>13.99601</v>
      </c>
      <c r="P64" s="285" cm="1">
        <f t="array" ref="P64">INDEX(GMWA!$A$2:$CR$600,MATCH(1,(GMWA!$CQ$2:$CQ$600=P$3)*(GMWA!$CP$2:$CP$600=P$4)*(GMWA!$CR$2:$CR$600=P$1),0),$A64-1966)</f>
        <v>14.76764</v>
      </c>
      <c r="Q64" s="285" cm="1">
        <f t="array" ref="Q64">INDEX(GMWA!$A$2:$CR$600,MATCH(1,(GMWA!$CQ$2:$CQ$600=Q$3)*(GMWA!$CP$2:$CP$600=Q$4)*(GMWA!$CR$2:$CR$600=Q$1),0),$A64-1966)</f>
        <v>8.9799399999999991</v>
      </c>
      <c r="R64" s="285" cm="1">
        <f t="array" ref="R64">INDEX(GMWA!$A$2:$CR$600,MATCH(1,(GMWA!$CQ$2:$CQ$600=R$3)*(GMWA!$CP$2:$CP$600=R$4)*(GMWA!$CR$2:$CR$600=R$1),0),$A64-1966)</f>
        <v>4.5417100000000001</v>
      </c>
      <c r="S64" s="285" cm="1">
        <f t="array" ref="S64">INDEX(GMWA!$A$2:$CR$600,MATCH(1,(GMWA!$CQ$2:$CQ$600=S$3)*(GMWA!$CP$2:$CP$600=S$4)*(GMWA!$CR$2:$CR$600=S$1),0),$A64-1966)</f>
        <v>4.1745190000000001</v>
      </c>
      <c r="T64" s="285" cm="1">
        <f t="array" ref="T64">INDEX(GMWA!$A$2:$CR$600,MATCH(1,(GMWA!$CQ$2:$CQ$600=T$3)*(GMWA!$CP$2:$CP$600=T$4)*(GMWA!$CR$2:$CR$600=T$1),0),$A64-1966)</f>
        <v>10.051539999999999</v>
      </c>
      <c r="U64" s="285" cm="1">
        <f t="array" ref="U64">INDEX(GMWA!$A$2:$CR$600,MATCH(1,(GMWA!$CQ$2:$CQ$600=U$3)*(GMWA!$CP$2:$CP$600=U$4)*(GMWA!$CR$2:$CR$600=U$1),0),$A64-1966)</f>
        <v>6.982183</v>
      </c>
      <c r="V64" s="285" cm="1">
        <f t="array" ref="V64">INDEX(GMWA!$A$2:$CR$600,MATCH(1,(GMWA!$CQ$2:$CQ$600=V$3)*(GMWA!$CP$2:$CP$600=V$4)*(GMWA!$CR$2:$CR$600=V$1),0),$A64-1966)</f>
        <v>3289909</v>
      </c>
      <c r="W64" s="285" cm="1">
        <f t="array" ref="W64">INDEX(GMWA!$A$2:$CR$600,MATCH(1,(GMWA!$CQ$2:$CQ$600=W$3)*(GMWA!$CP$2:$CP$600=W$4)*(GMWA!$CR$2:$CR$600=W$1),0),$A64-1966)</f>
        <v>54618.62</v>
      </c>
      <c r="X64" s="285" cm="1">
        <f t="array" ref="X64">INDEX(GMWA!$A$2:$CR$600,MATCH(1,(GMWA!$CQ$2:$CQ$600=X$3)*(GMWA!$CP$2:$CP$600=X$4)*(GMWA!$CR$2:$CR$600=X$1),0),$A64-1966)</f>
        <v>1513488</v>
      </c>
      <c r="Y64" s="285" cm="1">
        <f t="array" ref="Y64">INDEX(GMWA!$A$2:$CR$600,MATCH(1,(GMWA!$CQ$2:$CQ$600=Y$3)*(GMWA!$CP$2:$CP$600=Y$4)*(GMWA!$CR$2:$CR$600=Y$1),0),$A64-1966)</f>
        <v>3424370</v>
      </c>
      <c r="Z64" s="285" cm="1">
        <f t="array" ref="Z64">INDEX(GMWA!$A$2:$CR$600,MATCH(1,(GMWA!$CQ$2:$CQ$600=Z$3)*(GMWA!$CP$2:$CP$600=Z$4)*(GMWA!$CR$2:$CR$600=Z$1),0),$A64-1966)</f>
        <v>1846126</v>
      </c>
      <c r="AA64" s="285" cm="1">
        <f t="array" ref="AA64">INDEX(GMWA!$A$2:$CR$600,MATCH(1,(GMWA!$CQ$2:$CQ$600=AA$3)*(GMWA!$CP$2:$CP$600=AA$4)*(GMWA!$CR$2:$CR$600=AA$1),0),$A64-1966)</f>
        <v>681.86599999999999</v>
      </c>
      <c r="AB64" s="285" cm="1">
        <f t="array" ref="AB64">INDEX(GMWA!$A$2:$CR$600,MATCH(1,(GMWA!$CQ$2:$CQ$600=AB$3)*(GMWA!$CP$2:$CP$600=AB$4)*(GMWA!$CR$2:$CR$600=AB$1),0),$A64-1966)</f>
        <v>2820618</v>
      </c>
      <c r="AC64" s="285" cm="1">
        <f t="array" ref="AC64">INDEX(GMWA!$A$2:$CR$600,MATCH(1,(GMWA!$CQ$2:$CQ$600=AC$3)*(GMWA!$CP$2:$CP$600=AC$4)*(GMWA!$CR$2:$CR$600=AC$1),0),$A64-1966)</f>
        <v>205.89689999999999</v>
      </c>
      <c r="AD64" s="285" cm="1">
        <f t="array" ref="AD64">INDEX(GMWA!$A$2:$CR$600,MATCH(1,(GMWA!$CQ$2:$CQ$600=AD$3)*(GMWA!$CP$2:$CP$600=AD$4)*(GMWA!$CR$2:$CR$600=AD$1),0),$A64-1966)</f>
        <v>1590456</v>
      </c>
      <c r="AE64" s="285" cm="1">
        <f t="array" ref="AE64">INDEX(GMWA!$A$2:$CR$600,MATCH(1,(GMWA!$CQ$2:$CQ$600=AE$3)*(GMWA!$CP$2:$CP$600=AE$4)*(GMWA!$CR$2:$CR$600=AE$1),0),$A64-1966)</f>
        <v>2692.2489999999998</v>
      </c>
      <c r="AF64" s="285" cm="1">
        <f t="array" ref="AF64">INDEX(GMWA!$A$2:$CR$600,MATCH(1,(GMWA!$CQ$2:$CQ$600=AF$3)*(GMWA!$CP$2:$CP$600=AF$4)*(GMWA!$CR$2:$CR$600=AF$1),0),$A64-1966)</f>
        <v>4561.616</v>
      </c>
      <c r="AG64" s="285" cm="1">
        <f t="array" ref="AG64">INDEX(GMWA!$A$2:$CR$600,MATCH(1,(GMWA!$CQ$2:$CQ$600=AG$3)*(GMWA!$CP$2:$CP$600=AG$4)*(GMWA!$CR$2:$CR$600=AG$1),0),$A64-1966)</f>
        <v>3745.857</v>
      </c>
      <c r="AH64" s="285" cm="1">
        <f t="array" ref="AH64">INDEX(GMWA!$A$2:$CR$600,MATCH(1,(GMWA!$CQ$2:$CQ$600=AH$3)*(GMWA!$CP$2:$CP$600=AH$4)*(GMWA!$CR$2:$CR$600=AH$1),0),$A64-1966)</f>
        <v>2012.1379999999999</v>
      </c>
      <c r="AI64" s="285" cm="1">
        <f t="array" ref="AI64">INDEX(GMWA!$A$2:$CR$600,MATCH(1,(GMWA!$CQ$2:$CQ$600=AI$3)*(GMWA!$CP$2:$CP$600=AI$4)*(GMWA!$CR$2:$CR$600=AI$1),0),$A64-1966)</f>
        <v>653.75310000000002</v>
      </c>
      <c r="AJ64" s="285" cm="1">
        <f t="array" ref="AJ64">INDEX(GMWA!$A$2:$CR$600,MATCH(1,(GMWA!$CQ$2:$CQ$600=AJ$3)*(GMWA!$CP$2:$CP$600=AJ$4)*(GMWA!$CR$2:$CR$600=AJ$1),0),$A64-1966)</f>
        <v>783.35469999999998</v>
      </c>
      <c r="AK64" s="285" cm="1">
        <f t="array" ref="AK64">INDEX(GMWA!$A$2:$CR$600,MATCH(1,(GMWA!$CQ$2:$CQ$600=AK$3)*(GMWA!$CP$2:$CP$600=AK$4)*(GMWA!$CR$2:$CR$600=AK$1),0),$A64-1966)</f>
        <v>617.54610000000002</v>
      </c>
      <c r="AL64" s="285" cm="1">
        <f t="array" ref="AL64">INDEX(GMWA!$A$2:$CR$600,MATCH(1,(GMWA!$CQ$2:$CQ$600=AL$3)*(GMWA!$CP$2:$CP$600=AL$4)*(GMWA!$CR$2:$CR$600=AL$1),0),$A64-1966)</f>
        <v>285.18869999999998</v>
      </c>
      <c r="AM64" s="285" cm="1">
        <f t="array" ref="AM64">INDEX(GMWA!$A$2:$CR$600,MATCH(1,(GMWA!$CQ$2:$CQ$600=AM$3)*(GMWA!$CP$2:$CP$600=AM$4)*(GMWA!$CR$2:$CR$600=AM$1),0),$A64-1966)</f>
        <v>165.5488</v>
      </c>
      <c r="AN64" s="285" cm="1">
        <f t="array" ref="AN64">INDEX(GMWA!$A$2:$CR$600,MATCH(1,(GMWA!$CQ$2:$CQ$600=AN$3)*(GMWA!$CP$2:$CP$600=AN$4)*(GMWA!$CR$2:$CR$600=AN$1),0),$A64-1966)</f>
        <v>479.35629999999998</v>
      </c>
      <c r="AO64" s="285" cm="1">
        <f t="array" ref="AO64">INDEX(GMWA!$A$2:$CR$600,MATCH(1,(GMWA!$CQ$2:$CQ$600=AO$3)*(GMWA!$CP$2:$CP$600=AO$4)*(GMWA!$CR$2:$CR$600=AO$1),0),$A64-1966)</f>
        <v>276.04599999999999</v>
      </c>
      <c r="AP64" s="285" cm="1">
        <f t="array" ref="AP64">INDEX(GMWA!$A$2:$CR$600,MATCH(1,(GMWA!$CQ$2:$CQ$600=AP$3)*(GMWA!$CP$2:$CP$600=AP$4)*(GMWA!$CR$2:$CR$600=AP$1),0),$A64-1966)</f>
        <v>3533583</v>
      </c>
      <c r="AQ64" s="285" cm="1">
        <f t="array" ref="AQ64">INDEX(GMWA!$A$2:$CR$600,MATCH(1,(GMWA!$CQ$2:$CQ$600=AQ$3)*(GMWA!$CP$2:$CP$600=AQ$4)*(GMWA!$CR$2:$CR$600=AQ$1),0),$A64-1966)</f>
        <v>37562.01</v>
      </c>
      <c r="AR64" s="285" cm="1">
        <f t="array" ref="AR64">INDEX(GMWA!$A$2:$CR$600,MATCH(1,(GMWA!$CQ$2:$CQ$600=AR$3)*(GMWA!$CP$2:$CP$600=AR$4)*(GMWA!$CR$2:$CR$600=AR$1),0),$A64-1966)</f>
        <v>674374.8</v>
      </c>
      <c r="AS64" s="285" cm="1">
        <f t="array" ref="AS64">INDEX(GMWA!$A$2:$CR$600,MATCH(1,(GMWA!$CQ$2:$CQ$600=AS$3)*(GMWA!$CP$2:$CP$600=AS$4)*(GMWA!$CR$2:$CR$600=AS$1),0),$A64-1966)</f>
        <v>3825356</v>
      </c>
      <c r="AT64" s="285" cm="1">
        <f t="array" ref="AT64">INDEX(GMWA!$A$2:$CR$600,MATCH(1,(GMWA!$CQ$2:$CQ$600=AT$3)*(GMWA!$CP$2:$CP$600=AT$4)*(GMWA!$CR$2:$CR$600=AT$1),0),$A64-1966)</f>
        <v>3554997</v>
      </c>
      <c r="AU64" s="285" cm="1">
        <f t="array" ref="AU64">INDEX(GMWA!$A$2:$CR$600,MATCH(1,(GMWA!$CQ$2:$CQ$600=AU$3)*(GMWA!$CP$2:$CP$600=AU$4)*(GMWA!$CR$2:$CR$600=AU$1),0),$A64-1966)</f>
        <v>3726.6129999999998</v>
      </c>
      <c r="AV64" s="285" cm="1">
        <f t="array" ref="AV64">INDEX(GMWA!$A$2:$CR$600,MATCH(1,(GMWA!$CQ$2:$CQ$600=AV$3)*(GMWA!$CP$2:$CP$600=AV$4)*(GMWA!$CR$2:$CR$600=AV$1),0),$A64-1966)</f>
        <v>8128154</v>
      </c>
      <c r="AW64" s="285" cm="1">
        <f t="array" ref="AW64">INDEX(GMWA!$A$2:$CR$600,MATCH(1,(GMWA!$CQ$2:$CQ$600=AW$3)*(GMWA!$CP$2:$CP$600=AW$4)*(GMWA!$CR$2:$CR$600=AW$1),0),$A64-1966)</f>
        <v>964.28</v>
      </c>
      <c r="AX64" s="285" cm="1">
        <f t="array" ref="AX64">INDEX(GMWA!$A$2:$CR$600,MATCH(1,(GMWA!$CQ$2:$CQ$600=AX$3)*(GMWA!$CP$2:$CP$600=AX$4)*(GMWA!$CR$2:$CR$600=AX$1),0),$A64-1966)</f>
        <v>3305945</v>
      </c>
      <c r="AY64" s="285" cm="1">
        <f t="array" ref="AY64">INDEX(GMWA!$A$2:$CR$600,MATCH(1,(GMWA!$CQ$2:$CQ$600=AY$3)*(GMWA!$CP$2:$CP$600=AY$4)*(GMWA!$CR$2:$CR$600=AY$1),0),$A64-1966)</f>
        <v>5201.8670000000002</v>
      </c>
      <c r="AZ64" s="285" cm="1">
        <f t="array" ref="AZ64">INDEX(GMWA!$A$2:$CR$600,MATCH(1,(GMWA!$CQ$2:$CQ$600=AZ$3)*(GMWA!$CP$2:$CP$600=AZ$4)*(GMWA!$CR$2:$CR$600=AZ$1),0),$A64-1966)</f>
        <v>3557.7809999999999</v>
      </c>
      <c r="BA64" s="285" cm="1">
        <f t="array" ref="BA64">INDEX(GMWA!$A$2:$CR$600,MATCH(1,(GMWA!$CQ$2:$CQ$600=BA$3)*(GMWA!$CP$2:$CP$600=BA$4)*(GMWA!$CR$2:$CR$600=BA$1),0),$A64-1966)</f>
        <v>2500.047</v>
      </c>
      <c r="BB64" s="285" cm="1">
        <f t="array" ref="BB64">INDEX(GMWA!$A$2:$CR$600,MATCH(1,(GMWA!$CQ$2:$CQ$600=BB$3)*(GMWA!$CP$2:$CP$600=BB$4)*(GMWA!$CR$2:$CR$600=BB$1),0),$A64-1966)</f>
        <v>1939.269</v>
      </c>
      <c r="BC64" s="285" cm="1">
        <f t="array" ref="BC64">INDEX(GMWA!$A$2:$CR$600,MATCH(1,(GMWA!$CQ$2:$CQ$600=BC$3)*(GMWA!$CP$2:$CP$600=BC$4)*(GMWA!$CR$2:$CR$600=BC$1),0),$A64-1966)</f>
        <v>1376.5160000000001</v>
      </c>
      <c r="BD64" s="285" cm="1">
        <f t="array" ref="BD64">INDEX(GMWA!$A$2:$CR$600,MATCH(1,(GMWA!$CQ$2:$CQ$600=BD$3)*(GMWA!$CP$2:$CP$600=BD$4)*(GMWA!$CR$2:$CR$600=BD$1),0),$A64-1966)</f>
        <v>765.34910000000002</v>
      </c>
      <c r="BE64" s="285" cm="1">
        <f t="array" ref="BE64">INDEX(GMWA!$A$2:$CR$600,MATCH(1,(GMWA!$CQ$2:$CQ$600=BE$3)*(GMWA!$CP$2:$CP$600=BE$4)*(GMWA!$CR$2:$CR$600=BE$1),0),$A64-1966)</f>
        <v>614.94069999999999</v>
      </c>
      <c r="BF64" s="285" cm="1">
        <f t="array" ref="BF64">INDEX(GMWA!$A$2:$CR$600,MATCH(1,(GMWA!$CQ$2:$CQ$600=BF$3)*(GMWA!$CP$2:$CP$600=BF$4)*(GMWA!$CR$2:$CR$600=BF$1),0),$A64-1966)</f>
        <v>333.00020000000001</v>
      </c>
      <c r="BG64" s="285" cm="1">
        <f t="array" ref="BG64">INDEX(GMWA!$A$2:$CR$600,MATCH(1,(GMWA!$CQ$2:$CQ$600=BG$3)*(GMWA!$CP$2:$CP$600=BG$4)*(GMWA!$CR$2:$CR$600=BG$1),0),$A64-1966)</f>
        <v>738.96529999999996</v>
      </c>
      <c r="BH64" s="285" cm="1">
        <f t="array" ref="BH64">INDEX(GMWA!$A$2:$CR$600,MATCH(1,(GMWA!$CQ$2:$CQ$600=BH$3)*(GMWA!$CP$2:$CP$600=BH$4)*(GMWA!$CR$2:$CR$600=BH$1),0),$A64-1966)</f>
        <v>286.53840000000002</v>
      </c>
      <c r="BI64" s="285" cm="1">
        <f t="array" ref="BI64">INDEX(GMWA!$A$2:$CR$600,MATCH(1,(GMWA!$CQ$2:$CQ$600=BI$3)*(GMWA!$CP$2:$CP$600=BI$4)*(GMWA!$CR$2:$CR$600=BI$1),0),$A64-1966)</f>
        <v>342.4785</v>
      </c>
      <c r="BK64" s="288">
        <f t="shared" si="12"/>
        <v>3.6385930431510416</v>
      </c>
      <c r="BL64" s="288">
        <f t="shared" si="12"/>
        <v>3.4534285194316512</v>
      </c>
      <c r="BM64" s="288">
        <f t="shared" si="12"/>
        <v>1.4111291268909962</v>
      </c>
      <c r="BN64" s="288">
        <f t="shared" si="12"/>
        <v>3.3237500620552098</v>
      </c>
      <c r="BO64" s="288">
        <f t="shared" si="12"/>
        <v>3.2334699798388629</v>
      </c>
      <c r="BP64" s="288">
        <f t="shared" si="12"/>
        <v>1.583407883660426</v>
      </c>
      <c r="BQ64" s="288">
        <f t="shared" si="12"/>
        <v>1.5448323736145766</v>
      </c>
      <c r="BR64" s="288">
        <f t="shared" si="12"/>
        <v>1.2936697929886267</v>
      </c>
      <c r="BS64" s="288">
        <f t="shared" si="12"/>
        <v>1.6330888751402115</v>
      </c>
      <c r="BT64" s="288">
        <f t="shared" si="12"/>
        <v>2.0985020330586064</v>
      </c>
      <c r="BU64" s="288">
        <f t="shared" si="12"/>
        <v>1.9202133629836444</v>
      </c>
      <c r="BV64" s="288">
        <f t="shared" si="12"/>
        <v>2.7658263516199364</v>
      </c>
      <c r="BW64" s="288">
        <f t="shared" si="12"/>
        <v>2.2849486466634001</v>
      </c>
      <c r="BX64" s="288">
        <f t="shared" si="11"/>
        <v>2.1408709190059669</v>
      </c>
      <c r="BY64" s="288">
        <f t="shared" si="11"/>
        <v>1.8851792170264632</v>
      </c>
      <c r="BZ64" s="288">
        <f t="shared" si="11"/>
        <v>1.4541327360014094</v>
      </c>
      <c r="CA64" s="288">
        <f t="shared" si="10"/>
        <v>1.5925280349466862</v>
      </c>
      <c r="CB64" s="288">
        <f t="shared" si="10"/>
        <v>2.5216244394402136</v>
      </c>
      <c r="CC64" s="288">
        <f t="shared" si="10"/>
        <v>2.0968828405926865</v>
      </c>
      <c r="CD64" s="288">
        <f t="shared" si="10"/>
        <v>2.5293548901270078</v>
      </c>
    </row>
    <row r="65" spans="1:82">
      <c r="A65" s="285">
        <f t="shared" si="9"/>
        <v>2031</v>
      </c>
      <c r="B65" s="285" cm="1">
        <f t="array" ref="B65">INDEX(GMWA!$A$2:$CR$600,MATCH(1,(GMWA!$CQ$2:$CQ$600=B$3)*(GMWA!$CP$2:$CP$600=B$4)*(GMWA!$CR$2:$CR$600=B$1),0),$A65-1966)</f>
        <v>122259.6</v>
      </c>
      <c r="C65" s="285" cm="1">
        <f t="array" ref="C65">INDEX(GMWA!$A$2:$CR$600,MATCH(1,(GMWA!$CQ$2:$CQ$600=C$3)*(GMWA!$CP$2:$CP$600=C$4)*(GMWA!$CR$2:$CR$600=C$1),0),$A65-1966)</f>
        <v>1982.9059999999999</v>
      </c>
      <c r="D65" s="285" cm="1">
        <f t="array" ref="D65">INDEX(GMWA!$A$2:$CR$600,MATCH(1,(GMWA!$CQ$2:$CQ$600=D$3)*(GMWA!$CP$2:$CP$600=D$4)*(GMWA!$CR$2:$CR$600=D$1),0),$A65-1966)</f>
        <v>22499.62</v>
      </c>
      <c r="E65" s="285" cm="1">
        <f t="array" ref="E65">INDEX(GMWA!$A$2:$CR$600,MATCH(1,(GMWA!$CQ$2:$CQ$600=E$3)*(GMWA!$CP$2:$CP$600=E$4)*(GMWA!$CR$2:$CR$600=E$1),0),$A65-1966)</f>
        <v>115306.4</v>
      </c>
      <c r="F65" s="285" cm="1">
        <f t="array" ref="F65">INDEX(GMWA!$A$2:$CR$600,MATCH(1,(GMWA!$CQ$2:$CQ$600=F$3)*(GMWA!$CP$2:$CP$600=F$4)*(GMWA!$CR$2:$CR$600=F$1),0),$A65-1966)</f>
        <v>61964.639999999999</v>
      </c>
      <c r="G65" s="285" cm="1">
        <f t="array" ref="G65">INDEX(GMWA!$A$2:$CR$600,MATCH(1,(GMWA!$CQ$2:$CQ$600=G$3)*(GMWA!$CP$2:$CP$600=G$4)*(GMWA!$CR$2:$CR$600=G$1),0),$A65-1966)</f>
        <v>10.01742</v>
      </c>
      <c r="H65" s="285" cm="1">
        <f t="array" ref="H65">INDEX(GMWA!$A$2:$CR$600,MATCH(1,(GMWA!$CQ$2:$CQ$600=H$3)*(GMWA!$CP$2:$CP$600=H$4)*(GMWA!$CR$2:$CR$600=H$1),0),$A65-1966)</f>
        <v>44421.56</v>
      </c>
      <c r="I65" s="285" cm="1">
        <f t="array" ref="I65">INDEX(GMWA!$A$2:$CR$600,MATCH(1,(GMWA!$CQ$2:$CQ$600=I$3)*(GMWA!$CP$2:$CP$600=I$4)*(GMWA!$CR$2:$CR$600=I$1),0),$A65-1966)</f>
        <v>2.7399589999999998</v>
      </c>
      <c r="J65" s="285" cm="1">
        <f t="array" ref="J65">INDEX(GMWA!$A$2:$CR$600,MATCH(1,(GMWA!$CQ$2:$CQ$600=J$3)*(GMWA!$CP$2:$CP$600=J$4)*(GMWA!$CR$2:$CR$600=J$1),0),$A65-1966)</f>
        <v>27324.16</v>
      </c>
      <c r="K65" s="285" cm="1">
        <f t="array" ref="K65">INDEX(GMWA!$A$2:$CR$600,MATCH(1,(GMWA!$CQ$2:$CQ$600=K$3)*(GMWA!$CP$2:$CP$600=K$4)*(GMWA!$CR$2:$CR$600=K$1),0),$A65-1966)</f>
        <v>57.438679999999998</v>
      </c>
      <c r="L65" s="285" cm="1">
        <f t="array" ref="L65">INDEX(GMWA!$A$2:$CR$600,MATCH(1,(GMWA!$CQ$2:$CQ$600=L$3)*(GMWA!$CP$2:$CP$600=L$4)*(GMWA!$CR$2:$CR$600=L$1),0),$A65-1966)</f>
        <v>90.746899999999997</v>
      </c>
      <c r="M65" s="285" cm="1">
        <f t="array" ref="M65">INDEX(GMWA!$A$2:$CR$600,MATCH(1,(GMWA!$CQ$2:$CQ$600=M$3)*(GMWA!$CP$2:$CP$600=M$4)*(GMWA!$CR$2:$CR$600=M$1),0),$A65-1966)</f>
        <v>104.251</v>
      </c>
      <c r="N65" s="285" cm="1">
        <f t="array" ref="N65">INDEX(GMWA!$A$2:$CR$600,MATCH(1,(GMWA!$CQ$2:$CQ$600=N$3)*(GMWA!$CP$2:$CP$600=N$4)*(GMWA!$CR$2:$CR$600=N$1),0),$A65-1966)</f>
        <v>47.137740000000001</v>
      </c>
      <c r="O65" s="285" cm="1">
        <f t="array" ref="O65">INDEX(GMWA!$A$2:$CR$600,MATCH(1,(GMWA!$CQ$2:$CQ$600=O$3)*(GMWA!$CP$2:$CP$600=O$4)*(GMWA!$CR$2:$CR$600=O$1),0),$A65-1966)</f>
        <v>14.754949999999999</v>
      </c>
      <c r="P65" s="285" cm="1">
        <f t="array" ref="P65">INDEX(GMWA!$A$2:$CR$600,MATCH(1,(GMWA!$CQ$2:$CQ$600=P$3)*(GMWA!$CP$2:$CP$600=P$4)*(GMWA!$CR$2:$CR$600=P$1),0),$A65-1966)</f>
        <v>15.02595</v>
      </c>
      <c r="Q65" s="285" cm="1">
        <f t="array" ref="Q65">INDEX(GMWA!$A$2:$CR$600,MATCH(1,(GMWA!$CQ$2:$CQ$600=Q$3)*(GMWA!$CP$2:$CP$600=Q$4)*(GMWA!$CR$2:$CR$600=Q$1),0),$A65-1966)</f>
        <v>9.1711690000000008</v>
      </c>
      <c r="R65" s="285" cm="1">
        <f t="array" ref="R65">INDEX(GMWA!$A$2:$CR$600,MATCH(1,(GMWA!$CQ$2:$CQ$600=R$3)*(GMWA!$CP$2:$CP$600=R$4)*(GMWA!$CR$2:$CR$600=R$1),0),$A65-1966)</f>
        <v>4.8027129999999998</v>
      </c>
      <c r="S65" s="285" cm="1">
        <f t="array" ref="S65">INDEX(GMWA!$A$2:$CR$600,MATCH(1,(GMWA!$CQ$2:$CQ$600=S$3)*(GMWA!$CP$2:$CP$600=S$4)*(GMWA!$CR$2:$CR$600=S$1),0),$A65-1966)</f>
        <v>4.5495640000000002</v>
      </c>
      <c r="T65" s="285" cm="1">
        <f t="array" ref="T65">INDEX(GMWA!$A$2:$CR$600,MATCH(1,(GMWA!$CQ$2:$CQ$600=T$3)*(GMWA!$CP$2:$CP$600=T$4)*(GMWA!$CR$2:$CR$600=T$1),0),$A65-1966)</f>
        <v>10.428789999999999</v>
      </c>
      <c r="U65" s="285" cm="1">
        <f t="array" ref="U65">INDEX(GMWA!$A$2:$CR$600,MATCH(1,(GMWA!$CQ$2:$CQ$600=U$3)*(GMWA!$CP$2:$CP$600=U$4)*(GMWA!$CR$2:$CR$600=U$1),0),$A65-1966)</f>
        <v>7.0939160000000001</v>
      </c>
      <c r="V65" s="285" cm="1">
        <f t="array" ref="V65">INDEX(GMWA!$A$2:$CR$600,MATCH(1,(GMWA!$CQ$2:$CQ$600=V$3)*(GMWA!$CP$2:$CP$600=V$4)*(GMWA!$CR$2:$CR$600=V$1),0),$A65-1966)</f>
        <v>3372708</v>
      </c>
      <c r="W65" s="285" cm="1">
        <f t="array" ref="W65">INDEX(GMWA!$A$2:$CR$600,MATCH(1,(GMWA!$CQ$2:$CQ$600=W$3)*(GMWA!$CP$2:$CP$600=W$4)*(GMWA!$CR$2:$CR$600=W$1),0),$A65-1966)</f>
        <v>57597.41</v>
      </c>
      <c r="X65" s="285" cm="1">
        <f t="array" ref="X65">INDEX(GMWA!$A$2:$CR$600,MATCH(1,(GMWA!$CQ$2:$CQ$600=X$3)*(GMWA!$CP$2:$CP$600=X$4)*(GMWA!$CR$2:$CR$600=X$1),0),$A65-1966)</f>
        <v>1522204</v>
      </c>
      <c r="Y65" s="285" cm="1">
        <f t="array" ref="Y65">INDEX(GMWA!$A$2:$CR$600,MATCH(1,(GMWA!$CQ$2:$CQ$600=Y$3)*(GMWA!$CP$2:$CP$600=Y$4)*(GMWA!$CR$2:$CR$600=Y$1),0),$A65-1966)</f>
        <v>3455837</v>
      </c>
      <c r="Z65" s="285" cm="1">
        <f t="array" ref="Z65">INDEX(GMWA!$A$2:$CR$600,MATCH(1,(GMWA!$CQ$2:$CQ$600=Z$3)*(GMWA!$CP$2:$CP$600=Z$4)*(GMWA!$CR$2:$CR$600=Z$1),0),$A65-1966)</f>
        <v>1905755</v>
      </c>
      <c r="AA65" s="285" cm="1">
        <f t="array" ref="AA65">INDEX(GMWA!$A$2:$CR$600,MATCH(1,(GMWA!$CQ$2:$CQ$600=AA$3)*(GMWA!$CP$2:$CP$600=AA$4)*(GMWA!$CR$2:$CR$600=AA$1),0),$A65-1966)</f>
        <v>666.16309999999999</v>
      </c>
      <c r="AB65" s="285" cm="1">
        <f t="array" ref="AB65">INDEX(GMWA!$A$2:$CR$600,MATCH(1,(GMWA!$CQ$2:$CQ$600=AB$3)*(GMWA!$CP$2:$CP$600=AB$4)*(GMWA!$CR$2:$CR$600=AB$1),0),$A65-1966)</f>
        <v>2842659</v>
      </c>
      <c r="AC65" s="285" cm="1">
        <f t="array" ref="AC65">INDEX(GMWA!$A$2:$CR$600,MATCH(1,(GMWA!$CQ$2:$CQ$600=AC$3)*(GMWA!$CP$2:$CP$600=AC$4)*(GMWA!$CR$2:$CR$600=AC$1),0),$A65-1966)</f>
        <v>209.75720000000001</v>
      </c>
      <c r="AD65" s="285" cm="1">
        <f t="array" ref="AD65">INDEX(GMWA!$A$2:$CR$600,MATCH(1,(GMWA!$CQ$2:$CQ$600=AD$3)*(GMWA!$CP$2:$CP$600=AD$4)*(GMWA!$CR$2:$CR$600=AD$1),0),$A65-1966)</f>
        <v>1637399</v>
      </c>
      <c r="AE65" s="285" cm="1">
        <f t="array" ref="AE65">INDEX(GMWA!$A$2:$CR$600,MATCH(1,(GMWA!$CQ$2:$CQ$600=AE$3)*(GMWA!$CP$2:$CP$600=AE$4)*(GMWA!$CR$2:$CR$600=AE$1),0),$A65-1966)</f>
        <v>2711.625</v>
      </c>
      <c r="AF65" s="285" cm="1">
        <f t="array" ref="AF65">INDEX(GMWA!$A$2:$CR$600,MATCH(1,(GMWA!$CQ$2:$CQ$600=AF$3)*(GMWA!$CP$2:$CP$600=AF$4)*(GMWA!$CR$2:$CR$600=AF$1),0),$A65-1966)</f>
        <v>4671.8019999999997</v>
      </c>
      <c r="AG65" s="285" cm="1">
        <f t="array" ref="AG65">INDEX(GMWA!$A$2:$CR$600,MATCH(1,(GMWA!$CQ$2:$CQ$600=AG$3)*(GMWA!$CP$2:$CP$600=AG$4)*(GMWA!$CR$2:$CR$600=AG$1),0),$A65-1966)</f>
        <v>3792.7730000000001</v>
      </c>
      <c r="AH65" s="285" cm="1">
        <f t="array" ref="AH65">INDEX(GMWA!$A$2:$CR$600,MATCH(1,(GMWA!$CQ$2:$CQ$600=AH$3)*(GMWA!$CP$2:$CP$600=AH$4)*(GMWA!$CR$2:$CR$600=AH$1),0),$A65-1966)</f>
        <v>2057.7379999999998</v>
      </c>
      <c r="AI65" s="285" cm="1">
        <f t="array" ref="AI65">INDEX(GMWA!$A$2:$CR$600,MATCH(1,(GMWA!$CQ$2:$CQ$600=AI$3)*(GMWA!$CP$2:$CP$600=AI$4)*(GMWA!$CR$2:$CR$600=AI$1),0),$A65-1966)</f>
        <v>672.37810000000002</v>
      </c>
      <c r="AJ65" s="285" cm="1">
        <f t="array" ref="AJ65">INDEX(GMWA!$A$2:$CR$600,MATCH(1,(GMWA!$CQ$2:$CQ$600=AJ$3)*(GMWA!$CP$2:$CP$600=AJ$4)*(GMWA!$CR$2:$CR$600=AJ$1),0),$A65-1966)</f>
        <v>794.798</v>
      </c>
      <c r="AK65" s="285" cm="1">
        <f t="array" ref="AK65">INDEX(GMWA!$A$2:$CR$600,MATCH(1,(GMWA!$CQ$2:$CQ$600=AK$3)*(GMWA!$CP$2:$CP$600=AK$4)*(GMWA!$CR$2:$CR$600=AK$1),0),$A65-1966)</f>
        <v>625.70069999999998</v>
      </c>
      <c r="AL65" s="285" cm="1">
        <f t="array" ref="AL65">INDEX(GMWA!$A$2:$CR$600,MATCH(1,(GMWA!$CQ$2:$CQ$600=AL$3)*(GMWA!$CP$2:$CP$600=AL$4)*(GMWA!$CR$2:$CR$600=AL$1),0),$A65-1966)</f>
        <v>295.25779999999997</v>
      </c>
      <c r="AM65" s="285" cm="1">
        <f t="array" ref="AM65">INDEX(GMWA!$A$2:$CR$600,MATCH(1,(GMWA!$CQ$2:$CQ$600=AM$3)*(GMWA!$CP$2:$CP$600=AM$4)*(GMWA!$CR$2:$CR$600=AM$1),0),$A65-1966)</f>
        <v>173.15100000000001</v>
      </c>
      <c r="AN65" s="285" cm="1">
        <f t="array" ref="AN65">INDEX(GMWA!$A$2:$CR$600,MATCH(1,(GMWA!$CQ$2:$CQ$600=AN$3)*(GMWA!$CP$2:$CP$600=AN$4)*(GMWA!$CR$2:$CR$600=AN$1),0),$A65-1966)</f>
        <v>483.47379999999998</v>
      </c>
      <c r="AO65" s="285" cm="1">
        <f t="array" ref="AO65">INDEX(GMWA!$A$2:$CR$600,MATCH(1,(GMWA!$CQ$2:$CQ$600=AO$3)*(GMWA!$CP$2:$CP$600=AO$4)*(GMWA!$CR$2:$CR$600=AO$1),0),$A65-1966)</f>
        <v>277.70510000000002</v>
      </c>
      <c r="AP65" s="285" cm="1">
        <f t="array" ref="AP65">INDEX(GMWA!$A$2:$CR$600,MATCH(1,(GMWA!$CQ$2:$CQ$600=AP$3)*(GMWA!$CP$2:$CP$600=AP$4)*(GMWA!$CR$2:$CR$600=AP$1),0),$A65-1966)</f>
        <v>3666656</v>
      </c>
      <c r="AQ65" s="285" cm="1">
        <f t="array" ref="AQ65">INDEX(GMWA!$A$2:$CR$600,MATCH(1,(GMWA!$CQ$2:$CQ$600=AQ$3)*(GMWA!$CP$2:$CP$600=AQ$4)*(GMWA!$CR$2:$CR$600=AQ$1),0),$A65-1966)</f>
        <v>39041.32</v>
      </c>
      <c r="AR65" s="285" cm="1">
        <f t="array" ref="AR65">INDEX(GMWA!$A$2:$CR$600,MATCH(1,(GMWA!$CQ$2:$CQ$600=AR$3)*(GMWA!$CP$2:$CP$600=AR$4)*(GMWA!$CR$2:$CR$600=AR$1),0),$A65-1966)</f>
        <v>684923.9</v>
      </c>
      <c r="AS65" s="285" cm="1">
        <f t="array" ref="AS65">INDEX(GMWA!$A$2:$CR$600,MATCH(1,(GMWA!$CQ$2:$CQ$600=AS$3)*(GMWA!$CP$2:$CP$600=AS$4)*(GMWA!$CR$2:$CR$600=AS$1),0),$A65-1966)</f>
        <v>3976218</v>
      </c>
      <c r="AT65" s="285" cm="1">
        <f t="array" ref="AT65">INDEX(GMWA!$A$2:$CR$600,MATCH(1,(GMWA!$CQ$2:$CQ$600=AT$3)*(GMWA!$CP$2:$CP$600=AT$4)*(GMWA!$CR$2:$CR$600=AT$1),0),$A65-1966)</f>
        <v>3729276</v>
      </c>
      <c r="AU65" s="285" cm="1">
        <f t="array" ref="AU65">INDEX(GMWA!$A$2:$CR$600,MATCH(1,(GMWA!$CQ$2:$CQ$600=AU$3)*(GMWA!$CP$2:$CP$600=AU$4)*(GMWA!$CR$2:$CR$600=AU$1),0),$A65-1966)</f>
        <v>3866.7080000000001</v>
      </c>
      <c r="AV65" s="285" cm="1">
        <f t="array" ref="AV65">INDEX(GMWA!$A$2:$CR$600,MATCH(1,(GMWA!$CQ$2:$CQ$600=AV$3)*(GMWA!$CP$2:$CP$600=AV$4)*(GMWA!$CR$2:$CR$600=AV$1),0),$A65-1966)</f>
        <v>8425724</v>
      </c>
      <c r="AW65" s="285" cm="1">
        <f t="array" ref="AW65">INDEX(GMWA!$A$2:$CR$600,MATCH(1,(GMWA!$CQ$2:$CQ$600=AW$3)*(GMWA!$CP$2:$CP$600=AW$4)*(GMWA!$CR$2:$CR$600=AW$1),0),$A65-1966)</f>
        <v>991.91539999999998</v>
      </c>
      <c r="AX65" s="285" cm="1">
        <f t="array" ref="AX65">INDEX(GMWA!$A$2:$CR$600,MATCH(1,(GMWA!$CQ$2:$CQ$600=AX$3)*(GMWA!$CP$2:$CP$600=AX$4)*(GMWA!$CR$2:$CR$600=AX$1),0),$A65-1966)</f>
        <v>3430523</v>
      </c>
      <c r="AY65" s="285" cm="1">
        <f t="array" ref="AY65">INDEX(GMWA!$A$2:$CR$600,MATCH(1,(GMWA!$CQ$2:$CQ$600=AY$3)*(GMWA!$CP$2:$CP$600=AY$4)*(GMWA!$CR$2:$CR$600=AY$1),0),$A65-1966)</f>
        <v>5356.84</v>
      </c>
      <c r="AZ65" s="285" cm="1">
        <f t="array" ref="AZ65">INDEX(GMWA!$A$2:$CR$600,MATCH(1,(GMWA!$CQ$2:$CQ$600=AZ$3)*(GMWA!$CP$2:$CP$600=AZ$4)*(GMWA!$CR$2:$CR$600=AZ$1),0),$A65-1966)</f>
        <v>3673.8629999999998</v>
      </c>
      <c r="BA65" s="285" cm="1">
        <f t="array" ref="BA65">INDEX(GMWA!$A$2:$CR$600,MATCH(1,(GMWA!$CQ$2:$CQ$600=BA$3)*(GMWA!$CP$2:$CP$600=BA$4)*(GMWA!$CR$2:$CR$600=BA$1),0),$A65-1966)</f>
        <v>2558.33</v>
      </c>
      <c r="BB65" s="285" cm="1">
        <f t="array" ref="BB65">INDEX(GMWA!$A$2:$CR$600,MATCH(1,(GMWA!$CQ$2:$CQ$600=BB$3)*(GMWA!$CP$2:$CP$600=BB$4)*(GMWA!$CR$2:$CR$600=BB$1),0),$A65-1966)</f>
        <v>1996.7750000000001</v>
      </c>
      <c r="BC65" s="285" cm="1">
        <f t="array" ref="BC65">INDEX(GMWA!$A$2:$CR$600,MATCH(1,(GMWA!$CQ$2:$CQ$600=BC$3)*(GMWA!$CP$2:$CP$600=BC$4)*(GMWA!$CR$2:$CR$600=BC$1),0),$A65-1966)</f>
        <v>1423.867</v>
      </c>
      <c r="BD65" s="285" cm="1">
        <f t="array" ref="BD65">INDEX(GMWA!$A$2:$CR$600,MATCH(1,(GMWA!$CQ$2:$CQ$600=BD$3)*(GMWA!$CP$2:$CP$600=BD$4)*(GMWA!$CR$2:$CR$600=BD$1),0),$A65-1966)</f>
        <v>792.22349999999994</v>
      </c>
      <c r="BE65" s="285" cm="1">
        <f t="array" ref="BE65">INDEX(GMWA!$A$2:$CR$600,MATCH(1,(GMWA!$CQ$2:$CQ$600=BE$3)*(GMWA!$CP$2:$CP$600=BE$4)*(GMWA!$CR$2:$CR$600=BE$1),0),$A65-1966)</f>
        <v>641.55949999999996</v>
      </c>
      <c r="BF65" s="285" cm="1">
        <f t="array" ref="BF65">INDEX(GMWA!$A$2:$CR$600,MATCH(1,(GMWA!$CQ$2:$CQ$600=BF$3)*(GMWA!$CP$2:$CP$600=BF$4)*(GMWA!$CR$2:$CR$600=BF$1),0),$A65-1966)</f>
        <v>341.36860000000001</v>
      </c>
      <c r="BG65" s="285" cm="1">
        <f t="array" ref="BG65">INDEX(GMWA!$A$2:$CR$600,MATCH(1,(GMWA!$CQ$2:$CQ$600=BG$3)*(GMWA!$CP$2:$CP$600=BG$4)*(GMWA!$CR$2:$CR$600=BG$1),0),$A65-1966)</f>
        <v>773.5403</v>
      </c>
      <c r="BH65" s="285" cm="1">
        <f t="array" ref="BH65">INDEX(GMWA!$A$2:$CR$600,MATCH(1,(GMWA!$CQ$2:$CQ$600=BH$3)*(GMWA!$CP$2:$CP$600=BH$4)*(GMWA!$CR$2:$CR$600=BH$1),0),$A65-1966)</f>
        <v>295.44170000000003</v>
      </c>
      <c r="BI65" s="285" cm="1">
        <f t="array" ref="BI65">INDEX(GMWA!$A$2:$CR$600,MATCH(1,(GMWA!$CQ$2:$CQ$600=BI$3)*(GMWA!$CP$2:$CP$600=BI$4)*(GMWA!$CR$2:$CR$600=BI$1),0),$A65-1966)</f>
        <v>352.60390000000001</v>
      </c>
      <c r="BK65" s="288">
        <f t="shared" si="12"/>
        <v>3.6249684230001531</v>
      </c>
      <c r="BL65" s="288">
        <f t="shared" si="12"/>
        <v>3.4426999408480348</v>
      </c>
      <c r="BM65" s="288">
        <f t="shared" si="12"/>
        <v>1.4780949202603593</v>
      </c>
      <c r="BN65" s="288">
        <f t="shared" si="12"/>
        <v>3.3365694041703935</v>
      </c>
      <c r="BO65" s="288">
        <f t="shared" si="12"/>
        <v>3.2514483761029092</v>
      </c>
      <c r="BP65" s="288">
        <f t="shared" si="12"/>
        <v>1.5037488566989075</v>
      </c>
      <c r="BQ65" s="288">
        <f t="shared" si="12"/>
        <v>1.5626763533719661</v>
      </c>
      <c r="BR65" s="288">
        <f t="shared" si="12"/>
        <v>1.3062526578348679</v>
      </c>
      <c r="BS65" s="288">
        <f t="shared" si="12"/>
        <v>1.668753920089117</v>
      </c>
      <c r="BT65" s="288">
        <f t="shared" si="12"/>
        <v>2.1182383257271931</v>
      </c>
      <c r="BU65" s="288">
        <f t="shared" si="12"/>
        <v>1.9424389132929865</v>
      </c>
      <c r="BV65" s="288">
        <f t="shared" si="12"/>
        <v>2.7486749141063807</v>
      </c>
      <c r="BW65" s="288">
        <f t="shared" si="12"/>
        <v>2.2907551884642263</v>
      </c>
      <c r="BX65" s="288">
        <f t="shared" si="11"/>
        <v>2.1944423829390041</v>
      </c>
      <c r="BY65" s="288">
        <f t="shared" si="11"/>
        <v>1.8905369666254821</v>
      </c>
      <c r="BZ65" s="288">
        <f t="shared" si="11"/>
        <v>1.4657437653497913</v>
      </c>
      <c r="CA65" s="288">
        <f t="shared" si="10"/>
        <v>1.6266168074137246</v>
      </c>
      <c r="CB65" s="288">
        <f t="shared" si="10"/>
        <v>2.6275124024695207</v>
      </c>
      <c r="CC65" s="288">
        <f t="shared" si="10"/>
        <v>2.1570538051906842</v>
      </c>
      <c r="CD65" s="288">
        <f t="shared" si="10"/>
        <v>2.5544781136536563</v>
      </c>
    </row>
    <row r="66" spans="1:82">
      <c r="A66" s="285">
        <f t="shared" si="9"/>
        <v>2032</v>
      </c>
      <c r="B66" s="285" cm="1">
        <f t="array" ref="B66">INDEX(GMWA!$A$2:$CR$600,MATCH(1,(GMWA!$CQ$2:$CQ$600=B$3)*(GMWA!$CP$2:$CP$600=B$4)*(GMWA!$CR$2:$CR$600=B$1),0),$A66-1966)</f>
        <v>125087.4</v>
      </c>
      <c r="C66" s="285" cm="1">
        <f t="array" ref="C66">INDEX(GMWA!$A$2:$CR$600,MATCH(1,(GMWA!$CQ$2:$CQ$600=C$3)*(GMWA!$CP$2:$CP$600=C$4)*(GMWA!$CR$2:$CR$600=C$1),0),$A66-1966)</f>
        <v>2086.0509999999999</v>
      </c>
      <c r="D66" s="285" cm="1">
        <f t="array" ref="D66">INDEX(GMWA!$A$2:$CR$600,MATCH(1,(GMWA!$CQ$2:$CQ$600=D$3)*(GMWA!$CP$2:$CP$600=D$4)*(GMWA!$CR$2:$CR$600=D$1),0),$A66-1966)</f>
        <v>22852.45</v>
      </c>
      <c r="E66" s="285" cm="1">
        <f t="array" ref="E66">INDEX(GMWA!$A$2:$CR$600,MATCH(1,(GMWA!$CQ$2:$CQ$600=E$3)*(GMWA!$CP$2:$CP$600=E$4)*(GMWA!$CR$2:$CR$600=E$1),0),$A66-1966)</f>
        <v>116627.1</v>
      </c>
      <c r="F66" s="285" cm="1">
        <f t="array" ref="F66">INDEX(GMWA!$A$2:$CR$600,MATCH(1,(GMWA!$CQ$2:$CQ$600=F$3)*(GMWA!$CP$2:$CP$600=F$4)*(GMWA!$CR$2:$CR$600=F$1),0),$A66-1966)</f>
        <v>64354.83</v>
      </c>
      <c r="G66" s="285" cm="1">
        <f t="array" ref="G66">INDEX(GMWA!$A$2:$CR$600,MATCH(1,(GMWA!$CQ$2:$CQ$600=G$3)*(GMWA!$CP$2:$CP$600=G$4)*(GMWA!$CR$2:$CR$600=G$1),0),$A66-1966)</f>
        <v>9.2115500000000008</v>
      </c>
      <c r="H66" s="285" cm="1">
        <f t="array" ref="H66">INDEX(GMWA!$A$2:$CR$600,MATCH(1,(GMWA!$CQ$2:$CQ$600=H$3)*(GMWA!$CP$2:$CP$600=H$4)*(GMWA!$CR$2:$CR$600=H$1),0),$A66-1966)</f>
        <v>45249.02</v>
      </c>
      <c r="I66" s="285" cm="1">
        <f t="array" ref="I66">INDEX(GMWA!$A$2:$CR$600,MATCH(1,(GMWA!$CQ$2:$CQ$600=I$3)*(GMWA!$CP$2:$CP$600=I$4)*(GMWA!$CR$2:$CR$600=I$1),0),$A66-1966)</f>
        <v>2.818565</v>
      </c>
      <c r="J66" s="285" cm="1">
        <f t="array" ref="J66">INDEX(GMWA!$A$2:$CR$600,MATCH(1,(GMWA!$CQ$2:$CQ$600=J$3)*(GMWA!$CP$2:$CP$600=J$4)*(GMWA!$CR$2:$CR$600=J$1),0),$A66-1966)</f>
        <v>28728.82</v>
      </c>
      <c r="K66" s="285" cm="1">
        <f t="array" ref="K66">INDEX(GMWA!$A$2:$CR$600,MATCH(1,(GMWA!$CQ$2:$CQ$600=K$3)*(GMWA!$CP$2:$CP$600=K$4)*(GMWA!$CR$2:$CR$600=K$1),0),$A66-1966)</f>
        <v>58.370539999999998</v>
      </c>
      <c r="L66" s="285" cm="1">
        <f t="array" ref="L66">INDEX(GMWA!$A$2:$CR$600,MATCH(1,(GMWA!$CQ$2:$CQ$600=L$3)*(GMWA!$CP$2:$CP$600=L$4)*(GMWA!$CR$2:$CR$600=L$1),0),$A66-1966)</f>
        <v>93.840400000000002</v>
      </c>
      <c r="M66" s="285" cm="1">
        <f t="array" ref="M66">INDEX(GMWA!$A$2:$CR$600,MATCH(1,(GMWA!$CQ$2:$CQ$600=M$3)*(GMWA!$CP$2:$CP$600=M$4)*(GMWA!$CR$2:$CR$600=M$1),0),$A66-1966)</f>
        <v>105.0027</v>
      </c>
      <c r="N66" s="285" cm="1">
        <f t="array" ref="N66">INDEX(GMWA!$A$2:$CR$600,MATCH(1,(GMWA!$CQ$2:$CQ$600=N$3)*(GMWA!$CP$2:$CP$600=N$4)*(GMWA!$CR$2:$CR$600=N$1),0),$A66-1966)</f>
        <v>48.340090000000004</v>
      </c>
      <c r="O66" s="285" cm="1">
        <f t="array" ref="O66">INDEX(GMWA!$A$2:$CR$600,MATCH(1,(GMWA!$CQ$2:$CQ$600=O$3)*(GMWA!$CP$2:$CP$600=O$4)*(GMWA!$CR$2:$CR$600=O$1),0),$A66-1966)</f>
        <v>15.489039999999999</v>
      </c>
      <c r="P66" s="285" cm="1">
        <f t="array" ref="P66">INDEX(GMWA!$A$2:$CR$600,MATCH(1,(GMWA!$CQ$2:$CQ$600=P$3)*(GMWA!$CP$2:$CP$600=P$4)*(GMWA!$CR$2:$CR$600=P$1),0),$A66-1966)</f>
        <v>15.29299</v>
      </c>
      <c r="Q66" s="285" cm="1">
        <f t="array" ref="Q66">INDEX(GMWA!$A$2:$CR$600,MATCH(1,(GMWA!$CQ$2:$CQ$600=Q$3)*(GMWA!$CP$2:$CP$600=Q$4)*(GMWA!$CR$2:$CR$600=Q$1),0),$A66-1966)</f>
        <v>9.3512140000000006</v>
      </c>
      <c r="R66" s="285" cm="1">
        <f t="array" ref="R66">INDEX(GMWA!$A$2:$CR$600,MATCH(1,(GMWA!$CQ$2:$CQ$600=R$3)*(GMWA!$CP$2:$CP$600=R$4)*(GMWA!$CR$2:$CR$600=R$1),0),$A66-1966)</f>
        <v>5.0634009999999998</v>
      </c>
      <c r="S66" s="285" cm="1">
        <f t="array" ref="S66">INDEX(GMWA!$A$2:$CR$600,MATCH(1,(GMWA!$CQ$2:$CQ$600=S$3)*(GMWA!$CP$2:$CP$600=S$4)*(GMWA!$CR$2:$CR$600=S$1),0),$A66-1966)</f>
        <v>4.9246679999999996</v>
      </c>
      <c r="T66" s="285" cm="1">
        <f t="array" ref="T66">INDEX(GMWA!$A$2:$CR$600,MATCH(1,(GMWA!$CQ$2:$CQ$600=T$3)*(GMWA!$CP$2:$CP$600=T$4)*(GMWA!$CR$2:$CR$600=T$1),0),$A66-1966)</f>
        <v>10.77576</v>
      </c>
      <c r="U66" s="285" cm="1">
        <f t="array" ref="U66">INDEX(GMWA!$A$2:$CR$600,MATCH(1,(GMWA!$CQ$2:$CQ$600=U$3)*(GMWA!$CP$2:$CP$600=U$4)*(GMWA!$CR$2:$CR$600=U$1),0),$A66-1966)</f>
        <v>7.2056480000000001</v>
      </c>
      <c r="V66" s="285" cm="1">
        <f t="array" ref="V66">INDEX(GMWA!$A$2:$CR$600,MATCH(1,(GMWA!$CQ$2:$CQ$600=V$3)*(GMWA!$CP$2:$CP$600=V$4)*(GMWA!$CR$2:$CR$600=V$1),0),$A66-1966)</f>
        <v>3463052</v>
      </c>
      <c r="W66" s="285" cm="1">
        <f t="array" ref="W66">INDEX(GMWA!$A$2:$CR$600,MATCH(1,(GMWA!$CQ$2:$CQ$600=W$3)*(GMWA!$CP$2:$CP$600=W$4)*(GMWA!$CR$2:$CR$600=W$1),0),$A66-1966)</f>
        <v>60836.77</v>
      </c>
      <c r="X66" s="285" cm="1">
        <f t="array" ref="X66">INDEX(GMWA!$A$2:$CR$600,MATCH(1,(GMWA!$CQ$2:$CQ$600=X$3)*(GMWA!$CP$2:$CP$600=X$4)*(GMWA!$CR$2:$CR$600=X$1),0),$A66-1966)</f>
        <v>1528765</v>
      </c>
      <c r="Y66" s="285" cm="1">
        <f t="array" ref="Y66">INDEX(GMWA!$A$2:$CR$600,MATCH(1,(GMWA!$CQ$2:$CQ$600=Y$3)*(GMWA!$CP$2:$CP$600=Y$4)*(GMWA!$CR$2:$CR$600=Y$1),0),$A66-1966)</f>
        <v>3481504</v>
      </c>
      <c r="Z66" s="285" cm="1">
        <f t="array" ref="Z66">INDEX(GMWA!$A$2:$CR$600,MATCH(1,(GMWA!$CQ$2:$CQ$600=Z$3)*(GMWA!$CP$2:$CP$600=Z$4)*(GMWA!$CR$2:$CR$600=Z$1),0),$A66-1966)</f>
        <v>1968380</v>
      </c>
      <c r="AA66" s="285" cm="1">
        <f t="array" ref="AA66">INDEX(GMWA!$A$2:$CR$600,MATCH(1,(GMWA!$CQ$2:$CQ$600=AA$3)*(GMWA!$CP$2:$CP$600=AA$4)*(GMWA!$CR$2:$CR$600=AA$1),0),$A66-1966)</f>
        <v>649.9434</v>
      </c>
      <c r="AB66" s="285" cm="1">
        <f t="array" ref="AB66">INDEX(GMWA!$A$2:$CR$600,MATCH(1,(GMWA!$CQ$2:$CQ$600=AB$3)*(GMWA!$CP$2:$CP$600=AB$4)*(GMWA!$CR$2:$CR$600=AB$1),0),$A66-1966)</f>
        <v>2866109</v>
      </c>
      <c r="AC66" s="285" cm="1">
        <f t="array" ref="AC66">INDEX(GMWA!$A$2:$CR$600,MATCH(1,(GMWA!$CQ$2:$CQ$600=AC$3)*(GMWA!$CP$2:$CP$600=AC$4)*(GMWA!$CR$2:$CR$600=AC$1),0),$A66-1966)</f>
        <v>214.91200000000001</v>
      </c>
      <c r="AD66" s="285" cm="1">
        <f t="array" ref="AD66">INDEX(GMWA!$A$2:$CR$600,MATCH(1,(GMWA!$CQ$2:$CQ$600=AD$3)*(GMWA!$CP$2:$CP$600=AD$4)*(GMWA!$CR$2:$CR$600=AD$1),0),$A66-1966)</f>
        <v>1685107</v>
      </c>
      <c r="AE66" s="285" cm="1">
        <f t="array" ref="AE66">INDEX(GMWA!$A$2:$CR$600,MATCH(1,(GMWA!$CQ$2:$CQ$600=AE$3)*(GMWA!$CP$2:$CP$600=AE$4)*(GMWA!$CR$2:$CR$600=AE$1),0),$A66-1966)</f>
        <v>2731.9470000000001</v>
      </c>
      <c r="AF66" s="285" cm="1">
        <f t="array" ref="AF66">INDEX(GMWA!$A$2:$CR$600,MATCH(1,(GMWA!$CQ$2:$CQ$600=AF$3)*(GMWA!$CP$2:$CP$600=AF$4)*(GMWA!$CR$2:$CR$600=AF$1),0),$A66-1966)</f>
        <v>4785.5379999999996</v>
      </c>
      <c r="AG66" s="285" cm="1">
        <f t="array" ref="AG66">INDEX(GMWA!$A$2:$CR$600,MATCH(1,(GMWA!$CQ$2:$CQ$600=AG$3)*(GMWA!$CP$2:$CP$600=AG$4)*(GMWA!$CR$2:$CR$600=AG$1),0),$A66-1966)</f>
        <v>3836.3319999999999</v>
      </c>
      <c r="AH66" s="285" cm="1">
        <f t="array" ref="AH66">INDEX(GMWA!$A$2:$CR$600,MATCH(1,(GMWA!$CQ$2:$CQ$600=AH$3)*(GMWA!$CP$2:$CP$600=AH$4)*(GMWA!$CR$2:$CR$600=AH$1),0),$A66-1966)</f>
        <v>2105.1379999999999</v>
      </c>
      <c r="AI66" s="285" cm="1">
        <f t="array" ref="AI66">INDEX(GMWA!$A$2:$CR$600,MATCH(1,(GMWA!$CQ$2:$CQ$600=AI$3)*(GMWA!$CP$2:$CP$600=AI$4)*(GMWA!$CR$2:$CR$600=AI$1),0),$A66-1966)</f>
        <v>691.6114</v>
      </c>
      <c r="AJ66" s="285" cm="1">
        <f t="array" ref="AJ66">INDEX(GMWA!$A$2:$CR$600,MATCH(1,(GMWA!$CQ$2:$CQ$600=AJ$3)*(GMWA!$CP$2:$CP$600=AJ$4)*(GMWA!$CR$2:$CR$600=AJ$1),0),$A66-1966)</f>
        <v>806.61149999999998</v>
      </c>
      <c r="AK66" s="285" cm="1">
        <f t="array" ref="AK66">INDEX(GMWA!$A$2:$CR$600,MATCH(1,(GMWA!$CQ$2:$CQ$600=AK$3)*(GMWA!$CP$2:$CP$600=AK$4)*(GMWA!$CR$2:$CR$600=AK$1),0),$A66-1966)</f>
        <v>633.55079999999998</v>
      </c>
      <c r="AL66" s="285" cm="1">
        <f t="array" ref="AL66">INDEX(GMWA!$A$2:$CR$600,MATCH(1,(GMWA!$CQ$2:$CQ$600=AL$3)*(GMWA!$CP$2:$CP$600=AL$4)*(GMWA!$CR$2:$CR$600=AL$1),0),$A66-1966)</f>
        <v>305.19150000000002</v>
      </c>
      <c r="AM66" s="285" cm="1">
        <f t="array" ref="AM66">INDEX(GMWA!$A$2:$CR$600,MATCH(1,(GMWA!$CQ$2:$CQ$600=AM$3)*(GMWA!$CP$2:$CP$600=AM$4)*(GMWA!$CR$2:$CR$600=AM$1),0),$A66-1966)</f>
        <v>181.06200000000001</v>
      </c>
      <c r="AN66" s="285" cm="1">
        <f t="array" ref="AN66">INDEX(GMWA!$A$2:$CR$600,MATCH(1,(GMWA!$CQ$2:$CQ$600=AN$3)*(GMWA!$CP$2:$CP$600=AN$4)*(GMWA!$CR$2:$CR$600=AN$1),0),$A66-1966)</f>
        <v>487.70710000000003</v>
      </c>
      <c r="AO66" s="285" cm="1">
        <f t="array" ref="AO66">INDEX(GMWA!$A$2:$CR$600,MATCH(1,(GMWA!$CQ$2:$CQ$600=AO$3)*(GMWA!$CP$2:$CP$600=AO$4)*(GMWA!$CR$2:$CR$600=AO$1),0),$A66-1966)</f>
        <v>279.75029999999998</v>
      </c>
      <c r="AP66" s="285" cm="1">
        <f t="array" ref="AP66">INDEX(GMWA!$A$2:$CR$600,MATCH(1,(GMWA!$CQ$2:$CQ$600=AP$3)*(GMWA!$CP$2:$CP$600=AP$4)*(GMWA!$CR$2:$CR$600=AP$1),0),$A66-1966)</f>
        <v>3803129</v>
      </c>
      <c r="AQ66" s="285" cm="1">
        <f t="array" ref="AQ66">INDEX(GMWA!$A$2:$CR$600,MATCH(1,(GMWA!$CQ$2:$CQ$600=AQ$3)*(GMWA!$CP$2:$CP$600=AQ$4)*(GMWA!$CR$2:$CR$600=AQ$1),0),$A66-1966)</f>
        <v>40557.74</v>
      </c>
      <c r="AR66" s="285" cm="1">
        <f t="array" ref="AR66">INDEX(GMWA!$A$2:$CR$600,MATCH(1,(GMWA!$CQ$2:$CQ$600=AR$3)*(GMWA!$CP$2:$CP$600=AR$4)*(GMWA!$CR$2:$CR$600=AR$1),0),$A66-1966)</f>
        <v>695272.4</v>
      </c>
      <c r="AS66" s="285" cm="1">
        <f t="array" ref="AS66">INDEX(GMWA!$A$2:$CR$600,MATCH(1,(GMWA!$CQ$2:$CQ$600=AS$3)*(GMWA!$CP$2:$CP$600=AS$4)*(GMWA!$CR$2:$CR$600=AS$1),0),$A66-1966)</f>
        <v>4129556</v>
      </c>
      <c r="AT66" s="285" cm="1">
        <f t="array" ref="AT66">INDEX(GMWA!$A$2:$CR$600,MATCH(1,(GMWA!$CQ$2:$CQ$600=AT$3)*(GMWA!$CP$2:$CP$600=AT$4)*(GMWA!$CR$2:$CR$600=AT$1),0),$A66-1966)</f>
        <v>3909253</v>
      </c>
      <c r="AU66" s="285" cm="1">
        <f t="array" ref="AU66">INDEX(GMWA!$A$2:$CR$600,MATCH(1,(GMWA!$CQ$2:$CQ$600=AU$3)*(GMWA!$CP$2:$CP$600=AU$4)*(GMWA!$CR$2:$CR$600=AU$1),0),$A66-1966)</f>
        <v>4005.82</v>
      </c>
      <c r="AV66" s="285" cm="1">
        <f t="array" ref="AV66">INDEX(GMWA!$A$2:$CR$600,MATCH(1,(GMWA!$CQ$2:$CQ$600=AV$3)*(GMWA!$CP$2:$CP$600=AV$4)*(GMWA!$CR$2:$CR$600=AV$1),0),$A66-1966)</f>
        <v>8730469</v>
      </c>
      <c r="AW66" s="285" cm="1">
        <f t="array" ref="AW66">INDEX(GMWA!$A$2:$CR$600,MATCH(1,(GMWA!$CQ$2:$CQ$600=AW$3)*(GMWA!$CP$2:$CP$600=AW$4)*(GMWA!$CR$2:$CR$600=AW$1),0),$A66-1966)</f>
        <v>1020.371</v>
      </c>
      <c r="AX66" s="285" cm="1">
        <f t="array" ref="AX66">INDEX(GMWA!$A$2:$CR$600,MATCH(1,(GMWA!$CQ$2:$CQ$600=AX$3)*(GMWA!$CP$2:$CP$600=AX$4)*(GMWA!$CR$2:$CR$600=AX$1),0),$A66-1966)</f>
        <v>3556612</v>
      </c>
      <c r="AY66" s="285" cm="1">
        <f t="array" ref="AY66">INDEX(GMWA!$A$2:$CR$600,MATCH(1,(GMWA!$CQ$2:$CQ$600=AY$3)*(GMWA!$CP$2:$CP$600=AY$4)*(GMWA!$CR$2:$CR$600=AY$1),0),$A66-1966)</f>
        <v>5505.0339999999997</v>
      </c>
      <c r="AZ66" s="285" cm="1">
        <f t="array" ref="AZ66">INDEX(GMWA!$A$2:$CR$600,MATCH(1,(GMWA!$CQ$2:$CQ$600=AZ$3)*(GMWA!$CP$2:$CP$600=AZ$4)*(GMWA!$CR$2:$CR$600=AZ$1),0),$A66-1966)</f>
        <v>3792.3229999999999</v>
      </c>
      <c r="BA66" s="285" cm="1">
        <f t="array" ref="BA66">INDEX(GMWA!$A$2:$CR$600,MATCH(1,(GMWA!$CQ$2:$CQ$600=BA$3)*(GMWA!$CP$2:$CP$600=BA$4)*(GMWA!$CR$2:$CR$600=BA$1),0),$A66-1966)</f>
        <v>2618.2600000000002</v>
      </c>
      <c r="BB66" s="285" cm="1">
        <f t="array" ref="BB66">INDEX(GMWA!$A$2:$CR$600,MATCH(1,(GMWA!$CQ$2:$CQ$600=BB$3)*(GMWA!$CP$2:$CP$600=BB$4)*(GMWA!$CR$2:$CR$600=BB$1),0),$A66-1966)</f>
        <v>2054.7739999999999</v>
      </c>
      <c r="BC66" s="285" cm="1">
        <f t="array" ref="BC66">INDEX(GMWA!$A$2:$CR$600,MATCH(1,(GMWA!$CQ$2:$CQ$600=BC$3)*(GMWA!$CP$2:$CP$600=BC$4)*(GMWA!$CR$2:$CR$600=BC$1),0),$A66-1966)</f>
        <v>1470.3150000000001</v>
      </c>
      <c r="BD66" s="285" cm="1">
        <f t="array" ref="BD66">INDEX(GMWA!$A$2:$CR$600,MATCH(1,(GMWA!$CQ$2:$CQ$600=BD$3)*(GMWA!$CP$2:$CP$600=BD$4)*(GMWA!$CR$2:$CR$600=BD$1),0),$A66-1966)</f>
        <v>817.93320000000006</v>
      </c>
      <c r="BE66" s="285" cm="1">
        <f t="array" ref="BE66">INDEX(GMWA!$A$2:$CR$600,MATCH(1,(GMWA!$CQ$2:$CQ$600=BE$3)*(GMWA!$CP$2:$CP$600=BE$4)*(GMWA!$CR$2:$CR$600=BE$1),0),$A66-1966)</f>
        <v>669.24480000000005</v>
      </c>
      <c r="BF66" s="285" cm="1">
        <f t="array" ref="BF66">INDEX(GMWA!$A$2:$CR$600,MATCH(1,(GMWA!$CQ$2:$CQ$600=BF$3)*(GMWA!$CP$2:$CP$600=BF$4)*(GMWA!$CR$2:$CR$600=BF$1),0),$A66-1966)</f>
        <v>349.42869999999999</v>
      </c>
      <c r="BG66" s="285" cm="1">
        <f t="array" ref="BG66">INDEX(GMWA!$A$2:$CR$600,MATCH(1,(GMWA!$CQ$2:$CQ$600=BG$3)*(GMWA!$CP$2:$CP$600=BG$4)*(GMWA!$CR$2:$CR$600=BG$1),0),$A66-1966)</f>
        <v>808.90629999999999</v>
      </c>
      <c r="BH66" s="285" cm="1">
        <f t="array" ref="BH66">INDEX(GMWA!$A$2:$CR$600,MATCH(1,(GMWA!$CQ$2:$CQ$600=BH$3)*(GMWA!$CP$2:$CP$600=BH$4)*(GMWA!$CR$2:$CR$600=BH$1),0),$A66-1966)</f>
        <v>304.25900000000001</v>
      </c>
      <c r="BI66" s="285" cm="1">
        <f t="array" ref="BI66">INDEX(GMWA!$A$2:$CR$600,MATCH(1,(GMWA!$CQ$2:$CQ$600=BI$3)*(GMWA!$CP$2:$CP$600=BI$4)*(GMWA!$CR$2:$CR$600=BI$1),0),$A66-1966)</f>
        <v>363.10590000000002</v>
      </c>
      <c r="BK66" s="288">
        <f t="shared" si="12"/>
        <v>3.6120566482975134</v>
      </c>
      <c r="BL66" s="288">
        <f t="shared" si="12"/>
        <v>3.4289312203787281</v>
      </c>
      <c r="BM66" s="288">
        <f t="shared" si="12"/>
        <v>1.4948307947918746</v>
      </c>
      <c r="BN66" s="288">
        <f t="shared" si="12"/>
        <v>3.3499056729505412</v>
      </c>
      <c r="BO66" s="288">
        <f t="shared" si="12"/>
        <v>3.2694312073888168</v>
      </c>
      <c r="BP66" s="288">
        <f t="shared" si="12"/>
        <v>1.4172849512742189</v>
      </c>
      <c r="BQ66" s="288">
        <f t="shared" si="12"/>
        <v>1.5787613101944133</v>
      </c>
      <c r="BR66" s="288">
        <f t="shared" si="12"/>
        <v>1.3114972639964264</v>
      </c>
      <c r="BS66" s="288">
        <f t="shared" si="12"/>
        <v>1.7048662191777733</v>
      </c>
      <c r="BT66" s="288">
        <f t="shared" si="12"/>
        <v>2.1365912296248792</v>
      </c>
      <c r="BU66" s="288">
        <f t="shared" si="12"/>
        <v>1.9609164110701869</v>
      </c>
      <c r="BV66" s="288">
        <f t="shared" si="12"/>
        <v>2.7370597748057262</v>
      </c>
      <c r="BW66" s="288">
        <f t="shared" si="12"/>
        <v>2.2962907894874354</v>
      </c>
      <c r="BX66" s="288">
        <f t="shared" si="11"/>
        <v>2.2395582259054723</v>
      </c>
      <c r="BY66" s="288">
        <f t="shared" si="11"/>
        <v>1.8959548679878726</v>
      </c>
      <c r="BZ66" s="288">
        <f t="shared" si="11"/>
        <v>1.4760006616675414</v>
      </c>
      <c r="CA66" s="288">
        <f t="shared" si="10"/>
        <v>1.659089784610646</v>
      </c>
      <c r="CB66" s="288">
        <f t="shared" si="10"/>
        <v>2.7198793783344928</v>
      </c>
      <c r="CC66" s="288">
        <f t="shared" si="10"/>
        <v>2.2094736779513768</v>
      </c>
      <c r="CD66" s="288">
        <f t="shared" si="10"/>
        <v>2.5757427248514122</v>
      </c>
    </row>
    <row r="67" spans="1:82">
      <c r="A67" s="285">
        <f t="shared" si="9"/>
        <v>2033</v>
      </c>
      <c r="B67" s="285" cm="1">
        <f t="array" ref="B67">INDEX(GMWA!$A$2:$CR$600,MATCH(1,(GMWA!$CQ$2:$CQ$600=B$3)*(GMWA!$CP$2:$CP$600=B$4)*(GMWA!$CR$2:$CR$600=B$1),0),$A67-1966)</f>
        <v>128123.2</v>
      </c>
      <c r="C67" s="285" cm="1">
        <f t="array" ref="C67">INDEX(GMWA!$A$2:$CR$600,MATCH(1,(GMWA!$CQ$2:$CQ$600=C$3)*(GMWA!$CP$2:$CP$600=C$4)*(GMWA!$CR$2:$CR$600=C$1),0),$A67-1966)</f>
        <v>2198.5390000000002</v>
      </c>
      <c r="D67" s="285" cm="1">
        <f t="array" ref="D67">INDEX(GMWA!$A$2:$CR$600,MATCH(1,(GMWA!$CQ$2:$CQ$600=D$3)*(GMWA!$CP$2:$CP$600=D$4)*(GMWA!$CR$2:$CR$600=D$1),0),$A67-1966)</f>
        <v>22873.56</v>
      </c>
      <c r="E67" s="285" cm="1">
        <f t="array" ref="E67">INDEX(GMWA!$A$2:$CR$600,MATCH(1,(GMWA!$CQ$2:$CQ$600=E$3)*(GMWA!$CP$2:$CP$600=E$4)*(GMWA!$CR$2:$CR$600=E$1),0),$A67-1966)</f>
        <v>117781.6</v>
      </c>
      <c r="F67" s="285" cm="1">
        <f t="array" ref="F67">INDEX(GMWA!$A$2:$CR$600,MATCH(1,(GMWA!$CQ$2:$CQ$600=F$3)*(GMWA!$CP$2:$CP$600=F$4)*(GMWA!$CR$2:$CR$600=F$1),0),$A67-1966)</f>
        <v>66865.11</v>
      </c>
      <c r="G67" s="285" cm="1">
        <f t="array" ref="G67">INDEX(GMWA!$A$2:$CR$600,MATCH(1,(GMWA!$CQ$2:$CQ$600=G$3)*(GMWA!$CP$2:$CP$600=G$4)*(GMWA!$CR$2:$CR$600=G$1),0),$A67-1966)</f>
        <v>8.3926780000000001</v>
      </c>
      <c r="H67" s="285" cm="1">
        <f t="array" ref="H67">INDEX(GMWA!$A$2:$CR$600,MATCH(1,(GMWA!$CQ$2:$CQ$600=H$3)*(GMWA!$CP$2:$CP$600=H$4)*(GMWA!$CR$2:$CR$600=H$1),0),$A67-1966)</f>
        <v>46076.49</v>
      </c>
      <c r="I67" s="285" cm="1">
        <f t="array" ref="I67">INDEX(GMWA!$A$2:$CR$600,MATCH(1,(GMWA!$CQ$2:$CQ$600=I$3)*(GMWA!$CP$2:$CP$600=I$4)*(GMWA!$CR$2:$CR$600=I$1),0),$A67-1966)</f>
        <v>2.899073</v>
      </c>
      <c r="J67" s="285" cm="1">
        <f t="array" ref="J67">INDEX(GMWA!$A$2:$CR$600,MATCH(1,(GMWA!$CQ$2:$CQ$600=J$3)*(GMWA!$CP$2:$CP$600=J$4)*(GMWA!$CR$2:$CR$600=J$1),0),$A67-1966)</f>
        <v>30152.61</v>
      </c>
      <c r="K67" s="285" cm="1">
        <f t="array" ref="K67">INDEX(GMWA!$A$2:$CR$600,MATCH(1,(GMWA!$CQ$2:$CQ$600=K$3)*(GMWA!$CP$2:$CP$600=K$4)*(GMWA!$CR$2:$CR$600=K$1),0),$A67-1966)</f>
        <v>59.295920000000002</v>
      </c>
      <c r="L67" s="285" cm="1">
        <f t="array" ref="L67">INDEX(GMWA!$A$2:$CR$600,MATCH(1,(GMWA!$CQ$2:$CQ$600=L$3)*(GMWA!$CP$2:$CP$600=L$4)*(GMWA!$CR$2:$CR$600=L$1),0),$A67-1966)</f>
        <v>96.894069999999999</v>
      </c>
      <c r="M67" s="285" cm="1">
        <f t="array" ref="M67">INDEX(GMWA!$A$2:$CR$600,MATCH(1,(GMWA!$CQ$2:$CQ$600=M$3)*(GMWA!$CP$2:$CP$600=M$4)*(GMWA!$CR$2:$CR$600=M$1),0),$A67-1966)</f>
        <v>105.8359</v>
      </c>
      <c r="N67" s="285" cm="1">
        <f t="array" ref="N67">INDEX(GMWA!$A$2:$CR$600,MATCH(1,(GMWA!$CQ$2:$CQ$600=N$3)*(GMWA!$CP$2:$CP$600=N$4)*(GMWA!$CR$2:$CR$600=N$1),0),$A67-1966)</f>
        <v>49.589199999999998</v>
      </c>
      <c r="O67" s="285" cm="1">
        <f t="array" ref="O67">INDEX(GMWA!$A$2:$CR$600,MATCH(1,(GMWA!$CQ$2:$CQ$600=O$3)*(GMWA!$CP$2:$CP$600=O$4)*(GMWA!$CR$2:$CR$600=O$1),0),$A67-1966)</f>
        <v>16.202850000000002</v>
      </c>
      <c r="P67" s="285" cm="1">
        <f t="array" ref="P67">INDEX(GMWA!$A$2:$CR$600,MATCH(1,(GMWA!$CQ$2:$CQ$600=P$3)*(GMWA!$CP$2:$CP$600=P$4)*(GMWA!$CR$2:$CR$600=P$1),0),$A67-1966)</f>
        <v>15.56855</v>
      </c>
      <c r="Q67" s="285" cm="1">
        <f t="array" ref="Q67">INDEX(GMWA!$A$2:$CR$600,MATCH(1,(GMWA!$CQ$2:$CQ$600=Q$3)*(GMWA!$CP$2:$CP$600=Q$4)*(GMWA!$CR$2:$CR$600=Q$1),0),$A67-1966)</f>
        <v>9.5278759999999991</v>
      </c>
      <c r="R67" s="285" cm="1">
        <f t="array" ref="R67">INDEX(GMWA!$A$2:$CR$600,MATCH(1,(GMWA!$CQ$2:$CQ$600=R$3)*(GMWA!$CP$2:$CP$600=R$4)*(GMWA!$CR$2:$CR$600=R$1),0),$A67-1966)</f>
        <v>5.3154810000000001</v>
      </c>
      <c r="S67" s="285" cm="1">
        <f t="array" ref="S67">INDEX(GMWA!$A$2:$CR$600,MATCH(1,(GMWA!$CQ$2:$CQ$600=S$3)*(GMWA!$CP$2:$CP$600=S$4)*(GMWA!$CR$2:$CR$600=S$1),0),$A67-1966)</f>
        <v>5.2969600000000003</v>
      </c>
      <c r="T67" s="285" cm="1">
        <f t="array" ref="T67">INDEX(GMWA!$A$2:$CR$600,MATCH(1,(GMWA!$CQ$2:$CQ$600=T$3)*(GMWA!$CP$2:$CP$600=T$4)*(GMWA!$CR$2:$CR$600=T$1),0),$A67-1966)</f>
        <v>11.09576</v>
      </c>
      <c r="U67" s="285" cm="1">
        <f t="array" ref="U67">INDEX(GMWA!$A$2:$CR$600,MATCH(1,(GMWA!$CQ$2:$CQ$600=U$3)*(GMWA!$CP$2:$CP$600=U$4)*(GMWA!$CR$2:$CR$600=U$1),0),$A67-1966)</f>
        <v>7.3173830000000004</v>
      </c>
      <c r="V67" s="285" cm="1">
        <f t="array" ref="V67">INDEX(GMWA!$A$2:$CR$600,MATCH(1,(GMWA!$CQ$2:$CQ$600=V$3)*(GMWA!$CP$2:$CP$600=V$4)*(GMWA!$CR$2:$CR$600=V$1),0),$A67-1966)</f>
        <v>3562463</v>
      </c>
      <c r="W67" s="285" cm="1">
        <f t="array" ref="W67">INDEX(GMWA!$A$2:$CR$600,MATCH(1,(GMWA!$CQ$2:$CQ$600=W$3)*(GMWA!$CP$2:$CP$600=W$4)*(GMWA!$CR$2:$CR$600=W$1),0),$A67-1966)</f>
        <v>64398.51</v>
      </c>
      <c r="X67" s="285" cm="1">
        <f t="array" ref="X67">INDEX(GMWA!$A$2:$CR$600,MATCH(1,(GMWA!$CQ$2:$CQ$600=X$3)*(GMWA!$CP$2:$CP$600=X$4)*(GMWA!$CR$2:$CR$600=X$1),0),$A67-1966)</f>
        <v>1534045</v>
      </c>
      <c r="Y67" s="285" cm="1">
        <f t="array" ref="Y67">INDEX(GMWA!$A$2:$CR$600,MATCH(1,(GMWA!$CQ$2:$CQ$600=Y$3)*(GMWA!$CP$2:$CP$600=Y$4)*(GMWA!$CR$2:$CR$600=Y$1),0),$A67-1966)</f>
        <v>3502056</v>
      </c>
      <c r="Z67" s="285" cm="1">
        <f t="array" ref="Z67">INDEX(GMWA!$A$2:$CR$600,MATCH(1,(GMWA!$CQ$2:$CQ$600=Z$3)*(GMWA!$CP$2:$CP$600=Z$4)*(GMWA!$CR$2:$CR$600=Z$1),0),$A67-1966)</f>
        <v>2034150</v>
      </c>
      <c r="AA67" s="285" cm="1">
        <f t="array" ref="AA67">INDEX(GMWA!$A$2:$CR$600,MATCH(1,(GMWA!$CQ$2:$CQ$600=AA$3)*(GMWA!$CP$2:$CP$600=AA$4)*(GMWA!$CR$2:$CR$600=AA$1),0),$A67-1966)</f>
        <v>633.10410000000002</v>
      </c>
      <c r="AB67" s="285" cm="1">
        <f t="array" ref="AB67">INDEX(GMWA!$A$2:$CR$600,MATCH(1,(GMWA!$CQ$2:$CQ$600=AB$3)*(GMWA!$CP$2:$CP$600=AB$4)*(GMWA!$CR$2:$CR$600=AB$1),0),$A67-1966)</f>
        <v>2890364</v>
      </c>
      <c r="AC67" s="285" cm="1">
        <f t="array" ref="AC67">INDEX(GMWA!$A$2:$CR$600,MATCH(1,(GMWA!$CQ$2:$CQ$600=AC$3)*(GMWA!$CP$2:$CP$600=AC$4)*(GMWA!$CR$2:$CR$600=AC$1),0),$A67-1966)</f>
        <v>221.2681</v>
      </c>
      <c r="AD67" s="285" cm="1">
        <f t="array" ref="AD67">INDEX(GMWA!$A$2:$CR$600,MATCH(1,(GMWA!$CQ$2:$CQ$600=AD$3)*(GMWA!$CP$2:$CP$600=AD$4)*(GMWA!$CR$2:$CR$600=AD$1),0),$A67-1966)</f>
        <v>1733133</v>
      </c>
      <c r="AE67" s="285" cm="1">
        <f t="array" ref="AE67">INDEX(GMWA!$A$2:$CR$600,MATCH(1,(GMWA!$CQ$2:$CQ$600=AE$3)*(GMWA!$CP$2:$CP$600=AE$4)*(GMWA!$CR$2:$CR$600=AE$1),0),$A67-1966)</f>
        <v>2768.0120000000002</v>
      </c>
      <c r="AF67" s="285" cm="1">
        <f t="array" ref="AF67">INDEX(GMWA!$A$2:$CR$600,MATCH(1,(GMWA!$CQ$2:$CQ$600=AF$3)*(GMWA!$CP$2:$CP$600=AF$4)*(GMWA!$CR$2:$CR$600=AF$1),0),$A67-1966)</f>
        <v>4902.8429999999998</v>
      </c>
      <c r="AG67" s="285" cm="1">
        <f t="array" ref="AG67">INDEX(GMWA!$A$2:$CR$600,MATCH(1,(GMWA!$CQ$2:$CQ$600=AG$3)*(GMWA!$CP$2:$CP$600=AG$4)*(GMWA!$CR$2:$CR$600=AG$1),0),$A67-1966)</f>
        <v>3878.49</v>
      </c>
      <c r="AH67" s="285" cm="1">
        <f t="array" ref="AH67">INDEX(GMWA!$A$2:$CR$600,MATCH(1,(GMWA!$CQ$2:$CQ$600=AH$3)*(GMWA!$CP$2:$CP$600=AH$4)*(GMWA!$CR$2:$CR$600=AH$1),0),$A67-1966)</f>
        <v>2154.2379999999998</v>
      </c>
      <c r="AI67" s="285" cm="1">
        <f t="array" ref="AI67">INDEX(GMWA!$A$2:$CR$600,MATCH(1,(GMWA!$CQ$2:$CQ$600=AI$3)*(GMWA!$CP$2:$CP$600=AI$4)*(GMWA!$CR$2:$CR$600=AI$1),0),$A67-1966)</f>
        <v>711.46879999999999</v>
      </c>
      <c r="AJ67" s="285" cm="1">
        <f t="array" ref="AJ67">INDEX(GMWA!$A$2:$CR$600,MATCH(1,(GMWA!$CQ$2:$CQ$600=AJ$3)*(GMWA!$CP$2:$CP$600=AJ$4)*(GMWA!$CR$2:$CR$600=AJ$1),0),$A67-1966)</f>
        <v>818.79570000000001</v>
      </c>
      <c r="AK67" s="285" cm="1">
        <f t="array" ref="AK67">INDEX(GMWA!$A$2:$CR$600,MATCH(1,(GMWA!$CQ$2:$CQ$600=AK$3)*(GMWA!$CP$2:$CP$600=AK$4)*(GMWA!$CR$2:$CR$600=AK$1),0),$A67-1966)</f>
        <v>641.54970000000003</v>
      </c>
      <c r="AL67" s="285" cm="1">
        <f t="array" ref="AL67">INDEX(GMWA!$A$2:$CR$600,MATCH(1,(GMWA!$CQ$2:$CQ$600=AL$3)*(GMWA!$CP$2:$CP$600=AL$4)*(GMWA!$CR$2:$CR$600=AL$1),0),$A67-1966)</f>
        <v>315.00420000000003</v>
      </c>
      <c r="AM67" s="285" cm="1">
        <f t="array" ref="AM67">INDEX(GMWA!$A$2:$CR$600,MATCH(1,(GMWA!$CQ$2:$CQ$600=AM$3)*(GMWA!$CP$2:$CP$600=AM$4)*(GMWA!$CR$2:$CR$600=AM$1),0),$A67-1966)</f>
        <v>189.29400000000001</v>
      </c>
      <c r="AN67" s="285" cm="1">
        <f t="array" ref="AN67">INDEX(GMWA!$A$2:$CR$600,MATCH(1,(GMWA!$CQ$2:$CQ$600=AN$3)*(GMWA!$CP$2:$CP$600=AN$4)*(GMWA!$CR$2:$CR$600=AN$1),0),$A67-1966)</f>
        <v>492.04730000000001</v>
      </c>
      <c r="AO67" s="285" cm="1">
        <f t="array" ref="AO67">INDEX(GMWA!$A$2:$CR$600,MATCH(1,(GMWA!$CQ$2:$CQ$600=AO$3)*(GMWA!$CP$2:$CP$600=AO$4)*(GMWA!$CR$2:$CR$600=AO$1),0),$A67-1966)</f>
        <v>282.1499</v>
      </c>
      <c r="AP67" s="285" cm="1">
        <f t="array" ref="AP67">INDEX(GMWA!$A$2:$CR$600,MATCH(1,(GMWA!$CQ$2:$CQ$600=AP$3)*(GMWA!$CP$2:$CP$600=AP$4)*(GMWA!$CR$2:$CR$600=AP$1),0),$A67-1966)</f>
        <v>3945091</v>
      </c>
      <c r="AQ67" s="285" cm="1">
        <f t="array" ref="AQ67">INDEX(GMWA!$A$2:$CR$600,MATCH(1,(GMWA!$CQ$2:$CQ$600=AQ$3)*(GMWA!$CP$2:$CP$600=AQ$4)*(GMWA!$CR$2:$CR$600=AQ$1),0),$A67-1966)</f>
        <v>42127.67</v>
      </c>
      <c r="AR67" s="285" cm="1">
        <f t="array" ref="AR67">INDEX(GMWA!$A$2:$CR$600,MATCH(1,(GMWA!$CQ$2:$CQ$600=AR$3)*(GMWA!$CP$2:$CP$600=AR$4)*(GMWA!$CR$2:$CR$600=AR$1),0),$A67-1966)</f>
        <v>705750.4</v>
      </c>
      <c r="AS67" s="285" cm="1">
        <f t="array" ref="AS67">INDEX(GMWA!$A$2:$CR$600,MATCH(1,(GMWA!$CQ$2:$CQ$600=AS$3)*(GMWA!$CP$2:$CP$600=AS$4)*(GMWA!$CR$2:$CR$600=AS$1),0),$A67-1966)</f>
        <v>4289789</v>
      </c>
      <c r="AT67" s="285" cm="1">
        <f t="array" ref="AT67">INDEX(GMWA!$A$2:$CR$600,MATCH(1,(GMWA!$CQ$2:$CQ$600=AT$3)*(GMWA!$CP$2:$CP$600=AT$4)*(GMWA!$CR$2:$CR$600=AT$1),0),$A67-1966)</f>
        <v>4095485</v>
      </c>
      <c r="AU67" s="285" cm="1">
        <f t="array" ref="AU67">INDEX(GMWA!$A$2:$CR$600,MATCH(1,(GMWA!$CQ$2:$CQ$600=AU$3)*(GMWA!$CP$2:$CP$600=AU$4)*(GMWA!$CR$2:$CR$600=AU$1),0),$A67-1966)</f>
        <v>4149.0540000000001</v>
      </c>
      <c r="AV67" s="285" cm="1">
        <f t="array" ref="AV67">INDEX(GMWA!$A$2:$CR$600,MATCH(1,(GMWA!$CQ$2:$CQ$600=AV$3)*(GMWA!$CP$2:$CP$600=AV$4)*(GMWA!$CR$2:$CR$600=AV$1),0),$A67-1966)</f>
        <v>9044951</v>
      </c>
      <c r="AW67" s="285" cm="1">
        <f t="array" ref="AW67">INDEX(GMWA!$A$2:$CR$600,MATCH(1,(GMWA!$CQ$2:$CQ$600=AW$3)*(GMWA!$CP$2:$CP$600=AW$4)*(GMWA!$CR$2:$CR$600=AW$1),0),$A67-1966)</f>
        <v>1049.5170000000001</v>
      </c>
      <c r="AX67" s="285" cm="1">
        <f t="array" ref="AX67">INDEX(GMWA!$A$2:$CR$600,MATCH(1,(GMWA!$CQ$2:$CQ$600=AX$3)*(GMWA!$CP$2:$CP$600=AX$4)*(GMWA!$CR$2:$CR$600=AX$1),0),$A67-1966)</f>
        <v>3683923</v>
      </c>
      <c r="AY67" s="285" cm="1">
        <f t="array" ref="AY67">INDEX(GMWA!$A$2:$CR$600,MATCH(1,(GMWA!$CQ$2:$CQ$600=AY$3)*(GMWA!$CP$2:$CP$600=AY$4)*(GMWA!$CR$2:$CR$600=AY$1),0),$A67-1966)</f>
        <v>5652.91</v>
      </c>
      <c r="AZ67" s="285" cm="1">
        <f t="array" ref="AZ67">INDEX(GMWA!$A$2:$CR$600,MATCH(1,(GMWA!$CQ$2:$CQ$600=AZ$3)*(GMWA!$CP$2:$CP$600=AZ$4)*(GMWA!$CR$2:$CR$600=AZ$1),0),$A67-1966)</f>
        <v>3911.701</v>
      </c>
      <c r="BA67" s="285" cm="1">
        <f t="array" ref="BA67">INDEX(GMWA!$A$2:$CR$600,MATCH(1,(GMWA!$CQ$2:$CQ$600=BA$3)*(GMWA!$CP$2:$CP$600=BA$4)*(GMWA!$CR$2:$CR$600=BA$1),0),$A67-1966)</f>
        <v>2679.2060000000001</v>
      </c>
      <c r="BB67" s="285" cm="1">
        <f t="array" ref="BB67">INDEX(GMWA!$A$2:$CR$600,MATCH(1,(GMWA!$CQ$2:$CQ$600=BB$3)*(GMWA!$CP$2:$CP$600=BB$4)*(GMWA!$CR$2:$CR$600=BB$1),0),$A67-1966)</f>
        <v>2112.848</v>
      </c>
      <c r="BC67" s="285" cm="1">
        <f t="array" ref="BC67">INDEX(GMWA!$A$2:$CR$600,MATCH(1,(GMWA!$CQ$2:$CQ$600=BC$3)*(GMWA!$CP$2:$CP$600=BC$4)*(GMWA!$CR$2:$CR$600=BC$1),0),$A67-1966)</f>
        <v>1518.011</v>
      </c>
      <c r="BD67" s="285" cm="1">
        <f t="array" ref="BD67">INDEX(GMWA!$A$2:$CR$600,MATCH(1,(GMWA!$CQ$2:$CQ$600=BD$3)*(GMWA!$CP$2:$CP$600=BD$4)*(GMWA!$CR$2:$CR$600=BD$1),0),$A67-1966)</f>
        <v>843.64610000000005</v>
      </c>
      <c r="BE67" s="285" cm="1">
        <f t="array" ref="BE67">INDEX(GMWA!$A$2:$CR$600,MATCH(1,(GMWA!$CQ$2:$CQ$600=BE$3)*(GMWA!$CP$2:$CP$600=BE$4)*(GMWA!$CR$2:$CR$600=BE$1),0),$A67-1966)</f>
        <v>697.20870000000002</v>
      </c>
      <c r="BF67" s="285" cm="1">
        <f t="array" ref="BF67">INDEX(GMWA!$A$2:$CR$600,MATCH(1,(GMWA!$CQ$2:$CQ$600=BF$3)*(GMWA!$CP$2:$CP$600=BF$4)*(GMWA!$CR$2:$CR$600=BF$1),0),$A67-1966)</f>
        <v>357.54570000000001</v>
      </c>
      <c r="BG67" s="285" cm="1">
        <f t="array" ref="BG67">INDEX(GMWA!$A$2:$CR$600,MATCH(1,(GMWA!$CQ$2:$CQ$600=BG$3)*(GMWA!$CP$2:$CP$600=BG$4)*(GMWA!$CR$2:$CR$600=BG$1),0),$A67-1966)</f>
        <v>845.06910000000005</v>
      </c>
      <c r="BH67" s="285" cm="1">
        <f t="array" ref="BH67">INDEX(GMWA!$A$2:$CR$600,MATCH(1,(GMWA!$CQ$2:$CQ$600=BH$3)*(GMWA!$CP$2:$CP$600=BH$4)*(GMWA!$CR$2:$CR$600=BH$1),0),$A67-1966)</f>
        <v>313.07229999999998</v>
      </c>
      <c r="BI67" s="285" cm="1">
        <f t="array" ref="BI67">INDEX(GMWA!$A$2:$CR$600,MATCH(1,(GMWA!$CQ$2:$CQ$600=BI$3)*(GMWA!$CP$2:$CP$600=BI$4)*(GMWA!$CR$2:$CR$600=BI$1),0),$A67-1966)</f>
        <v>373.90179999999998</v>
      </c>
      <c r="BK67" s="288">
        <f t="shared" si="12"/>
        <v>3.5964780546492694</v>
      </c>
      <c r="BL67" s="288">
        <f t="shared" si="12"/>
        <v>3.4139594223530954</v>
      </c>
      <c r="BM67" s="288">
        <f t="shared" si="12"/>
        <v>1.491061865851393</v>
      </c>
      <c r="BN67" s="288">
        <f t="shared" si="12"/>
        <v>3.363212924065178</v>
      </c>
      <c r="BO67" s="288">
        <f t="shared" si="12"/>
        <v>3.2871277929356242</v>
      </c>
      <c r="BP67" s="288">
        <f t="shared" si="12"/>
        <v>1.3256394959375559</v>
      </c>
      <c r="BQ67" s="288">
        <f t="shared" si="12"/>
        <v>1.5941414299375443</v>
      </c>
      <c r="BR67" s="288">
        <f t="shared" si="12"/>
        <v>1.3102082948242426</v>
      </c>
      <c r="BS67" s="288">
        <f t="shared" si="12"/>
        <v>1.7397747316564856</v>
      </c>
      <c r="BT67" s="288">
        <f t="shared" si="12"/>
        <v>2.142184354692104</v>
      </c>
      <c r="BU67" s="288">
        <f t="shared" si="12"/>
        <v>1.9762833523325141</v>
      </c>
      <c r="BV67" s="288">
        <f t="shared" si="12"/>
        <v>2.7287913595239388</v>
      </c>
      <c r="BW67" s="288">
        <f t="shared" si="12"/>
        <v>2.3019369261892142</v>
      </c>
      <c r="BX67" s="288">
        <f t="shared" si="11"/>
        <v>2.2773802589797336</v>
      </c>
      <c r="BY67" s="288">
        <f t="shared" si="11"/>
        <v>1.9013961602387508</v>
      </c>
      <c r="BZ67" s="288">
        <f t="shared" si="11"/>
        <v>1.4851345110129424</v>
      </c>
      <c r="CA67" s="288">
        <f t="shared" si="10"/>
        <v>1.6874317866237973</v>
      </c>
      <c r="CB67" s="288">
        <f t="shared" si="10"/>
        <v>2.798271471890287</v>
      </c>
      <c r="CC67" s="288">
        <f t="shared" si="10"/>
        <v>2.2550189788664623</v>
      </c>
      <c r="CD67" s="288">
        <f t="shared" si="10"/>
        <v>2.5934380979755796</v>
      </c>
    </row>
    <row r="68" spans="1:82">
      <c r="A68" s="285">
        <f t="shared" si="9"/>
        <v>2034</v>
      </c>
      <c r="B68" s="285" cm="1">
        <f t="array" ref="B68">INDEX(GMWA!$A$2:$CR$600,MATCH(1,(GMWA!$CQ$2:$CQ$600=B$3)*(GMWA!$CP$2:$CP$600=B$4)*(GMWA!$CR$2:$CR$600=B$1),0),$A68-1966)</f>
        <v>131386.5</v>
      </c>
      <c r="C68" s="285" cm="1">
        <f t="array" ref="C68">INDEX(GMWA!$A$2:$CR$600,MATCH(1,(GMWA!$CQ$2:$CQ$600=C$3)*(GMWA!$CP$2:$CP$600=C$4)*(GMWA!$CR$2:$CR$600=C$1),0),$A68-1966)</f>
        <v>2318.0039999999999</v>
      </c>
      <c r="D68" s="285" cm="1">
        <f t="array" ref="D68">INDEX(GMWA!$A$2:$CR$600,MATCH(1,(GMWA!$CQ$2:$CQ$600=D$3)*(GMWA!$CP$2:$CP$600=D$4)*(GMWA!$CR$2:$CR$600=D$1),0),$A68-1966)</f>
        <v>22807.26</v>
      </c>
      <c r="E68" s="285" cm="1">
        <f t="array" ref="E68">INDEX(GMWA!$A$2:$CR$600,MATCH(1,(GMWA!$CQ$2:$CQ$600=E$3)*(GMWA!$CP$2:$CP$600=E$4)*(GMWA!$CR$2:$CR$600=E$1),0),$A68-1966)</f>
        <v>118785</v>
      </c>
      <c r="F68" s="285" cm="1">
        <f t="array" ref="F68">INDEX(GMWA!$A$2:$CR$600,MATCH(1,(GMWA!$CQ$2:$CQ$600=F$3)*(GMWA!$CP$2:$CP$600=F$4)*(GMWA!$CR$2:$CR$600=F$1),0),$A68-1966)</f>
        <v>69500.77</v>
      </c>
      <c r="G68" s="285" cm="1">
        <f t="array" ref="G68">INDEX(GMWA!$A$2:$CR$600,MATCH(1,(GMWA!$CQ$2:$CQ$600=G$3)*(GMWA!$CP$2:$CP$600=G$4)*(GMWA!$CR$2:$CR$600=G$1),0),$A68-1966)</f>
        <v>7.5604630000000004</v>
      </c>
      <c r="H68" s="285" cm="1">
        <f t="array" ref="H68">INDEX(GMWA!$A$2:$CR$600,MATCH(1,(GMWA!$CQ$2:$CQ$600=H$3)*(GMWA!$CP$2:$CP$600=H$4)*(GMWA!$CR$2:$CR$600=H$1),0),$A68-1966)</f>
        <v>46846.57</v>
      </c>
      <c r="I68" s="285" cm="1">
        <f t="array" ref="I68">INDEX(GMWA!$A$2:$CR$600,MATCH(1,(GMWA!$CQ$2:$CQ$600=I$3)*(GMWA!$CP$2:$CP$600=I$4)*(GMWA!$CR$2:$CR$600=I$1),0),$A68-1966)</f>
        <v>2.9816829999999999</v>
      </c>
      <c r="J68" s="285" cm="1">
        <f t="array" ref="J68">INDEX(GMWA!$A$2:$CR$600,MATCH(1,(GMWA!$CQ$2:$CQ$600=J$3)*(GMWA!$CP$2:$CP$600=J$4)*(GMWA!$CR$2:$CR$600=J$1),0),$A68-1966)</f>
        <v>31584.75</v>
      </c>
      <c r="K68" s="285" cm="1">
        <f t="array" ref="K68">INDEX(GMWA!$A$2:$CR$600,MATCH(1,(GMWA!$CQ$2:$CQ$600=K$3)*(GMWA!$CP$2:$CP$600=K$4)*(GMWA!$CR$2:$CR$600=K$1),0),$A68-1966)</f>
        <v>60.218620000000001</v>
      </c>
      <c r="L68" s="285" cm="1">
        <f t="array" ref="L68">INDEX(GMWA!$A$2:$CR$600,MATCH(1,(GMWA!$CQ$2:$CQ$600=L$3)*(GMWA!$CP$2:$CP$600=L$4)*(GMWA!$CR$2:$CR$600=L$1),0),$A68-1966)</f>
        <v>99.936660000000003</v>
      </c>
      <c r="M68" s="285" cm="1">
        <f t="array" ref="M68">INDEX(GMWA!$A$2:$CR$600,MATCH(1,(GMWA!$CQ$2:$CQ$600=M$3)*(GMWA!$CP$2:$CP$600=M$4)*(GMWA!$CR$2:$CR$600=M$1),0),$A68-1966)</f>
        <v>106.73399999999999</v>
      </c>
      <c r="N68" s="285" cm="1">
        <f t="array" ref="N68">INDEX(GMWA!$A$2:$CR$600,MATCH(1,(GMWA!$CQ$2:$CQ$600=N$3)*(GMWA!$CP$2:$CP$600=N$4)*(GMWA!$CR$2:$CR$600=N$1),0),$A68-1966)</f>
        <v>50.881839999999997</v>
      </c>
      <c r="O68" s="285" cm="1">
        <f t="array" ref="O68">INDEX(GMWA!$A$2:$CR$600,MATCH(1,(GMWA!$CQ$2:$CQ$600=O$3)*(GMWA!$CP$2:$CP$600=O$4)*(GMWA!$CR$2:$CR$600=O$1),0),$A68-1966)</f>
        <v>16.900600000000001</v>
      </c>
      <c r="P68" s="285" cm="1">
        <f t="array" ref="P68">INDEX(GMWA!$A$2:$CR$600,MATCH(1,(GMWA!$CQ$2:$CQ$600=P$3)*(GMWA!$CP$2:$CP$600=P$4)*(GMWA!$CR$2:$CR$600=P$1),0),$A68-1966)</f>
        <v>15.85275</v>
      </c>
      <c r="Q68" s="285" cm="1">
        <f t="array" ref="Q68">INDEX(GMWA!$A$2:$CR$600,MATCH(1,(GMWA!$CQ$2:$CQ$600=Q$3)*(GMWA!$CP$2:$CP$600=Q$4)*(GMWA!$CR$2:$CR$600=Q$1),0),$A68-1966)</f>
        <v>9.7100159999999995</v>
      </c>
      <c r="R68" s="285" cm="1">
        <f t="array" ref="R68">INDEX(GMWA!$A$2:$CR$600,MATCH(1,(GMWA!$CQ$2:$CQ$600=R$3)*(GMWA!$CP$2:$CP$600=R$4)*(GMWA!$CR$2:$CR$600=R$1),0),$A68-1966)</f>
        <v>5.5686580000000001</v>
      </c>
      <c r="S68" s="285" cm="1">
        <f t="array" ref="S68">INDEX(GMWA!$A$2:$CR$600,MATCH(1,(GMWA!$CQ$2:$CQ$600=S$3)*(GMWA!$CP$2:$CP$600=S$4)*(GMWA!$CR$2:$CR$600=S$1),0),$A68-1966)</f>
        <v>5.6664490000000001</v>
      </c>
      <c r="T68" s="285" cm="1">
        <f t="array" ref="T68">INDEX(GMWA!$A$2:$CR$600,MATCH(1,(GMWA!$CQ$2:$CQ$600=T$3)*(GMWA!$CP$2:$CP$600=T$4)*(GMWA!$CR$2:$CR$600=T$1),0),$A68-1966)</f>
        <v>11.390029999999999</v>
      </c>
      <c r="U68" s="285" cm="1">
        <f t="array" ref="U68">INDEX(GMWA!$A$2:$CR$600,MATCH(1,(GMWA!$CQ$2:$CQ$600=U$3)*(GMWA!$CP$2:$CP$600=U$4)*(GMWA!$CR$2:$CR$600=U$1),0),$A68-1966)</f>
        <v>7.4291159999999996</v>
      </c>
      <c r="V68" s="285" cm="1">
        <f t="array" ref="V68">INDEX(GMWA!$A$2:$CR$600,MATCH(1,(GMWA!$CQ$2:$CQ$600=V$3)*(GMWA!$CP$2:$CP$600=V$4)*(GMWA!$CR$2:$CR$600=V$1),0),$A68-1966)</f>
        <v>3671483</v>
      </c>
      <c r="W68" s="285" cm="1">
        <f t="array" ref="W68">INDEX(GMWA!$A$2:$CR$600,MATCH(1,(GMWA!$CQ$2:$CQ$600=W$3)*(GMWA!$CP$2:$CP$600=W$4)*(GMWA!$CR$2:$CR$600=W$1),0),$A68-1966)</f>
        <v>68114.990000000005</v>
      </c>
      <c r="X68" s="285" cm="1">
        <f t="array" ref="X68">INDEX(GMWA!$A$2:$CR$600,MATCH(1,(GMWA!$CQ$2:$CQ$600=X$3)*(GMWA!$CP$2:$CP$600=X$4)*(GMWA!$CR$2:$CR$600=X$1),0),$A68-1966)</f>
        <v>1538156</v>
      </c>
      <c r="Y68" s="285" cm="1">
        <f t="array" ref="Y68">INDEX(GMWA!$A$2:$CR$600,MATCH(1,(GMWA!$CQ$2:$CQ$600=Y$3)*(GMWA!$CP$2:$CP$600=Y$4)*(GMWA!$CR$2:$CR$600=Y$1),0),$A68-1966)</f>
        <v>3517438</v>
      </c>
      <c r="Z68" s="285" cm="1">
        <f t="array" ref="Z68">INDEX(GMWA!$A$2:$CR$600,MATCH(1,(GMWA!$CQ$2:$CQ$600=Z$3)*(GMWA!$CP$2:$CP$600=Z$4)*(GMWA!$CR$2:$CR$600=Z$1),0),$A68-1966)</f>
        <v>2103189</v>
      </c>
      <c r="AA68" s="285" cm="1">
        <f t="array" ref="AA68">INDEX(GMWA!$A$2:$CR$600,MATCH(1,(GMWA!$CQ$2:$CQ$600=AA$3)*(GMWA!$CP$2:$CP$600=AA$4)*(GMWA!$CR$2:$CR$600=AA$1),0),$A68-1966)</f>
        <v>615.68240000000003</v>
      </c>
      <c r="AB68" s="285" cm="1">
        <f t="array" ref="AB68">INDEX(GMWA!$A$2:$CR$600,MATCH(1,(GMWA!$CQ$2:$CQ$600=AB$3)*(GMWA!$CP$2:$CP$600=AB$4)*(GMWA!$CR$2:$CR$600=AB$1),0),$A68-1966)</f>
        <v>2915462</v>
      </c>
      <c r="AC68" s="285" cm="1">
        <f t="array" ref="AC68">INDEX(GMWA!$A$2:$CR$600,MATCH(1,(GMWA!$CQ$2:$CQ$600=AC$3)*(GMWA!$CP$2:$CP$600=AC$4)*(GMWA!$CR$2:$CR$600=AC$1),0),$A68-1966)</f>
        <v>228.9281</v>
      </c>
      <c r="AD68" s="285" cm="1">
        <f t="array" ref="AD68">INDEX(GMWA!$A$2:$CR$600,MATCH(1,(GMWA!$CQ$2:$CQ$600=AD$3)*(GMWA!$CP$2:$CP$600=AD$4)*(GMWA!$CR$2:$CR$600=AD$1),0),$A68-1966)</f>
        <v>1781355</v>
      </c>
      <c r="AE68" s="285" cm="1">
        <f t="array" ref="AE68">INDEX(GMWA!$A$2:$CR$600,MATCH(1,(GMWA!$CQ$2:$CQ$600=AE$3)*(GMWA!$CP$2:$CP$600=AE$4)*(GMWA!$CR$2:$CR$600=AE$1),0),$A68-1966)</f>
        <v>2805.05</v>
      </c>
      <c r="AF68" s="285" cm="1">
        <f t="array" ref="AF68">INDEX(GMWA!$A$2:$CR$600,MATCH(1,(GMWA!$CQ$2:$CQ$600=AF$3)*(GMWA!$CP$2:$CP$600=AF$4)*(GMWA!$CR$2:$CR$600=AF$1),0),$A68-1966)</f>
        <v>5023.7960000000003</v>
      </c>
      <c r="AG68" s="285" cm="1">
        <f t="array" ref="AG68">INDEX(GMWA!$A$2:$CR$600,MATCH(1,(GMWA!$CQ$2:$CQ$600=AG$3)*(GMWA!$CP$2:$CP$600=AG$4)*(GMWA!$CR$2:$CR$600=AG$1),0),$A68-1966)</f>
        <v>3920.1790000000001</v>
      </c>
      <c r="AH68" s="285" cm="1">
        <f t="array" ref="AH68">INDEX(GMWA!$A$2:$CR$600,MATCH(1,(GMWA!$CQ$2:$CQ$600=AH$3)*(GMWA!$CP$2:$CP$600=AH$4)*(GMWA!$CR$2:$CR$600=AH$1),0),$A68-1966)</f>
        <v>2205.1379999999999</v>
      </c>
      <c r="AI68" s="285" cm="1">
        <f t="array" ref="AI68">INDEX(GMWA!$A$2:$CR$600,MATCH(1,(GMWA!$CQ$2:$CQ$600=AI$3)*(GMWA!$CP$2:$CP$600=AI$4)*(GMWA!$CR$2:$CR$600=AI$1),0),$A68-1966)</f>
        <v>731.96339999999998</v>
      </c>
      <c r="AJ68" s="285" cm="1">
        <f t="array" ref="AJ68">INDEX(GMWA!$A$2:$CR$600,MATCH(1,(GMWA!$CQ$2:$CQ$600=AJ$3)*(GMWA!$CP$2:$CP$600=AJ$4)*(GMWA!$CR$2:$CR$600=AJ$1),0),$A68-1966)</f>
        <v>831.36270000000002</v>
      </c>
      <c r="AK68" s="285" cm="1">
        <f t="array" ref="AK68">INDEX(GMWA!$A$2:$CR$600,MATCH(1,(GMWA!$CQ$2:$CQ$600=AK$3)*(GMWA!$CP$2:$CP$600=AK$4)*(GMWA!$CR$2:$CR$600=AK$1),0),$A68-1966)</f>
        <v>649.84770000000003</v>
      </c>
      <c r="AL68" s="285" cm="1">
        <f t="array" ref="AL68">INDEX(GMWA!$A$2:$CR$600,MATCH(1,(GMWA!$CQ$2:$CQ$600=AL$3)*(GMWA!$CP$2:$CP$600=AL$4)*(GMWA!$CR$2:$CR$600=AL$1),0),$A68-1966)</f>
        <v>324.71370000000002</v>
      </c>
      <c r="AM68" s="285" cm="1">
        <f t="array" ref="AM68">INDEX(GMWA!$A$2:$CR$600,MATCH(1,(GMWA!$CQ$2:$CQ$600=AM$3)*(GMWA!$CP$2:$CP$600=AM$4)*(GMWA!$CR$2:$CR$600=AM$1),0),$A68-1966)</f>
        <v>197.8604</v>
      </c>
      <c r="AN68" s="285" cm="1">
        <f t="array" ref="AN68">INDEX(GMWA!$A$2:$CR$600,MATCH(1,(GMWA!$CQ$2:$CQ$600=AN$3)*(GMWA!$CP$2:$CP$600=AN$4)*(GMWA!$CR$2:$CR$600=AN$1),0),$A68-1966)</f>
        <v>496.45409999999998</v>
      </c>
      <c r="AO68" s="285" cm="1">
        <f t="array" ref="AO68">INDEX(GMWA!$A$2:$CR$600,MATCH(1,(GMWA!$CQ$2:$CQ$600=AO$3)*(GMWA!$CP$2:$CP$600=AO$4)*(GMWA!$CR$2:$CR$600=AO$1),0),$A68-1966)</f>
        <v>284.8682</v>
      </c>
      <c r="AP68" s="285" cm="1">
        <f t="array" ref="AP68">INDEX(GMWA!$A$2:$CR$600,MATCH(1,(GMWA!$CQ$2:$CQ$600=AP$3)*(GMWA!$CP$2:$CP$600=AP$4)*(GMWA!$CR$2:$CR$600=AP$1),0),$A68-1966)</f>
        <v>4091992</v>
      </c>
      <c r="AQ68" s="285" cm="1">
        <f t="array" ref="AQ68">INDEX(GMWA!$A$2:$CR$600,MATCH(1,(GMWA!$CQ$2:$CQ$600=AQ$3)*(GMWA!$CP$2:$CP$600=AQ$4)*(GMWA!$CR$2:$CR$600=AQ$1),0),$A68-1966)</f>
        <v>43756.91</v>
      </c>
      <c r="AR68" s="285" cm="1">
        <f t="array" ref="AR68">INDEX(GMWA!$A$2:$CR$600,MATCH(1,(GMWA!$CQ$2:$CQ$600=AR$3)*(GMWA!$CP$2:$CP$600=AR$4)*(GMWA!$CR$2:$CR$600=AR$1),0),$A68-1966)</f>
        <v>715560.5</v>
      </c>
      <c r="AS68" s="285" cm="1">
        <f t="array" ref="AS68">INDEX(GMWA!$A$2:$CR$600,MATCH(1,(GMWA!$CQ$2:$CQ$600=AS$3)*(GMWA!$CP$2:$CP$600=AS$4)*(GMWA!$CR$2:$CR$600=AS$1),0),$A68-1966)</f>
        <v>4457389</v>
      </c>
      <c r="AT68" s="285" cm="1">
        <f t="array" ref="AT68">INDEX(GMWA!$A$2:$CR$600,MATCH(1,(GMWA!$CQ$2:$CQ$600=AT$3)*(GMWA!$CP$2:$CP$600=AT$4)*(GMWA!$CR$2:$CR$600=AT$1),0),$A68-1966)</f>
        <v>4288564</v>
      </c>
      <c r="AU68" s="285" cm="1">
        <f t="array" ref="AU68">INDEX(GMWA!$A$2:$CR$600,MATCH(1,(GMWA!$CQ$2:$CQ$600=AU$3)*(GMWA!$CP$2:$CP$600=AU$4)*(GMWA!$CR$2:$CR$600=AU$1),0),$A68-1966)</f>
        <v>4296.2389999999996</v>
      </c>
      <c r="AV68" s="285" cm="1">
        <f t="array" ref="AV68">INDEX(GMWA!$A$2:$CR$600,MATCH(1,(GMWA!$CQ$2:$CQ$600=AV$3)*(GMWA!$CP$2:$CP$600=AV$4)*(GMWA!$CR$2:$CR$600=AV$1),0),$A68-1966)</f>
        <v>9371758</v>
      </c>
      <c r="AW68" s="285" cm="1">
        <f t="array" ref="AW68">INDEX(GMWA!$A$2:$CR$600,MATCH(1,(GMWA!$CQ$2:$CQ$600=AW$3)*(GMWA!$CP$2:$CP$600=AW$4)*(GMWA!$CR$2:$CR$600=AW$1),0),$A68-1966)</f>
        <v>1079.424</v>
      </c>
      <c r="AX68" s="285" cm="1">
        <f t="array" ref="AX68">INDEX(GMWA!$A$2:$CR$600,MATCH(1,(GMWA!$CQ$2:$CQ$600=AX$3)*(GMWA!$CP$2:$CP$600=AX$4)*(GMWA!$CR$2:$CR$600=AX$1),0),$A68-1966)</f>
        <v>3811969</v>
      </c>
      <c r="AY68" s="285" cm="1">
        <f t="array" ref="AY68">INDEX(GMWA!$A$2:$CR$600,MATCH(1,(GMWA!$CQ$2:$CQ$600=AY$3)*(GMWA!$CP$2:$CP$600=AY$4)*(GMWA!$CR$2:$CR$600=AY$1),0),$A68-1966)</f>
        <v>5805.37</v>
      </c>
      <c r="AZ68" s="285" cm="1">
        <f t="array" ref="AZ68">INDEX(GMWA!$A$2:$CR$600,MATCH(1,(GMWA!$CQ$2:$CQ$600=AZ$3)*(GMWA!$CP$2:$CP$600=AZ$4)*(GMWA!$CR$2:$CR$600=AZ$1),0),$A68-1966)</f>
        <v>4033.4209999999998</v>
      </c>
      <c r="BA68" s="285" cm="1">
        <f t="array" ref="BA68">INDEX(GMWA!$A$2:$CR$600,MATCH(1,(GMWA!$CQ$2:$CQ$600=BA$3)*(GMWA!$CP$2:$CP$600=BA$4)*(GMWA!$CR$2:$CR$600=BA$1),0),$A68-1966)</f>
        <v>2739.8670000000002</v>
      </c>
      <c r="BB68" s="285" cm="1">
        <f t="array" ref="BB68">INDEX(GMWA!$A$2:$CR$600,MATCH(1,(GMWA!$CQ$2:$CQ$600=BB$3)*(GMWA!$CP$2:$CP$600=BB$4)*(GMWA!$CR$2:$CR$600=BB$1),0),$A68-1966)</f>
        <v>2171.2869999999998</v>
      </c>
      <c r="BC68" s="285" cm="1">
        <f t="array" ref="BC68">INDEX(GMWA!$A$2:$CR$600,MATCH(1,(GMWA!$CQ$2:$CQ$600=BC$3)*(GMWA!$CP$2:$CP$600=BC$4)*(GMWA!$CR$2:$CR$600=BC$1),0),$A68-1966)</f>
        <v>1566.693</v>
      </c>
      <c r="BD68" s="285" cm="1">
        <f t="array" ref="BD68">INDEX(GMWA!$A$2:$CR$600,MATCH(1,(GMWA!$CQ$2:$CQ$600=BD$3)*(GMWA!$CP$2:$CP$600=BD$4)*(GMWA!$CR$2:$CR$600=BD$1),0),$A68-1966)</f>
        <v>870.13469999999995</v>
      </c>
      <c r="BE68" s="285" cm="1">
        <f t="array" ref="BE68">INDEX(GMWA!$A$2:$CR$600,MATCH(1,(GMWA!$CQ$2:$CQ$600=BE$3)*(GMWA!$CP$2:$CP$600=BE$4)*(GMWA!$CR$2:$CR$600=BE$1),0),$A68-1966)</f>
        <v>723.27089999999998</v>
      </c>
      <c r="BF68" s="285" cm="1">
        <f t="array" ref="BF68">INDEX(GMWA!$A$2:$CR$600,MATCH(1,(GMWA!$CQ$2:$CQ$600=BF$3)*(GMWA!$CP$2:$CP$600=BF$4)*(GMWA!$CR$2:$CR$600=BF$1),0),$A68-1966)</f>
        <v>365.85680000000002</v>
      </c>
      <c r="BG68" s="285" cm="1">
        <f t="array" ref="BG68">INDEX(GMWA!$A$2:$CR$600,MATCH(1,(GMWA!$CQ$2:$CQ$600=BG$3)*(GMWA!$CP$2:$CP$600=BG$4)*(GMWA!$CR$2:$CR$600=BG$1),0),$A68-1966)</f>
        <v>882.05110000000002</v>
      </c>
      <c r="BH68" s="285" cm="1">
        <f t="array" ref="BH68">INDEX(GMWA!$A$2:$CR$600,MATCH(1,(GMWA!$CQ$2:$CQ$600=BH$3)*(GMWA!$CP$2:$CP$600=BH$4)*(GMWA!$CR$2:$CR$600=BH$1),0),$A68-1966)</f>
        <v>321.85579999999999</v>
      </c>
      <c r="BI68" s="285" cm="1">
        <f t="array" ref="BI68">INDEX(GMWA!$A$2:$CR$600,MATCH(1,(GMWA!$CQ$2:$CQ$600=BI$3)*(GMWA!$CP$2:$CP$600=BI$4)*(GMWA!$CR$2:$CR$600=BI$1),0),$A68-1966)</f>
        <v>384.89249999999998</v>
      </c>
      <c r="BK68" s="288">
        <f t="shared" si="12"/>
        <v>3.578567570651968</v>
      </c>
      <c r="BL68" s="288">
        <f t="shared" si="12"/>
        <v>3.4030747123357132</v>
      </c>
      <c r="BM68" s="288">
        <f t="shared" si="12"/>
        <v>1.4827663774025521</v>
      </c>
      <c r="BN68" s="288">
        <f t="shared" si="12"/>
        <v>3.3770318055357338</v>
      </c>
      <c r="BO68" s="288">
        <f t="shared" si="12"/>
        <v>3.3045422926803063</v>
      </c>
      <c r="BP68" s="288">
        <f t="shared" si="12"/>
        <v>1.2279810174856387</v>
      </c>
      <c r="BQ68" s="288">
        <f t="shared" si="12"/>
        <v>1.6068317817210445</v>
      </c>
      <c r="BR68" s="288">
        <f t="shared" si="12"/>
        <v>1.3024539145696836</v>
      </c>
      <c r="BS68" s="288">
        <f t="shared" si="12"/>
        <v>1.7730744292967993</v>
      </c>
      <c r="BT68" s="288">
        <f t="shared" si="12"/>
        <v>2.1467931052922404</v>
      </c>
      <c r="BU68" s="288">
        <f t="shared" si="12"/>
        <v>1.9892658857963181</v>
      </c>
      <c r="BV68" s="288">
        <f t="shared" si="12"/>
        <v>2.7226817959077887</v>
      </c>
      <c r="BW68" s="288">
        <f t="shared" si="12"/>
        <v>2.3074220298230768</v>
      </c>
      <c r="BX68" s="288">
        <f t="shared" si="11"/>
        <v>2.308940583641204</v>
      </c>
      <c r="BY68" s="288">
        <f t="shared" si="11"/>
        <v>1.9068392171070461</v>
      </c>
      <c r="BZ68" s="288">
        <f t="shared" si="11"/>
        <v>1.4941987176379941</v>
      </c>
      <c r="CA68" s="288">
        <f t="shared" si="10"/>
        <v>1.7149439644831739</v>
      </c>
      <c r="CB68" s="288">
        <f t="shared" si="10"/>
        <v>2.8638620967106099</v>
      </c>
      <c r="CC68" s="288">
        <f t="shared" si="10"/>
        <v>2.2942765504404132</v>
      </c>
      <c r="CD68" s="288">
        <f t="shared" si="10"/>
        <v>2.6079134139928568</v>
      </c>
    </row>
    <row r="69" spans="1:82">
      <c r="A69" s="285">
        <f t="shared" si="9"/>
        <v>2035</v>
      </c>
      <c r="B69" s="285" cm="1">
        <f t="array" ref="B69">INDEX(GMWA!$A$2:$CR$600,MATCH(1,(GMWA!$CQ$2:$CQ$600=B$3)*(GMWA!$CP$2:$CP$600=B$4)*(GMWA!$CR$2:$CR$600=B$1),0),$A69-1966)</f>
        <v>134890.79999999999</v>
      </c>
      <c r="C69" s="285" cm="1">
        <f t="array" ref="C69">INDEX(GMWA!$A$2:$CR$600,MATCH(1,(GMWA!$CQ$2:$CQ$600=C$3)*(GMWA!$CP$2:$CP$600=C$4)*(GMWA!$CR$2:$CR$600=C$1),0),$A69-1966)</f>
        <v>2439.8870000000002</v>
      </c>
      <c r="D69" s="285" cm="1">
        <f t="array" ref="D69">INDEX(GMWA!$A$2:$CR$600,MATCH(1,(GMWA!$CQ$2:$CQ$600=D$3)*(GMWA!$CP$2:$CP$600=D$4)*(GMWA!$CR$2:$CR$600=D$1),0),$A69-1966)</f>
        <v>22667.279999999999</v>
      </c>
      <c r="E69" s="285" cm="1">
        <f t="array" ref="E69">INDEX(GMWA!$A$2:$CR$600,MATCH(1,(GMWA!$CQ$2:$CQ$600=E$3)*(GMWA!$CP$2:$CP$600=E$4)*(GMWA!$CR$2:$CR$600=E$1),0),$A69-1966)</f>
        <v>119640.3</v>
      </c>
      <c r="F69" s="285" cm="1">
        <f t="array" ref="F69">INDEX(GMWA!$A$2:$CR$600,MATCH(1,(GMWA!$CQ$2:$CQ$600=F$3)*(GMWA!$CP$2:$CP$600=F$4)*(GMWA!$CR$2:$CR$600=F$1),0),$A69-1966)</f>
        <v>72267.09</v>
      </c>
      <c r="G69" s="285" cm="1">
        <f t="array" ref="G69">INDEX(GMWA!$A$2:$CR$600,MATCH(1,(GMWA!$CQ$2:$CQ$600=G$3)*(GMWA!$CP$2:$CP$600=G$4)*(GMWA!$CR$2:$CR$600=G$1),0),$A69-1966)</f>
        <v>6.7153619999999998</v>
      </c>
      <c r="H69" s="285" cm="1">
        <f t="array" ref="H69">INDEX(GMWA!$A$2:$CR$600,MATCH(1,(GMWA!$CQ$2:$CQ$600=H$3)*(GMWA!$CP$2:$CP$600=H$4)*(GMWA!$CR$2:$CR$600=H$1),0),$A69-1966)</f>
        <v>47382.66</v>
      </c>
      <c r="I69" s="285" cm="1">
        <f t="array" ref="I69">INDEX(GMWA!$A$2:$CR$600,MATCH(1,(GMWA!$CQ$2:$CQ$600=I$3)*(GMWA!$CP$2:$CP$600=I$4)*(GMWA!$CR$2:$CR$600=I$1),0),$A69-1966)</f>
        <v>3.0665840000000002</v>
      </c>
      <c r="J69" s="285" cm="1">
        <f t="array" ref="J69">INDEX(GMWA!$A$2:$CR$600,MATCH(1,(GMWA!$CQ$2:$CQ$600=J$3)*(GMWA!$CP$2:$CP$600=J$4)*(GMWA!$CR$2:$CR$600=J$1),0),$A69-1966)</f>
        <v>33023.730000000003</v>
      </c>
      <c r="K69" s="285" cm="1">
        <f t="array" ref="K69">INDEX(GMWA!$A$2:$CR$600,MATCH(1,(GMWA!$CQ$2:$CQ$600=K$3)*(GMWA!$CP$2:$CP$600=K$4)*(GMWA!$CR$2:$CR$600=K$1),0),$A69-1966)</f>
        <v>61.142449999999997</v>
      </c>
      <c r="L69" s="285" cm="1">
        <f t="array" ref="L69">INDEX(GMWA!$A$2:$CR$600,MATCH(1,(GMWA!$CQ$2:$CQ$600=L$3)*(GMWA!$CP$2:$CP$600=L$4)*(GMWA!$CR$2:$CR$600=L$1),0),$A69-1966)</f>
        <v>102.985</v>
      </c>
      <c r="M69" s="285" cm="1">
        <f t="array" ref="M69">INDEX(GMWA!$A$2:$CR$600,MATCH(1,(GMWA!$CQ$2:$CQ$600=M$3)*(GMWA!$CP$2:$CP$600=M$4)*(GMWA!$CR$2:$CR$600=M$1),0),$A69-1966)</f>
        <v>107.7214</v>
      </c>
      <c r="N69" s="285" cm="1">
        <f t="array" ref="N69">INDEX(GMWA!$A$2:$CR$600,MATCH(1,(GMWA!$CQ$2:$CQ$600=N$3)*(GMWA!$CP$2:$CP$600=N$4)*(GMWA!$CR$2:$CR$600=N$1),0),$A69-1966)</f>
        <v>52.219290000000001</v>
      </c>
      <c r="O69" s="285" cm="1">
        <f t="array" ref="O69">INDEX(GMWA!$A$2:$CR$600,MATCH(1,(GMWA!$CQ$2:$CQ$600=O$3)*(GMWA!$CP$2:$CP$600=O$4)*(GMWA!$CR$2:$CR$600=O$1),0),$A69-1966)</f>
        <v>17.586030000000001</v>
      </c>
      <c r="P69" s="285" cm="1">
        <f t="array" ref="P69">INDEX(GMWA!$A$2:$CR$600,MATCH(1,(GMWA!$CQ$2:$CQ$600=P$3)*(GMWA!$CP$2:$CP$600=P$4)*(GMWA!$CR$2:$CR$600=P$1),0),$A69-1966)</f>
        <v>16.145900000000001</v>
      </c>
      <c r="Q69" s="285" cm="1">
        <f t="array" ref="Q69">INDEX(GMWA!$A$2:$CR$600,MATCH(1,(GMWA!$CQ$2:$CQ$600=Q$3)*(GMWA!$CP$2:$CP$600=Q$4)*(GMWA!$CR$2:$CR$600=Q$1),0),$A69-1966)</f>
        <v>9.8986640000000001</v>
      </c>
      <c r="R69" s="285" cm="1">
        <f t="array" ref="R69">INDEX(GMWA!$A$2:$CR$600,MATCH(1,(GMWA!$CQ$2:$CQ$600=R$3)*(GMWA!$CP$2:$CP$600=R$4)*(GMWA!$CR$2:$CR$600=R$1),0),$A69-1966)</f>
        <v>5.8022980000000004</v>
      </c>
      <c r="S69" s="285" cm="1">
        <f t="array" ref="S69">INDEX(GMWA!$A$2:$CR$600,MATCH(1,(GMWA!$CQ$2:$CQ$600=S$3)*(GMWA!$CP$2:$CP$600=S$4)*(GMWA!$CR$2:$CR$600=S$1),0),$A69-1966)</f>
        <v>6.0332239999999997</v>
      </c>
      <c r="T69" s="285" cm="1">
        <f t="array" ref="T69">INDEX(GMWA!$A$2:$CR$600,MATCH(1,(GMWA!$CQ$2:$CQ$600=T$3)*(GMWA!$CP$2:$CP$600=T$4)*(GMWA!$CR$2:$CR$600=T$1),0),$A69-1966)</f>
        <v>11.66109</v>
      </c>
      <c r="U69" s="285" cm="1">
        <f t="array" ref="U69">INDEX(GMWA!$A$2:$CR$600,MATCH(1,(GMWA!$CQ$2:$CQ$600=U$3)*(GMWA!$CP$2:$CP$600=U$4)*(GMWA!$CR$2:$CR$600=U$1),0),$A69-1966)</f>
        <v>7.5408489999999997</v>
      </c>
      <c r="V69" s="285" cm="1">
        <f t="array" ref="V69">INDEX(GMWA!$A$2:$CR$600,MATCH(1,(GMWA!$CQ$2:$CQ$600=V$3)*(GMWA!$CP$2:$CP$600=V$4)*(GMWA!$CR$2:$CR$600=V$1),0),$A69-1966)</f>
        <v>3790688</v>
      </c>
      <c r="W69" s="285" cm="1">
        <f t="array" ref="W69">INDEX(GMWA!$A$2:$CR$600,MATCH(1,(GMWA!$CQ$2:$CQ$600=W$3)*(GMWA!$CP$2:$CP$600=W$4)*(GMWA!$CR$2:$CR$600=W$1),0),$A69-1966)</f>
        <v>71914.17</v>
      </c>
      <c r="X69" s="285" cm="1">
        <f t="array" ref="X69">INDEX(GMWA!$A$2:$CR$600,MATCH(1,(GMWA!$CQ$2:$CQ$600=X$3)*(GMWA!$CP$2:$CP$600=X$4)*(GMWA!$CR$2:$CR$600=X$1),0),$A69-1966)</f>
        <v>1541492</v>
      </c>
      <c r="Y69" s="285" cm="1">
        <f t="array" ref="Y69">INDEX(GMWA!$A$2:$CR$600,MATCH(1,(GMWA!$CQ$2:$CQ$600=Y$3)*(GMWA!$CP$2:$CP$600=Y$4)*(GMWA!$CR$2:$CR$600=Y$1),0),$A69-1966)</f>
        <v>3528014</v>
      </c>
      <c r="Z69" s="285" cm="1">
        <f t="array" ref="Z69">INDEX(GMWA!$A$2:$CR$600,MATCH(1,(GMWA!$CQ$2:$CQ$600=Z$3)*(GMWA!$CP$2:$CP$600=Z$4)*(GMWA!$CR$2:$CR$600=Z$1),0),$A69-1966)</f>
        <v>2175642</v>
      </c>
      <c r="AA69" s="285" cm="1">
        <f t="array" ref="AA69">INDEX(GMWA!$A$2:$CR$600,MATCH(1,(GMWA!$CQ$2:$CQ$600=AA$3)*(GMWA!$CP$2:$CP$600=AA$4)*(GMWA!$CR$2:$CR$600=AA$1),0),$A69-1966)</f>
        <v>597.70979999999997</v>
      </c>
      <c r="AB69" s="285" cm="1">
        <f t="array" ref="AB69">INDEX(GMWA!$A$2:$CR$600,MATCH(1,(GMWA!$CQ$2:$CQ$600=AB$3)*(GMWA!$CP$2:$CP$600=AB$4)*(GMWA!$CR$2:$CR$600=AB$1),0),$A69-1966)</f>
        <v>2941433</v>
      </c>
      <c r="AC69" s="285" cm="1">
        <f t="array" ref="AC69">INDEX(GMWA!$A$2:$CR$600,MATCH(1,(GMWA!$CQ$2:$CQ$600=AC$3)*(GMWA!$CP$2:$CP$600=AC$4)*(GMWA!$CR$2:$CR$600=AC$1),0),$A69-1966)</f>
        <v>237.72</v>
      </c>
      <c r="AD69" s="285" cm="1">
        <f t="array" ref="AD69">INDEX(GMWA!$A$2:$CR$600,MATCH(1,(GMWA!$CQ$2:$CQ$600=AD$3)*(GMWA!$CP$2:$CP$600=AD$4)*(GMWA!$CR$2:$CR$600=AD$1),0),$A69-1966)</f>
        <v>1829765</v>
      </c>
      <c r="AE69" s="285" cm="1">
        <f t="array" ref="AE69">INDEX(GMWA!$A$2:$CR$600,MATCH(1,(GMWA!$CQ$2:$CQ$600=AE$3)*(GMWA!$CP$2:$CP$600=AE$4)*(GMWA!$CR$2:$CR$600=AE$1),0),$A69-1966)</f>
        <v>2843.0909999999999</v>
      </c>
      <c r="AF69" s="285" cm="1">
        <f t="array" ref="AF69">INDEX(GMWA!$A$2:$CR$600,MATCH(1,(GMWA!$CQ$2:$CQ$600=AF$3)*(GMWA!$CP$2:$CP$600=AF$4)*(GMWA!$CR$2:$CR$600=AF$1),0),$A69-1966)</f>
        <v>5148.4229999999998</v>
      </c>
      <c r="AG69" s="285" cm="1">
        <f t="array" ref="AG69">INDEX(GMWA!$A$2:$CR$600,MATCH(1,(GMWA!$CQ$2:$CQ$600=AG$3)*(GMWA!$CP$2:$CP$600=AG$4)*(GMWA!$CR$2:$CR$600=AG$1),0),$A69-1966)</f>
        <v>3962.7539999999999</v>
      </c>
      <c r="AH69" s="285" cm="1">
        <f t="array" ref="AH69">INDEX(GMWA!$A$2:$CR$600,MATCH(1,(GMWA!$CQ$2:$CQ$600=AH$3)*(GMWA!$CP$2:$CP$600=AH$4)*(GMWA!$CR$2:$CR$600=AH$1),0),$A69-1966)</f>
        <v>2257.6379999999999</v>
      </c>
      <c r="AI69" s="285" cm="1">
        <f t="array" ref="AI69">INDEX(GMWA!$A$2:$CR$600,MATCH(1,(GMWA!$CQ$2:$CQ$600=AI$3)*(GMWA!$CP$2:$CP$600=AI$4)*(GMWA!$CR$2:$CR$600=AI$1),0),$A69-1966)</f>
        <v>753.10739999999998</v>
      </c>
      <c r="AJ69" s="285" cm="1">
        <f t="array" ref="AJ69">INDEX(GMWA!$A$2:$CR$600,MATCH(1,(GMWA!$CQ$2:$CQ$600=AJ$3)*(GMWA!$CP$2:$CP$600=AJ$4)*(GMWA!$CR$2:$CR$600=AJ$1),0),$A69-1966)</f>
        <v>844.3261</v>
      </c>
      <c r="AK69" s="285" cm="1">
        <f t="array" ref="AK69">INDEX(GMWA!$A$2:$CR$600,MATCH(1,(GMWA!$CQ$2:$CQ$600=AK$3)*(GMWA!$CP$2:$CP$600=AK$4)*(GMWA!$CR$2:$CR$600=AK$1),0),$A69-1966)</f>
        <v>658.42430000000002</v>
      </c>
      <c r="AL69" s="285" cm="1">
        <f t="array" ref="AL69">INDEX(GMWA!$A$2:$CR$600,MATCH(1,(GMWA!$CQ$2:$CQ$600=AL$3)*(GMWA!$CP$2:$CP$600=AL$4)*(GMWA!$CR$2:$CR$600=AL$1),0),$A69-1966)</f>
        <v>334.33780000000002</v>
      </c>
      <c r="AM69" s="285" cm="1">
        <f t="array" ref="AM69">INDEX(GMWA!$A$2:$CR$600,MATCH(1,(GMWA!$CQ$2:$CQ$600=AM$3)*(GMWA!$CP$2:$CP$600=AM$4)*(GMWA!$CR$2:$CR$600=AM$1),0),$A69-1966)</f>
        <v>206.77459999999999</v>
      </c>
      <c r="AN69" s="285" cm="1">
        <f t="array" ref="AN69">INDEX(GMWA!$A$2:$CR$600,MATCH(1,(GMWA!$CQ$2:$CQ$600=AN$3)*(GMWA!$CP$2:$CP$600=AN$4)*(GMWA!$CR$2:$CR$600=AN$1),0),$A69-1966)</f>
        <v>500.9402</v>
      </c>
      <c r="AO69" s="285" cm="1">
        <f t="array" ref="AO69">INDEX(GMWA!$A$2:$CR$600,MATCH(1,(GMWA!$CQ$2:$CQ$600=AO$3)*(GMWA!$CP$2:$CP$600=AO$4)*(GMWA!$CR$2:$CR$600=AO$1),0),$A69-1966)</f>
        <v>287.91629999999998</v>
      </c>
      <c r="AP69" s="285" cm="1">
        <f t="array" ref="AP69">INDEX(GMWA!$A$2:$CR$600,MATCH(1,(GMWA!$CQ$2:$CQ$600=AP$3)*(GMWA!$CP$2:$CP$600=AP$4)*(GMWA!$CR$2:$CR$600=AP$1),0),$A69-1966)</f>
        <v>4243622</v>
      </c>
      <c r="AQ69" s="285" cm="1">
        <f t="array" ref="AQ69">INDEX(GMWA!$A$2:$CR$600,MATCH(1,(GMWA!$CQ$2:$CQ$600=AQ$3)*(GMWA!$CP$2:$CP$600=AQ$4)*(GMWA!$CR$2:$CR$600=AQ$1),0),$A69-1966)</f>
        <v>45445.82</v>
      </c>
      <c r="AR69" s="285" cm="1">
        <f t="array" ref="AR69">INDEX(GMWA!$A$2:$CR$600,MATCH(1,(GMWA!$CQ$2:$CQ$600=AR$3)*(GMWA!$CP$2:$CP$600=AR$4)*(GMWA!$CR$2:$CR$600=AR$1),0),$A69-1966)</f>
        <v>724904.1</v>
      </c>
      <c r="AS69" s="285" cm="1">
        <f t="array" ref="AS69">INDEX(GMWA!$A$2:$CR$600,MATCH(1,(GMWA!$CQ$2:$CQ$600=AS$3)*(GMWA!$CP$2:$CP$600=AS$4)*(GMWA!$CR$2:$CR$600=AS$1),0),$A69-1966)</f>
        <v>4632151</v>
      </c>
      <c r="AT69" s="285" cm="1">
        <f t="array" ref="AT69">INDEX(GMWA!$A$2:$CR$600,MATCH(1,(GMWA!$CQ$2:$CQ$600=AT$3)*(GMWA!$CP$2:$CP$600=AT$4)*(GMWA!$CR$2:$CR$600=AT$1),0),$A69-1966)</f>
        <v>4486411</v>
      </c>
      <c r="AU69" s="285" cm="1">
        <f t="array" ref="AU69">INDEX(GMWA!$A$2:$CR$600,MATCH(1,(GMWA!$CQ$2:$CQ$600=AU$3)*(GMWA!$CP$2:$CP$600=AU$4)*(GMWA!$CR$2:$CR$600=AU$1),0),$A69-1966)</f>
        <v>4444.5889999999999</v>
      </c>
      <c r="AV69" s="285" cm="1">
        <f t="array" ref="AV69">INDEX(GMWA!$A$2:$CR$600,MATCH(1,(GMWA!$CQ$2:$CQ$600=AV$3)*(GMWA!$CP$2:$CP$600=AV$4)*(GMWA!$CR$2:$CR$600=AV$1),0),$A69-1966)</f>
        <v>9710447</v>
      </c>
      <c r="AW69" s="285" cm="1">
        <f t="array" ref="AW69">INDEX(GMWA!$A$2:$CR$600,MATCH(1,(GMWA!$CQ$2:$CQ$600=AW$3)*(GMWA!$CP$2:$CP$600=AW$4)*(GMWA!$CR$2:$CR$600=AW$1),0),$A69-1966)</f>
        <v>1110.1600000000001</v>
      </c>
      <c r="AX69" s="285" cm="1">
        <f t="array" ref="AX69">INDEX(GMWA!$A$2:$CR$600,MATCH(1,(GMWA!$CQ$2:$CQ$600=AX$3)*(GMWA!$CP$2:$CP$600=AX$4)*(GMWA!$CR$2:$CR$600=AX$1),0),$A69-1966)</f>
        <v>3940734</v>
      </c>
      <c r="AY69" s="285" cm="1">
        <f t="array" ref="AY69">INDEX(GMWA!$A$2:$CR$600,MATCH(1,(GMWA!$CQ$2:$CQ$600=AY$3)*(GMWA!$CP$2:$CP$600=AY$4)*(GMWA!$CR$2:$CR$600=AY$1),0),$A69-1966)</f>
        <v>5962.4870000000001</v>
      </c>
      <c r="AZ69" s="285" cm="1">
        <f t="array" ref="AZ69">INDEX(GMWA!$A$2:$CR$600,MATCH(1,(GMWA!$CQ$2:$CQ$600=AZ$3)*(GMWA!$CP$2:$CP$600=AZ$4)*(GMWA!$CR$2:$CR$600=AZ$1),0),$A69-1966)</f>
        <v>4156.2889999999998</v>
      </c>
      <c r="BA69" s="285" cm="1">
        <f t="array" ref="BA69">INDEX(GMWA!$A$2:$CR$600,MATCH(1,(GMWA!$CQ$2:$CQ$600=BA$3)*(GMWA!$CP$2:$CP$600=BA$4)*(GMWA!$CR$2:$CR$600=BA$1),0),$A69-1966)</f>
        <v>2801.1439999999998</v>
      </c>
      <c r="BB69" s="285" cm="1">
        <f t="array" ref="BB69">INDEX(GMWA!$A$2:$CR$600,MATCH(1,(GMWA!$CQ$2:$CQ$600=BB$3)*(GMWA!$CP$2:$CP$600=BB$4)*(GMWA!$CR$2:$CR$600=BB$1),0),$A69-1966)</f>
        <v>2230.5149999999999</v>
      </c>
      <c r="BC69" s="285" cm="1">
        <f t="array" ref="BC69">INDEX(GMWA!$A$2:$CR$600,MATCH(1,(GMWA!$CQ$2:$CQ$600=BC$3)*(GMWA!$CP$2:$CP$600=BC$4)*(GMWA!$CR$2:$CR$600=BC$1),0),$A69-1966)</f>
        <v>1616.259</v>
      </c>
      <c r="BD69" s="285" cm="1">
        <f t="array" ref="BD69">INDEX(GMWA!$A$2:$CR$600,MATCH(1,(GMWA!$CQ$2:$CQ$600=BD$3)*(GMWA!$CP$2:$CP$600=BD$4)*(GMWA!$CR$2:$CR$600=BD$1),0),$A69-1966)</f>
        <v>897.60479999999995</v>
      </c>
      <c r="BE69" s="285" cm="1">
        <f t="array" ref="BE69">INDEX(GMWA!$A$2:$CR$600,MATCH(1,(GMWA!$CQ$2:$CQ$600=BE$3)*(GMWA!$CP$2:$CP$600=BE$4)*(GMWA!$CR$2:$CR$600=BE$1),0),$A69-1966)</f>
        <v>747.55970000000002</v>
      </c>
      <c r="BF69" s="285" cm="1">
        <f t="array" ref="BF69">INDEX(GMWA!$A$2:$CR$600,MATCH(1,(GMWA!$CQ$2:$CQ$600=BF$3)*(GMWA!$CP$2:$CP$600=BF$4)*(GMWA!$CR$2:$CR$600=BF$1),0),$A69-1966)</f>
        <v>374.41199999999998</v>
      </c>
      <c r="BG69" s="285" cm="1">
        <f t="array" ref="BG69">INDEX(GMWA!$A$2:$CR$600,MATCH(1,(GMWA!$CQ$2:$CQ$600=BG$3)*(GMWA!$CP$2:$CP$600=BG$4)*(GMWA!$CR$2:$CR$600=BG$1),0),$A69-1966)</f>
        <v>919.98770000000002</v>
      </c>
      <c r="BH69" s="285" cm="1">
        <f t="array" ref="BH69">INDEX(GMWA!$A$2:$CR$600,MATCH(1,(GMWA!$CQ$2:$CQ$600=BH$3)*(GMWA!$CP$2:$CP$600=BH$4)*(GMWA!$CR$2:$CR$600=BH$1),0),$A69-1966)</f>
        <v>330.70089999999999</v>
      </c>
      <c r="BI69" s="285" cm="1">
        <f t="array" ref="BI69">INDEX(GMWA!$A$2:$CR$600,MATCH(1,(GMWA!$CQ$2:$CQ$600=BI$3)*(GMWA!$CP$2:$CP$600=BI$4)*(GMWA!$CR$2:$CR$600=BI$1),0),$A69-1966)</f>
        <v>396.28089999999997</v>
      </c>
      <c r="BK69" s="288">
        <f t="shared" si="12"/>
        <v>3.5584780388151174</v>
      </c>
      <c r="BL69" s="288">
        <f t="shared" si="12"/>
        <v>3.3927764166644767</v>
      </c>
      <c r="BM69" s="288">
        <f t="shared" si="12"/>
        <v>1.4704766550848138</v>
      </c>
      <c r="BN69" s="288">
        <f t="shared" si="12"/>
        <v>3.3911515090359621</v>
      </c>
      <c r="BO69" s="288">
        <f t="shared" si="12"/>
        <v>3.3216443697998108</v>
      </c>
      <c r="BP69" s="288">
        <f t="shared" si="12"/>
        <v>1.1235154585051139</v>
      </c>
      <c r="BQ69" s="288">
        <f t="shared" si="12"/>
        <v>1.61086993992384</v>
      </c>
      <c r="BR69" s="288">
        <f t="shared" si="12"/>
        <v>1.2899983173481409</v>
      </c>
      <c r="BS69" s="288">
        <f t="shared" si="12"/>
        <v>1.8048071746918322</v>
      </c>
      <c r="BT69" s="288">
        <f t="shared" si="12"/>
        <v>2.1505625391519301</v>
      </c>
      <c r="BU69" s="288">
        <f t="shared" si="12"/>
        <v>2.0003212634237708</v>
      </c>
      <c r="BV69" s="288">
        <f t="shared" si="12"/>
        <v>2.7183468870386607</v>
      </c>
      <c r="BW69" s="288">
        <f t="shared" si="12"/>
        <v>2.3130054508295839</v>
      </c>
      <c r="BX69" s="288">
        <f t="shared" si="11"/>
        <v>2.3351290931412971</v>
      </c>
      <c r="BY69" s="288">
        <f t="shared" si="11"/>
        <v>1.9122824700077379</v>
      </c>
      <c r="BZ69" s="288">
        <f t="shared" si="11"/>
        <v>1.5033867978444904</v>
      </c>
      <c r="CA69" s="288">
        <f t="shared" si="10"/>
        <v>1.7354597655425141</v>
      </c>
      <c r="CB69" s="288">
        <f t="shared" si="10"/>
        <v>2.9177781023394558</v>
      </c>
      <c r="CC69" s="288">
        <f t="shared" si="10"/>
        <v>2.327840728294515</v>
      </c>
      <c r="CD69" s="288">
        <f t="shared" si="10"/>
        <v>2.6191115265096139</v>
      </c>
    </row>
    <row r="70" spans="1:82">
      <c r="A70" s="285">
        <f t="shared" si="9"/>
        <v>2036</v>
      </c>
      <c r="B70" s="285" cm="1">
        <f t="array" ref="B70">INDEX(GMWA!$A$2:$CR$600,MATCH(1,(GMWA!$CQ$2:$CQ$600=B$3)*(GMWA!$CP$2:$CP$600=B$4)*(GMWA!$CR$2:$CR$600=B$1),0),$A70-1966)</f>
        <v>138634.79999999999</v>
      </c>
      <c r="C70" s="285" cm="1">
        <f t="array" ref="C70">INDEX(GMWA!$A$2:$CR$600,MATCH(1,(GMWA!$CQ$2:$CQ$600=C$3)*(GMWA!$CP$2:$CP$600=C$4)*(GMWA!$CR$2:$CR$600=C$1),0),$A70-1966)</f>
        <v>2563.558</v>
      </c>
      <c r="D70" s="285" cm="1">
        <f t="array" ref="D70">INDEX(GMWA!$A$2:$CR$600,MATCH(1,(GMWA!$CQ$2:$CQ$600=D$3)*(GMWA!$CP$2:$CP$600=D$4)*(GMWA!$CR$2:$CR$600=D$1),0),$A70-1966)</f>
        <v>22481.31</v>
      </c>
      <c r="E70" s="285" cm="1">
        <f t="array" ref="E70">INDEX(GMWA!$A$2:$CR$600,MATCH(1,(GMWA!$CQ$2:$CQ$600=E$3)*(GMWA!$CP$2:$CP$600=E$4)*(GMWA!$CR$2:$CR$600=E$1),0),$A70-1966)</f>
        <v>120368</v>
      </c>
      <c r="F70" s="285" cm="1">
        <f t="array" ref="F70">INDEX(GMWA!$A$2:$CR$600,MATCH(1,(GMWA!$CQ$2:$CQ$600=F$3)*(GMWA!$CP$2:$CP$600=F$4)*(GMWA!$CR$2:$CR$600=F$1),0),$A70-1966)</f>
        <v>75170.42</v>
      </c>
      <c r="G70" s="285" cm="1">
        <f t="array" ref="G70">INDEX(GMWA!$A$2:$CR$600,MATCH(1,(GMWA!$CQ$2:$CQ$600=G$3)*(GMWA!$CP$2:$CP$600=G$4)*(GMWA!$CR$2:$CR$600=G$1),0),$A70-1966)</f>
        <v>5.8568920000000002</v>
      </c>
      <c r="H70" s="285" cm="1">
        <f t="array" ref="H70">INDEX(GMWA!$A$2:$CR$600,MATCH(1,(GMWA!$CQ$2:$CQ$600=H$3)*(GMWA!$CP$2:$CP$600=H$4)*(GMWA!$CR$2:$CR$600=H$1),0),$A70-1966)</f>
        <v>47892</v>
      </c>
      <c r="I70" s="285" cm="1">
        <f t="array" ref="I70">INDEX(GMWA!$A$2:$CR$600,MATCH(1,(GMWA!$CQ$2:$CQ$600=I$3)*(GMWA!$CP$2:$CP$600=I$4)*(GMWA!$CR$2:$CR$600=I$1),0),$A70-1966)</f>
        <v>3.1535199999999999</v>
      </c>
      <c r="J70" s="285" cm="1">
        <f t="array" ref="J70">INDEX(GMWA!$A$2:$CR$600,MATCH(1,(GMWA!$CQ$2:$CQ$600=J$3)*(GMWA!$CP$2:$CP$600=J$4)*(GMWA!$CR$2:$CR$600=J$1),0),$A70-1966)</f>
        <v>34471.269999999997</v>
      </c>
      <c r="K70" s="285" cm="1">
        <f t="array" ref="K70">INDEX(GMWA!$A$2:$CR$600,MATCH(1,(GMWA!$CQ$2:$CQ$600=K$3)*(GMWA!$CP$2:$CP$600=K$4)*(GMWA!$CR$2:$CR$600=K$1),0),$A70-1966)</f>
        <v>62.070810000000002</v>
      </c>
      <c r="L70" s="285" cm="1">
        <f t="array" ref="L70">INDEX(GMWA!$A$2:$CR$600,MATCH(1,(GMWA!$CQ$2:$CQ$600=L$3)*(GMWA!$CP$2:$CP$600=L$4)*(GMWA!$CR$2:$CR$600=L$1),0),$A70-1966)</f>
        <v>106.0496</v>
      </c>
      <c r="M70" s="285" cm="1">
        <f t="array" ref="M70">INDEX(GMWA!$A$2:$CR$600,MATCH(1,(GMWA!$CQ$2:$CQ$600=M$3)*(GMWA!$CP$2:$CP$600=M$4)*(GMWA!$CR$2:$CR$600=M$1),0),$A70-1966)</f>
        <v>108.8066</v>
      </c>
      <c r="N70" s="285" cm="1">
        <f t="array" ref="N70">INDEX(GMWA!$A$2:$CR$600,MATCH(1,(GMWA!$CQ$2:$CQ$600=N$3)*(GMWA!$CP$2:$CP$600=N$4)*(GMWA!$CR$2:$CR$600=N$1),0),$A70-1966)</f>
        <v>53.597670000000001</v>
      </c>
      <c r="O70" s="285" cm="1">
        <f t="array" ref="O70">INDEX(GMWA!$A$2:$CR$600,MATCH(1,(GMWA!$CQ$2:$CQ$600=O$3)*(GMWA!$CP$2:$CP$600=O$4)*(GMWA!$CR$2:$CR$600=O$1),0),$A70-1966)</f>
        <v>18.262460000000001</v>
      </c>
      <c r="P70" s="285" cm="1">
        <f t="array" ref="P70">INDEX(GMWA!$A$2:$CR$600,MATCH(1,(GMWA!$CQ$2:$CQ$600=P$3)*(GMWA!$CP$2:$CP$600=P$4)*(GMWA!$CR$2:$CR$600=P$1),0),$A70-1966)</f>
        <v>16.44828</v>
      </c>
      <c r="Q70" s="285" cm="1">
        <f t="array" ref="Q70">INDEX(GMWA!$A$2:$CR$600,MATCH(1,(GMWA!$CQ$2:$CQ$600=Q$3)*(GMWA!$CP$2:$CP$600=Q$4)*(GMWA!$CR$2:$CR$600=Q$1),0),$A70-1966)</f>
        <v>10.09347</v>
      </c>
      <c r="R70" s="285" cm="1">
        <f t="array" ref="R70">INDEX(GMWA!$A$2:$CR$600,MATCH(1,(GMWA!$CQ$2:$CQ$600=R$3)*(GMWA!$CP$2:$CP$600=R$4)*(GMWA!$CR$2:$CR$600=R$1),0),$A70-1966)</f>
        <v>6.0245790000000001</v>
      </c>
      <c r="S70" s="285" cm="1">
        <f t="array" ref="S70">INDEX(GMWA!$A$2:$CR$600,MATCH(1,(GMWA!$CQ$2:$CQ$600=S$3)*(GMWA!$CP$2:$CP$600=S$4)*(GMWA!$CR$2:$CR$600=S$1),0),$A70-1966)</f>
        <v>6.3974440000000001</v>
      </c>
      <c r="T70" s="285" cm="1">
        <f t="array" ref="T70">INDEX(GMWA!$A$2:$CR$600,MATCH(1,(GMWA!$CQ$2:$CQ$600=T$3)*(GMWA!$CP$2:$CP$600=T$4)*(GMWA!$CR$2:$CR$600=T$1),0),$A70-1966)</f>
        <v>11.91297</v>
      </c>
      <c r="U70" s="285" cm="1">
        <f t="array" ref="U70">INDEX(GMWA!$A$2:$CR$600,MATCH(1,(GMWA!$CQ$2:$CQ$600=U$3)*(GMWA!$CP$2:$CP$600=U$4)*(GMWA!$CR$2:$CR$600=U$1),0),$A70-1966)</f>
        <v>7.6525829999999999</v>
      </c>
      <c r="V70" s="285" cm="1">
        <f t="array" ref="V70">INDEX(GMWA!$A$2:$CR$600,MATCH(1,(GMWA!$CQ$2:$CQ$600=V$3)*(GMWA!$CP$2:$CP$600=V$4)*(GMWA!$CR$2:$CR$600=V$1),0),$A70-1966)</f>
        <v>3918997</v>
      </c>
      <c r="W70" s="285" cm="1">
        <f t="array" ref="W70">INDEX(GMWA!$A$2:$CR$600,MATCH(1,(GMWA!$CQ$2:$CQ$600=W$3)*(GMWA!$CP$2:$CP$600=W$4)*(GMWA!$CR$2:$CR$600=W$1),0),$A70-1966)</f>
        <v>75787.37</v>
      </c>
      <c r="X70" s="285" cm="1">
        <f t="array" ref="X70">INDEX(GMWA!$A$2:$CR$600,MATCH(1,(GMWA!$CQ$2:$CQ$600=X$3)*(GMWA!$CP$2:$CP$600=X$4)*(GMWA!$CR$2:$CR$600=X$1),0),$A70-1966)</f>
        <v>1544678</v>
      </c>
      <c r="Y70" s="285" cm="1">
        <f t="array" ref="Y70">INDEX(GMWA!$A$2:$CR$600,MATCH(1,(GMWA!$CQ$2:$CQ$600=Y$3)*(GMWA!$CP$2:$CP$600=Y$4)*(GMWA!$CR$2:$CR$600=Y$1),0),$A70-1966)</f>
        <v>3535233</v>
      </c>
      <c r="Z70" s="285" cm="1">
        <f t="array" ref="Z70">INDEX(GMWA!$A$2:$CR$600,MATCH(1,(GMWA!$CQ$2:$CQ$600=Z$3)*(GMWA!$CP$2:$CP$600=Z$4)*(GMWA!$CR$2:$CR$600=Z$1),0),$A70-1966)</f>
        <v>2251695</v>
      </c>
      <c r="AA70" s="285" cm="1">
        <f t="array" ref="AA70">INDEX(GMWA!$A$2:$CR$600,MATCH(1,(GMWA!$CQ$2:$CQ$600=AA$3)*(GMWA!$CP$2:$CP$600=AA$4)*(GMWA!$CR$2:$CR$600=AA$1),0),$A70-1966)</f>
        <v>579.10130000000004</v>
      </c>
      <c r="AB70" s="285" cm="1">
        <f t="array" ref="AB70">INDEX(GMWA!$A$2:$CR$600,MATCH(1,(GMWA!$CQ$2:$CQ$600=AB$3)*(GMWA!$CP$2:$CP$600=AB$4)*(GMWA!$CR$2:$CR$600=AB$1),0),$A70-1966)</f>
        <v>2968305</v>
      </c>
      <c r="AC70" s="285" cm="1">
        <f t="array" ref="AC70">INDEX(GMWA!$A$2:$CR$600,MATCH(1,(GMWA!$CQ$2:$CQ$600=AC$3)*(GMWA!$CP$2:$CP$600=AC$4)*(GMWA!$CR$2:$CR$600=AC$1),0),$A70-1966)</f>
        <v>247.6592</v>
      </c>
      <c r="AD70" s="285" cm="1">
        <f t="array" ref="AD70">INDEX(GMWA!$A$2:$CR$600,MATCH(1,(GMWA!$CQ$2:$CQ$600=AD$3)*(GMWA!$CP$2:$CP$600=AD$4)*(GMWA!$CR$2:$CR$600=AD$1),0),$A70-1966)</f>
        <v>1878446</v>
      </c>
      <c r="AE70" s="285" cm="1">
        <f t="array" ref="AE70">INDEX(GMWA!$A$2:$CR$600,MATCH(1,(GMWA!$CQ$2:$CQ$600=AE$3)*(GMWA!$CP$2:$CP$600=AE$4)*(GMWA!$CR$2:$CR$600=AE$1),0),$A70-1966)</f>
        <v>2882.1669999999999</v>
      </c>
      <c r="AF70" s="285" cm="1">
        <f t="array" ref="AF70">INDEX(GMWA!$A$2:$CR$600,MATCH(1,(GMWA!$CQ$2:$CQ$600=AF$3)*(GMWA!$CP$2:$CP$600=AF$4)*(GMWA!$CR$2:$CR$600=AF$1),0),$A70-1966)</f>
        <v>5276.7849999999999</v>
      </c>
      <c r="AG70" s="285" cm="1">
        <f t="array" ref="AG70">INDEX(GMWA!$A$2:$CR$600,MATCH(1,(GMWA!$CQ$2:$CQ$600=AG$3)*(GMWA!$CP$2:$CP$600=AG$4)*(GMWA!$CR$2:$CR$600=AG$1),0),$A70-1966)</f>
        <v>4006.38</v>
      </c>
      <c r="AH70" s="285" cm="1">
        <f t="array" ref="AH70">INDEX(GMWA!$A$2:$CR$600,MATCH(1,(GMWA!$CQ$2:$CQ$600=AH$3)*(GMWA!$CP$2:$CP$600=AH$4)*(GMWA!$CR$2:$CR$600=AH$1),0),$A70-1966)</f>
        <v>2311.6379999999999</v>
      </c>
      <c r="AI70" s="285" cm="1">
        <f t="array" ref="AI70">INDEX(GMWA!$A$2:$CR$600,MATCH(1,(GMWA!$CQ$2:$CQ$600=AI$3)*(GMWA!$CP$2:$CP$600=AI$4)*(GMWA!$CR$2:$CR$600=AI$1),0),$A70-1966)</f>
        <v>774.92340000000002</v>
      </c>
      <c r="AJ70" s="285" cm="1">
        <f t="array" ref="AJ70">INDEX(GMWA!$A$2:$CR$600,MATCH(1,(GMWA!$CQ$2:$CQ$600=AJ$3)*(GMWA!$CP$2:$CP$600=AJ$4)*(GMWA!$CR$2:$CR$600=AJ$1),0),$A70-1966)</f>
        <v>857.69510000000002</v>
      </c>
      <c r="AK70" s="285" cm="1">
        <f t="array" ref="AK70">INDEX(GMWA!$A$2:$CR$600,MATCH(1,(GMWA!$CQ$2:$CQ$600=AK$3)*(GMWA!$CP$2:$CP$600=AK$4)*(GMWA!$CR$2:$CR$600=AK$1),0),$A70-1966)</f>
        <v>667.26990000000001</v>
      </c>
      <c r="AL70" s="285" cm="1">
        <f t="array" ref="AL70">INDEX(GMWA!$A$2:$CR$600,MATCH(1,(GMWA!$CQ$2:$CQ$600=AL$3)*(GMWA!$CP$2:$CP$600=AL$4)*(GMWA!$CR$2:$CR$600=AL$1),0),$A70-1966)</f>
        <v>343.90109999999999</v>
      </c>
      <c r="AM70" s="285" cm="1">
        <f t="array" ref="AM70">INDEX(GMWA!$A$2:$CR$600,MATCH(1,(GMWA!$CQ$2:$CQ$600=AM$3)*(GMWA!$CP$2:$CP$600=AM$4)*(GMWA!$CR$2:$CR$600=AM$1),0),$A70-1966)</f>
        <v>216.05080000000001</v>
      </c>
      <c r="AN70" s="285" cm="1">
        <f t="array" ref="AN70">INDEX(GMWA!$A$2:$CR$600,MATCH(1,(GMWA!$CQ$2:$CQ$600=AN$3)*(GMWA!$CP$2:$CP$600=AN$4)*(GMWA!$CR$2:$CR$600=AN$1),0),$A70-1966)</f>
        <v>505.5505</v>
      </c>
      <c r="AO70" s="285" cm="1">
        <f t="array" ref="AO70">INDEX(GMWA!$A$2:$CR$600,MATCH(1,(GMWA!$CQ$2:$CQ$600=AO$3)*(GMWA!$CP$2:$CP$600=AO$4)*(GMWA!$CR$2:$CR$600=AO$1),0),$A70-1966)</f>
        <v>291.32769999999999</v>
      </c>
      <c r="AP70" s="285" cm="1">
        <f t="array" ref="AP70">INDEX(GMWA!$A$2:$CR$600,MATCH(1,(GMWA!$CQ$2:$CQ$600=AP$3)*(GMWA!$CP$2:$CP$600=AP$4)*(GMWA!$CR$2:$CR$600=AP$1),0),$A70-1966)</f>
        <v>4402689</v>
      </c>
      <c r="AQ70" s="285" cm="1">
        <f t="array" ref="AQ70">INDEX(GMWA!$A$2:$CR$600,MATCH(1,(GMWA!$CQ$2:$CQ$600=AQ$3)*(GMWA!$CP$2:$CP$600=AQ$4)*(GMWA!$CR$2:$CR$600=AQ$1),0),$A70-1966)</f>
        <v>47195.18</v>
      </c>
      <c r="AR70" s="285" cm="1">
        <f t="array" ref="AR70">INDEX(GMWA!$A$2:$CR$600,MATCH(1,(GMWA!$CQ$2:$CQ$600=AR$3)*(GMWA!$CP$2:$CP$600=AR$4)*(GMWA!$CR$2:$CR$600=AR$1),0),$A70-1966)</f>
        <v>733917.1</v>
      </c>
      <c r="AS70" s="285" cm="1">
        <f t="array" ref="AS70">INDEX(GMWA!$A$2:$CR$600,MATCH(1,(GMWA!$CQ$2:$CQ$600=AS$3)*(GMWA!$CP$2:$CP$600=AS$4)*(GMWA!$CR$2:$CR$600=AS$1),0),$A70-1966)</f>
        <v>4814400</v>
      </c>
      <c r="AT70" s="285" cm="1">
        <f t="array" ref="AT70">INDEX(GMWA!$A$2:$CR$600,MATCH(1,(GMWA!$CQ$2:$CQ$600=AT$3)*(GMWA!$CP$2:$CP$600=AT$4)*(GMWA!$CR$2:$CR$600=AT$1),0),$A70-1966)</f>
        <v>4690920</v>
      </c>
      <c r="AU70" s="285" cm="1">
        <f t="array" ref="AU70">INDEX(GMWA!$A$2:$CR$600,MATCH(1,(GMWA!$CQ$2:$CQ$600=AU$3)*(GMWA!$CP$2:$CP$600=AU$4)*(GMWA!$CR$2:$CR$600=AU$1),0),$A70-1966)</f>
        <v>4601.7669999999998</v>
      </c>
      <c r="AV70" s="285" cm="1">
        <f t="array" ref="AV70">INDEX(GMWA!$A$2:$CR$600,MATCH(1,(GMWA!$CQ$2:$CQ$600=AV$3)*(GMWA!$CP$2:$CP$600=AV$4)*(GMWA!$CR$2:$CR$600=AV$1),0),$A70-1966)</f>
        <v>10054300</v>
      </c>
      <c r="AW70" s="285" cm="1">
        <f t="array" ref="AW70">INDEX(GMWA!$A$2:$CR$600,MATCH(1,(GMWA!$CQ$2:$CQ$600=AW$3)*(GMWA!$CP$2:$CP$600=AW$4)*(GMWA!$CR$2:$CR$600=AW$1),0),$A70-1966)</f>
        <v>1141.633</v>
      </c>
      <c r="AX70" s="285" cm="1">
        <f t="array" ref="AX70">INDEX(GMWA!$A$2:$CR$600,MATCH(1,(GMWA!$CQ$2:$CQ$600=AX$3)*(GMWA!$CP$2:$CP$600=AX$4)*(GMWA!$CR$2:$CR$600=AX$1),0),$A70-1966)</f>
        <v>4071887</v>
      </c>
      <c r="AY70" s="285" cm="1">
        <f t="array" ref="AY70">INDEX(GMWA!$A$2:$CR$600,MATCH(1,(GMWA!$CQ$2:$CQ$600=AY$3)*(GMWA!$CP$2:$CP$600=AY$4)*(GMWA!$CR$2:$CR$600=AY$1),0),$A70-1966)</f>
        <v>6124.6239999999998</v>
      </c>
      <c r="AZ70" s="285" cm="1">
        <f t="array" ref="AZ70">INDEX(GMWA!$A$2:$CR$600,MATCH(1,(GMWA!$CQ$2:$CQ$600=AZ$3)*(GMWA!$CP$2:$CP$600=AZ$4)*(GMWA!$CR$2:$CR$600=AZ$1),0),$A70-1966)</f>
        <v>4281.0510000000004</v>
      </c>
      <c r="BA70" s="285" cm="1">
        <f t="array" ref="BA70">INDEX(GMWA!$A$2:$CR$600,MATCH(1,(GMWA!$CQ$2:$CQ$600=BA$3)*(GMWA!$CP$2:$CP$600=BA$4)*(GMWA!$CR$2:$CR$600=BA$1),0),$A70-1966)</f>
        <v>2863.5039999999999</v>
      </c>
      <c r="BB70" s="285" cm="1">
        <f t="array" ref="BB70">INDEX(GMWA!$A$2:$CR$600,MATCH(1,(GMWA!$CQ$2:$CQ$600=BB$3)*(GMWA!$CP$2:$CP$600=BB$4)*(GMWA!$CR$2:$CR$600=BB$1),0),$A70-1966)</f>
        <v>2291.5680000000002</v>
      </c>
      <c r="BC70" s="285" cm="1">
        <f t="array" ref="BC70">INDEX(GMWA!$A$2:$CR$600,MATCH(1,(GMWA!$CQ$2:$CQ$600=BC$3)*(GMWA!$CP$2:$CP$600=BC$4)*(GMWA!$CR$2:$CR$600=BC$1),0),$A70-1966)</f>
        <v>1667.462</v>
      </c>
      <c r="BD70" s="285" cm="1">
        <f t="array" ref="BD70">INDEX(GMWA!$A$2:$CR$600,MATCH(1,(GMWA!$CQ$2:$CQ$600=BD$3)*(GMWA!$CP$2:$CP$600=BD$4)*(GMWA!$CR$2:$CR$600=BD$1),0),$A70-1966)</f>
        <v>925.649</v>
      </c>
      <c r="BE70" s="285" cm="1">
        <f t="array" ref="BE70">INDEX(GMWA!$A$2:$CR$600,MATCH(1,(GMWA!$CQ$2:$CQ$600=BE$3)*(GMWA!$CP$2:$CP$600=BE$4)*(GMWA!$CR$2:$CR$600=BE$1),0),$A70-1966)</f>
        <v>771.00390000000004</v>
      </c>
      <c r="BF70" s="285" cm="1">
        <f t="array" ref="BF70">INDEX(GMWA!$A$2:$CR$600,MATCH(1,(GMWA!$CQ$2:$CQ$600=BF$3)*(GMWA!$CP$2:$CP$600=BF$4)*(GMWA!$CR$2:$CR$600=BF$1),0),$A70-1966)</f>
        <v>383.46210000000002</v>
      </c>
      <c r="BG70" s="285" cm="1">
        <f t="array" ref="BG70">INDEX(GMWA!$A$2:$CR$600,MATCH(1,(GMWA!$CQ$2:$CQ$600=BG$3)*(GMWA!$CP$2:$CP$600=BG$4)*(GMWA!$CR$2:$CR$600=BG$1),0),$A70-1966)</f>
        <v>958.97299999999996</v>
      </c>
      <c r="BH70" s="285" cm="1">
        <f t="array" ref="BH70">INDEX(GMWA!$A$2:$CR$600,MATCH(1,(GMWA!$CQ$2:$CQ$600=BH$3)*(GMWA!$CP$2:$CP$600=BH$4)*(GMWA!$CR$2:$CR$600=BH$1),0),$A70-1966)</f>
        <v>339.84699999999998</v>
      </c>
      <c r="BI70" s="285" cm="1">
        <f t="array" ref="BI70">INDEX(GMWA!$A$2:$CR$600,MATCH(1,(GMWA!$CQ$2:$CQ$600=BI$3)*(GMWA!$CP$2:$CP$600=BI$4)*(GMWA!$CR$2:$CR$600=BI$1),0),$A70-1966)</f>
        <v>408.03160000000003</v>
      </c>
      <c r="BK70" s="288">
        <f t="shared" si="12"/>
        <v>3.5375071733915591</v>
      </c>
      <c r="BL70" s="288">
        <f t="shared" si="12"/>
        <v>3.382566250814615</v>
      </c>
      <c r="BM70" s="288">
        <f t="shared" si="12"/>
        <v>1.4554042978536628</v>
      </c>
      <c r="BN70" s="288">
        <f t="shared" si="12"/>
        <v>3.4048109417399082</v>
      </c>
      <c r="BO70" s="288">
        <f t="shared" si="12"/>
        <v>3.3383926331052827</v>
      </c>
      <c r="BP70" s="288">
        <f t="shared" si="12"/>
        <v>1.0113760753084133</v>
      </c>
      <c r="BQ70" s="288">
        <f t="shared" si="12"/>
        <v>1.6134460575985283</v>
      </c>
      <c r="BR70" s="288">
        <f t="shared" si="12"/>
        <v>1.2733304476474121</v>
      </c>
      <c r="BS70" s="288">
        <f t="shared" si="12"/>
        <v>1.8350950732680096</v>
      </c>
      <c r="BT70" s="288">
        <f t="shared" si="12"/>
        <v>2.1536160118410903</v>
      </c>
      <c r="BU70" s="288">
        <f t="shared" si="12"/>
        <v>2.0097388845670232</v>
      </c>
      <c r="BV70" s="288">
        <f t="shared" si="12"/>
        <v>2.7158332459726737</v>
      </c>
      <c r="BW70" s="288">
        <f t="shared" si="12"/>
        <v>2.3186013554025329</v>
      </c>
      <c r="BX70" s="288">
        <f t="shared" si="11"/>
        <v>2.356679382762219</v>
      </c>
      <c r="BY70" s="288">
        <f t="shared" si="11"/>
        <v>1.9177304382408153</v>
      </c>
      <c r="BZ70" s="288">
        <f t="shared" si="11"/>
        <v>1.5126517770395458</v>
      </c>
      <c r="CA70" s="288">
        <f t="shared" si="10"/>
        <v>1.7518347571438417</v>
      </c>
      <c r="CB70" s="288">
        <f t="shared" si="10"/>
        <v>2.9610832267226042</v>
      </c>
      <c r="CC70" s="288">
        <f t="shared" si="10"/>
        <v>2.3564352127037753</v>
      </c>
      <c r="CD70" s="288">
        <f t="shared" si="10"/>
        <v>2.6267955295703085</v>
      </c>
    </row>
    <row r="71" spans="1:82">
      <c r="A71" s="285">
        <f t="shared" si="9"/>
        <v>2037</v>
      </c>
      <c r="B71" s="285" cm="1">
        <f t="array" ref="B71">INDEX(GMWA!$A$2:$CR$600,MATCH(1,(GMWA!$CQ$2:$CQ$600=B$3)*(GMWA!$CP$2:$CP$600=B$4)*(GMWA!$CR$2:$CR$600=B$1),0),$A71-1966)</f>
        <v>142607.1</v>
      </c>
      <c r="C71" s="285" cm="1">
        <f t="array" ref="C71">INDEX(GMWA!$A$2:$CR$600,MATCH(1,(GMWA!$CQ$2:$CQ$600=C$3)*(GMWA!$CP$2:$CP$600=C$4)*(GMWA!$CR$2:$CR$600=C$1),0),$A71-1966)</f>
        <v>2689.0369999999998</v>
      </c>
      <c r="D71" s="285" cm="1">
        <f t="array" ref="D71">INDEX(GMWA!$A$2:$CR$600,MATCH(1,(GMWA!$CQ$2:$CQ$600=D$3)*(GMWA!$CP$2:$CP$600=D$4)*(GMWA!$CR$2:$CR$600=D$1),0),$A71-1966)</f>
        <v>22296.53</v>
      </c>
      <c r="E71" s="285" cm="1">
        <f t="array" ref="E71">INDEX(GMWA!$A$2:$CR$600,MATCH(1,(GMWA!$CQ$2:$CQ$600=E$3)*(GMWA!$CP$2:$CP$600=E$4)*(GMWA!$CR$2:$CR$600=E$1),0),$A71-1966)</f>
        <v>121014.7</v>
      </c>
      <c r="F71" s="285" cm="1">
        <f t="array" ref="F71">INDEX(GMWA!$A$2:$CR$600,MATCH(1,(GMWA!$CQ$2:$CQ$600=F$3)*(GMWA!$CP$2:$CP$600=F$4)*(GMWA!$CR$2:$CR$600=F$1),0),$A71-1966)</f>
        <v>78217.899999999994</v>
      </c>
      <c r="G71" s="285" cm="1">
        <f t="array" ref="G71">INDEX(GMWA!$A$2:$CR$600,MATCH(1,(GMWA!$CQ$2:$CQ$600=G$3)*(GMWA!$CP$2:$CP$600=G$4)*(GMWA!$CR$2:$CR$600=G$1),0),$A71-1966)</f>
        <v>4.9864499999999996</v>
      </c>
      <c r="H71" s="285" cm="1">
        <f t="array" ref="H71">INDEX(GMWA!$A$2:$CR$600,MATCH(1,(GMWA!$CQ$2:$CQ$600=H$3)*(GMWA!$CP$2:$CP$600=H$4)*(GMWA!$CR$2:$CR$600=H$1),0),$A71-1966)</f>
        <v>48396.72</v>
      </c>
      <c r="I71" s="285" cm="1">
        <f t="array" ref="I71">INDEX(GMWA!$A$2:$CR$600,MATCH(1,(GMWA!$CQ$2:$CQ$600=I$3)*(GMWA!$CP$2:$CP$600=I$4)*(GMWA!$CR$2:$CR$600=I$1),0),$A71-1966)</f>
        <v>3.2420779999999998</v>
      </c>
      <c r="J71" s="285" cm="1">
        <f t="array" ref="J71">INDEX(GMWA!$A$2:$CR$600,MATCH(1,(GMWA!$CQ$2:$CQ$600=J$3)*(GMWA!$CP$2:$CP$600=J$4)*(GMWA!$CR$2:$CR$600=J$1),0),$A71-1966)</f>
        <v>35924.639999999999</v>
      </c>
      <c r="K71" s="285" cm="1">
        <f t="array" ref="K71">INDEX(GMWA!$A$2:$CR$600,MATCH(1,(GMWA!$CQ$2:$CQ$600=K$3)*(GMWA!$CP$2:$CP$600=K$4)*(GMWA!$CR$2:$CR$600=K$1),0),$A71-1966)</f>
        <v>63.006810000000002</v>
      </c>
      <c r="L71" s="285" cm="1">
        <f t="array" ref="L71">INDEX(GMWA!$A$2:$CR$600,MATCH(1,(GMWA!$CQ$2:$CQ$600=L$3)*(GMWA!$CP$2:$CP$600=L$4)*(GMWA!$CR$2:$CR$600=L$1),0),$A71-1966)</f>
        <v>109.1403</v>
      </c>
      <c r="M71" s="285" cm="1">
        <f t="array" ref="M71">INDEX(GMWA!$A$2:$CR$600,MATCH(1,(GMWA!$CQ$2:$CQ$600=M$3)*(GMWA!$CP$2:$CP$600=M$4)*(GMWA!$CR$2:$CR$600=M$1),0),$A71-1966)</f>
        <v>109.9787</v>
      </c>
      <c r="N71" s="285" cm="1">
        <f t="array" ref="N71">INDEX(GMWA!$A$2:$CR$600,MATCH(1,(GMWA!$CQ$2:$CQ$600=N$3)*(GMWA!$CP$2:$CP$600=N$4)*(GMWA!$CR$2:$CR$600=N$1),0),$A71-1966)</f>
        <v>55.018259999999998</v>
      </c>
      <c r="O71" s="285" cm="1">
        <f t="array" ref="O71">INDEX(GMWA!$A$2:$CR$600,MATCH(1,(GMWA!$CQ$2:$CQ$600=O$3)*(GMWA!$CP$2:$CP$600=O$4)*(GMWA!$CR$2:$CR$600=O$1),0),$A71-1966)</f>
        <v>18.9328</v>
      </c>
      <c r="P71" s="285" cm="1">
        <f t="array" ref="P71">INDEX(GMWA!$A$2:$CR$600,MATCH(1,(GMWA!$CQ$2:$CQ$600=P$3)*(GMWA!$CP$2:$CP$600=P$4)*(GMWA!$CR$2:$CR$600=P$1),0),$A71-1966)</f>
        <v>16.76004</v>
      </c>
      <c r="Q71" s="285" cm="1">
        <f t="array" ref="Q71">INDEX(GMWA!$A$2:$CR$600,MATCH(1,(GMWA!$CQ$2:$CQ$600=Q$3)*(GMWA!$CP$2:$CP$600=Q$4)*(GMWA!$CR$2:$CR$600=Q$1),0),$A71-1966)</f>
        <v>10.294320000000001</v>
      </c>
      <c r="R71" s="285" cm="1">
        <f t="array" ref="R71">INDEX(GMWA!$A$2:$CR$600,MATCH(1,(GMWA!$CQ$2:$CQ$600=R$3)*(GMWA!$CP$2:$CP$600=R$4)*(GMWA!$CR$2:$CR$600=R$1),0),$A71-1966)</f>
        <v>6.2305529999999996</v>
      </c>
      <c r="S71" s="285" cm="1">
        <f t="array" ref="S71">INDEX(GMWA!$A$2:$CR$600,MATCH(1,(GMWA!$CQ$2:$CQ$600=S$3)*(GMWA!$CP$2:$CP$600=S$4)*(GMWA!$CR$2:$CR$600=S$1),0),$A71-1966)</f>
        <v>6.7592980000000003</v>
      </c>
      <c r="T71" s="285" cm="1">
        <f t="array" ref="T71">INDEX(GMWA!$A$2:$CR$600,MATCH(1,(GMWA!$CQ$2:$CQ$600=T$3)*(GMWA!$CP$2:$CP$600=T$4)*(GMWA!$CR$2:$CR$600=T$1),0),$A71-1966)</f>
        <v>12.148300000000001</v>
      </c>
      <c r="U71" s="285" cm="1">
        <f t="array" ref="U71">INDEX(GMWA!$A$2:$CR$600,MATCH(1,(GMWA!$CQ$2:$CQ$600=U$3)*(GMWA!$CP$2:$CP$600=U$4)*(GMWA!$CR$2:$CR$600=U$1),0),$A71-1966)</f>
        <v>7.764316</v>
      </c>
      <c r="V71" s="285" cm="1">
        <f t="array" ref="V71">INDEX(GMWA!$A$2:$CR$600,MATCH(1,(GMWA!$CQ$2:$CQ$600=V$3)*(GMWA!$CP$2:$CP$600=V$4)*(GMWA!$CR$2:$CR$600=V$1),0),$A71-1966)</f>
        <v>4056962</v>
      </c>
      <c r="W71" s="285" cm="1">
        <f t="array" ref="W71">INDEX(GMWA!$A$2:$CR$600,MATCH(1,(GMWA!$CQ$2:$CQ$600=W$3)*(GMWA!$CP$2:$CP$600=W$4)*(GMWA!$CR$2:$CR$600=W$1),0),$A71-1966)</f>
        <v>79732.31</v>
      </c>
      <c r="X71" s="285" cm="1">
        <f t="array" ref="X71">INDEX(GMWA!$A$2:$CR$600,MATCH(1,(GMWA!$CQ$2:$CQ$600=X$3)*(GMWA!$CP$2:$CP$600=X$4)*(GMWA!$CR$2:$CR$600=X$1),0),$A71-1966)</f>
        <v>1547904</v>
      </c>
      <c r="Y71" s="285" cm="1">
        <f t="array" ref="Y71">INDEX(GMWA!$A$2:$CR$600,MATCH(1,(GMWA!$CQ$2:$CQ$600=Y$3)*(GMWA!$CP$2:$CP$600=Y$4)*(GMWA!$CR$2:$CR$600=Y$1),0),$A71-1966)</f>
        <v>3539890</v>
      </c>
      <c r="Z71" s="285" cm="1">
        <f t="array" ref="Z71">INDEX(GMWA!$A$2:$CR$600,MATCH(1,(GMWA!$CQ$2:$CQ$600=Z$3)*(GMWA!$CP$2:$CP$600=Z$4)*(GMWA!$CR$2:$CR$600=Z$1),0),$A71-1966)</f>
        <v>2331513</v>
      </c>
      <c r="AA71" s="285" cm="1">
        <f t="array" ref="AA71">INDEX(GMWA!$A$2:$CR$600,MATCH(1,(GMWA!$CQ$2:$CQ$600=AA$3)*(GMWA!$CP$2:$CP$600=AA$4)*(GMWA!$CR$2:$CR$600=AA$1),0),$A71-1966)</f>
        <v>560.13080000000002</v>
      </c>
      <c r="AB71" s="285" cm="1">
        <f t="array" ref="AB71">INDEX(GMWA!$A$2:$CR$600,MATCH(1,(GMWA!$CQ$2:$CQ$600=AB$3)*(GMWA!$CP$2:$CP$600=AB$4)*(GMWA!$CR$2:$CR$600=AB$1),0),$A71-1966)</f>
        <v>2996104</v>
      </c>
      <c r="AC71" s="285" cm="1">
        <f t="array" ref="AC71">INDEX(GMWA!$A$2:$CR$600,MATCH(1,(GMWA!$CQ$2:$CQ$600=AC$3)*(GMWA!$CP$2:$CP$600=AC$4)*(GMWA!$CR$2:$CR$600=AC$1),0),$A71-1966)</f>
        <v>258.44510000000002</v>
      </c>
      <c r="AD71" s="285" cm="1">
        <f t="array" ref="AD71">INDEX(GMWA!$A$2:$CR$600,MATCH(1,(GMWA!$CQ$2:$CQ$600=AD$3)*(GMWA!$CP$2:$CP$600=AD$4)*(GMWA!$CR$2:$CR$600=AD$1),0),$A71-1966)</f>
        <v>1927131</v>
      </c>
      <c r="AE71" s="285" cm="1">
        <f t="array" ref="AE71">INDEX(GMWA!$A$2:$CR$600,MATCH(1,(GMWA!$CQ$2:$CQ$600=AE$3)*(GMWA!$CP$2:$CP$600=AE$4)*(GMWA!$CR$2:$CR$600=AE$1),0),$A71-1966)</f>
        <v>2922.3130000000001</v>
      </c>
      <c r="AF71" s="285" cm="1">
        <f t="array" ref="AF71">INDEX(GMWA!$A$2:$CR$600,MATCH(1,(GMWA!$CQ$2:$CQ$600=AF$3)*(GMWA!$CP$2:$CP$600=AF$4)*(GMWA!$CR$2:$CR$600=AF$1),0),$A71-1966)</f>
        <v>5408.942</v>
      </c>
      <c r="AG71" s="285" cm="1">
        <f t="array" ref="AG71">INDEX(GMWA!$A$2:$CR$600,MATCH(1,(GMWA!$CQ$2:$CQ$600=AG$3)*(GMWA!$CP$2:$CP$600=AG$4)*(GMWA!$CR$2:$CR$600=AG$1),0),$A71-1966)</f>
        <v>4050.96</v>
      </c>
      <c r="AH71" s="285" cm="1">
        <f t="array" ref="AH71">INDEX(GMWA!$A$2:$CR$600,MATCH(1,(GMWA!$CQ$2:$CQ$600=AH$3)*(GMWA!$CP$2:$CP$600=AH$4)*(GMWA!$CR$2:$CR$600=AH$1),0),$A71-1966)</f>
        <v>2367.2379999999998</v>
      </c>
      <c r="AI71" s="285" cm="1">
        <f t="array" ref="AI71">INDEX(GMWA!$A$2:$CR$600,MATCH(1,(GMWA!$CQ$2:$CQ$600=AI$3)*(GMWA!$CP$2:$CP$600=AI$4)*(GMWA!$CR$2:$CR$600=AI$1),0),$A71-1966)</f>
        <v>797.4153</v>
      </c>
      <c r="AJ71" s="285" cm="1">
        <f t="array" ref="AJ71">INDEX(GMWA!$A$2:$CR$600,MATCH(1,(GMWA!$CQ$2:$CQ$600=AJ$3)*(GMWA!$CP$2:$CP$600=AJ$4)*(GMWA!$CR$2:$CR$600=AJ$1),0),$A71-1966)</f>
        <v>871.47190000000001</v>
      </c>
      <c r="AK71" s="285" cm="1">
        <f t="array" ref="AK71">INDEX(GMWA!$A$2:$CR$600,MATCH(1,(GMWA!$CQ$2:$CQ$600=AK$3)*(GMWA!$CP$2:$CP$600=AK$4)*(GMWA!$CR$2:$CR$600=AK$1),0),$A71-1966)</f>
        <v>676.38670000000002</v>
      </c>
      <c r="AL71" s="285" cm="1">
        <f t="array" ref="AL71">INDEX(GMWA!$A$2:$CR$600,MATCH(1,(GMWA!$CQ$2:$CQ$600=AL$3)*(GMWA!$CP$2:$CP$600=AL$4)*(GMWA!$CR$2:$CR$600=AL$1),0),$A71-1966)</f>
        <v>353.41449999999998</v>
      </c>
      <c r="AM71" s="285" cm="1">
        <f t="array" ref="AM71">INDEX(GMWA!$A$2:$CR$600,MATCH(1,(GMWA!$CQ$2:$CQ$600=AM$3)*(GMWA!$CP$2:$CP$600=AM$4)*(GMWA!$CR$2:$CR$600=AM$1),0),$A71-1966)</f>
        <v>225.70359999999999</v>
      </c>
      <c r="AN71" s="285" cm="1">
        <f t="array" ref="AN71">INDEX(GMWA!$A$2:$CR$600,MATCH(1,(GMWA!$CQ$2:$CQ$600=AN$3)*(GMWA!$CP$2:$CP$600=AN$4)*(GMWA!$CR$2:$CR$600=AN$1),0),$A71-1966)</f>
        <v>510.286</v>
      </c>
      <c r="AO71" s="285" cm="1">
        <f t="array" ref="AO71">INDEX(GMWA!$A$2:$CR$600,MATCH(1,(GMWA!$CQ$2:$CQ$600=AO$3)*(GMWA!$CP$2:$CP$600=AO$4)*(GMWA!$CR$2:$CR$600=AO$1),0),$A71-1966)</f>
        <v>295.1189</v>
      </c>
      <c r="AP71" s="285" cm="1">
        <f t="array" ref="AP71">INDEX(GMWA!$A$2:$CR$600,MATCH(1,(GMWA!$CQ$2:$CQ$600=AP$3)*(GMWA!$CP$2:$CP$600=AP$4)*(GMWA!$CR$2:$CR$600=AP$1),0),$A71-1966)</f>
        <v>4568676</v>
      </c>
      <c r="AQ71" s="285" cm="1">
        <f t="array" ref="AQ71">INDEX(GMWA!$A$2:$CR$600,MATCH(1,(GMWA!$CQ$2:$CQ$600=AQ$3)*(GMWA!$CP$2:$CP$600=AQ$4)*(GMWA!$CR$2:$CR$600=AQ$1),0),$A71-1966)</f>
        <v>49005.279999999999</v>
      </c>
      <c r="AR71" s="285" cm="1">
        <f t="array" ref="AR71">INDEX(GMWA!$A$2:$CR$600,MATCH(1,(GMWA!$CQ$2:$CQ$600=AR$3)*(GMWA!$CP$2:$CP$600=AR$4)*(GMWA!$CR$2:$CR$600=AR$1),0),$A71-1966)</f>
        <v>742821.5</v>
      </c>
      <c r="AS71" s="285" cm="1">
        <f t="array" ref="AS71">INDEX(GMWA!$A$2:$CR$600,MATCH(1,(GMWA!$CQ$2:$CQ$600=AS$3)*(GMWA!$CP$2:$CP$600=AS$4)*(GMWA!$CR$2:$CR$600=AS$1),0),$A71-1966)</f>
        <v>5003948</v>
      </c>
      <c r="AT71" s="285" cm="1">
        <f t="array" ref="AT71">INDEX(GMWA!$A$2:$CR$600,MATCH(1,(GMWA!$CQ$2:$CQ$600=AT$3)*(GMWA!$CP$2:$CP$600=AT$4)*(GMWA!$CR$2:$CR$600=AT$1),0),$A71-1966)</f>
        <v>4903779</v>
      </c>
      <c r="AU71" s="285" cm="1">
        <f t="array" ref="AU71">INDEX(GMWA!$A$2:$CR$600,MATCH(1,(GMWA!$CQ$2:$CQ$600=AU$3)*(GMWA!$CP$2:$CP$600=AU$4)*(GMWA!$CR$2:$CR$600=AU$1),0),$A71-1966)</f>
        <v>4768.8090000000002</v>
      </c>
      <c r="AV71" s="285" cm="1">
        <f t="array" ref="AV71">INDEX(GMWA!$A$2:$CR$600,MATCH(1,(GMWA!$CQ$2:$CQ$600=AV$3)*(GMWA!$CP$2:$CP$600=AV$4)*(GMWA!$CR$2:$CR$600=AV$1),0),$A71-1966)</f>
        <v>10399030</v>
      </c>
      <c r="AW71" s="285" cm="1">
        <f t="array" ref="AW71">INDEX(GMWA!$A$2:$CR$600,MATCH(1,(GMWA!$CQ$2:$CQ$600=AW$3)*(GMWA!$CP$2:$CP$600=AW$4)*(GMWA!$CR$2:$CR$600=AW$1),0),$A71-1966)</f>
        <v>1173.691</v>
      </c>
      <c r="AX71" s="285" cm="1">
        <f t="array" ref="AX71">INDEX(GMWA!$A$2:$CR$600,MATCH(1,(GMWA!$CQ$2:$CQ$600=AX$3)*(GMWA!$CP$2:$CP$600=AX$4)*(GMWA!$CR$2:$CR$600=AX$1),0),$A71-1966)</f>
        <v>4202764</v>
      </c>
      <c r="AY71" s="285" cm="1">
        <f t="array" ref="AY71">INDEX(GMWA!$A$2:$CR$600,MATCH(1,(GMWA!$CQ$2:$CQ$600=AY$3)*(GMWA!$CP$2:$CP$600=AY$4)*(GMWA!$CR$2:$CR$600=AY$1),0),$A71-1966)</f>
        <v>6292.4949999999999</v>
      </c>
      <c r="AZ71" s="285" cm="1">
        <f t="array" ref="AZ71">INDEX(GMWA!$A$2:$CR$600,MATCH(1,(GMWA!$CQ$2:$CQ$600=AZ$3)*(GMWA!$CP$2:$CP$600=AZ$4)*(GMWA!$CR$2:$CR$600=AZ$1),0),$A71-1966)</f>
        <v>4407.9279999999999</v>
      </c>
      <c r="BA71" s="285" cm="1">
        <f t="array" ref="BA71">INDEX(GMWA!$A$2:$CR$600,MATCH(1,(GMWA!$CQ$2:$CQ$600=BA$3)*(GMWA!$CP$2:$CP$600=BA$4)*(GMWA!$CR$2:$CR$600=BA$1),0),$A71-1966)</f>
        <v>2925.8009999999999</v>
      </c>
      <c r="BB71" s="285" cm="1">
        <f t="array" ref="BB71">INDEX(GMWA!$A$2:$CR$600,MATCH(1,(GMWA!$CQ$2:$CQ$600=BB$3)*(GMWA!$CP$2:$CP$600=BB$4)*(GMWA!$CR$2:$CR$600=BB$1),0),$A71-1966)</f>
        <v>2354.0549999999998</v>
      </c>
      <c r="BC71" s="285" cm="1">
        <f t="array" ref="BC71">INDEX(GMWA!$A$2:$CR$600,MATCH(1,(GMWA!$CQ$2:$CQ$600=BC$3)*(GMWA!$CP$2:$CP$600=BC$4)*(GMWA!$CR$2:$CR$600=BC$1),0),$A71-1966)</f>
        <v>1719.0609999999999</v>
      </c>
      <c r="BD71" s="285" cm="1">
        <f t="array" ref="BD71">INDEX(GMWA!$A$2:$CR$600,MATCH(1,(GMWA!$CQ$2:$CQ$600=BD$3)*(GMWA!$CP$2:$CP$600=BD$4)*(GMWA!$CR$2:$CR$600=BD$1),0),$A71-1966)</f>
        <v>953.86900000000003</v>
      </c>
      <c r="BE71" s="285" cm="1">
        <f t="array" ref="BE71">INDEX(GMWA!$A$2:$CR$600,MATCH(1,(GMWA!$CQ$2:$CQ$600=BE$3)*(GMWA!$CP$2:$CP$600=BE$4)*(GMWA!$CR$2:$CR$600=BE$1),0),$A71-1966)</f>
        <v>794.65719999999999</v>
      </c>
      <c r="BF71" s="285" cm="1">
        <f t="array" ref="BF71">INDEX(GMWA!$A$2:$CR$600,MATCH(1,(GMWA!$CQ$2:$CQ$600=BF$3)*(GMWA!$CP$2:$CP$600=BF$4)*(GMWA!$CR$2:$CR$600=BF$1),0),$A71-1966)</f>
        <v>392.47620000000001</v>
      </c>
      <c r="BG71" s="285" cm="1">
        <f t="array" ref="BG71">INDEX(GMWA!$A$2:$CR$600,MATCH(1,(GMWA!$CQ$2:$CQ$600=BG$3)*(GMWA!$CP$2:$CP$600=BG$4)*(GMWA!$CR$2:$CR$600=BG$1),0),$A71-1966)</f>
        <v>999.02980000000002</v>
      </c>
      <c r="BH71" s="285" cm="1">
        <f t="array" ref="BH71">INDEX(GMWA!$A$2:$CR$600,MATCH(1,(GMWA!$CQ$2:$CQ$600=BH$3)*(GMWA!$CP$2:$CP$600=BH$4)*(GMWA!$CR$2:$CR$600=BH$1),0),$A71-1966)</f>
        <v>349.08229999999998</v>
      </c>
      <c r="BI71" s="285" cm="1">
        <f t="array" ref="BI71">INDEX(GMWA!$A$2:$CR$600,MATCH(1,(GMWA!$CQ$2:$CQ$600=BI$3)*(GMWA!$CP$2:$CP$600=BI$4)*(GMWA!$CR$2:$CR$600=BI$1),0),$A71-1966)</f>
        <v>420.16320000000002</v>
      </c>
      <c r="BK71" s="288">
        <f t="shared" si="12"/>
        <v>3.5151204275514538</v>
      </c>
      <c r="BL71" s="288">
        <f t="shared" si="12"/>
        <v>3.3725813286984909</v>
      </c>
      <c r="BM71" s="288">
        <f t="shared" si="12"/>
        <v>1.4404336444637393</v>
      </c>
      <c r="BN71" s="288">
        <f t="shared" si="12"/>
        <v>3.4186005779840616</v>
      </c>
      <c r="BO71" s="288">
        <f t="shared" si="12"/>
        <v>3.3548129476438691</v>
      </c>
      <c r="BP71" s="288">
        <f t="shared" si="12"/>
        <v>0.89022956780809048</v>
      </c>
      <c r="BQ71" s="288">
        <f t="shared" si="12"/>
        <v>1.6153217645315383</v>
      </c>
      <c r="BR71" s="288">
        <f t="shared" si="12"/>
        <v>1.2544552015108816</v>
      </c>
      <c r="BS71" s="288">
        <f t="shared" si="12"/>
        <v>1.8641514250977229</v>
      </c>
      <c r="BT71" s="288">
        <f t="shared" si="12"/>
        <v>2.1560596007340762</v>
      </c>
      <c r="BU71" s="288">
        <f t="shared" si="12"/>
        <v>2.0177753801020608</v>
      </c>
      <c r="BV71" s="288">
        <f t="shared" si="12"/>
        <v>2.7148799296956772</v>
      </c>
      <c r="BW71" s="288">
        <f t="shared" si="12"/>
        <v>2.3241541408172735</v>
      </c>
      <c r="BX71" s="288">
        <f t="shared" si="11"/>
        <v>2.3742709727290161</v>
      </c>
      <c r="BY71" s="288">
        <f t="shared" si="11"/>
        <v>1.9231876552760909</v>
      </c>
      <c r="BZ71" s="288">
        <f t="shared" si="11"/>
        <v>1.5219577794773316</v>
      </c>
      <c r="CA71" s="288">
        <f t="shared" si="10"/>
        <v>1.7629590749672126</v>
      </c>
      <c r="CB71" s="288">
        <f t="shared" si="10"/>
        <v>2.9947674738019243</v>
      </c>
      <c r="CC71" s="288">
        <f t="shared" si="10"/>
        <v>2.380684557287482</v>
      </c>
      <c r="CD71" s="288">
        <f t="shared" si="10"/>
        <v>2.6309111344613987</v>
      </c>
    </row>
    <row r="72" spans="1:82">
      <c r="A72" s="285">
        <f t="shared" si="9"/>
        <v>2038</v>
      </c>
      <c r="B72" s="285" cm="1">
        <f t="array" ref="B72">INDEX(GMWA!$A$2:$CR$600,MATCH(1,(GMWA!$CQ$2:$CQ$600=B$3)*(GMWA!$CP$2:$CP$600=B$4)*(GMWA!$CR$2:$CR$600=B$1),0),$A72-1966)</f>
        <v>146821.70000000001</v>
      </c>
      <c r="C72" s="285" cm="1">
        <f t="array" ref="C72">INDEX(GMWA!$A$2:$CR$600,MATCH(1,(GMWA!$CQ$2:$CQ$600=C$3)*(GMWA!$CP$2:$CP$600=C$4)*(GMWA!$CR$2:$CR$600=C$1),0),$A72-1966)</f>
        <v>2816.3029999999999</v>
      </c>
      <c r="D72" s="285" cm="1">
        <f t="array" ref="D72">INDEX(GMWA!$A$2:$CR$600,MATCH(1,(GMWA!$CQ$2:$CQ$600=D$3)*(GMWA!$CP$2:$CP$600=D$4)*(GMWA!$CR$2:$CR$600=D$1),0),$A72-1966)</f>
        <v>22146.06</v>
      </c>
      <c r="E72" s="285" cm="1">
        <f t="array" ref="E72">INDEX(GMWA!$A$2:$CR$600,MATCH(1,(GMWA!$CQ$2:$CQ$600=E$3)*(GMWA!$CP$2:$CP$600=E$4)*(GMWA!$CR$2:$CR$600=E$1),0),$A72-1966)</f>
        <v>121595.9</v>
      </c>
      <c r="F72" s="285" cm="1">
        <f t="array" ref="F72">INDEX(GMWA!$A$2:$CR$600,MATCH(1,(GMWA!$CQ$2:$CQ$600=F$3)*(GMWA!$CP$2:$CP$600=F$4)*(GMWA!$CR$2:$CR$600=F$1),0),$A72-1966)</f>
        <v>81415.48</v>
      </c>
      <c r="G72" s="285" cm="1">
        <f t="array" ref="G72">INDEX(GMWA!$A$2:$CR$600,MATCH(1,(GMWA!$CQ$2:$CQ$600=G$3)*(GMWA!$CP$2:$CP$600=G$4)*(GMWA!$CR$2:$CR$600=G$1),0),$A72-1966)</f>
        <v>4.1088789999999999</v>
      </c>
      <c r="H72" s="285" cm="1">
        <f t="array" ref="H72">INDEX(GMWA!$A$2:$CR$600,MATCH(1,(GMWA!$CQ$2:$CQ$600=H$3)*(GMWA!$CP$2:$CP$600=H$4)*(GMWA!$CR$2:$CR$600=H$1),0),$A72-1966)</f>
        <v>48899.8</v>
      </c>
      <c r="I72" s="285" cm="1">
        <f t="array" ref="I72">INDEX(GMWA!$A$2:$CR$600,MATCH(1,(GMWA!$CQ$2:$CQ$600=I$3)*(GMWA!$CP$2:$CP$600=I$4)*(GMWA!$CR$2:$CR$600=I$1),0),$A72-1966)</f>
        <v>3.3318650000000001</v>
      </c>
      <c r="J72" s="285" cm="1">
        <f t="array" ref="J72">INDEX(GMWA!$A$2:$CR$600,MATCH(1,(GMWA!$CQ$2:$CQ$600=J$3)*(GMWA!$CP$2:$CP$600=J$4)*(GMWA!$CR$2:$CR$600=J$1),0),$A72-1966)</f>
        <v>37379.08</v>
      </c>
      <c r="K72" s="285" cm="1">
        <f t="array" ref="K72">INDEX(GMWA!$A$2:$CR$600,MATCH(1,(GMWA!$CQ$2:$CQ$600=K$3)*(GMWA!$CP$2:$CP$600=K$4)*(GMWA!$CR$2:$CR$600=K$1),0),$A72-1966)</f>
        <v>63.953240000000001</v>
      </c>
      <c r="L72" s="285" cm="1">
        <f t="array" ref="L72">INDEX(GMWA!$A$2:$CR$600,MATCH(1,(GMWA!$CQ$2:$CQ$600=L$3)*(GMWA!$CP$2:$CP$600=L$4)*(GMWA!$CR$2:$CR$600=L$1),0),$A72-1966)</f>
        <v>112.26649999999999</v>
      </c>
      <c r="M72" s="285" cm="1">
        <f t="array" ref="M72">INDEX(GMWA!$A$2:$CR$600,MATCH(1,(GMWA!$CQ$2:$CQ$600=M$3)*(GMWA!$CP$2:$CP$600=M$4)*(GMWA!$CR$2:$CR$600=M$1),0),$A72-1966)</f>
        <v>111.2299</v>
      </c>
      <c r="N72" s="285" cm="1">
        <f t="array" ref="N72">INDEX(GMWA!$A$2:$CR$600,MATCH(1,(GMWA!$CQ$2:$CQ$600=N$3)*(GMWA!$CP$2:$CP$600=N$4)*(GMWA!$CR$2:$CR$600=N$1),0),$A72-1966)</f>
        <v>56.475239999999999</v>
      </c>
      <c r="O72" s="285" cm="1">
        <f t="array" ref="O72">INDEX(GMWA!$A$2:$CR$600,MATCH(1,(GMWA!$CQ$2:$CQ$600=O$3)*(GMWA!$CP$2:$CP$600=O$4)*(GMWA!$CR$2:$CR$600=O$1),0),$A72-1966)</f>
        <v>19.599430000000002</v>
      </c>
      <c r="P72" s="285" cm="1">
        <f t="array" ref="P72">INDEX(GMWA!$A$2:$CR$600,MATCH(1,(GMWA!$CQ$2:$CQ$600=P$3)*(GMWA!$CP$2:$CP$600=P$4)*(GMWA!$CR$2:$CR$600=P$1),0),$A72-1966)</f>
        <v>17.081209999999999</v>
      </c>
      <c r="Q72" s="285" cm="1">
        <f t="array" ref="Q72">INDEX(GMWA!$A$2:$CR$600,MATCH(1,(GMWA!$CQ$2:$CQ$600=Q$3)*(GMWA!$CP$2:$CP$600=Q$4)*(GMWA!$CR$2:$CR$600=Q$1),0),$A72-1966)</f>
        <v>10.501329999999999</v>
      </c>
      <c r="R72" s="285" cm="1">
        <f t="array" ref="R72">INDEX(GMWA!$A$2:$CR$600,MATCH(1,(GMWA!$CQ$2:$CQ$600=R$3)*(GMWA!$CP$2:$CP$600=R$4)*(GMWA!$CR$2:$CR$600=R$1),0),$A72-1966)</f>
        <v>6.4200809999999997</v>
      </c>
      <c r="S72" s="285" cm="1">
        <f t="array" ref="S72">INDEX(GMWA!$A$2:$CR$600,MATCH(1,(GMWA!$CQ$2:$CQ$600=S$3)*(GMWA!$CP$2:$CP$600=S$4)*(GMWA!$CR$2:$CR$600=S$1),0),$A72-1966)</f>
        <v>7.1189539999999996</v>
      </c>
      <c r="T72" s="285" cm="1">
        <f t="array" ref="T72">INDEX(GMWA!$A$2:$CR$600,MATCH(1,(GMWA!$CQ$2:$CQ$600=T$3)*(GMWA!$CP$2:$CP$600=T$4)*(GMWA!$CR$2:$CR$600=T$1),0),$A72-1966)</f>
        <v>12.369719999999999</v>
      </c>
      <c r="U72" s="285" cm="1">
        <f t="array" ref="U72">INDEX(GMWA!$A$2:$CR$600,MATCH(1,(GMWA!$CQ$2:$CQ$600=U$3)*(GMWA!$CP$2:$CP$600=U$4)*(GMWA!$CR$2:$CR$600=U$1),0),$A72-1966)</f>
        <v>7.8952109999999998</v>
      </c>
      <c r="V72" s="285" cm="1">
        <f t="array" ref="V72">INDEX(GMWA!$A$2:$CR$600,MATCH(1,(GMWA!$CQ$2:$CQ$600=V$3)*(GMWA!$CP$2:$CP$600=V$4)*(GMWA!$CR$2:$CR$600=V$1),0),$A72-1966)</f>
        <v>4205179</v>
      </c>
      <c r="W72" s="285" cm="1">
        <f t="array" ref="W72">INDEX(GMWA!$A$2:$CR$600,MATCH(1,(GMWA!$CQ$2:$CQ$600=W$3)*(GMWA!$CP$2:$CP$600=W$4)*(GMWA!$CR$2:$CR$600=W$1),0),$A72-1966)</f>
        <v>83744.53</v>
      </c>
      <c r="X72" s="285" cm="1">
        <f t="array" ref="X72">INDEX(GMWA!$A$2:$CR$600,MATCH(1,(GMWA!$CQ$2:$CQ$600=X$3)*(GMWA!$CP$2:$CP$600=X$4)*(GMWA!$CR$2:$CR$600=X$1),0),$A72-1966)</f>
        <v>1551168</v>
      </c>
      <c r="Y72" s="285" cm="1">
        <f t="array" ref="Y72">INDEX(GMWA!$A$2:$CR$600,MATCH(1,(GMWA!$CQ$2:$CQ$600=Y$3)*(GMWA!$CP$2:$CP$600=Y$4)*(GMWA!$CR$2:$CR$600=Y$1),0),$A72-1966)</f>
        <v>3542198</v>
      </c>
      <c r="Z72" s="285" cm="1">
        <f t="array" ref="Z72">INDEX(GMWA!$A$2:$CR$600,MATCH(1,(GMWA!$CQ$2:$CQ$600=Z$3)*(GMWA!$CP$2:$CP$600=Z$4)*(GMWA!$CR$2:$CR$600=Z$1),0),$A72-1966)</f>
        <v>2415243</v>
      </c>
      <c r="AA72" s="285" cm="1">
        <f t="array" ref="AA72">INDEX(GMWA!$A$2:$CR$600,MATCH(1,(GMWA!$CQ$2:$CQ$600=AA$3)*(GMWA!$CP$2:$CP$600=AA$4)*(GMWA!$CR$2:$CR$600=AA$1),0),$A72-1966)</f>
        <v>540.90189999999996</v>
      </c>
      <c r="AB72" s="285" cm="1">
        <f t="array" ref="AB72">INDEX(GMWA!$A$2:$CR$600,MATCH(1,(GMWA!$CQ$2:$CQ$600=AB$3)*(GMWA!$CP$2:$CP$600=AB$4)*(GMWA!$CR$2:$CR$600=AB$1),0),$A72-1966)</f>
        <v>3024861</v>
      </c>
      <c r="AC72" s="285" cm="1">
        <f t="array" ref="AC72">INDEX(GMWA!$A$2:$CR$600,MATCH(1,(GMWA!$CQ$2:$CQ$600=AC$3)*(GMWA!$CP$2:$CP$600=AC$4)*(GMWA!$CR$2:$CR$600=AC$1),0),$A72-1966)</f>
        <v>270.0634</v>
      </c>
      <c r="AD72" s="285" cm="1">
        <f t="array" ref="AD72">INDEX(GMWA!$A$2:$CR$600,MATCH(1,(GMWA!$CQ$2:$CQ$600=AD$3)*(GMWA!$CP$2:$CP$600=AD$4)*(GMWA!$CR$2:$CR$600=AD$1),0),$A72-1966)</f>
        <v>1975801</v>
      </c>
      <c r="AE72" s="285" cm="1">
        <f t="array" ref="AE72">INDEX(GMWA!$A$2:$CR$600,MATCH(1,(GMWA!$CQ$2:$CQ$600=AE$3)*(GMWA!$CP$2:$CP$600=AE$4)*(GMWA!$CR$2:$CR$600=AE$1),0),$A72-1966)</f>
        <v>2963.5610000000001</v>
      </c>
      <c r="AF72" s="285" cm="1">
        <f t="array" ref="AF72">INDEX(GMWA!$A$2:$CR$600,MATCH(1,(GMWA!$CQ$2:$CQ$600=AF$3)*(GMWA!$CP$2:$CP$600=AF$4)*(GMWA!$CR$2:$CR$600=AF$1),0),$A72-1966)</f>
        <v>5544.9690000000001</v>
      </c>
      <c r="AG72" s="285" cm="1">
        <f t="array" ref="AG72">INDEX(GMWA!$A$2:$CR$600,MATCH(1,(GMWA!$CQ$2:$CQ$600=AG$3)*(GMWA!$CP$2:$CP$600=AG$4)*(GMWA!$CR$2:$CR$600=AG$1),0),$A72-1966)</f>
        <v>4096.5020000000004</v>
      </c>
      <c r="AH72" s="285" cm="1">
        <f t="array" ref="AH72">INDEX(GMWA!$A$2:$CR$600,MATCH(1,(GMWA!$CQ$2:$CQ$600=AH$3)*(GMWA!$CP$2:$CP$600=AH$4)*(GMWA!$CR$2:$CR$600=AH$1),0),$A72-1966)</f>
        <v>2424.2379999999998</v>
      </c>
      <c r="AI72" s="285" cm="1">
        <f t="array" ref="AI72">INDEX(GMWA!$A$2:$CR$600,MATCH(1,(GMWA!$CQ$2:$CQ$600=AI$3)*(GMWA!$CP$2:$CP$600=AI$4)*(GMWA!$CR$2:$CR$600=AI$1),0),$A72-1966)</f>
        <v>820.60019999999997</v>
      </c>
      <c r="AJ72" s="285" cm="1">
        <f t="array" ref="AJ72">INDEX(GMWA!$A$2:$CR$600,MATCH(1,(GMWA!$CQ$2:$CQ$600=AJ$3)*(GMWA!$CP$2:$CP$600=AJ$4)*(GMWA!$CR$2:$CR$600=AJ$1),0),$A72-1966)</f>
        <v>885.65920000000006</v>
      </c>
      <c r="AK72" s="285" cm="1">
        <f t="array" ref="AK72">INDEX(GMWA!$A$2:$CR$600,MATCH(1,(GMWA!$CQ$2:$CQ$600=AK$3)*(GMWA!$CP$2:$CP$600=AK$4)*(GMWA!$CR$2:$CR$600=AK$1),0),$A72-1966)</f>
        <v>685.78480000000002</v>
      </c>
      <c r="AL72" s="285" cm="1">
        <f t="array" ref="AL72">INDEX(GMWA!$A$2:$CR$600,MATCH(1,(GMWA!$CQ$2:$CQ$600=AL$3)*(GMWA!$CP$2:$CP$600=AL$4)*(GMWA!$CR$2:$CR$600=AL$1),0),$A72-1966)</f>
        <v>362.89159999999998</v>
      </c>
      <c r="AM72" s="285" cm="1">
        <f t="array" ref="AM72">INDEX(GMWA!$A$2:$CR$600,MATCH(1,(GMWA!$CQ$2:$CQ$600=AM$3)*(GMWA!$CP$2:$CP$600=AM$4)*(GMWA!$CR$2:$CR$600=AM$1),0),$A72-1966)</f>
        <v>235.7483</v>
      </c>
      <c r="AN72" s="285" cm="1">
        <f t="array" ref="AN72">INDEX(GMWA!$A$2:$CR$600,MATCH(1,(GMWA!$CQ$2:$CQ$600=AN$3)*(GMWA!$CP$2:$CP$600=AN$4)*(GMWA!$CR$2:$CR$600=AN$1),0),$A72-1966)</f>
        <v>515.14520000000005</v>
      </c>
      <c r="AO72" s="285" cm="1">
        <f t="array" ref="AO72">INDEX(GMWA!$A$2:$CR$600,MATCH(1,(GMWA!$CQ$2:$CQ$600=AO$3)*(GMWA!$CP$2:$CP$600=AO$4)*(GMWA!$CR$2:$CR$600=AO$1),0),$A72-1966)</f>
        <v>299.3066</v>
      </c>
      <c r="AP72" s="285" cm="1">
        <f t="array" ref="AP72">INDEX(GMWA!$A$2:$CR$600,MATCH(1,(GMWA!$CQ$2:$CQ$600=AP$3)*(GMWA!$CP$2:$CP$600=AP$4)*(GMWA!$CR$2:$CR$600=AP$1),0),$A72-1966)</f>
        <v>4742214</v>
      </c>
      <c r="AQ72" s="285" cm="1">
        <f t="array" ref="AQ72">INDEX(GMWA!$A$2:$CR$600,MATCH(1,(GMWA!$CQ$2:$CQ$600=AQ$3)*(GMWA!$CP$2:$CP$600=AQ$4)*(GMWA!$CR$2:$CR$600=AQ$1),0),$A72-1966)</f>
        <v>50877.04</v>
      </c>
      <c r="AR72" s="285" cm="1">
        <f t="array" ref="AR72">INDEX(GMWA!$A$2:$CR$600,MATCH(1,(GMWA!$CQ$2:$CQ$600=AR$3)*(GMWA!$CP$2:$CP$600=AR$4)*(GMWA!$CR$2:$CR$600=AR$1),0),$A72-1966)</f>
        <v>751675.5</v>
      </c>
      <c r="AS72" s="285" cm="1">
        <f t="array" ref="AS72">INDEX(GMWA!$A$2:$CR$600,MATCH(1,(GMWA!$CQ$2:$CQ$600=AS$3)*(GMWA!$CP$2:$CP$600=AS$4)*(GMWA!$CR$2:$CR$600=AS$1),0),$A72-1966)</f>
        <v>5200267</v>
      </c>
      <c r="AT72" s="285" cm="1">
        <f t="array" ref="AT72">INDEX(GMWA!$A$2:$CR$600,MATCH(1,(GMWA!$CQ$2:$CQ$600=AT$3)*(GMWA!$CP$2:$CP$600=AT$4)*(GMWA!$CR$2:$CR$600=AT$1),0),$A72-1966)</f>
        <v>5121229</v>
      </c>
      <c r="AU72" s="285" cm="1">
        <f t="array" ref="AU72">INDEX(GMWA!$A$2:$CR$600,MATCH(1,(GMWA!$CQ$2:$CQ$600=AU$3)*(GMWA!$CP$2:$CP$600=AU$4)*(GMWA!$CR$2:$CR$600=AU$1),0),$A72-1966)</f>
        <v>4940.0349999999999</v>
      </c>
      <c r="AV72" s="285" cm="1">
        <f t="array" ref="AV72">INDEX(GMWA!$A$2:$CR$600,MATCH(1,(GMWA!$CQ$2:$CQ$600=AV$3)*(GMWA!$CP$2:$CP$600=AV$4)*(GMWA!$CR$2:$CR$600=AV$1),0),$A72-1966)</f>
        <v>10748610</v>
      </c>
      <c r="AW72" s="285" cm="1">
        <f t="array" ref="AW72">INDEX(GMWA!$A$2:$CR$600,MATCH(1,(GMWA!$CQ$2:$CQ$600=AW$3)*(GMWA!$CP$2:$CP$600=AW$4)*(GMWA!$CR$2:$CR$600=AW$1),0),$A72-1966)</f>
        <v>1206.1959999999999</v>
      </c>
      <c r="AX72" s="285" cm="1">
        <f t="array" ref="AX72">INDEX(GMWA!$A$2:$CR$600,MATCH(1,(GMWA!$CQ$2:$CQ$600=AX$3)*(GMWA!$CP$2:$CP$600=AX$4)*(GMWA!$CR$2:$CR$600=AX$1),0),$A72-1966)</f>
        <v>4334650</v>
      </c>
      <c r="AY72" s="285" cm="1">
        <f t="array" ref="AY72">INDEX(GMWA!$A$2:$CR$600,MATCH(1,(GMWA!$CQ$2:$CQ$600=AY$3)*(GMWA!$CP$2:$CP$600=AY$4)*(GMWA!$CR$2:$CR$600=AY$1),0),$A72-1966)</f>
        <v>6464.8729999999996</v>
      </c>
      <c r="AZ72" s="285" cm="1">
        <f t="array" ref="AZ72">INDEX(GMWA!$A$2:$CR$600,MATCH(1,(GMWA!$CQ$2:$CQ$600=AZ$3)*(GMWA!$CP$2:$CP$600=AZ$4)*(GMWA!$CR$2:$CR$600=AZ$1),0),$A72-1966)</f>
        <v>4537.0389999999998</v>
      </c>
      <c r="BA72" s="285" cm="1">
        <f t="array" ref="BA72">INDEX(GMWA!$A$2:$CR$600,MATCH(1,(GMWA!$CQ$2:$CQ$600=BA$3)*(GMWA!$CP$2:$CP$600=BA$4)*(GMWA!$CR$2:$CR$600=BA$1),0),$A72-1966)</f>
        <v>2988.7190000000001</v>
      </c>
      <c r="BB72" s="285" cm="1">
        <f t="array" ref="BB72">INDEX(GMWA!$A$2:$CR$600,MATCH(1,(GMWA!$CQ$2:$CQ$600=BB$3)*(GMWA!$CP$2:$CP$600=BB$4)*(GMWA!$CR$2:$CR$600=BB$1),0),$A72-1966)</f>
        <v>2417.5619999999999</v>
      </c>
      <c r="BC72" s="285" cm="1">
        <f t="array" ref="BC72">INDEX(GMWA!$A$2:$CR$600,MATCH(1,(GMWA!$CQ$2:$CQ$600=BC$3)*(GMWA!$CP$2:$CP$600=BC$4)*(GMWA!$CR$2:$CR$600=BC$1),0),$A72-1966)</f>
        <v>1771.961</v>
      </c>
      <c r="BD72" s="285" cm="1">
        <f t="array" ref="BD72">INDEX(GMWA!$A$2:$CR$600,MATCH(1,(GMWA!$CQ$2:$CQ$600=BD$3)*(GMWA!$CP$2:$CP$600=BD$4)*(GMWA!$CR$2:$CR$600=BD$1),0),$A72-1966)</f>
        <v>982.23339999999996</v>
      </c>
      <c r="BE72" s="285" cm="1">
        <f t="array" ref="BE72">INDEX(GMWA!$A$2:$CR$600,MATCH(1,(GMWA!$CQ$2:$CQ$600=BE$3)*(GMWA!$CP$2:$CP$600=BE$4)*(GMWA!$CR$2:$CR$600=BE$1),0),$A72-1966)</f>
        <v>819.1644</v>
      </c>
      <c r="BF72" s="285" cm="1">
        <f t="array" ref="BF72">INDEX(GMWA!$A$2:$CR$600,MATCH(1,(GMWA!$CQ$2:$CQ$600=BF$3)*(GMWA!$CP$2:$CP$600=BF$4)*(GMWA!$CR$2:$CR$600=BF$1),0),$A72-1966)</f>
        <v>401.7072</v>
      </c>
      <c r="BG72" s="285" cm="1">
        <f t="array" ref="BG72">INDEX(GMWA!$A$2:$CR$600,MATCH(1,(GMWA!$CQ$2:$CQ$600=BG$3)*(GMWA!$CP$2:$CP$600=BG$4)*(GMWA!$CR$2:$CR$600=BG$1),0),$A72-1966)</f>
        <v>1039.403</v>
      </c>
      <c r="BH72" s="285" cm="1">
        <f t="array" ref="BH72">INDEX(GMWA!$A$2:$CR$600,MATCH(1,(GMWA!$CQ$2:$CQ$600=BH$3)*(GMWA!$CP$2:$CP$600=BH$4)*(GMWA!$CR$2:$CR$600=BH$1),0),$A72-1966)</f>
        <v>358.20170000000002</v>
      </c>
      <c r="BI72" s="285" cm="1">
        <f t="array" ref="BI72">INDEX(GMWA!$A$2:$CR$600,MATCH(1,(GMWA!$CQ$2:$CQ$600=BI$3)*(GMWA!$CP$2:$CP$600=BI$4)*(GMWA!$CR$2:$CR$600=BI$1),0),$A72-1966)</f>
        <v>432.50880000000001</v>
      </c>
      <c r="BK72" s="288">
        <f t="shared" si="12"/>
        <v>3.4914494721865585</v>
      </c>
      <c r="BL72" s="288">
        <f t="shared" si="12"/>
        <v>3.3629694978286939</v>
      </c>
      <c r="BM72" s="288">
        <f t="shared" si="12"/>
        <v>1.42770222180963</v>
      </c>
      <c r="BN72" s="288">
        <f t="shared" si="12"/>
        <v>3.4327810020783702</v>
      </c>
      <c r="BO72" s="288">
        <f t="shared" si="12"/>
        <v>3.3709022239170134</v>
      </c>
      <c r="BP72" s="288">
        <f t="shared" si="12"/>
        <v>0.75963478774986748</v>
      </c>
      <c r="BQ72" s="288">
        <f t="shared" si="12"/>
        <v>1.6165965973312495</v>
      </c>
      <c r="BR72" s="288">
        <f t="shared" si="12"/>
        <v>1.233734374965286</v>
      </c>
      <c r="BS72" s="288">
        <f t="shared" si="12"/>
        <v>1.8918443709665094</v>
      </c>
      <c r="BT72" s="288">
        <f t="shared" si="12"/>
        <v>2.157986287442708</v>
      </c>
      <c r="BU72" s="288">
        <f t="shared" si="12"/>
        <v>2.0246551423461518</v>
      </c>
      <c r="BV72" s="288">
        <f t="shared" si="12"/>
        <v>2.7152409543556915</v>
      </c>
      <c r="BW72" s="288">
        <f t="shared" si="12"/>
        <v>2.3296079015344207</v>
      </c>
      <c r="BX72" s="288">
        <f t="shared" si="11"/>
        <v>2.3884261787896226</v>
      </c>
      <c r="BY72" s="288">
        <f t="shared" si="11"/>
        <v>1.9286436588701383</v>
      </c>
      <c r="BZ72" s="288">
        <f t="shared" si="11"/>
        <v>1.5312864910391715</v>
      </c>
      <c r="CA72" s="288">
        <f t="shared" si="10"/>
        <v>1.769145662230815</v>
      </c>
      <c r="CB72" s="288">
        <f t="shared" si="10"/>
        <v>3.0197265473388355</v>
      </c>
      <c r="CC72" s="288">
        <f t="shared" si="10"/>
        <v>2.4012103771907412</v>
      </c>
      <c r="CD72" s="288">
        <f t="shared" si="10"/>
        <v>2.6378339134519582</v>
      </c>
    </row>
    <row r="73" spans="1:82">
      <c r="A73" s="285">
        <f t="shared" si="9"/>
        <v>2039</v>
      </c>
      <c r="B73" s="285" cm="1">
        <f t="array" ref="B73">INDEX(GMWA!$A$2:$CR$600,MATCH(1,(GMWA!$CQ$2:$CQ$600=B$3)*(GMWA!$CP$2:$CP$600=B$4)*(GMWA!$CR$2:$CR$600=B$1),0),$A73-1966)</f>
        <v>151293.4</v>
      </c>
      <c r="C73" s="285" cm="1">
        <f t="array" ref="C73">INDEX(GMWA!$A$2:$CR$600,MATCH(1,(GMWA!$CQ$2:$CQ$600=C$3)*(GMWA!$CP$2:$CP$600=C$4)*(GMWA!$CR$2:$CR$600=C$1),0),$A73-1966)</f>
        <v>2945.2689999999998</v>
      </c>
      <c r="D73" s="285" cm="1">
        <f t="array" ref="D73">INDEX(GMWA!$A$2:$CR$600,MATCH(1,(GMWA!$CQ$2:$CQ$600=D$3)*(GMWA!$CP$2:$CP$600=D$4)*(GMWA!$CR$2:$CR$600=D$1),0),$A73-1966)</f>
        <v>22058.87</v>
      </c>
      <c r="E73" s="285" cm="1">
        <f t="array" ref="E73">INDEX(GMWA!$A$2:$CR$600,MATCH(1,(GMWA!$CQ$2:$CQ$600=E$3)*(GMWA!$CP$2:$CP$600=E$4)*(GMWA!$CR$2:$CR$600=E$1),0),$A73-1966)</f>
        <v>122115.9</v>
      </c>
      <c r="F73" s="285" cm="1">
        <f t="array" ref="F73">INDEX(GMWA!$A$2:$CR$600,MATCH(1,(GMWA!$CQ$2:$CQ$600=F$3)*(GMWA!$CP$2:$CP$600=F$4)*(GMWA!$CR$2:$CR$600=F$1),0),$A73-1966)</f>
        <v>84769.57</v>
      </c>
      <c r="G73" s="285" cm="1">
        <f t="array" ref="G73">INDEX(GMWA!$A$2:$CR$600,MATCH(1,(GMWA!$CQ$2:$CQ$600=G$3)*(GMWA!$CP$2:$CP$600=G$4)*(GMWA!$CR$2:$CR$600=G$1),0),$A73-1966)</f>
        <v>3.226038</v>
      </c>
      <c r="H73" s="285" cm="1">
        <f t="array" ref="H73">INDEX(GMWA!$A$2:$CR$600,MATCH(1,(GMWA!$CQ$2:$CQ$600=H$3)*(GMWA!$CP$2:$CP$600=H$4)*(GMWA!$CR$2:$CR$600=H$1),0),$A73-1966)</f>
        <v>49403.69</v>
      </c>
      <c r="I73" s="285" cm="1">
        <f t="array" ref="I73">INDEX(GMWA!$A$2:$CR$600,MATCH(1,(GMWA!$CQ$2:$CQ$600=I$3)*(GMWA!$CP$2:$CP$600=I$4)*(GMWA!$CR$2:$CR$600=I$1),0),$A73-1966)</f>
        <v>3.4227850000000002</v>
      </c>
      <c r="J73" s="285" cm="1">
        <f t="array" ref="J73">INDEX(GMWA!$A$2:$CR$600,MATCH(1,(GMWA!$CQ$2:$CQ$600=J$3)*(GMWA!$CP$2:$CP$600=J$4)*(GMWA!$CR$2:$CR$600=J$1),0),$A73-1966)</f>
        <v>38834.36</v>
      </c>
      <c r="K73" s="285" cm="1">
        <f t="array" ref="K73">INDEX(GMWA!$A$2:$CR$600,MATCH(1,(GMWA!$CQ$2:$CQ$600=K$3)*(GMWA!$CP$2:$CP$600=K$4)*(GMWA!$CR$2:$CR$600=K$1),0),$A73-1966)</f>
        <v>64.912559999999999</v>
      </c>
      <c r="L73" s="285" cm="1">
        <f t="array" ref="L73">INDEX(GMWA!$A$2:$CR$600,MATCH(1,(GMWA!$CQ$2:$CQ$600=L$3)*(GMWA!$CP$2:$CP$600=L$4)*(GMWA!$CR$2:$CR$600=L$1),0),$A73-1966)</f>
        <v>115.43559999999999</v>
      </c>
      <c r="M73" s="285" cm="1">
        <f t="array" ref="M73">INDEX(GMWA!$A$2:$CR$600,MATCH(1,(GMWA!$CQ$2:$CQ$600=M$3)*(GMWA!$CP$2:$CP$600=M$4)*(GMWA!$CR$2:$CR$600=M$1),0),$A73-1966)</f>
        <v>112.5547</v>
      </c>
      <c r="N73" s="285" cm="1">
        <f t="array" ref="N73">INDEX(GMWA!$A$2:$CR$600,MATCH(1,(GMWA!$CQ$2:$CQ$600=N$3)*(GMWA!$CP$2:$CP$600=N$4)*(GMWA!$CR$2:$CR$600=N$1),0),$A73-1966)</f>
        <v>57.97184</v>
      </c>
      <c r="O73" s="285" cm="1">
        <f t="array" ref="O73">INDEX(GMWA!$A$2:$CR$600,MATCH(1,(GMWA!$CQ$2:$CQ$600=O$3)*(GMWA!$CP$2:$CP$600=O$4)*(GMWA!$CR$2:$CR$600=O$1),0),$A73-1966)</f>
        <v>20.2651</v>
      </c>
      <c r="P73" s="285" cm="1">
        <f t="array" ref="P73">INDEX(GMWA!$A$2:$CR$600,MATCH(1,(GMWA!$CQ$2:$CQ$600=P$3)*(GMWA!$CP$2:$CP$600=P$4)*(GMWA!$CR$2:$CR$600=P$1),0),$A73-1966)</f>
        <v>17.411909999999999</v>
      </c>
      <c r="Q73" s="285" cm="1">
        <f t="array" ref="Q73">INDEX(GMWA!$A$2:$CR$600,MATCH(1,(GMWA!$CQ$2:$CQ$600=Q$3)*(GMWA!$CP$2:$CP$600=Q$4)*(GMWA!$CR$2:$CR$600=Q$1),0),$A73-1966)</f>
        <v>10.71475</v>
      </c>
      <c r="R73" s="285" cm="1">
        <f t="array" ref="R73">INDEX(GMWA!$A$2:$CR$600,MATCH(1,(GMWA!$CQ$2:$CQ$600=R$3)*(GMWA!$CP$2:$CP$600=R$4)*(GMWA!$CR$2:$CR$600=R$1),0),$A73-1966)</f>
        <v>6.6087100000000003</v>
      </c>
      <c r="S73" s="285" cm="1">
        <f t="array" ref="S73">INDEX(GMWA!$A$2:$CR$600,MATCH(1,(GMWA!$CQ$2:$CQ$600=S$3)*(GMWA!$CP$2:$CP$600=S$4)*(GMWA!$CR$2:$CR$600=S$1),0),$A73-1966)</f>
        <v>7.4765699999999997</v>
      </c>
      <c r="T73" s="285" cm="1">
        <f t="array" ref="T73">INDEX(GMWA!$A$2:$CR$600,MATCH(1,(GMWA!$CQ$2:$CQ$600=T$3)*(GMWA!$CP$2:$CP$600=T$4)*(GMWA!$CR$2:$CR$600=T$1),0),$A73-1966)</f>
        <v>12.57891</v>
      </c>
      <c r="U73" s="285" cm="1">
        <f t="array" ref="U73">INDEX(GMWA!$A$2:$CR$600,MATCH(1,(GMWA!$CQ$2:$CQ$600=U$3)*(GMWA!$CP$2:$CP$600=U$4)*(GMWA!$CR$2:$CR$600=U$1),0),$A73-1966)</f>
        <v>8.0375999999999994</v>
      </c>
      <c r="V73" s="285" cm="1">
        <f t="array" ref="V73">INDEX(GMWA!$A$2:$CR$600,MATCH(1,(GMWA!$CQ$2:$CQ$600=V$3)*(GMWA!$CP$2:$CP$600=V$4)*(GMWA!$CR$2:$CR$600=V$1),0),$A73-1966)</f>
        <v>4364266</v>
      </c>
      <c r="W73" s="285" cm="1">
        <f t="array" ref="W73">INDEX(GMWA!$A$2:$CR$600,MATCH(1,(GMWA!$CQ$2:$CQ$600=W$3)*(GMWA!$CP$2:$CP$600=W$4)*(GMWA!$CR$2:$CR$600=W$1),0),$A73-1966)</f>
        <v>87819.66</v>
      </c>
      <c r="X73" s="285" cm="1">
        <f t="array" ref="X73">INDEX(GMWA!$A$2:$CR$600,MATCH(1,(GMWA!$CQ$2:$CQ$600=X$3)*(GMWA!$CP$2:$CP$600=X$4)*(GMWA!$CR$2:$CR$600=X$1),0),$A73-1966)</f>
        <v>1554471</v>
      </c>
      <c r="Y73" s="285" cm="1">
        <f t="array" ref="Y73">INDEX(GMWA!$A$2:$CR$600,MATCH(1,(GMWA!$CQ$2:$CQ$600=Y$3)*(GMWA!$CP$2:$CP$600=Y$4)*(GMWA!$CR$2:$CR$600=Y$1),0),$A73-1966)</f>
        <v>3542259</v>
      </c>
      <c r="Z73" s="285" cm="1">
        <f t="array" ref="Z73">INDEX(GMWA!$A$2:$CR$600,MATCH(1,(GMWA!$CQ$2:$CQ$600=Z$3)*(GMWA!$CP$2:$CP$600=Z$4)*(GMWA!$CR$2:$CR$600=Z$1),0),$A73-1966)</f>
        <v>2503067</v>
      </c>
      <c r="AA73" s="285" cm="1">
        <f t="array" ref="AA73">INDEX(GMWA!$A$2:$CR$600,MATCH(1,(GMWA!$CQ$2:$CQ$600=AA$3)*(GMWA!$CP$2:$CP$600=AA$4)*(GMWA!$CR$2:$CR$600=AA$1),0),$A73-1966)</f>
        <v>521.42949999999996</v>
      </c>
      <c r="AB73" s="285" cm="1">
        <f t="array" ref="AB73">INDEX(GMWA!$A$2:$CR$600,MATCH(1,(GMWA!$CQ$2:$CQ$600=AB$3)*(GMWA!$CP$2:$CP$600=AB$4)*(GMWA!$CR$2:$CR$600=AB$1),0),$A73-1966)</f>
        <v>3054605</v>
      </c>
      <c r="AC73" s="285" cm="1">
        <f t="array" ref="AC73">INDEX(GMWA!$A$2:$CR$600,MATCH(1,(GMWA!$CQ$2:$CQ$600=AC$3)*(GMWA!$CP$2:$CP$600=AC$4)*(GMWA!$CR$2:$CR$600=AC$1),0),$A73-1966)</f>
        <v>282.39089999999999</v>
      </c>
      <c r="AD73" s="285" cm="1">
        <f t="array" ref="AD73">INDEX(GMWA!$A$2:$CR$600,MATCH(1,(GMWA!$CQ$2:$CQ$600=AD$3)*(GMWA!$CP$2:$CP$600=AD$4)*(GMWA!$CR$2:$CR$600=AD$1),0),$A73-1966)</f>
        <v>2024454</v>
      </c>
      <c r="AE73" s="285" cm="1">
        <f t="array" ref="AE73">INDEX(GMWA!$A$2:$CR$600,MATCH(1,(GMWA!$CQ$2:$CQ$600=AE$3)*(GMWA!$CP$2:$CP$600=AE$4)*(GMWA!$CR$2:$CR$600=AE$1),0),$A73-1966)</f>
        <v>3005.9670000000001</v>
      </c>
      <c r="AF73" s="285" cm="1">
        <f t="array" ref="AF73">INDEX(GMWA!$A$2:$CR$600,MATCH(1,(GMWA!$CQ$2:$CQ$600=AF$3)*(GMWA!$CP$2:$CP$600=AF$4)*(GMWA!$CR$2:$CR$600=AF$1),0),$A73-1966)</f>
        <v>5684.8789999999999</v>
      </c>
      <c r="AG73" s="285" cm="1">
        <f t="array" ref="AG73">INDEX(GMWA!$A$2:$CR$600,MATCH(1,(GMWA!$CQ$2:$CQ$600=AG$3)*(GMWA!$CP$2:$CP$600=AG$4)*(GMWA!$CR$2:$CR$600=AG$1),0),$A73-1966)</f>
        <v>4143.009</v>
      </c>
      <c r="AH73" s="285" cm="1">
        <f t="array" ref="AH73">INDEX(GMWA!$A$2:$CR$600,MATCH(1,(GMWA!$CQ$2:$CQ$600=AH$3)*(GMWA!$CP$2:$CP$600=AH$4)*(GMWA!$CR$2:$CR$600=AH$1),0),$A73-1966)</f>
        <v>2482.8380000000002</v>
      </c>
      <c r="AI73" s="285" cm="1">
        <f t="array" ref="AI73">INDEX(GMWA!$A$2:$CR$600,MATCH(1,(GMWA!$CQ$2:$CQ$600=AI$3)*(GMWA!$CP$2:$CP$600=AI$4)*(GMWA!$CR$2:$CR$600=AI$1),0),$A73-1966)</f>
        <v>844.50819999999999</v>
      </c>
      <c r="AJ73" s="285" cm="1">
        <f t="array" ref="AJ73">INDEX(GMWA!$A$2:$CR$600,MATCH(1,(GMWA!$CQ$2:$CQ$600=AJ$3)*(GMWA!$CP$2:$CP$600=AJ$4)*(GMWA!$CR$2:$CR$600=AJ$1),0),$A73-1966)</f>
        <v>900.26310000000001</v>
      </c>
      <c r="AK73" s="285" cm="1">
        <f t="array" ref="AK73">INDEX(GMWA!$A$2:$CR$600,MATCH(1,(GMWA!$CQ$2:$CQ$600=AK$3)*(GMWA!$CP$2:$CP$600=AK$4)*(GMWA!$CR$2:$CR$600=AK$1),0),$A73-1966)</f>
        <v>695.47439999999995</v>
      </c>
      <c r="AL73" s="285" cm="1">
        <f t="array" ref="AL73">INDEX(GMWA!$A$2:$CR$600,MATCH(1,(GMWA!$CQ$2:$CQ$600=AL$3)*(GMWA!$CP$2:$CP$600=AL$4)*(GMWA!$CR$2:$CR$600=AL$1),0),$A73-1966)</f>
        <v>372.3492</v>
      </c>
      <c r="AM73" s="285" cm="1">
        <f t="array" ref="AM73">INDEX(GMWA!$A$2:$CR$600,MATCH(1,(GMWA!$CQ$2:$CQ$600=AM$3)*(GMWA!$CP$2:$CP$600=AM$4)*(GMWA!$CR$2:$CR$600=AM$1),0),$A73-1966)</f>
        <v>246.20089999999999</v>
      </c>
      <c r="AN73" s="285" cm="1">
        <f t="array" ref="AN73">INDEX(GMWA!$A$2:$CR$600,MATCH(1,(GMWA!$CQ$2:$CQ$600=AN$3)*(GMWA!$CP$2:$CP$600=AN$4)*(GMWA!$CR$2:$CR$600=AN$1),0),$A73-1966)</f>
        <v>520.12909999999999</v>
      </c>
      <c r="AO73" s="285" cm="1">
        <f t="array" ref="AO73">INDEX(GMWA!$A$2:$CR$600,MATCH(1,(GMWA!$CQ$2:$CQ$600=AO$3)*(GMWA!$CP$2:$CP$600=AO$4)*(GMWA!$CR$2:$CR$600=AO$1),0),$A73-1966)</f>
        <v>303.90859999999998</v>
      </c>
      <c r="AP73" s="285" cm="1">
        <f t="array" ref="AP73">INDEX(GMWA!$A$2:$CR$600,MATCH(1,(GMWA!$CQ$2:$CQ$600=AP$3)*(GMWA!$CP$2:$CP$600=AP$4)*(GMWA!$CR$2:$CR$600=AP$1),0),$A73-1966)</f>
        <v>4923252</v>
      </c>
      <c r="AQ73" s="285" cm="1">
        <f t="array" ref="AQ73">INDEX(GMWA!$A$2:$CR$600,MATCH(1,(GMWA!$CQ$2:$CQ$600=AQ$3)*(GMWA!$CP$2:$CP$600=AQ$4)*(GMWA!$CR$2:$CR$600=AQ$1),0),$A73-1966)</f>
        <v>52813.96</v>
      </c>
      <c r="AR73" s="285" cm="1">
        <f t="array" ref="AR73">INDEX(GMWA!$A$2:$CR$600,MATCH(1,(GMWA!$CQ$2:$CQ$600=AR$3)*(GMWA!$CP$2:$CP$600=AR$4)*(GMWA!$CR$2:$CR$600=AR$1),0),$A73-1966)</f>
        <v>760492</v>
      </c>
      <c r="AS73" s="285" cm="1">
        <f t="array" ref="AS73">INDEX(GMWA!$A$2:$CR$600,MATCH(1,(GMWA!$CQ$2:$CQ$600=AS$3)*(GMWA!$CP$2:$CP$600=AS$4)*(GMWA!$CR$2:$CR$600=AS$1),0),$A73-1966)</f>
        <v>5404938</v>
      </c>
      <c r="AT73" s="285" cm="1">
        <f t="array" ref="AT73">INDEX(GMWA!$A$2:$CR$600,MATCH(1,(GMWA!$CQ$2:$CQ$600=AT$3)*(GMWA!$CP$2:$CP$600=AT$4)*(GMWA!$CR$2:$CR$600=AT$1),0),$A73-1966)</f>
        <v>5346279</v>
      </c>
      <c r="AU73" s="285" cm="1">
        <f t="array" ref="AU73">INDEX(GMWA!$A$2:$CR$600,MATCH(1,(GMWA!$CQ$2:$CQ$600=AU$3)*(GMWA!$CP$2:$CP$600=AU$4)*(GMWA!$CR$2:$CR$600=AU$1),0),$A73-1966)</f>
        <v>5115.4870000000001</v>
      </c>
      <c r="AV73" s="285" cm="1">
        <f t="array" ref="AV73">INDEX(GMWA!$A$2:$CR$600,MATCH(1,(GMWA!$CQ$2:$CQ$600=AV$3)*(GMWA!$CP$2:$CP$600=AV$4)*(GMWA!$CR$2:$CR$600=AV$1),0),$A73-1966)</f>
        <v>11093180</v>
      </c>
      <c r="AW73" s="285" cm="1">
        <f t="array" ref="AW73">INDEX(GMWA!$A$2:$CR$600,MATCH(1,(GMWA!$CQ$2:$CQ$600=AW$3)*(GMWA!$CP$2:$CP$600=AW$4)*(GMWA!$CR$2:$CR$600=AW$1),0),$A73-1966)</f>
        <v>1239.1120000000001</v>
      </c>
      <c r="AX73" s="285" cm="1">
        <f t="array" ref="AX73">INDEX(GMWA!$A$2:$CR$600,MATCH(1,(GMWA!$CQ$2:$CQ$600=AX$3)*(GMWA!$CP$2:$CP$600=AX$4)*(GMWA!$CR$2:$CR$600=AX$1),0),$A73-1966)</f>
        <v>4467086</v>
      </c>
      <c r="AY73" s="285" cm="1">
        <f t="array" ref="AY73">INDEX(GMWA!$A$2:$CR$600,MATCH(1,(GMWA!$CQ$2:$CQ$600=AY$3)*(GMWA!$CP$2:$CP$600=AY$4)*(GMWA!$CR$2:$CR$600=AY$1),0),$A73-1966)</f>
        <v>6646.5469999999996</v>
      </c>
      <c r="AZ73" s="285" cm="1">
        <f t="array" ref="AZ73">INDEX(GMWA!$A$2:$CR$600,MATCH(1,(GMWA!$CQ$2:$CQ$600=AZ$3)*(GMWA!$CP$2:$CP$600=AZ$4)*(GMWA!$CR$2:$CR$600=AZ$1),0),$A73-1966)</f>
        <v>4666.7560000000003</v>
      </c>
      <c r="BA73" s="285" cm="1">
        <f t="array" ref="BA73">INDEX(GMWA!$A$2:$CR$600,MATCH(1,(GMWA!$CQ$2:$CQ$600=BA$3)*(GMWA!$CP$2:$CP$600=BA$4)*(GMWA!$CR$2:$CR$600=BA$1),0),$A73-1966)</f>
        <v>3051.826</v>
      </c>
      <c r="BB73" s="285" cm="1">
        <f t="array" ref="BB73">INDEX(GMWA!$A$2:$CR$600,MATCH(1,(GMWA!$CQ$2:$CQ$600=BB$3)*(GMWA!$CP$2:$CP$600=BB$4)*(GMWA!$CR$2:$CR$600=BB$1),0),$A73-1966)</f>
        <v>2481.703</v>
      </c>
      <c r="BC73" s="285" cm="1">
        <f t="array" ref="BC73">INDEX(GMWA!$A$2:$CR$600,MATCH(1,(GMWA!$CQ$2:$CQ$600=BC$3)*(GMWA!$CP$2:$CP$600=BC$4)*(GMWA!$CR$2:$CR$600=BC$1),0),$A73-1966)</f>
        <v>1827.152</v>
      </c>
      <c r="BD73" s="285" cm="1">
        <f t="array" ref="BD73">INDEX(GMWA!$A$2:$CR$600,MATCH(1,(GMWA!$CQ$2:$CQ$600=BD$3)*(GMWA!$CP$2:$CP$600=BD$4)*(GMWA!$CR$2:$CR$600=BD$1),0),$A73-1966)</f>
        <v>1011.01</v>
      </c>
      <c r="BE73" s="285" cm="1">
        <f t="array" ref="BE73">INDEX(GMWA!$A$2:$CR$600,MATCH(1,(GMWA!$CQ$2:$CQ$600=BE$3)*(GMWA!$CP$2:$CP$600=BE$4)*(GMWA!$CR$2:$CR$600=BE$1),0),$A73-1966)</f>
        <v>844.57939999999996</v>
      </c>
      <c r="BF73" s="285" cm="1">
        <f t="array" ref="BF73">INDEX(GMWA!$A$2:$CR$600,MATCH(1,(GMWA!$CQ$2:$CQ$600=BF$3)*(GMWA!$CP$2:$CP$600=BF$4)*(GMWA!$CR$2:$CR$600=BF$1),0),$A73-1966)</f>
        <v>411.29239999999999</v>
      </c>
      <c r="BG73" s="285" cm="1">
        <f t="array" ref="BG73">INDEX(GMWA!$A$2:$CR$600,MATCH(1,(GMWA!$CQ$2:$CQ$600=BG$3)*(GMWA!$CP$2:$CP$600=BG$4)*(GMWA!$CR$2:$CR$600=BG$1),0),$A73-1966)</f>
        <v>1081.047</v>
      </c>
      <c r="BH73" s="285" cm="1">
        <f t="array" ref="BH73">INDEX(GMWA!$A$2:$CR$600,MATCH(1,(GMWA!$CQ$2:$CQ$600=BH$3)*(GMWA!$CP$2:$CP$600=BH$4)*(GMWA!$CR$2:$CR$600=BH$1),0),$A73-1966)</f>
        <v>367.39449999999999</v>
      </c>
      <c r="BI73" s="285" cm="1">
        <f t="array" ref="BI73">INDEX(GMWA!$A$2:$CR$600,MATCH(1,(GMWA!$CQ$2:$CQ$600=BI$3)*(GMWA!$CP$2:$CP$600=BI$4)*(GMWA!$CR$2:$CR$600=BI$1),0),$A73-1966)</f>
        <v>444.83179999999999</v>
      </c>
      <c r="BK73" s="288">
        <f t="shared" si="12"/>
        <v>3.4666402093731223</v>
      </c>
      <c r="BL73" s="288">
        <f t="shared" si="12"/>
        <v>3.3537695317882124</v>
      </c>
      <c r="BM73" s="288">
        <f t="shared" si="12"/>
        <v>1.4190596029131453</v>
      </c>
      <c r="BN73" s="288">
        <f t="shared" si="12"/>
        <v>3.4474017851320302</v>
      </c>
      <c r="BO73" s="288">
        <f t="shared" si="12"/>
        <v>3.3866280846657326</v>
      </c>
      <c r="BP73" s="288">
        <f t="shared" si="12"/>
        <v>0.61869111739937999</v>
      </c>
      <c r="BQ73" s="288">
        <f t="shared" si="12"/>
        <v>1.6173511796124214</v>
      </c>
      <c r="BR73" s="288">
        <f t="shared" si="12"/>
        <v>1.2120734060481413</v>
      </c>
      <c r="BS73" s="288">
        <f t="shared" si="12"/>
        <v>1.9182633934878246</v>
      </c>
      <c r="BT73" s="288">
        <f t="shared" si="12"/>
        <v>2.1594568403445544</v>
      </c>
      <c r="BU73" s="288">
        <f t="shared" si="12"/>
        <v>2.0305726823737142</v>
      </c>
      <c r="BV73" s="288">
        <f t="shared" si="12"/>
        <v>2.7167380037069675</v>
      </c>
      <c r="BW73" s="288">
        <f t="shared" si="12"/>
        <v>2.3349022368757044</v>
      </c>
      <c r="BX73" s="288">
        <f t="shared" si="11"/>
        <v>2.3996333013699571</v>
      </c>
      <c r="BY73" s="288">
        <f t="shared" si="11"/>
        <v>1.9340912673195203</v>
      </c>
      <c r="BZ73" s="288">
        <f t="shared" si="11"/>
        <v>1.5406390228022773</v>
      </c>
      <c r="CA73" s="288">
        <f t="shared" si="10"/>
        <v>1.7748688596618445</v>
      </c>
      <c r="CB73" s="288">
        <f t="shared" si="10"/>
        <v>3.0367760637755588</v>
      </c>
      <c r="CC73" s="288">
        <f t="shared" si="10"/>
        <v>2.4184207343907507</v>
      </c>
      <c r="CD73" s="288">
        <f t="shared" si="10"/>
        <v>2.6447425311425867</v>
      </c>
    </row>
    <row r="74" spans="1:82">
      <c r="A74" s="285">
        <f t="shared" si="9"/>
        <v>2040</v>
      </c>
      <c r="B74" s="285" cm="1">
        <f t="array" ref="B74">INDEX(GMWA!$A$2:$CR$600,MATCH(1,(GMWA!$CQ$2:$CQ$600=B$3)*(GMWA!$CP$2:$CP$600=B$4)*(GMWA!$CR$2:$CR$600=B$1),0),$A74-1966)</f>
        <v>156037.6</v>
      </c>
      <c r="C74" s="285" cm="1">
        <f t="array" ref="C74">INDEX(GMWA!$A$2:$CR$600,MATCH(1,(GMWA!$CQ$2:$CQ$600=C$3)*(GMWA!$CP$2:$CP$600=C$4)*(GMWA!$CR$2:$CR$600=C$1),0),$A74-1966)</f>
        <v>3075.732</v>
      </c>
      <c r="D74" s="285" cm="1">
        <f t="array" ref="D74">INDEX(GMWA!$A$2:$CR$600,MATCH(1,(GMWA!$CQ$2:$CQ$600=D$3)*(GMWA!$CP$2:$CP$600=D$4)*(GMWA!$CR$2:$CR$600=D$1),0),$A74-1966)</f>
        <v>22036.959999999999</v>
      </c>
      <c r="E74" s="285" cm="1">
        <f t="array" ref="E74">INDEX(GMWA!$A$2:$CR$600,MATCH(1,(GMWA!$CQ$2:$CQ$600=E$3)*(GMWA!$CP$2:$CP$600=E$4)*(GMWA!$CR$2:$CR$600=E$1),0),$A74-1966)</f>
        <v>122582.39999999999</v>
      </c>
      <c r="F74" s="285" cm="1">
        <f t="array" ref="F74">INDEX(GMWA!$A$2:$CR$600,MATCH(1,(GMWA!$CQ$2:$CQ$600=F$3)*(GMWA!$CP$2:$CP$600=F$4)*(GMWA!$CR$2:$CR$600=F$1),0),$A74-1966)</f>
        <v>88287.51</v>
      </c>
      <c r="G74" s="285" cm="1">
        <f t="array" ref="G74">INDEX(GMWA!$A$2:$CR$600,MATCH(1,(GMWA!$CQ$2:$CQ$600=G$3)*(GMWA!$CP$2:$CP$600=G$4)*(GMWA!$CR$2:$CR$600=G$1),0),$A74-1966)</f>
        <v>2.336265</v>
      </c>
      <c r="H74" s="285" cm="1">
        <f t="array" ref="H74">INDEX(GMWA!$A$2:$CR$600,MATCH(1,(GMWA!$CQ$2:$CQ$600=H$3)*(GMWA!$CP$2:$CP$600=H$4)*(GMWA!$CR$2:$CR$600=H$1),0),$A74-1966)</f>
        <v>49910.48</v>
      </c>
      <c r="I74" s="285" cm="1">
        <f t="array" ref="I74">INDEX(GMWA!$A$2:$CR$600,MATCH(1,(GMWA!$CQ$2:$CQ$600=I$3)*(GMWA!$CP$2:$CP$600=I$4)*(GMWA!$CR$2:$CR$600=I$1),0),$A74-1966)</f>
        <v>3.5144150000000001</v>
      </c>
      <c r="J74" s="285" cm="1">
        <f t="array" ref="J74">INDEX(GMWA!$A$2:$CR$600,MATCH(1,(GMWA!$CQ$2:$CQ$600=J$3)*(GMWA!$CP$2:$CP$600=J$4)*(GMWA!$CR$2:$CR$600=J$1),0),$A74-1966)</f>
        <v>40290.53</v>
      </c>
      <c r="K74" s="285" cm="1">
        <f t="array" ref="K74">INDEX(GMWA!$A$2:$CR$600,MATCH(1,(GMWA!$CQ$2:$CQ$600=K$3)*(GMWA!$CP$2:$CP$600=K$4)*(GMWA!$CR$2:$CR$600=K$1),0),$A74-1966)</f>
        <v>65.887680000000003</v>
      </c>
      <c r="L74" s="285" cm="1">
        <f t="array" ref="L74">INDEX(GMWA!$A$2:$CR$600,MATCH(1,(GMWA!$CQ$2:$CQ$600=L$3)*(GMWA!$CP$2:$CP$600=L$4)*(GMWA!$CR$2:$CR$600=L$1),0),$A74-1966)</f>
        <v>118.6544</v>
      </c>
      <c r="M74" s="285" cm="1">
        <f t="array" ref="M74">INDEX(GMWA!$A$2:$CR$600,MATCH(1,(GMWA!$CQ$2:$CQ$600=M$3)*(GMWA!$CP$2:$CP$600=M$4)*(GMWA!$CR$2:$CR$600=M$1),0),$A74-1966)</f>
        <v>113.9478</v>
      </c>
      <c r="N74" s="285" cm="1">
        <f t="array" ref="N74">INDEX(GMWA!$A$2:$CR$600,MATCH(1,(GMWA!$CQ$2:$CQ$600=N$3)*(GMWA!$CP$2:$CP$600=N$4)*(GMWA!$CR$2:$CR$600=N$1),0),$A74-1966)</f>
        <v>59.510010000000001</v>
      </c>
      <c r="O74" s="285" cm="1">
        <f t="array" ref="O74">INDEX(GMWA!$A$2:$CR$600,MATCH(1,(GMWA!$CQ$2:$CQ$600=O$3)*(GMWA!$CP$2:$CP$600=O$4)*(GMWA!$CR$2:$CR$600=O$1),0),$A74-1966)</f>
        <v>20.932379999999998</v>
      </c>
      <c r="P74" s="285" cm="1">
        <f t="array" ref="P74">INDEX(GMWA!$A$2:$CR$600,MATCH(1,(GMWA!$CQ$2:$CQ$600=P$3)*(GMWA!$CP$2:$CP$600=P$4)*(GMWA!$CR$2:$CR$600=P$1),0),$A74-1966)</f>
        <v>17.75224</v>
      </c>
      <c r="Q74" s="285" cm="1">
        <f t="array" ref="Q74">INDEX(GMWA!$A$2:$CR$600,MATCH(1,(GMWA!$CQ$2:$CQ$600=Q$3)*(GMWA!$CP$2:$CP$600=Q$4)*(GMWA!$CR$2:$CR$600=Q$1),0),$A74-1966)</f>
        <v>10.93478</v>
      </c>
      <c r="R74" s="285" cm="1">
        <f t="array" ref="R74">INDEX(GMWA!$A$2:$CR$600,MATCH(1,(GMWA!$CQ$2:$CQ$600=R$3)*(GMWA!$CP$2:$CP$600=R$4)*(GMWA!$CR$2:$CR$600=R$1),0),$A74-1966)</f>
        <v>6.7932870000000003</v>
      </c>
      <c r="S74" s="285" cm="1">
        <f t="array" ref="S74">INDEX(GMWA!$A$2:$CR$600,MATCH(1,(GMWA!$CQ$2:$CQ$600=S$3)*(GMWA!$CP$2:$CP$600=S$4)*(GMWA!$CR$2:$CR$600=S$1),0),$A74-1966)</f>
        <v>7.8322779999999996</v>
      </c>
      <c r="T74" s="285" cm="1">
        <f t="array" ref="T74">INDEX(GMWA!$A$2:$CR$600,MATCH(1,(GMWA!$CQ$2:$CQ$600=T$3)*(GMWA!$CP$2:$CP$600=T$4)*(GMWA!$CR$2:$CR$600=T$1),0),$A74-1966)</f>
        <v>12.77792</v>
      </c>
      <c r="U74" s="285" cm="1">
        <f t="array" ref="U74">INDEX(GMWA!$A$2:$CR$600,MATCH(1,(GMWA!$CQ$2:$CQ$600=U$3)*(GMWA!$CP$2:$CP$600=U$4)*(GMWA!$CR$2:$CR$600=U$1),0),$A74-1966)</f>
        <v>8.1891859999999994</v>
      </c>
      <c r="V74" s="285" cm="1">
        <f t="array" ref="V74">INDEX(GMWA!$A$2:$CR$600,MATCH(1,(GMWA!$CQ$2:$CQ$600=V$3)*(GMWA!$CP$2:$CP$600=V$4)*(GMWA!$CR$2:$CR$600=V$1),0),$A74-1966)</f>
        <v>4534854</v>
      </c>
      <c r="W74" s="285" cm="1">
        <f t="array" ref="W74">INDEX(GMWA!$A$2:$CR$600,MATCH(1,(GMWA!$CQ$2:$CQ$600=W$3)*(GMWA!$CP$2:$CP$600=W$4)*(GMWA!$CR$2:$CR$600=W$1),0),$A74-1966)</f>
        <v>91953.39</v>
      </c>
      <c r="X74" s="285" cm="1">
        <f t="array" ref="X74">INDEX(GMWA!$A$2:$CR$600,MATCH(1,(GMWA!$CQ$2:$CQ$600=X$3)*(GMWA!$CP$2:$CP$600=X$4)*(GMWA!$CR$2:$CR$600=X$1),0),$A74-1966)</f>
        <v>1557812</v>
      </c>
      <c r="Y74" s="285" cm="1">
        <f t="array" ref="Y74">INDEX(GMWA!$A$2:$CR$600,MATCH(1,(GMWA!$CQ$2:$CQ$600=Y$3)*(GMWA!$CP$2:$CP$600=Y$4)*(GMWA!$CR$2:$CR$600=Y$1),0),$A74-1966)</f>
        <v>3540405</v>
      </c>
      <c r="Z74" s="285" cm="1">
        <f t="array" ref="Z74">INDEX(GMWA!$A$2:$CR$600,MATCH(1,(GMWA!$CQ$2:$CQ$600=Z$3)*(GMWA!$CP$2:$CP$600=Z$4)*(GMWA!$CR$2:$CR$600=Z$1),0),$A74-1966)</f>
        <v>2595179</v>
      </c>
      <c r="AA74" s="285" cm="1">
        <f t="array" ref="AA74">INDEX(GMWA!$A$2:$CR$600,MATCH(1,(GMWA!$CQ$2:$CQ$600=AA$3)*(GMWA!$CP$2:$CP$600=AA$4)*(GMWA!$CR$2:$CR$600=AA$1),0),$A74-1966)</f>
        <v>501.58280000000002</v>
      </c>
      <c r="AB74" s="285" cm="1">
        <f t="array" ref="AB74">INDEX(GMWA!$A$2:$CR$600,MATCH(1,(GMWA!$CQ$2:$CQ$600=AB$3)*(GMWA!$CP$2:$CP$600=AB$4)*(GMWA!$CR$2:$CR$600=AB$1),0),$A74-1966)</f>
        <v>3085382</v>
      </c>
      <c r="AC74" s="285" cm="1">
        <f t="array" ref="AC74">INDEX(GMWA!$A$2:$CR$600,MATCH(1,(GMWA!$CQ$2:$CQ$600=AC$3)*(GMWA!$CP$2:$CP$600=AC$4)*(GMWA!$CR$2:$CR$600=AC$1),0),$A74-1966)</f>
        <v>295.54329999999999</v>
      </c>
      <c r="AD74" s="285" cm="1">
        <f t="array" ref="AD74">INDEX(GMWA!$A$2:$CR$600,MATCH(1,(GMWA!$CQ$2:$CQ$600=AD$3)*(GMWA!$CP$2:$CP$600=AD$4)*(GMWA!$CR$2:$CR$600=AD$1),0),$A74-1966)</f>
        <v>2073091</v>
      </c>
      <c r="AE74" s="285" cm="1">
        <f t="array" ref="AE74">INDEX(GMWA!$A$2:$CR$600,MATCH(1,(GMWA!$CQ$2:$CQ$600=AE$3)*(GMWA!$CP$2:$CP$600=AE$4)*(GMWA!$CR$2:$CR$600=AE$1),0),$A74-1966)</f>
        <v>3049.6149999999998</v>
      </c>
      <c r="AF74" s="285" cm="1">
        <f t="array" ref="AF74">INDEX(GMWA!$A$2:$CR$600,MATCH(1,(GMWA!$CQ$2:$CQ$600=AF$3)*(GMWA!$CP$2:$CP$600=AF$4)*(GMWA!$CR$2:$CR$600=AF$1),0),$A74-1966)</f>
        <v>5828.7470000000003</v>
      </c>
      <c r="AG74" s="285" cm="1">
        <f t="array" ref="AG74">INDEX(GMWA!$A$2:$CR$600,MATCH(1,(GMWA!$CQ$2:$CQ$600=AG$3)*(GMWA!$CP$2:$CP$600=AG$4)*(GMWA!$CR$2:$CR$600=AG$1),0),$A74-1966)</f>
        <v>4190.4960000000001</v>
      </c>
      <c r="AH74" s="285" cm="1">
        <f t="array" ref="AH74">INDEX(GMWA!$A$2:$CR$600,MATCH(1,(GMWA!$CQ$2:$CQ$600=AH$3)*(GMWA!$CP$2:$CP$600=AH$4)*(GMWA!$CR$2:$CR$600=AH$1),0),$A74-1966)</f>
        <v>2543.038</v>
      </c>
      <c r="AI74" s="285" cm="1">
        <f t="array" ref="AI74">INDEX(GMWA!$A$2:$CR$600,MATCH(1,(GMWA!$CQ$2:$CQ$600=AI$3)*(GMWA!$CP$2:$CP$600=AI$4)*(GMWA!$CR$2:$CR$600=AI$1),0),$A74-1966)</f>
        <v>869.16800000000001</v>
      </c>
      <c r="AJ74" s="285" cm="1">
        <f t="array" ref="AJ74">INDEX(GMWA!$A$2:$CR$600,MATCH(1,(GMWA!$CQ$2:$CQ$600=AJ$3)*(GMWA!$CP$2:$CP$600=AJ$4)*(GMWA!$CR$2:$CR$600=AJ$1),0),$A74-1966)</f>
        <v>915.2876</v>
      </c>
      <c r="AK74" s="285" cm="1">
        <f t="array" ref="AK74">INDEX(GMWA!$A$2:$CR$600,MATCH(1,(GMWA!$CQ$2:$CQ$600=AK$3)*(GMWA!$CP$2:$CP$600=AK$4)*(GMWA!$CR$2:$CR$600=AK$1),0),$A74-1966)</f>
        <v>705.46310000000005</v>
      </c>
      <c r="AL74" s="285" cm="1">
        <f t="array" ref="AL74">INDEX(GMWA!$A$2:$CR$600,MATCH(1,(GMWA!$CQ$2:$CQ$600=AL$3)*(GMWA!$CP$2:$CP$600=AL$4)*(GMWA!$CR$2:$CR$600=AL$1),0),$A74-1966)</f>
        <v>381.80149999999998</v>
      </c>
      <c r="AM74" s="285" cm="1">
        <f t="array" ref="AM74">INDEX(GMWA!$A$2:$CR$600,MATCH(1,(GMWA!$CQ$2:$CQ$600=AM$3)*(GMWA!$CP$2:$CP$600=AM$4)*(GMWA!$CR$2:$CR$600=AM$1),0),$A74-1966)</f>
        <v>257.0779</v>
      </c>
      <c r="AN74" s="285" cm="1">
        <f t="array" ref="AN74">INDEX(GMWA!$A$2:$CR$600,MATCH(1,(GMWA!$CQ$2:$CQ$600=AN$3)*(GMWA!$CP$2:$CP$600=AN$4)*(GMWA!$CR$2:$CR$600=AN$1),0),$A74-1966)</f>
        <v>525.23860000000002</v>
      </c>
      <c r="AO74" s="285" cm="1">
        <f t="array" ref="AO74">INDEX(GMWA!$A$2:$CR$600,MATCH(1,(GMWA!$CQ$2:$CQ$600=AO$3)*(GMWA!$CP$2:$CP$600=AO$4)*(GMWA!$CR$2:$CR$600=AO$1),0),$A74-1966)</f>
        <v>308.94319999999999</v>
      </c>
      <c r="AP74" s="285" cm="1">
        <f t="array" ref="AP74">INDEX(GMWA!$A$2:$CR$600,MATCH(1,(GMWA!$CQ$2:$CQ$600=AP$3)*(GMWA!$CP$2:$CP$600=AP$4)*(GMWA!$CR$2:$CR$600=AP$1),0),$A74-1966)</f>
        <v>5111438</v>
      </c>
      <c r="AQ74" s="285" cm="1">
        <f t="array" ref="AQ74">INDEX(GMWA!$A$2:$CR$600,MATCH(1,(GMWA!$CQ$2:$CQ$600=AQ$3)*(GMWA!$CP$2:$CP$600=AQ$4)*(GMWA!$CR$2:$CR$600=AQ$1),0),$A74-1966)</f>
        <v>54817.35</v>
      </c>
      <c r="AR74" s="285" cm="1">
        <f t="array" ref="AR74">INDEX(GMWA!$A$2:$CR$600,MATCH(1,(GMWA!$CQ$2:$CQ$600=AR$3)*(GMWA!$CP$2:$CP$600=AR$4)*(GMWA!$CR$2:$CR$600=AR$1),0),$A74-1966)</f>
        <v>769578.1</v>
      </c>
      <c r="AS74" s="285" cm="1">
        <f t="array" ref="AS74">INDEX(GMWA!$A$2:$CR$600,MATCH(1,(GMWA!$CQ$2:$CQ$600=AS$3)*(GMWA!$CP$2:$CP$600=AS$4)*(GMWA!$CR$2:$CR$600=AS$1),0),$A74-1966)</f>
        <v>5618031</v>
      </c>
      <c r="AT74" s="285" cm="1">
        <f t="array" ref="AT74">INDEX(GMWA!$A$2:$CR$600,MATCH(1,(GMWA!$CQ$2:$CQ$600=AT$3)*(GMWA!$CP$2:$CP$600=AT$4)*(GMWA!$CR$2:$CR$600=AT$1),0),$A74-1966)</f>
        <v>5579601</v>
      </c>
      <c r="AU74" s="285" cm="1">
        <f t="array" ref="AU74">INDEX(GMWA!$A$2:$CR$600,MATCH(1,(GMWA!$CQ$2:$CQ$600=AU$3)*(GMWA!$CP$2:$CP$600=AU$4)*(GMWA!$CR$2:$CR$600=AU$1),0),$A74-1966)</f>
        <v>5300.8670000000002</v>
      </c>
      <c r="AV74" s="285" cm="1">
        <f t="array" ref="AV74">INDEX(GMWA!$A$2:$CR$600,MATCH(1,(GMWA!$CQ$2:$CQ$600=AV$3)*(GMWA!$CP$2:$CP$600=AV$4)*(GMWA!$CR$2:$CR$600=AV$1),0),$A74-1966)</f>
        <v>11447500</v>
      </c>
      <c r="AW74" s="285" cm="1">
        <f t="array" ref="AW74">INDEX(GMWA!$A$2:$CR$600,MATCH(1,(GMWA!$CQ$2:$CQ$600=AW$3)*(GMWA!$CP$2:$CP$600=AW$4)*(GMWA!$CR$2:$CR$600=AW$1),0),$A74-1966)</f>
        <v>1272.2829999999999</v>
      </c>
      <c r="AX74" s="285" cm="1">
        <f t="array" ref="AX74">INDEX(GMWA!$A$2:$CR$600,MATCH(1,(GMWA!$CQ$2:$CQ$600=AX$3)*(GMWA!$CP$2:$CP$600=AX$4)*(GMWA!$CR$2:$CR$600=AX$1),0),$A74-1966)</f>
        <v>4601700</v>
      </c>
      <c r="AY74" s="285" cm="1">
        <f t="array" ref="AY74">INDEX(GMWA!$A$2:$CR$600,MATCH(1,(GMWA!$CQ$2:$CQ$600=AY$3)*(GMWA!$CP$2:$CP$600=AY$4)*(GMWA!$CR$2:$CR$600=AY$1),0),$A74-1966)</f>
        <v>6840.9840000000004</v>
      </c>
      <c r="AZ74" s="285" cm="1">
        <f t="array" ref="AZ74">INDEX(GMWA!$A$2:$CR$600,MATCH(1,(GMWA!$CQ$2:$CQ$600=AZ$3)*(GMWA!$CP$2:$CP$600=AZ$4)*(GMWA!$CR$2:$CR$600=AZ$1),0),$A74-1966)</f>
        <v>4798.8980000000001</v>
      </c>
      <c r="BA74" s="285" cm="1">
        <f t="array" ref="BA74">INDEX(GMWA!$A$2:$CR$600,MATCH(1,(GMWA!$CQ$2:$CQ$600=BA$3)*(GMWA!$CP$2:$CP$600=BA$4)*(GMWA!$CR$2:$CR$600=BA$1),0),$A74-1966)</f>
        <v>3116.2089999999998</v>
      </c>
      <c r="BB74" s="285" cm="1">
        <f t="array" ref="BB74">INDEX(GMWA!$A$2:$CR$600,MATCH(1,(GMWA!$CQ$2:$CQ$600=BB$3)*(GMWA!$CP$2:$CP$600=BB$4)*(GMWA!$CR$2:$CR$600=BB$1),0),$A74-1966)</f>
        <v>2547.0100000000002</v>
      </c>
      <c r="BC74" s="285" cm="1">
        <f t="array" ref="BC74">INDEX(GMWA!$A$2:$CR$600,MATCH(1,(GMWA!$CQ$2:$CQ$600=BC$3)*(GMWA!$CP$2:$CP$600=BC$4)*(GMWA!$CR$2:$CR$600=BC$1),0),$A74-1966)</f>
        <v>1884.54</v>
      </c>
      <c r="BD74" s="285" cm="1">
        <f t="array" ref="BD74">INDEX(GMWA!$A$2:$CR$600,MATCH(1,(GMWA!$CQ$2:$CQ$600=BD$3)*(GMWA!$CP$2:$CP$600=BD$4)*(GMWA!$CR$2:$CR$600=BD$1),0),$A74-1966)</f>
        <v>1040.0830000000001</v>
      </c>
      <c r="BE74" s="285" cm="1">
        <f t="array" ref="BE74">INDEX(GMWA!$A$2:$CR$600,MATCH(1,(GMWA!$CQ$2:$CQ$600=BE$3)*(GMWA!$CP$2:$CP$600=BE$4)*(GMWA!$CR$2:$CR$600=BE$1),0),$A74-1966)</f>
        <v>870.65380000000005</v>
      </c>
      <c r="BF74" s="285" cm="1">
        <f t="array" ref="BF74">INDEX(GMWA!$A$2:$CR$600,MATCH(1,(GMWA!$CQ$2:$CQ$600=BF$3)*(GMWA!$CP$2:$CP$600=BF$4)*(GMWA!$CR$2:$CR$600=BF$1),0),$A74-1966)</f>
        <v>421.15600000000001</v>
      </c>
      <c r="BG74" s="285" cm="1">
        <f t="array" ref="BG74">INDEX(GMWA!$A$2:$CR$600,MATCH(1,(GMWA!$CQ$2:$CQ$600=BG$3)*(GMWA!$CP$2:$CP$600=BG$4)*(GMWA!$CR$2:$CR$600=BG$1),0),$A74-1966)</f>
        <v>1123.578</v>
      </c>
      <c r="BH74" s="285" cm="1">
        <f t="array" ref="BH74">INDEX(GMWA!$A$2:$CR$600,MATCH(1,(GMWA!$CQ$2:$CQ$600=BH$3)*(GMWA!$CP$2:$CP$600=BH$4)*(GMWA!$CR$2:$CR$600=BH$1),0),$A74-1966)</f>
        <v>376.65890000000002</v>
      </c>
      <c r="BI74" s="285" cm="1">
        <f t="array" ref="BI74">INDEX(GMWA!$A$2:$CR$600,MATCH(1,(GMWA!$CQ$2:$CQ$600=BI$3)*(GMWA!$CP$2:$CP$600=BI$4)*(GMWA!$CR$2:$CR$600=BI$1),0),$A74-1966)</f>
        <v>457.09519999999998</v>
      </c>
      <c r="BK74" s="288">
        <f t="shared" si="12"/>
        <v>3.4408516790176709</v>
      </c>
      <c r="BL74" s="288">
        <f t="shared" si="12"/>
        <v>3.3448815753285439</v>
      </c>
      <c r="BM74" s="288">
        <f t="shared" si="12"/>
        <v>1.4146097218406328</v>
      </c>
      <c r="BN74" s="288">
        <f t="shared" si="12"/>
        <v>3.4623835408660875</v>
      </c>
      <c r="BO74" s="288">
        <f t="shared" si="12"/>
        <v>3.4019815203498482</v>
      </c>
      <c r="BP74" s="288">
        <f t="shared" si="12"/>
        <v>0.4657785314807445</v>
      </c>
      <c r="BQ74" s="288">
        <f t="shared" si="12"/>
        <v>1.617643455494328</v>
      </c>
      <c r="BR74" s="288">
        <f t="shared" si="12"/>
        <v>1.1891370909101984</v>
      </c>
      <c r="BS74" s="288">
        <f t="shared" si="12"/>
        <v>1.9435003094413126</v>
      </c>
      <c r="BT74" s="288">
        <f t="shared" si="12"/>
        <v>2.1605245252269549</v>
      </c>
      <c r="BU74" s="288">
        <f t="shared" si="12"/>
        <v>2.0356759351538156</v>
      </c>
      <c r="BV74" s="288">
        <f t="shared" si="12"/>
        <v>2.7191960092552292</v>
      </c>
      <c r="BW74" s="288">
        <f t="shared" si="12"/>
        <v>2.3401148547524655</v>
      </c>
      <c r="BX74" s="288">
        <f t="shared" si="11"/>
        <v>2.4083238223220365</v>
      </c>
      <c r="BY74" s="288">
        <f t="shared" si="11"/>
        <v>1.939525893282068</v>
      </c>
      <c r="BZ74" s="288">
        <f t="shared" si="11"/>
        <v>1.5500144515000145</v>
      </c>
      <c r="CA74" s="288">
        <f t="shared" si="10"/>
        <v>1.779271951524549</v>
      </c>
      <c r="CB74" s="288">
        <f t="shared" si="10"/>
        <v>3.0466555079219177</v>
      </c>
      <c r="CC74" s="288">
        <f t="shared" si="10"/>
        <v>2.4327838814588265</v>
      </c>
      <c r="CD74" s="288">
        <f t="shared" si="10"/>
        <v>2.6507092565882662</v>
      </c>
    </row>
    <row r="75" spans="1:82">
      <c r="A75" s="285">
        <f t="shared" si="9"/>
        <v>2041</v>
      </c>
      <c r="B75" s="285" cm="1">
        <f t="array" ref="B75">INDEX(GMWA!$A$2:$CR$600,MATCH(1,(GMWA!$CQ$2:$CQ$600=B$3)*(GMWA!$CP$2:$CP$600=B$4)*(GMWA!$CR$2:$CR$600=B$1),0),$A75-1966)</f>
        <v>161020.4</v>
      </c>
      <c r="C75" s="285" cm="1">
        <f t="array" ref="C75">INDEX(GMWA!$A$2:$CR$600,MATCH(1,(GMWA!$CQ$2:$CQ$600=C$3)*(GMWA!$CP$2:$CP$600=C$4)*(GMWA!$CR$2:$CR$600=C$1),0),$A75-1966)</f>
        <v>3207.4490000000001</v>
      </c>
      <c r="D75" s="285" cm="1">
        <f t="array" ref="D75">INDEX(GMWA!$A$2:$CR$600,MATCH(1,(GMWA!$CQ$2:$CQ$600=D$3)*(GMWA!$CP$2:$CP$600=D$4)*(GMWA!$CR$2:$CR$600=D$1),0),$A75-1966)</f>
        <v>22080.17</v>
      </c>
      <c r="E75" s="285" cm="1">
        <f t="array" ref="E75">INDEX(GMWA!$A$2:$CR$600,MATCH(1,(GMWA!$CQ$2:$CQ$600=E$3)*(GMWA!$CP$2:$CP$600=E$4)*(GMWA!$CR$2:$CR$600=E$1),0),$A75-1966)</f>
        <v>123004.6</v>
      </c>
      <c r="F75" s="285" cm="1">
        <f t="array" ref="F75">INDEX(GMWA!$A$2:$CR$600,MATCH(1,(GMWA!$CQ$2:$CQ$600=F$3)*(GMWA!$CP$2:$CP$600=F$4)*(GMWA!$CR$2:$CR$600=F$1),0),$A75-1966)</f>
        <v>91977.06</v>
      </c>
      <c r="G75" s="285" cm="1">
        <f t="array" ref="G75">INDEX(GMWA!$A$2:$CR$600,MATCH(1,(GMWA!$CQ$2:$CQ$600=G$3)*(GMWA!$CP$2:$CP$600=G$4)*(GMWA!$CR$2:$CR$600=G$1),0),$A75-1966)</f>
        <v>1.44011</v>
      </c>
      <c r="H75" s="285" cm="1">
        <f t="array" ref="H75">INDEX(GMWA!$A$2:$CR$600,MATCH(1,(GMWA!$CQ$2:$CQ$600=H$3)*(GMWA!$CP$2:$CP$600=H$4)*(GMWA!$CR$2:$CR$600=H$1),0),$A75-1966)</f>
        <v>50420.94</v>
      </c>
      <c r="I75" s="285" cm="1">
        <f t="array" ref="I75">INDEX(GMWA!$A$2:$CR$600,MATCH(1,(GMWA!$CQ$2:$CQ$600=I$3)*(GMWA!$CP$2:$CP$600=I$4)*(GMWA!$CR$2:$CR$600=I$1),0),$A75-1966)</f>
        <v>3.6072989999999998</v>
      </c>
      <c r="J75" s="285" cm="1">
        <f t="array" ref="J75">INDEX(GMWA!$A$2:$CR$600,MATCH(1,(GMWA!$CQ$2:$CQ$600=J$3)*(GMWA!$CP$2:$CP$600=J$4)*(GMWA!$CR$2:$CR$600=J$1),0),$A75-1966)</f>
        <v>41747.629999999997</v>
      </c>
      <c r="K75" s="285" cm="1">
        <f t="array" ref="K75">INDEX(GMWA!$A$2:$CR$600,MATCH(1,(GMWA!$CQ$2:$CQ$600=K$3)*(GMWA!$CP$2:$CP$600=K$4)*(GMWA!$CR$2:$CR$600=K$1),0),$A75-1966)</f>
        <v>66.881619999999998</v>
      </c>
      <c r="L75" s="285" cm="1">
        <f t="array" ref="L75">INDEX(GMWA!$A$2:$CR$600,MATCH(1,(GMWA!$CQ$2:$CQ$600=L$3)*(GMWA!$CP$2:$CP$600=L$4)*(GMWA!$CR$2:$CR$600=L$1),0),$A75-1966)</f>
        <v>121.92959999999999</v>
      </c>
      <c r="M75" s="285" cm="1">
        <f t="array" ref="M75">INDEX(GMWA!$A$2:$CR$600,MATCH(1,(GMWA!$CQ$2:$CQ$600=M$3)*(GMWA!$CP$2:$CP$600=M$4)*(GMWA!$CR$2:$CR$600=M$1),0),$A75-1966)</f>
        <v>115.4044</v>
      </c>
      <c r="N75" s="285" cm="1">
        <f t="array" ref="N75">INDEX(GMWA!$A$2:$CR$600,MATCH(1,(GMWA!$CQ$2:$CQ$600=N$3)*(GMWA!$CP$2:$CP$600=N$4)*(GMWA!$CR$2:$CR$600=N$1),0),$A75-1966)</f>
        <v>61.092350000000003</v>
      </c>
      <c r="O75" s="285" cm="1">
        <f t="array" ref="O75">INDEX(GMWA!$A$2:$CR$600,MATCH(1,(GMWA!$CQ$2:$CQ$600=O$3)*(GMWA!$CP$2:$CP$600=O$4)*(GMWA!$CR$2:$CR$600=O$1),0),$A75-1966)</f>
        <v>21.603639999999999</v>
      </c>
      <c r="P75" s="285" cm="1">
        <f t="array" ref="P75">INDEX(GMWA!$A$2:$CR$600,MATCH(1,(GMWA!$CQ$2:$CQ$600=P$3)*(GMWA!$CP$2:$CP$600=P$4)*(GMWA!$CR$2:$CR$600=P$1),0),$A75-1966)</f>
        <v>18.102340000000002</v>
      </c>
      <c r="Q75" s="285" cm="1">
        <f t="array" ref="Q75">INDEX(GMWA!$A$2:$CR$600,MATCH(1,(GMWA!$CQ$2:$CQ$600=Q$3)*(GMWA!$CP$2:$CP$600=Q$4)*(GMWA!$CR$2:$CR$600=Q$1),0),$A75-1966)</f>
        <v>11.1616</v>
      </c>
      <c r="R75" s="285" cm="1">
        <f t="array" ref="R75">INDEX(GMWA!$A$2:$CR$600,MATCH(1,(GMWA!$CQ$2:$CQ$600=R$3)*(GMWA!$CP$2:$CP$600=R$4)*(GMWA!$CR$2:$CR$600=R$1),0),$A75-1966)</f>
        <v>6.9394070000000001</v>
      </c>
      <c r="S75" s="285" cm="1">
        <f t="array" ref="S75">INDEX(GMWA!$A$2:$CR$600,MATCH(1,(GMWA!$CQ$2:$CQ$600=S$3)*(GMWA!$CP$2:$CP$600=S$4)*(GMWA!$CR$2:$CR$600=S$1),0),$A75-1966)</f>
        <v>8.1900220000000008</v>
      </c>
      <c r="T75" s="285" cm="1">
        <f t="array" ref="T75">INDEX(GMWA!$A$2:$CR$600,MATCH(1,(GMWA!$CQ$2:$CQ$600=T$3)*(GMWA!$CP$2:$CP$600=T$4)*(GMWA!$CR$2:$CR$600=T$1),0),$A75-1966)</f>
        <v>12.968209999999999</v>
      </c>
      <c r="U75" s="285" cm="1">
        <f t="array" ref="U75">INDEX(GMWA!$A$2:$CR$600,MATCH(1,(GMWA!$CQ$2:$CQ$600=U$3)*(GMWA!$CP$2:$CP$600=U$4)*(GMWA!$CR$2:$CR$600=U$1),0),$A75-1966)</f>
        <v>8.3600680000000001</v>
      </c>
      <c r="V75" s="285" cm="1">
        <f t="array" ref="V75">INDEX(GMWA!$A$2:$CR$600,MATCH(1,(GMWA!$CQ$2:$CQ$600=V$3)*(GMWA!$CP$2:$CP$600=V$4)*(GMWA!$CR$2:$CR$600=V$1),0),$A75-1966)</f>
        <v>4712014</v>
      </c>
      <c r="W75" s="285" cm="1">
        <f t="array" ref="W75">INDEX(GMWA!$A$2:$CR$600,MATCH(1,(GMWA!$CQ$2:$CQ$600=W$3)*(GMWA!$CP$2:$CP$600=W$4)*(GMWA!$CR$2:$CR$600=W$1),0),$A75-1966)</f>
        <v>96141.22</v>
      </c>
      <c r="X75" s="285" cm="1">
        <f t="array" ref="X75">INDEX(GMWA!$A$2:$CR$600,MATCH(1,(GMWA!$CQ$2:$CQ$600=X$3)*(GMWA!$CP$2:$CP$600=X$4)*(GMWA!$CR$2:$CR$600=X$1),0),$A75-1966)</f>
        <v>1561195</v>
      </c>
      <c r="Y75" s="285" cm="1">
        <f t="array" ref="Y75">INDEX(GMWA!$A$2:$CR$600,MATCH(1,(GMWA!$CQ$2:$CQ$600=Y$3)*(GMWA!$CP$2:$CP$600=Y$4)*(GMWA!$CR$2:$CR$600=Y$1),0),$A75-1966)</f>
        <v>3536920</v>
      </c>
      <c r="Z75" s="285" cm="1">
        <f t="array" ref="Z75">INDEX(GMWA!$A$2:$CR$600,MATCH(1,(GMWA!$CQ$2:$CQ$600=Z$3)*(GMWA!$CP$2:$CP$600=Z$4)*(GMWA!$CR$2:$CR$600=Z$1),0),$A75-1966)</f>
        <v>2691772</v>
      </c>
      <c r="AA75" s="285" cm="1">
        <f t="array" ref="AA75">INDEX(GMWA!$A$2:$CR$600,MATCH(1,(GMWA!$CQ$2:$CQ$600=AA$3)*(GMWA!$CP$2:$CP$600=AA$4)*(GMWA!$CR$2:$CR$600=AA$1),0),$A75-1966)</f>
        <v>481.63929999999999</v>
      </c>
      <c r="AB75" s="285" cm="1">
        <f t="array" ref="AB75">INDEX(GMWA!$A$2:$CR$600,MATCH(1,(GMWA!$CQ$2:$CQ$600=AB$3)*(GMWA!$CP$2:$CP$600=AB$4)*(GMWA!$CR$2:$CR$600=AB$1),0),$A75-1966)</f>
        <v>3117390</v>
      </c>
      <c r="AC75" s="285" cm="1">
        <f t="array" ref="AC75">INDEX(GMWA!$A$2:$CR$600,MATCH(1,(GMWA!$CQ$2:$CQ$600=AC$3)*(GMWA!$CP$2:$CP$600=AC$4)*(GMWA!$CR$2:$CR$600=AC$1),0),$A75-1966)</f>
        <v>309.54840000000002</v>
      </c>
      <c r="AD75" s="285" cm="1">
        <f t="array" ref="AD75">INDEX(GMWA!$A$2:$CR$600,MATCH(1,(GMWA!$CQ$2:$CQ$600=AD$3)*(GMWA!$CP$2:$CP$600=AD$4)*(GMWA!$CR$2:$CR$600=AD$1),0),$A75-1966)</f>
        <v>2121714</v>
      </c>
      <c r="AE75" s="285" cm="1">
        <f t="array" ref="AE75">INDEX(GMWA!$A$2:$CR$600,MATCH(1,(GMWA!$CQ$2:$CQ$600=AE$3)*(GMWA!$CP$2:$CP$600=AE$4)*(GMWA!$CR$2:$CR$600=AE$1),0),$A75-1966)</f>
        <v>3094.5659999999998</v>
      </c>
      <c r="AF75" s="285" cm="1">
        <f t="array" ref="AF75">INDEX(GMWA!$A$2:$CR$600,MATCH(1,(GMWA!$CQ$2:$CQ$600=AF$3)*(GMWA!$CP$2:$CP$600=AF$4)*(GMWA!$CR$2:$CR$600=AF$1),0),$A75-1966)</f>
        <v>5976.6639999999998</v>
      </c>
      <c r="AG75" s="285" cm="1">
        <f t="array" ref="AG75">INDEX(GMWA!$A$2:$CR$600,MATCH(1,(GMWA!$CQ$2:$CQ$600=AG$3)*(GMWA!$CP$2:$CP$600=AG$4)*(GMWA!$CR$2:$CR$600=AG$1),0),$A75-1966)</f>
        <v>4238.9830000000002</v>
      </c>
      <c r="AH75" s="285" cm="1">
        <f t="array" ref="AH75">INDEX(GMWA!$A$2:$CR$600,MATCH(1,(GMWA!$CQ$2:$CQ$600=AH$3)*(GMWA!$CP$2:$CP$600=AH$4)*(GMWA!$CR$2:$CR$600=AH$1),0),$A75-1966)</f>
        <v>2605.038</v>
      </c>
      <c r="AI75" s="285" cm="1">
        <f t="array" ref="AI75">INDEX(GMWA!$A$2:$CR$600,MATCH(1,(GMWA!$CQ$2:$CQ$600=AI$3)*(GMWA!$CP$2:$CP$600=AI$4)*(GMWA!$CR$2:$CR$600=AI$1),0),$A75-1966)</f>
        <v>894.60929999999996</v>
      </c>
      <c r="AJ75" s="285" cm="1">
        <f t="array" ref="AJ75">INDEX(GMWA!$A$2:$CR$600,MATCH(1,(GMWA!$CQ$2:$CQ$600=AJ$3)*(GMWA!$CP$2:$CP$600=AJ$4)*(GMWA!$CR$2:$CR$600=AJ$1),0),$A75-1966)</f>
        <v>930.74239999999998</v>
      </c>
      <c r="AK75" s="285" cm="1">
        <f t="array" ref="AK75">INDEX(GMWA!$A$2:$CR$600,MATCH(1,(GMWA!$CQ$2:$CQ$600=AK$3)*(GMWA!$CP$2:$CP$600=AK$4)*(GMWA!$CR$2:$CR$600=AK$1),0),$A75-1966)</f>
        <v>715.76059999999995</v>
      </c>
      <c r="AL75" s="285" cm="1">
        <f t="array" ref="AL75">INDEX(GMWA!$A$2:$CR$600,MATCH(1,(GMWA!$CQ$2:$CQ$600=AL$3)*(GMWA!$CP$2:$CP$600=AL$4)*(GMWA!$CR$2:$CR$600=AL$1),0),$A75-1966)</f>
        <v>391.25889999999998</v>
      </c>
      <c r="AM75" s="285" cm="1">
        <f t="array" ref="AM75">INDEX(GMWA!$A$2:$CR$600,MATCH(1,(GMWA!$CQ$2:$CQ$600=AM$3)*(GMWA!$CP$2:$CP$600=AM$4)*(GMWA!$CR$2:$CR$600=AM$1),0),$A75-1966)</f>
        <v>268.3965</v>
      </c>
      <c r="AN75" s="285" cm="1">
        <f t="array" ref="AN75">INDEX(GMWA!$A$2:$CR$600,MATCH(1,(GMWA!$CQ$2:$CQ$600=AN$3)*(GMWA!$CP$2:$CP$600=AN$4)*(GMWA!$CR$2:$CR$600=AN$1),0),$A75-1966)</f>
        <v>530.47349999999994</v>
      </c>
      <c r="AO75" s="285" cm="1">
        <f t="array" ref="AO75">INDEX(GMWA!$A$2:$CR$600,MATCH(1,(GMWA!$CQ$2:$CQ$600=AO$3)*(GMWA!$CP$2:$CP$600=AO$4)*(GMWA!$CR$2:$CR$600=AO$1),0),$A75-1966)</f>
        <v>314.42919999999998</v>
      </c>
      <c r="AP75" s="285" cm="1">
        <f t="array" ref="AP75">INDEX(GMWA!$A$2:$CR$600,MATCH(1,(GMWA!$CQ$2:$CQ$600=AP$3)*(GMWA!$CP$2:$CP$600=AP$4)*(GMWA!$CR$2:$CR$600=AP$1),0),$A75-1966)</f>
        <v>5305361</v>
      </c>
      <c r="AQ75" s="285" cm="1">
        <f t="array" ref="AQ75">INDEX(GMWA!$A$2:$CR$600,MATCH(1,(GMWA!$CQ$2:$CQ$600=AQ$3)*(GMWA!$CP$2:$CP$600=AQ$4)*(GMWA!$CR$2:$CR$600=AQ$1),0),$A75-1966)</f>
        <v>56891.71</v>
      </c>
      <c r="AR75" s="285" cm="1">
        <f t="array" ref="AR75">INDEX(GMWA!$A$2:$CR$600,MATCH(1,(GMWA!$CQ$2:$CQ$600=AR$3)*(GMWA!$CP$2:$CP$600=AR$4)*(GMWA!$CR$2:$CR$600=AR$1),0),$A75-1966)</f>
        <v>779023.1</v>
      </c>
      <c r="AS75" s="285" cm="1">
        <f t="array" ref="AS75">INDEX(GMWA!$A$2:$CR$600,MATCH(1,(GMWA!$CQ$2:$CQ$600=AS$3)*(GMWA!$CP$2:$CP$600=AS$4)*(GMWA!$CR$2:$CR$600=AS$1),0),$A75-1966)</f>
        <v>5840686</v>
      </c>
      <c r="AT75" s="285" cm="1">
        <f t="array" ref="AT75">INDEX(GMWA!$A$2:$CR$600,MATCH(1,(GMWA!$CQ$2:$CQ$600=AT$3)*(GMWA!$CP$2:$CP$600=AT$4)*(GMWA!$CR$2:$CR$600=AT$1),0),$A75-1966)</f>
        <v>5822677</v>
      </c>
      <c r="AU75" s="285" cm="1">
        <f t="array" ref="AU75">INDEX(GMWA!$A$2:$CR$600,MATCH(1,(GMWA!$CQ$2:$CQ$600=AU$3)*(GMWA!$CP$2:$CP$600=AU$4)*(GMWA!$CR$2:$CR$600=AU$1),0),$A75-1966)</f>
        <v>5491.17</v>
      </c>
      <c r="AV75" s="285" cm="1">
        <f t="array" ref="AV75">INDEX(GMWA!$A$2:$CR$600,MATCH(1,(GMWA!$CQ$2:$CQ$600=AV$3)*(GMWA!$CP$2:$CP$600=AV$4)*(GMWA!$CR$2:$CR$600=AV$1),0),$A75-1966)</f>
        <v>11819660</v>
      </c>
      <c r="AW75" s="285" cm="1">
        <f t="array" ref="AW75">INDEX(GMWA!$A$2:$CR$600,MATCH(1,(GMWA!$CQ$2:$CQ$600=AW$3)*(GMWA!$CP$2:$CP$600=AW$4)*(GMWA!$CR$2:$CR$600=AW$1),0),$A75-1966)</f>
        <v>1305.9090000000001</v>
      </c>
      <c r="AX75" s="285" cm="1">
        <f t="array" ref="AX75">INDEX(GMWA!$A$2:$CR$600,MATCH(1,(GMWA!$CQ$2:$CQ$600=AX$3)*(GMWA!$CP$2:$CP$600=AX$4)*(GMWA!$CR$2:$CR$600=AX$1),0),$A75-1966)</f>
        <v>4738859</v>
      </c>
      <c r="AY75" s="285" cm="1">
        <f t="array" ref="AY75">INDEX(GMWA!$A$2:$CR$600,MATCH(1,(GMWA!$CQ$2:$CQ$600=AY$3)*(GMWA!$CP$2:$CP$600=AY$4)*(GMWA!$CR$2:$CR$600=AY$1),0),$A75-1966)</f>
        <v>7045.2910000000002</v>
      </c>
      <c r="AZ75" s="285" cm="1">
        <f t="array" ref="AZ75">INDEX(GMWA!$A$2:$CR$600,MATCH(1,(GMWA!$CQ$2:$CQ$600=AZ$3)*(GMWA!$CP$2:$CP$600=AZ$4)*(GMWA!$CR$2:$CR$600=AZ$1),0),$A75-1966)</f>
        <v>4934.0820000000003</v>
      </c>
      <c r="BA75" s="285" cm="1">
        <f t="array" ref="BA75">INDEX(GMWA!$A$2:$CR$600,MATCH(1,(GMWA!$CQ$2:$CQ$600=BA$3)*(GMWA!$CP$2:$CP$600=BA$4)*(GMWA!$CR$2:$CR$600=BA$1),0),$A75-1966)</f>
        <v>3181.7069999999999</v>
      </c>
      <c r="BB75" s="285" cm="1">
        <f t="array" ref="BB75">INDEX(GMWA!$A$2:$CR$600,MATCH(1,(GMWA!$CQ$2:$CQ$600=BB$3)*(GMWA!$CP$2:$CP$600=BB$4)*(GMWA!$CR$2:$CR$600=BB$1),0),$A75-1966)</f>
        <v>2612.1819999999998</v>
      </c>
      <c r="BC75" s="285" cm="1">
        <f t="array" ref="BC75">INDEX(GMWA!$A$2:$CR$600,MATCH(1,(GMWA!$CQ$2:$CQ$600=BC$3)*(GMWA!$CP$2:$CP$600=BC$4)*(GMWA!$CR$2:$CR$600=BC$1),0),$A75-1966)</f>
        <v>1944.212</v>
      </c>
      <c r="BD75" s="285" cm="1">
        <f t="array" ref="BD75">INDEX(GMWA!$A$2:$CR$600,MATCH(1,(GMWA!$CQ$2:$CQ$600=BD$3)*(GMWA!$CP$2:$CP$600=BD$4)*(GMWA!$CR$2:$CR$600=BD$1),0),$A75-1966)</f>
        <v>1069.777</v>
      </c>
      <c r="BE75" s="285" cm="1">
        <f t="array" ref="BE75">INDEX(GMWA!$A$2:$CR$600,MATCH(1,(GMWA!$CQ$2:$CQ$600=BE$3)*(GMWA!$CP$2:$CP$600=BE$4)*(GMWA!$CR$2:$CR$600=BE$1),0),$A75-1966)</f>
        <v>897.55930000000001</v>
      </c>
      <c r="BF75" s="285" cm="1">
        <f t="array" ref="BF75">INDEX(GMWA!$A$2:$CR$600,MATCH(1,(GMWA!$CQ$2:$CQ$600=BF$3)*(GMWA!$CP$2:$CP$600=BF$4)*(GMWA!$CR$2:$CR$600=BF$1),0),$A75-1966)</f>
        <v>431.10599999999999</v>
      </c>
      <c r="BG75" s="285" cm="1">
        <f t="array" ref="BG75">INDEX(GMWA!$A$2:$CR$600,MATCH(1,(GMWA!$CQ$2:$CQ$600=BG$3)*(GMWA!$CP$2:$CP$600=BG$4)*(GMWA!$CR$2:$CR$600=BG$1),0),$A75-1966)</f>
        <v>1167.3150000000001</v>
      </c>
      <c r="BH75" s="285" cm="1">
        <f t="array" ref="BH75">INDEX(GMWA!$A$2:$CR$600,MATCH(1,(GMWA!$CQ$2:$CQ$600=BH$3)*(GMWA!$CP$2:$CP$600=BH$4)*(GMWA!$CR$2:$CR$600=BH$1),0),$A75-1966)</f>
        <v>385.89319999999998</v>
      </c>
      <c r="BI75" s="285" cm="1">
        <f t="array" ref="BI75">INDEX(GMWA!$A$2:$CR$600,MATCH(1,(GMWA!$CQ$2:$CQ$600=BI$3)*(GMWA!$CP$2:$CP$600=BI$4)*(GMWA!$CR$2:$CR$600=BI$1),0),$A75-1966)</f>
        <v>469.56490000000002</v>
      </c>
      <c r="BK75" s="288">
        <f t="shared" si="12"/>
        <v>3.4172309335243907</v>
      </c>
      <c r="BL75" s="288">
        <f t="shared" si="12"/>
        <v>3.3361850411301206</v>
      </c>
      <c r="BM75" s="288">
        <f t="shared" si="12"/>
        <v>1.4143121134771759</v>
      </c>
      <c r="BN75" s="288">
        <f t="shared" si="12"/>
        <v>3.4777320380444001</v>
      </c>
      <c r="BO75" s="288">
        <f t="shared" si="12"/>
        <v>3.4169706795374939</v>
      </c>
      <c r="BP75" s="288">
        <f t="shared" si="12"/>
        <v>0.29900176335278289</v>
      </c>
      <c r="BQ75" s="288">
        <f t="shared" si="12"/>
        <v>1.6174087938948929</v>
      </c>
      <c r="BR75" s="288">
        <f t="shared" si="12"/>
        <v>1.1653424795605467</v>
      </c>
      <c r="BS75" s="288">
        <f t="shared" si="12"/>
        <v>1.9676370142252912</v>
      </c>
      <c r="BT75" s="288">
        <f t="shared" si="12"/>
        <v>2.1612600926915118</v>
      </c>
      <c r="BU75" s="288">
        <f t="shared" si="12"/>
        <v>2.0400946079618998</v>
      </c>
      <c r="BV75" s="288">
        <f t="shared" si="12"/>
        <v>2.7224548907131734</v>
      </c>
      <c r="BW75" s="288">
        <f t="shared" si="12"/>
        <v>2.3451615677007398</v>
      </c>
      <c r="BX75" s="288">
        <f t="shared" si="11"/>
        <v>2.4148687030192959</v>
      </c>
      <c r="BY75" s="288">
        <f t="shared" si="11"/>
        <v>1.9449355697129518</v>
      </c>
      <c r="BZ75" s="288">
        <f t="shared" si="11"/>
        <v>1.5594040800792892</v>
      </c>
      <c r="CA75" s="288">
        <f t="shared" si="10"/>
        <v>1.7736100060599262</v>
      </c>
      <c r="CB75" s="288">
        <f t="shared" si="10"/>
        <v>3.0514637858541378</v>
      </c>
      <c r="CC75" s="288">
        <f t="shared" si="10"/>
        <v>2.4446480361412966</v>
      </c>
      <c r="CD75" s="288">
        <f t="shared" si="10"/>
        <v>2.6588077697618417</v>
      </c>
    </row>
    <row r="76" spans="1:82">
      <c r="A76" s="285">
        <f t="shared" si="9"/>
        <v>2042</v>
      </c>
      <c r="B76" s="285" cm="1">
        <f t="array" ref="B76">INDEX(GMWA!$A$2:$CR$600,MATCH(1,(GMWA!$CQ$2:$CQ$600=B$3)*(GMWA!$CP$2:$CP$600=B$4)*(GMWA!$CR$2:$CR$600=B$1),0),$A76-1966)</f>
        <v>166163.4</v>
      </c>
      <c r="C76" s="285" cm="1">
        <f t="array" ref="C76">INDEX(GMWA!$A$2:$CR$600,MATCH(1,(GMWA!$CQ$2:$CQ$600=C$3)*(GMWA!$CP$2:$CP$600=C$4)*(GMWA!$CR$2:$CR$600=C$1),0),$A76-1966)</f>
        <v>3340.2710000000002</v>
      </c>
      <c r="D76" s="285" cm="1">
        <f t="array" ref="D76">INDEX(GMWA!$A$2:$CR$600,MATCH(1,(GMWA!$CQ$2:$CQ$600=D$3)*(GMWA!$CP$2:$CP$600=D$4)*(GMWA!$CR$2:$CR$600=D$1),0),$A76-1966)</f>
        <v>22165.360000000001</v>
      </c>
      <c r="E76" s="285" cm="1">
        <f t="array" ref="E76">INDEX(GMWA!$A$2:$CR$600,MATCH(1,(GMWA!$CQ$2:$CQ$600=E$3)*(GMWA!$CP$2:$CP$600=E$4)*(GMWA!$CR$2:$CR$600=E$1),0),$A76-1966)</f>
        <v>123391.3</v>
      </c>
      <c r="F76" s="285" cm="1">
        <f t="array" ref="F76">INDEX(GMWA!$A$2:$CR$600,MATCH(1,(GMWA!$CQ$2:$CQ$600=F$3)*(GMWA!$CP$2:$CP$600=F$4)*(GMWA!$CR$2:$CR$600=F$1),0),$A76-1966)</f>
        <v>95845.23</v>
      </c>
      <c r="G76" s="285" cm="1">
        <f t="array" ref="G76">INDEX(GMWA!$A$2:$CR$600,MATCH(1,(GMWA!$CQ$2:$CQ$600=G$3)*(GMWA!$CP$2:$CP$600=G$4)*(GMWA!$CR$2:$CR$600=G$1),0),$A76-1966)</f>
        <v>0.54259570000000001</v>
      </c>
      <c r="H76" s="285" cm="1">
        <f t="array" ref="H76">INDEX(GMWA!$A$2:$CR$600,MATCH(1,(GMWA!$CQ$2:$CQ$600=H$3)*(GMWA!$CP$2:$CP$600=H$4)*(GMWA!$CR$2:$CR$600=H$1),0),$A76-1966)</f>
        <v>50944.73</v>
      </c>
      <c r="I76" s="285" cm="1">
        <f t="array" ref="I76">INDEX(GMWA!$A$2:$CR$600,MATCH(1,(GMWA!$CQ$2:$CQ$600=I$3)*(GMWA!$CP$2:$CP$600=I$4)*(GMWA!$CR$2:$CR$600=I$1),0),$A76-1966)</f>
        <v>3.701654</v>
      </c>
      <c r="J76" s="285" cm="1">
        <f t="array" ref="J76">INDEX(GMWA!$A$2:$CR$600,MATCH(1,(GMWA!$CQ$2:$CQ$600=J$3)*(GMWA!$CP$2:$CP$600=J$4)*(GMWA!$CR$2:$CR$600=J$1),0),$A76-1966)</f>
        <v>43205.69</v>
      </c>
      <c r="K76" s="285" cm="1">
        <f t="array" ref="K76">INDEX(GMWA!$A$2:$CR$600,MATCH(1,(GMWA!$CQ$2:$CQ$600=K$3)*(GMWA!$CP$2:$CP$600=K$4)*(GMWA!$CR$2:$CR$600=K$1),0),$A76-1966)</f>
        <v>67.896829999999994</v>
      </c>
      <c r="L76" s="285" cm="1">
        <f t="array" ref="L76">INDEX(GMWA!$A$2:$CR$600,MATCH(1,(GMWA!$CQ$2:$CQ$600=L$3)*(GMWA!$CP$2:$CP$600=L$4)*(GMWA!$CR$2:$CR$600=L$1),0),$A76-1966)</f>
        <v>125.26860000000001</v>
      </c>
      <c r="M76" s="285" cm="1">
        <f t="array" ref="M76">INDEX(GMWA!$A$2:$CR$600,MATCH(1,(GMWA!$CQ$2:$CQ$600=M$3)*(GMWA!$CP$2:$CP$600=M$4)*(GMWA!$CR$2:$CR$600=M$1),0),$A76-1966)</f>
        <v>116.92</v>
      </c>
      <c r="N76" s="285" cm="1">
        <f t="array" ref="N76">INDEX(GMWA!$A$2:$CR$600,MATCH(1,(GMWA!$CQ$2:$CQ$600=N$3)*(GMWA!$CP$2:$CP$600=N$4)*(GMWA!$CR$2:$CR$600=N$1),0),$A76-1966)</f>
        <v>62.718870000000003</v>
      </c>
      <c r="O76" s="285" cm="1">
        <f t="array" ref="O76">INDEX(GMWA!$A$2:$CR$600,MATCH(1,(GMWA!$CQ$2:$CQ$600=O$3)*(GMWA!$CP$2:$CP$600=O$4)*(GMWA!$CR$2:$CR$600=O$1),0),$A76-1966)</f>
        <v>22.281040000000001</v>
      </c>
      <c r="P76" s="285" cm="1">
        <f t="array" ref="P76">INDEX(GMWA!$A$2:$CR$600,MATCH(1,(GMWA!$CQ$2:$CQ$600=P$3)*(GMWA!$CP$2:$CP$600=P$4)*(GMWA!$CR$2:$CR$600=P$1),0),$A76-1966)</f>
        <v>18.46246</v>
      </c>
      <c r="Q76" s="285" cm="1">
        <f t="array" ref="Q76">INDEX(GMWA!$A$2:$CR$600,MATCH(1,(GMWA!$CQ$2:$CQ$600=Q$3)*(GMWA!$CP$2:$CP$600=Q$4)*(GMWA!$CR$2:$CR$600=Q$1),0),$A76-1966)</f>
        <v>11.395440000000001</v>
      </c>
      <c r="R76" s="285" cm="1">
        <f t="array" ref="R76">INDEX(GMWA!$A$2:$CR$600,MATCH(1,(GMWA!$CQ$2:$CQ$600=R$3)*(GMWA!$CP$2:$CP$600=R$4)*(GMWA!$CR$2:$CR$600=R$1),0),$A76-1966)</f>
        <v>7.0532589999999997</v>
      </c>
      <c r="S76" s="285" cm="1">
        <f t="array" ref="S76">INDEX(GMWA!$A$2:$CR$600,MATCH(1,(GMWA!$CQ$2:$CQ$600=S$3)*(GMWA!$CP$2:$CP$600=S$4)*(GMWA!$CR$2:$CR$600=S$1),0),$A76-1966)</f>
        <v>8.5575589999999995</v>
      </c>
      <c r="T76" s="285" cm="1">
        <f t="array" ref="T76">INDEX(GMWA!$A$2:$CR$600,MATCH(1,(GMWA!$CQ$2:$CQ$600=T$3)*(GMWA!$CP$2:$CP$600=T$4)*(GMWA!$CR$2:$CR$600=T$1),0),$A76-1966)</f>
        <v>13.150930000000001</v>
      </c>
      <c r="U76" s="285" cm="1">
        <f t="array" ref="U76">INDEX(GMWA!$A$2:$CR$600,MATCH(1,(GMWA!$CQ$2:$CQ$600=U$3)*(GMWA!$CP$2:$CP$600=U$4)*(GMWA!$CR$2:$CR$600=U$1),0),$A76-1966)</f>
        <v>8.5486500000000003</v>
      </c>
      <c r="V76" s="285" cm="1">
        <f t="array" ref="V76">INDEX(GMWA!$A$2:$CR$600,MATCH(1,(GMWA!$CQ$2:$CQ$600=V$3)*(GMWA!$CP$2:$CP$600=V$4)*(GMWA!$CR$2:$CR$600=V$1),0),$A76-1966)</f>
        <v>4895820</v>
      </c>
      <c r="W76" s="285" cm="1">
        <f t="array" ref="W76">INDEX(GMWA!$A$2:$CR$600,MATCH(1,(GMWA!$CQ$2:$CQ$600=W$3)*(GMWA!$CP$2:$CP$600=W$4)*(GMWA!$CR$2:$CR$600=W$1),0),$A76-1966)</f>
        <v>100377.8</v>
      </c>
      <c r="X76" s="285" cm="1">
        <f t="array" ref="X76">INDEX(GMWA!$A$2:$CR$600,MATCH(1,(GMWA!$CQ$2:$CQ$600=X$3)*(GMWA!$CP$2:$CP$600=X$4)*(GMWA!$CR$2:$CR$600=X$1),0),$A76-1966)</f>
        <v>1564620</v>
      </c>
      <c r="Y76" s="285" cm="1">
        <f t="array" ref="Y76">INDEX(GMWA!$A$2:$CR$600,MATCH(1,(GMWA!$CQ$2:$CQ$600=Y$3)*(GMWA!$CP$2:$CP$600=Y$4)*(GMWA!$CR$2:$CR$600=Y$1),0),$A76-1966)</f>
        <v>3531845</v>
      </c>
      <c r="Z76" s="285" cm="1">
        <f t="array" ref="Z76">INDEX(GMWA!$A$2:$CR$600,MATCH(1,(GMWA!$CQ$2:$CQ$600=Z$3)*(GMWA!$CP$2:$CP$600=Z$4)*(GMWA!$CR$2:$CR$600=Z$1),0),$A76-1966)</f>
        <v>2793016</v>
      </c>
      <c r="AA76" s="285" cm="1">
        <f t="array" ref="AA76">INDEX(GMWA!$A$2:$CR$600,MATCH(1,(GMWA!$CQ$2:$CQ$600=AA$3)*(GMWA!$CP$2:$CP$600=AA$4)*(GMWA!$CR$2:$CR$600=AA$1),0),$A76-1966)</f>
        <v>461.65219999999999</v>
      </c>
      <c r="AB76" s="285" cm="1">
        <f t="array" ref="AB76">INDEX(GMWA!$A$2:$CR$600,MATCH(1,(GMWA!$CQ$2:$CQ$600=AB$3)*(GMWA!$CP$2:$CP$600=AB$4)*(GMWA!$CR$2:$CR$600=AB$1),0),$A76-1966)</f>
        <v>3151408</v>
      </c>
      <c r="AC76" s="285" cm="1">
        <f t="array" ref="AC76">INDEX(GMWA!$A$2:$CR$600,MATCH(1,(GMWA!$CQ$2:$CQ$600=AC$3)*(GMWA!$CP$2:$CP$600=AC$4)*(GMWA!$CR$2:$CR$600=AC$1),0),$A76-1966)</f>
        <v>324.44130000000001</v>
      </c>
      <c r="AD76" s="285" cm="1">
        <f t="array" ref="AD76">INDEX(GMWA!$A$2:$CR$600,MATCH(1,(GMWA!$CQ$2:$CQ$600=AD$3)*(GMWA!$CP$2:$CP$600=AD$4)*(GMWA!$CR$2:$CR$600=AD$1),0),$A76-1966)</f>
        <v>2170320</v>
      </c>
      <c r="AE76" s="285" cm="1">
        <f t="array" ref="AE76">INDEX(GMWA!$A$2:$CR$600,MATCH(1,(GMWA!$CQ$2:$CQ$600=AE$3)*(GMWA!$CP$2:$CP$600=AE$4)*(GMWA!$CR$2:$CR$600=AE$1),0),$A76-1966)</f>
        <v>3140.8739999999998</v>
      </c>
      <c r="AF76" s="285" cm="1">
        <f t="array" ref="AF76">INDEX(GMWA!$A$2:$CR$600,MATCH(1,(GMWA!$CQ$2:$CQ$600=AF$3)*(GMWA!$CP$2:$CP$600=AF$4)*(GMWA!$CR$2:$CR$600=AF$1),0),$A76-1966)</f>
        <v>6128.7839999999997</v>
      </c>
      <c r="AG76" s="285" cm="1">
        <f t="array" ref="AG76">INDEX(GMWA!$A$2:$CR$600,MATCH(1,(GMWA!$CQ$2:$CQ$600=AG$3)*(GMWA!$CP$2:$CP$600=AG$4)*(GMWA!$CR$2:$CR$600=AG$1),0),$A76-1966)</f>
        <v>4288.4849999999997</v>
      </c>
      <c r="AH76" s="285" cm="1">
        <f t="array" ref="AH76">INDEX(GMWA!$A$2:$CR$600,MATCH(1,(GMWA!$CQ$2:$CQ$600=AH$3)*(GMWA!$CP$2:$CP$600=AH$4)*(GMWA!$CR$2:$CR$600=AH$1),0),$A76-1966)</f>
        <v>2668.7379999999998</v>
      </c>
      <c r="AI76" s="285" cm="1">
        <f t="array" ref="AI76">INDEX(GMWA!$A$2:$CR$600,MATCH(1,(GMWA!$CQ$2:$CQ$600=AI$3)*(GMWA!$CP$2:$CP$600=AI$4)*(GMWA!$CR$2:$CR$600=AI$1),0),$A76-1966)</f>
        <v>920.86109999999996</v>
      </c>
      <c r="AJ76" s="285" cm="1">
        <f t="array" ref="AJ76">INDEX(GMWA!$A$2:$CR$600,MATCH(1,(GMWA!$CQ$2:$CQ$600=AJ$3)*(GMWA!$CP$2:$CP$600=AJ$4)*(GMWA!$CR$2:$CR$600=AJ$1),0),$A76-1966)</f>
        <v>946.63869999999997</v>
      </c>
      <c r="AK76" s="285" cm="1">
        <f t="array" ref="AK76">INDEX(GMWA!$A$2:$CR$600,MATCH(1,(GMWA!$CQ$2:$CQ$600=AK$3)*(GMWA!$CP$2:$CP$600=AK$4)*(GMWA!$CR$2:$CR$600=AK$1),0),$A76-1966)</f>
        <v>726.37670000000003</v>
      </c>
      <c r="AL76" s="285" cm="1">
        <f t="array" ref="AL76">INDEX(GMWA!$A$2:$CR$600,MATCH(1,(GMWA!$CQ$2:$CQ$600=AL$3)*(GMWA!$CP$2:$CP$600=AL$4)*(GMWA!$CR$2:$CR$600=AL$1),0),$A76-1966)</f>
        <v>400.73180000000002</v>
      </c>
      <c r="AM76" s="285" cm="1">
        <f t="array" ref="AM76">INDEX(GMWA!$A$2:$CR$600,MATCH(1,(GMWA!$CQ$2:$CQ$600=AM$3)*(GMWA!$CP$2:$CP$600=AM$4)*(GMWA!$CR$2:$CR$600=AM$1),0),$A76-1966)</f>
        <v>280.17469999999997</v>
      </c>
      <c r="AN76" s="285" cm="1">
        <f t="array" ref="AN76">INDEX(GMWA!$A$2:$CR$600,MATCH(1,(GMWA!$CQ$2:$CQ$600=AN$3)*(GMWA!$CP$2:$CP$600=AN$4)*(GMWA!$CR$2:$CR$600=AN$1),0),$A76-1966)</f>
        <v>535.83370000000002</v>
      </c>
      <c r="AO76" s="285" cm="1">
        <f t="array" ref="AO76">INDEX(GMWA!$A$2:$CR$600,MATCH(1,(GMWA!$CQ$2:$CQ$600=AO$3)*(GMWA!$CP$2:$CP$600=AO$4)*(GMWA!$CR$2:$CR$600=AO$1),0),$A76-1966)</f>
        <v>320.38619999999997</v>
      </c>
      <c r="AP76" s="285" cm="1">
        <f t="array" ref="AP76">INDEX(GMWA!$A$2:$CR$600,MATCH(1,(GMWA!$CQ$2:$CQ$600=AP$3)*(GMWA!$CP$2:$CP$600=AP$4)*(GMWA!$CR$2:$CR$600=AP$1),0),$A76-1966)</f>
        <v>5505381</v>
      </c>
      <c r="AQ76" s="285" cm="1">
        <f t="array" ref="AQ76">INDEX(GMWA!$A$2:$CR$600,MATCH(1,(GMWA!$CQ$2:$CQ$600=AQ$3)*(GMWA!$CP$2:$CP$600=AQ$4)*(GMWA!$CR$2:$CR$600=AQ$1),0),$A76-1966)</f>
        <v>59041.82</v>
      </c>
      <c r="AR76" s="285" cm="1">
        <f t="array" ref="AR76">INDEX(GMWA!$A$2:$CR$600,MATCH(1,(GMWA!$CQ$2:$CQ$600=AR$3)*(GMWA!$CP$2:$CP$600=AR$4)*(GMWA!$CR$2:$CR$600=AR$1),0),$A76-1966)</f>
        <v>788890.1</v>
      </c>
      <c r="AS76" s="285" cm="1">
        <f t="array" ref="AS76">INDEX(GMWA!$A$2:$CR$600,MATCH(1,(GMWA!$CQ$2:$CQ$600=AS$3)*(GMWA!$CP$2:$CP$600=AS$4)*(GMWA!$CR$2:$CR$600=AS$1),0),$A76-1966)</f>
        <v>6072584</v>
      </c>
      <c r="AT76" s="285" cm="1">
        <f t="array" ref="AT76">INDEX(GMWA!$A$2:$CR$600,MATCH(1,(GMWA!$CQ$2:$CQ$600=AT$3)*(GMWA!$CP$2:$CP$600=AT$4)*(GMWA!$CR$2:$CR$600=AT$1),0),$A76-1966)</f>
        <v>6075903</v>
      </c>
      <c r="AU76" s="285" cm="1">
        <f t="array" ref="AU76">INDEX(GMWA!$A$2:$CR$600,MATCH(1,(GMWA!$CQ$2:$CQ$600=AU$3)*(GMWA!$CP$2:$CP$600=AU$4)*(GMWA!$CR$2:$CR$600=AU$1),0),$A76-1966)</f>
        <v>5685.2820000000002</v>
      </c>
      <c r="AV76" s="285" cm="1">
        <f t="array" ref="AV76">INDEX(GMWA!$A$2:$CR$600,MATCH(1,(GMWA!$CQ$2:$CQ$600=AV$3)*(GMWA!$CP$2:$CP$600=AV$4)*(GMWA!$CR$2:$CR$600=AV$1),0),$A76-1966)</f>
        <v>12210670</v>
      </c>
      <c r="AW76" s="285" cm="1">
        <f t="array" ref="AW76">INDEX(GMWA!$A$2:$CR$600,MATCH(1,(GMWA!$CQ$2:$CQ$600=AW$3)*(GMWA!$CP$2:$CP$600=AW$4)*(GMWA!$CR$2:$CR$600=AW$1),0),$A76-1966)</f>
        <v>1340.067</v>
      </c>
      <c r="AX76" s="285" cm="1">
        <f t="array" ref="AX76">INDEX(GMWA!$A$2:$CR$600,MATCH(1,(GMWA!$CQ$2:$CQ$600=AX$3)*(GMWA!$CP$2:$CP$600=AX$4)*(GMWA!$CR$2:$CR$600=AX$1),0),$A76-1966)</f>
        <v>4877046</v>
      </c>
      <c r="AY76" s="285" cm="1">
        <f t="array" ref="AY76">INDEX(GMWA!$A$2:$CR$600,MATCH(1,(GMWA!$CQ$2:$CQ$600=AY$3)*(GMWA!$CP$2:$CP$600=AY$4)*(GMWA!$CR$2:$CR$600=AY$1),0),$A76-1966)</f>
        <v>7257.6760000000004</v>
      </c>
      <c r="AZ76" s="285" cm="1">
        <f t="array" ref="AZ76">INDEX(GMWA!$A$2:$CR$600,MATCH(1,(GMWA!$CQ$2:$CQ$600=AZ$3)*(GMWA!$CP$2:$CP$600=AZ$4)*(GMWA!$CR$2:$CR$600=AZ$1),0),$A76-1966)</f>
        <v>5074.6959999999999</v>
      </c>
      <c r="BA76" s="285" cm="1">
        <f t="array" ref="BA76">INDEX(GMWA!$A$2:$CR$600,MATCH(1,(GMWA!$CQ$2:$CQ$600=BA$3)*(GMWA!$CP$2:$CP$600=BA$4)*(GMWA!$CR$2:$CR$600=BA$1),0),$A76-1966)</f>
        <v>3248.29</v>
      </c>
      <c r="BB76" s="285" cm="1">
        <f t="array" ref="BB76">INDEX(GMWA!$A$2:$CR$600,MATCH(1,(GMWA!$CQ$2:$CQ$600=BB$3)*(GMWA!$CP$2:$CP$600=BB$4)*(GMWA!$CR$2:$CR$600=BB$1),0),$A76-1966)</f>
        <v>2678.1840000000002</v>
      </c>
      <c r="BC76" s="285" cm="1">
        <f t="array" ref="BC76">INDEX(GMWA!$A$2:$CR$600,MATCH(1,(GMWA!$CQ$2:$CQ$600=BC$3)*(GMWA!$CP$2:$CP$600=BC$4)*(GMWA!$CR$2:$CR$600=BC$1),0),$A76-1966)</f>
        <v>2006.05</v>
      </c>
      <c r="BD76" s="285" cm="1">
        <f t="array" ref="BD76">INDEX(GMWA!$A$2:$CR$600,MATCH(1,(GMWA!$CQ$2:$CQ$600=BD$3)*(GMWA!$CP$2:$CP$600=BD$4)*(GMWA!$CR$2:$CR$600=BD$1),0),$A76-1966)</f>
        <v>1100.232</v>
      </c>
      <c r="BE76" s="285" cm="1">
        <f t="array" ref="BE76">INDEX(GMWA!$A$2:$CR$600,MATCH(1,(GMWA!$CQ$2:$CQ$600=BE$3)*(GMWA!$CP$2:$CP$600=BE$4)*(GMWA!$CR$2:$CR$600=BE$1),0),$A76-1966)</f>
        <v>925.3297</v>
      </c>
      <c r="BF76" s="285" cm="1">
        <f t="array" ref="BF76">INDEX(GMWA!$A$2:$CR$600,MATCH(1,(GMWA!$CQ$2:$CQ$600=BF$3)*(GMWA!$CP$2:$CP$600=BF$4)*(GMWA!$CR$2:$CR$600=BF$1),0),$A76-1966)</f>
        <v>441.16640000000001</v>
      </c>
      <c r="BG76" s="285" cm="1">
        <f t="array" ref="BG76">INDEX(GMWA!$A$2:$CR$600,MATCH(1,(GMWA!$CQ$2:$CQ$600=BG$3)*(GMWA!$CP$2:$CP$600=BG$4)*(GMWA!$CR$2:$CR$600=BG$1),0),$A76-1966)</f>
        <v>1212.396</v>
      </c>
      <c r="BH76" s="285" cm="1">
        <f t="array" ref="BH76">INDEX(GMWA!$A$2:$CR$600,MATCH(1,(GMWA!$CQ$2:$CQ$600=BH$3)*(GMWA!$CP$2:$CP$600=BH$4)*(GMWA!$CR$2:$CR$600=BH$1),0),$A76-1966)</f>
        <v>395.13339999999999</v>
      </c>
      <c r="BI76" s="285" cm="1">
        <f t="array" ref="BI76">INDEX(GMWA!$A$2:$CR$600,MATCH(1,(GMWA!$CQ$2:$CQ$600=BI$3)*(GMWA!$CP$2:$CP$600=BI$4)*(GMWA!$CR$2:$CR$600=BI$1),0),$A76-1966)</f>
        <v>482.0428</v>
      </c>
      <c r="BK76" s="288">
        <f t="shared" si="12"/>
        <v>3.3939850729806245</v>
      </c>
      <c r="BL76" s="288">
        <f t="shared" si="12"/>
        <v>3.3276989533542278</v>
      </c>
      <c r="BM76" s="288">
        <f t="shared" si="12"/>
        <v>1.4166609144712454</v>
      </c>
      <c r="BN76" s="288">
        <f t="shared" si="12"/>
        <v>3.4936782333313046</v>
      </c>
      <c r="BO76" s="288">
        <f t="shared" si="12"/>
        <v>3.4316033277288778</v>
      </c>
      <c r="BP76" s="288">
        <f t="shared" si="12"/>
        <v>0.11753343750988299</v>
      </c>
      <c r="BQ76" s="288">
        <f t="shared" si="12"/>
        <v>1.6165704345486209</v>
      </c>
      <c r="BR76" s="288">
        <f t="shared" si="12"/>
        <v>1.1409318110857034</v>
      </c>
      <c r="BS76" s="288">
        <f t="shared" ref="BS76:BW84" si="13">100*(J76/AD76)</f>
        <v>1.9907520549964985</v>
      </c>
      <c r="BT76" s="288">
        <f t="shared" si="13"/>
        <v>2.1617177257031006</v>
      </c>
      <c r="BU76" s="288">
        <f t="shared" si="13"/>
        <v>2.0439388955460007</v>
      </c>
      <c r="BV76" s="288">
        <f t="shared" si="13"/>
        <v>2.7263707346533805</v>
      </c>
      <c r="BW76" s="288">
        <f t="shared" si="13"/>
        <v>2.3501321598448408</v>
      </c>
      <c r="BX76" s="288">
        <f t="shared" si="11"/>
        <v>2.4195874926196801</v>
      </c>
      <c r="BY76" s="288">
        <f t="shared" si="11"/>
        <v>1.9503174759282502</v>
      </c>
      <c r="BZ76" s="288">
        <f t="shared" si="11"/>
        <v>1.568805827609834</v>
      </c>
      <c r="CA76" s="288">
        <f t="shared" si="10"/>
        <v>1.7600946568253377</v>
      </c>
      <c r="CB76" s="288">
        <f t="shared" si="10"/>
        <v>3.0543653656093861</v>
      </c>
      <c r="CC76" s="288">
        <f t="shared" si="10"/>
        <v>2.4542931883530281</v>
      </c>
      <c r="CD76" s="288">
        <f t="shared" si="10"/>
        <v>2.6682329014171025</v>
      </c>
    </row>
    <row r="77" spans="1:82">
      <c r="A77" s="285">
        <f t="shared" si="9"/>
        <v>2043</v>
      </c>
      <c r="B77" s="285" cm="1">
        <f t="array" ref="B77">INDEX(GMWA!$A$2:$CR$600,MATCH(1,(GMWA!$CQ$2:$CQ$600=B$3)*(GMWA!$CP$2:$CP$600=B$4)*(GMWA!$CR$2:$CR$600=B$1),0),$A77-1966)</f>
        <v>171471.7</v>
      </c>
      <c r="C77" s="285" cm="1">
        <f t="array" ref="C77">INDEX(GMWA!$A$2:$CR$600,MATCH(1,(GMWA!$CQ$2:$CQ$600=C$3)*(GMWA!$CP$2:$CP$600=C$4)*(GMWA!$CR$2:$CR$600=C$1),0),$A77-1966)</f>
        <v>3474.0650000000001</v>
      </c>
      <c r="D77" s="285" cm="1">
        <f t="array" ref="D77">INDEX(GMWA!$A$2:$CR$600,MATCH(1,(GMWA!$CQ$2:$CQ$600=D$3)*(GMWA!$CP$2:$CP$600=D$4)*(GMWA!$CR$2:$CR$600=D$1),0),$A77-1966)</f>
        <v>22264.89</v>
      </c>
      <c r="E77" s="285" cm="1">
        <f t="array" ref="E77">INDEX(GMWA!$A$2:$CR$600,MATCH(1,(GMWA!$CQ$2:$CQ$600=E$3)*(GMWA!$CP$2:$CP$600=E$4)*(GMWA!$CR$2:$CR$600=E$1),0),$A77-1966)</f>
        <v>123743.1</v>
      </c>
      <c r="F77" s="285" cm="1">
        <f t="array" ref="F77">INDEX(GMWA!$A$2:$CR$600,MATCH(1,(GMWA!$CQ$2:$CQ$600=F$3)*(GMWA!$CP$2:$CP$600=F$4)*(GMWA!$CR$2:$CR$600=F$1),0),$A77-1966)</f>
        <v>99899.66</v>
      </c>
      <c r="G77" s="285" cm="1">
        <f t="array" ref="G77">INDEX(GMWA!$A$2:$CR$600,MATCH(1,(GMWA!$CQ$2:$CQ$600=G$3)*(GMWA!$CP$2:$CP$600=G$4)*(GMWA!$CR$2:$CR$600=G$1),0),$A77-1966)</f>
        <v>-0.3565239</v>
      </c>
      <c r="H77" s="285" cm="1">
        <f t="array" ref="H77">INDEX(GMWA!$A$2:$CR$600,MATCH(1,(GMWA!$CQ$2:$CQ$600=H$3)*(GMWA!$CP$2:$CP$600=H$4)*(GMWA!$CR$2:$CR$600=H$1),0),$A77-1966)</f>
        <v>51479.5</v>
      </c>
      <c r="I77" s="285" cm="1">
        <f t="array" ref="I77">INDEX(GMWA!$A$2:$CR$600,MATCH(1,(GMWA!$CQ$2:$CQ$600=I$3)*(GMWA!$CP$2:$CP$600=I$4)*(GMWA!$CR$2:$CR$600=I$1),0),$A77-1966)</f>
        <v>3.7971300000000001</v>
      </c>
      <c r="J77" s="285" cm="1">
        <f t="array" ref="J77">INDEX(GMWA!$A$2:$CR$600,MATCH(1,(GMWA!$CQ$2:$CQ$600=J$3)*(GMWA!$CP$2:$CP$600=J$4)*(GMWA!$CR$2:$CR$600=J$1),0),$A77-1966)</f>
        <v>44664.77</v>
      </c>
      <c r="K77" s="285" cm="1">
        <f t="array" ref="K77">INDEX(GMWA!$A$2:$CR$600,MATCH(1,(GMWA!$CQ$2:$CQ$600=K$3)*(GMWA!$CP$2:$CP$600=K$4)*(GMWA!$CR$2:$CR$600=K$1),0),$A77-1966)</f>
        <v>68.935379999999995</v>
      </c>
      <c r="L77" s="285" cm="1">
        <f t="array" ref="L77">INDEX(GMWA!$A$2:$CR$600,MATCH(1,(GMWA!$CQ$2:$CQ$600=L$3)*(GMWA!$CP$2:$CP$600=L$4)*(GMWA!$CR$2:$CR$600=L$1),0),$A77-1966)</f>
        <v>128.679</v>
      </c>
      <c r="M77" s="285" cm="1">
        <f t="array" ref="M77">INDEX(GMWA!$A$2:$CR$600,MATCH(1,(GMWA!$CQ$2:$CQ$600=M$3)*(GMWA!$CP$2:$CP$600=M$4)*(GMWA!$CR$2:$CR$600=M$1),0),$A77-1966)</f>
        <v>118.4913</v>
      </c>
      <c r="N77" s="285" cm="1">
        <f t="array" ref="N77">INDEX(GMWA!$A$2:$CR$600,MATCH(1,(GMWA!$CQ$2:$CQ$600=N$3)*(GMWA!$CP$2:$CP$600=N$4)*(GMWA!$CR$2:$CR$600=N$1),0),$A77-1966)</f>
        <v>64.388900000000007</v>
      </c>
      <c r="O77" s="285" cm="1">
        <f t="array" ref="O77">INDEX(GMWA!$A$2:$CR$600,MATCH(1,(GMWA!$CQ$2:$CQ$600=O$3)*(GMWA!$CP$2:$CP$600=O$4)*(GMWA!$CR$2:$CR$600=O$1),0),$A77-1966)</f>
        <v>22.966550000000002</v>
      </c>
      <c r="P77" s="285" cm="1">
        <f t="array" ref="P77">INDEX(GMWA!$A$2:$CR$600,MATCH(1,(GMWA!$CQ$2:$CQ$600=P$3)*(GMWA!$CP$2:$CP$600=P$4)*(GMWA!$CR$2:$CR$600=P$1),0),$A77-1966)</f>
        <v>18.832850000000001</v>
      </c>
      <c r="Q77" s="285" cm="1">
        <f t="array" ref="Q77">INDEX(GMWA!$A$2:$CR$600,MATCH(1,(GMWA!$CQ$2:$CQ$600=Q$3)*(GMWA!$CP$2:$CP$600=Q$4)*(GMWA!$CR$2:$CR$600=Q$1),0),$A77-1966)</f>
        <v>11.636509999999999</v>
      </c>
      <c r="R77" s="285" cm="1">
        <f t="array" ref="R77">INDEX(GMWA!$A$2:$CR$600,MATCH(1,(GMWA!$CQ$2:$CQ$600=R$3)*(GMWA!$CP$2:$CP$600=R$4)*(GMWA!$CR$2:$CR$600=R$1),0),$A77-1966)</f>
        <v>7.1671110000000002</v>
      </c>
      <c r="S77" s="285" cm="1">
        <f t="array" ref="S77">INDEX(GMWA!$A$2:$CR$600,MATCH(1,(GMWA!$CQ$2:$CQ$600=S$3)*(GMWA!$CP$2:$CP$600=S$4)*(GMWA!$CR$2:$CR$600=S$1),0),$A77-1966)</f>
        <v>8.9360560000000007</v>
      </c>
      <c r="T77" s="285" cm="1">
        <f t="array" ref="T77">INDEX(GMWA!$A$2:$CR$600,MATCH(1,(GMWA!$CQ$2:$CQ$600=T$3)*(GMWA!$CP$2:$CP$600=T$4)*(GMWA!$CR$2:$CR$600=T$1),0),$A77-1966)</f>
        <v>13.327719999999999</v>
      </c>
      <c r="U77" s="285" cm="1">
        <f t="array" ref="U77">INDEX(GMWA!$A$2:$CR$600,MATCH(1,(GMWA!$CQ$2:$CQ$600=U$3)*(GMWA!$CP$2:$CP$600=U$4)*(GMWA!$CR$2:$CR$600=U$1),0),$A77-1966)</f>
        <v>8.7604930000000003</v>
      </c>
      <c r="V77" s="285" cm="1">
        <f t="array" ref="V77">INDEX(GMWA!$A$2:$CR$600,MATCH(1,(GMWA!$CQ$2:$CQ$600=V$3)*(GMWA!$CP$2:$CP$600=V$4)*(GMWA!$CR$2:$CR$600=V$1),0),$A77-1966)</f>
        <v>5086518</v>
      </c>
      <c r="W77" s="285" cm="1">
        <f t="array" ref="W77">INDEX(GMWA!$A$2:$CR$600,MATCH(1,(GMWA!$CQ$2:$CQ$600=W$3)*(GMWA!$CP$2:$CP$600=W$4)*(GMWA!$CR$2:$CR$600=W$1),0),$A77-1966)</f>
        <v>104658.2</v>
      </c>
      <c r="X77" s="285" cm="1">
        <f t="array" ref="X77">INDEX(GMWA!$A$2:$CR$600,MATCH(1,(GMWA!$CQ$2:$CQ$600=X$3)*(GMWA!$CP$2:$CP$600=X$4)*(GMWA!$CR$2:$CR$600=X$1),0),$A77-1966)</f>
        <v>1568089</v>
      </c>
      <c r="Y77" s="285" cm="1">
        <f t="array" ref="Y77">INDEX(GMWA!$A$2:$CR$600,MATCH(1,(GMWA!$CQ$2:$CQ$600=Y$3)*(GMWA!$CP$2:$CP$600=Y$4)*(GMWA!$CR$2:$CR$600=Y$1),0),$A77-1966)</f>
        <v>3525151</v>
      </c>
      <c r="Z77" s="285" cm="1">
        <f t="array" ref="Z77">INDEX(GMWA!$A$2:$CR$600,MATCH(1,(GMWA!$CQ$2:$CQ$600=Z$3)*(GMWA!$CP$2:$CP$600=Z$4)*(GMWA!$CR$2:$CR$600=Z$1),0),$A77-1966)</f>
        <v>2899137</v>
      </c>
      <c r="AA77" s="285" cm="1">
        <f t="array" ref="AA77">INDEX(GMWA!$A$2:$CR$600,MATCH(1,(GMWA!$CQ$2:$CQ$600=AA$3)*(GMWA!$CP$2:$CP$600=AA$4)*(GMWA!$CR$2:$CR$600=AA$1),0),$A77-1966)</f>
        <v>441.5394</v>
      </c>
      <c r="AB77" s="285" cm="1">
        <f t="array" ref="AB77">INDEX(GMWA!$A$2:$CR$600,MATCH(1,(GMWA!$CQ$2:$CQ$600=AB$3)*(GMWA!$CP$2:$CP$600=AB$4)*(GMWA!$CR$2:$CR$600=AB$1),0),$A77-1966)</f>
        <v>3186596</v>
      </c>
      <c r="AC77" s="285" cm="1">
        <f t="array" ref="AC77">INDEX(GMWA!$A$2:$CR$600,MATCH(1,(GMWA!$CQ$2:$CQ$600=AC$3)*(GMWA!$CP$2:$CP$600=AC$4)*(GMWA!$CR$2:$CR$600=AC$1),0),$A77-1966)</f>
        <v>340.25049999999999</v>
      </c>
      <c r="AD77" s="285" cm="1">
        <f t="array" ref="AD77">INDEX(GMWA!$A$2:$CR$600,MATCH(1,(GMWA!$CQ$2:$CQ$600=AD$3)*(GMWA!$CP$2:$CP$600=AD$4)*(GMWA!$CR$2:$CR$600=AD$1),0),$A77-1966)</f>
        <v>2218909</v>
      </c>
      <c r="AE77" s="285" cm="1">
        <f t="array" ref="AE77">INDEX(GMWA!$A$2:$CR$600,MATCH(1,(GMWA!$CQ$2:$CQ$600=AE$3)*(GMWA!$CP$2:$CP$600=AE$4)*(GMWA!$CR$2:$CR$600=AE$1),0),$A77-1966)</f>
        <v>3188.5770000000002</v>
      </c>
      <c r="AF77" s="285" cm="1">
        <f t="array" ref="AF77">INDEX(GMWA!$A$2:$CR$600,MATCH(1,(GMWA!$CQ$2:$CQ$600=AF$3)*(GMWA!$CP$2:$CP$600=AF$4)*(GMWA!$CR$2:$CR$600=AF$1),0),$A77-1966)</f>
        <v>6285.2640000000001</v>
      </c>
      <c r="AG77" s="285" cm="1">
        <f t="array" ref="AG77">INDEX(GMWA!$A$2:$CR$600,MATCH(1,(GMWA!$CQ$2:$CQ$600=AG$3)*(GMWA!$CP$2:$CP$600=AG$4)*(GMWA!$CR$2:$CR$600=AG$1),0),$A77-1966)</f>
        <v>4339.0230000000001</v>
      </c>
      <c r="AH77" s="285" cm="1">
        <f t="array" ref="AH77">INDEX(GMWA!$A$2:$CR$600,MATCH(1,(GMWA!$CQ$2:$CQ$600=AH$3)*(GMWA!$CP$2:$CP$600=AH$4)*(GMWA!$CR$2:$CR$600=AH$1),0),$A77-1966)</f>
        <v>2734.038</v>
      </c>
      <c r="AI77" s="285" cm="1">
        <f t="array" ref="AI77">INDEX(GMWA!$A$2:$CR$600,MATCH(1,(GMWA!$CQ$2:$CQ$600=AI$3)*(GMWA!$CP$2:$CP$600=AI$4)*(GMWA!$CR$2:$CR$600=AI$1),0),$A77-1966)</f>
        <v>947.95150000000001</v>
      </c>
      <c r="AJ77" s="285" cm="1">
        <f t="array" ref="AJ77">INDEX(GMWA!$A$2:$CR$600,MATCH(1,(GMWA!$CQ$2:$CQ$600=AJ$3)*(GMWA!$CP$2:$CP$600=AJ$4)*(GMWA!$CR$2:$CR$600=AJ$1),0),$A77-1966)</f>
        <v>962.98670000000004</v>
      </c>
      <c r="AK77" s="285" cm="1">
        <f t="array" ref="AK77">INDEX(GMWA!$A$2:$CR$600,MATCH(1,(GMWA!$CQ$2:$CQ$600=AK$3)*(GMWA!$CP$2:$CP$600=AK$4)*(GMWA!$CR$2:$CR$600=AK$1),0),$A77-1966)</f>
        <v>737.32029999999997</v>
      </c>
      <c r="AL77" s="285" cm="1">
        <f t="array" ref="AL77">INDEX(GMWA!$A$2:$CR$600,MATCH(1,(GMWA!$CQ$2:$CQ$600=AL$3)*(GMWA!$CP$2:$CP$600=AL$4)*(GMWA!$CR$2:$CR$600=AL$1),0),$A77-1966)</f>
        <v>410.23169999999999</v>
      </c>
      <c r="AM77" s="285" cm="1">
        <f t="array" ref="AM77">INDEX(GMWA!$A$2:$CR$600,MATCH(1,(GMWA!$CQ$2:$CQ$600=AM$3)*(GMWA!$CP$2:$CP$600=AM$4)*(GMWA!$CR$2:$CR$600=AM$1),0),$A77-1966)</f>
        <v>292.43119999999999</v>
      </c>
      <c r="AN77" s="285" cm="1">
        <f t="array" ref="AN77">INDEX(GMWA!$A$2:$CR$600,MATCH(1,(GMWA!$CQ$2:$CQ$600=AN$3)*(GMWA!$CP$2:$CP$600=AN$4)*(GMWA!$CR$2:$CR$600=AN$1),0),$A77-1966)</f>
        <v>541.31859999999995</v>
      </c>
      <c r="AO77" s="285" cm="1">
        <f t="array" ref="AO77">INDEX(GMWA!$A$2:$CR$600,MATCH(1,(GMWA!$CQ$2:$CQ$600=AO$3)*(GMWA!$CP$2:$CP$600=AO$4)*(GMWA!$CR$2:$CR$600=AO$1),0),$A77-1966)</f>
        <v>326.83449999999999</v>
      </c>
      <c r="AP77" s="285" cm="1">
        <f t="array" ref="AP77">INDEX(GMWA!$A$2:$CR$600,MATCH(1,(GMWA!$CQ$2:$CQ$600=AP$3)*(GMWA!$CP$2:$CP$600=AP$4)*(GMWA!$CR$2:$CR$600=AP$1),0),$A77-1966)</f>
        <v>5712474</v>
      </c>
      <c r="AQ77" s="285" cm="1">
        <f t="array" ref="AQ77">INDEX(GMWA!$A$2:$CR$600,MATCH(1,(GMWA!$CQ$2:$CQ$600=AQ$3)*(GMWA!$CP$2:$CP$600=AQ$4)*(GMWA!$CR$2:$CR$600=AQ$1),0),$A77-1966)</f>
        <v>61272.18</v>
      </c>
      <c r="AR77" s="285" cm="1">
        <f t="array" ref="AR77">INDEX(GMWA!$A$2:$CR$600,MATCH(1,(GMWA!$CQ$2:$CQ$600=AR$3)*(GMWA!$CP$2:$CP$600=AR$4)*(GMWA!$CR$2:$CR$600=AR$1),0),$A77-1966)</f>
        <v>799083.9</v>
      </c>
      <c r="AS77" s="285" cm="1">
        <f t="array" ref="AS77">INDEX(GMWA!$A$2:$CR$600,MATCH(1,(GMWA!$CQ$2:$CQ$600=AS$3)*(GMWA!$CP$2:$CP$600=AS$4)*(GMWA!$CR$2:$CR$600=AS$1),0),$A77-1966)</f>
        <v>6313593</v>
      </c>
      <c r="AT77" s="285" cm="1">
        <f t="array" ref="AT77">INDEX(GMWA!$A$2:$CR$600,MATCH(1,(GMWA!$CQ$2:$CQ$600=AT$3)*(GMWA!$CP$2:$CP$600=AT$4)*(GMWA!$CR$2:$CR$600=AT$1),0),$A77-1966)</f>
        <v>6339297</v>
      </c>
      <c r="AU77" s="285" cm="1">
        <f t="array" ref="AU77">INDEX(GMWA!$A$2:$CR$600,MATCH(1,(GMWA!$CQ$2:$CQ$600=AU$3)*(GMWA!$CP$2:$CP$600=AU$4)*(GMWA!$CR$2:$CR$600=AU$1),0),$A77-1966)</f>
        <v>5888.1769999999997</v>
      </c>
      <c r="AV77" s="285" cm="1">
        <f t="array" ref="AV77">INDEX(GMWA!$A$2:$CR$600,MATCH(1,(GMWA!$CQ$2:$CQ$600=AV$3)*(GMWA!$CP$2:$CP$600=AV$4)*(GMWA!$CR$2:$CR$600=AV$1),0),$A77-1966)</f>
        <v>12618980</v>
      </c>
      <c r="AW77" s="285" cm="1">
        <f t="array" ref="AW77">INDEX(GMWA!$A$2:$CR$600,MATCH(1,(GMWA!$CQ$2:$CQ$600=AW$3)*(GMWA!$CP$2:$CP$600=AW$4)*(GMWA!$CR$2:$CR$600=AW$1),0),$A77-1966)</f>
        <v>1374.63</v>
      </c>
      <c r="AX77" s="285" cm="1">
        <f t="array" ref="AX77">INDEX(GMWA!$A$2:$CR$600,MATCH(1,(GMWA!$CQ$2:$CQ$600=AX$3)*(GMWA!$CP$2:$CP$600=AX$4)*(GMWA!$CR$2:$CR$600=AX$1),0),$A77-1966)</f>
        <v>5015308</v>
      </c>
      <c r="AY77" s="285" cm="1">
        <f t="array" ref="AY77">INDEX(GMWA!$A$2:$CR$600,MATCH(1,(GMWA!$CQ$2:$CQ$600=AY$3)*(GMWA!$CP$2:$CP$600=AY$4)*(GMWA!$CR$2:$CR$600=AY$1),0),$A77-1966)</f>
        <v>7476.3980000000001</v>
      </c>
      <c r="AZ77" s="285" cm="1">
        <f t="array" ref="AZ77">INDEX(GMWA!$A$2:$CR$600,MATCH(1,(GMWA!$CQ$2:$CQ$600=AZ$3)*(GMWA!$CP$2:$CP$600=AZ$4)*(GMWA!$CR$2:$CR$600=AZ$1),0),$A77-1966)</f>
        <v>5220.0690000000004</v>
      </c>
      <c r="BA77" s="285" cm="1">
        <f t="array" ref="BA77">INDEX(GMWA!$A$2:$CR$600,MATCH(1,(GMWA!$CQ$2:$CQ$600=BA$3)*(GMWA!$CP$2:$CP$600=BA$4)*(GMWA!$CR$2:$CR$600=BA$1),0),$A77-1966)</f>
        <v>3316.19</v>
      </c>
      <c r="BB77" s="285" cm="1">
        <f t="array" ref="BB77">INDEX(GMWA!$A$2:$CR$600,MATCH(1,(GMWA!$CQ$2:$CQ$600=BB$3)*(GMWA!$CP$2:$CP$600=BB$4)*(GMWA!$CR$2:$CR$600=BB$1),0),$A77-1966)</f>
        <v>2746.4110000000001</v>
      </c>
      <c r="BC77" s="285" cm="1">
        <f t="array" ref="BC77">INDEX(GMWA!$A$2:$CR$600,MATCH(1,(GMWA!$CQ$2:$CQ$600=BC$3)*(GMWA!$CP$2:$CP$600=BC$4)*(GMWA!$CR$2:$CR$600=BC$1),0),$A77-1966)</f>
        <v>2070.049</v>
      </c>
      <c r="BD77" s="285" cm="1">
        <f t="array" ref="BD77">INDEX(GMWA!$A$2:$CR$600,MATCH(1,(GMWA!$CQ$2:$CQ$600=BD$3)*(GMWA!$CP$2:$CP$600=BD$4)*(GMWA!$CR$2:$CR$600=BD$1),0),$A77-1966)</f>
        <v>1131.3309999999999</v>
      </c>
      <c r="BE77" s="285" cm="1">
        <f t="array" ref="BE77">INDEX(GMWA!$A$2:$CR$600,MATCH(1,(GMWA!$CQ$2:$CQ$600=BE$3)*(GMWA!$CP$2:$CP$600=BE$4)*(GMWA!$CR$2:$CR$600=BE$1),0),$A77-1966)</f>
        <v>953.87199999999996</v>
      </c>
      <c r="BF77" s="285" cm="1">
        <f t="array" ref="BF77">INDEX(GMWA!$A$2:$CR$600,MATCH(1,(GMWA!$CQ$2:$CQ$600=BF$3)*(GMWA!$CP$2:$CP$600=BF$4)*(GMWA!$CR$2:$CR$600=BF$1),0),$A77-1966)</f>
        <v>451.43990000000002</v>
      </c>
      <c r="BG77" s="285" cm="1">
        <f t="array" ref="BG77">INDEX(GMWA!$A$2:$CR$600,MATCH(1,(GMWA!$CQ$2:$CQ$600=BG$3)*(GMWA!$CP$2:$CP$600=BG$4)*(GMWA!$CR$2:$CR$600=BG$1),0),$A77-1966)</f>
        <v>1258.8579999999999</v>
      </c>
      <c r="BH77" s="285" cm="1">
        <f t="array" ref="BH77">INDEX(GMWA!$A$2:$CR$600,MATCH(1,(GMWA!$CQ$2:$CQ$600=BH$3)*(GMWA!$CP$2:$CP$600=BH$4)*(GMWA!$CR$2:$CR$600=BH$1),0),$A77-1966)</f>
        <v>404.32470000000001</v>
      </c>
      <c r="BI77" s="285" cm="1">
        <f t="array" ref="BI77">INDEX(GMWA!$A$2:$CR$600,MATCH(1,(GMWA!$CQ$2:$CQ$600=BI$3)*(GMWA!$CP$2:$CP$600=BI$4)*(GMWA!$CR$2:$CR$600=BI$1),0),$A77-1966)</f>
        <v>494.48039999999997</v>
      </c>
      <c r="BK77" s="288">
        <f t="shared" ref="BK77:BR84" si="14">100*(B77/V77)</f>
        <v>3.3711018028443034</v>
      </c>
      <c r="BL77" s="288">
        <f t="shared" si="14"/>
        <v>3.319438897286596</v>
      </c>
      <c r="BM77" s="288">
        <f t="shared" si="14"/>
        <v>1.4198741270425339</v>
      </c>
      <c r="BN77" s="288">
        <f t="shared" si="14"/>
        <v>3.5102921832284633</v>
      </c>
      <c r="BO77" s="288">
        <f t="shared" si="14"/>
        <v>3.4458412969100807</v>
      </c>
      <c r="BP77" s="288">
        <f t="shared" si="14"/>
        <v>-8.0745659390758784E-2</v>
      </c>
      <c r="BQ77" s="288">
        <f t="shared" si="14"/>
        <v>1.6155013060959091</v>
      </c>
      <c r="BR77" s="288">
        <f t="shared" si="14"/>
        <v>1.1159807259651346</v>
      </c>
      <c r="BS77" s="288">
        <f t="shared" si="13"/>
        <v>2.0129158068221815</v>
      </c>
      <c r="BT77" s="288">
        <f t="shared" si="13"/>
        <v>2.1619481041229358</v>
      </c>
      <c r="BU77" s="288">
        <f t="shared" si="13"/>
        <v>2.0473125711187308</v>
      </c>
      <c r="BV77" s="288">
        <f t="shared" si="13"/>
        <v>2.7308290368592192</v>
      </c>
      <c r="BW77" s="288">
        <f t="shared" si="13"/>
        <v>2.3550843111909932</v>
      </c>
      <c r="BX77" s="288">
        <f t="shared" si="11"/>
        <v>2.4227558055449041</v>
      </c>
      <c r="BY77" s="288">
        <f t="shared" si="11"/>
        <v>1.95567083117555</v>
      </c>
      <c r="BZ77" s="288">
        <f t="shared" si="11"/>
        <v>1.5782164142232351</v>
      </c>
      <c r="CA77" s="288">
        <f t="shared" si="10"/>
        <v>1.7470885355763583</v>
      </c>
      <c r="CB77" s="288">
        <f t="shared" si="10"/>
        <v>3.0557806417372704</v>
      </c>
      <c r="CC77" s="288">
        <f t="shared" si="10"/>
        <v>2.4620842513078252</v>
      </c>
      <c r="CD77" s="288">
        <f t="shared" si="10"/>
        <v>2.6804064442401279</v>
      </c>
    </row>
    <row r="78" spans="1:82">
      <c r="A78" s="285">
        <f t="shared" si="9"/>
        <v>2044</v>
      </c>
      <c r="B78" s="285" cm="1">
        <f t="array" ref="B78">INDEX(GMWA!$A$2:$CR$600,MATCH(1,(GMWA!$CQ$2:$CQ$600=B$3)*(GMWA!$CP$2:$CP$600=B$4)*(GMWA!$CR$2:$CR$600=B$1),0),$A78-1966)</f>
        <v>176951.2</v>
      </c>
      <c r="C78" s="285" cm="1">
        <f t="array" ref="C78">INDEX(GMWA!$A$2:$CR$600,MATCH(1,(GMWA!$CQ$2:$CQ$600=C$3)*(GMWA!$CP$2:$CP$600=C$4)*(GMWA!$CR$2:$CR$600=C$1),0),$A78-1966)</f>
        <v>3608.69</v>
      </c>
      <c r="D78" s="285" cm="1">
        <f t="array" ref="D78">INDEX(GMWA!$A$2:$CR$600,MATCH(1,(GMWA!$CQ$2:$CQ$600=D$3)*(GMWA!$CP$2:$CP$600=D$4)*(GMWA!$CR$2:$CR$600=D$1),0),$A78-1966)</f>
        <v>22375.69</v>
      </c>
      <c r="E78" s="285" cm="1">
        <f t="array" ref="E78">INDEX(GMWA!$A$2:$CR$600,MATCH(1,(GMWA!$CQ$2:$CQ$600=E$3)*(GMWA!$CP$2:$CP$600=E$4)*(GMWA!$CR$2:$CR$600=E$1),0),$A78-1966)</f>
        <v>124057.9</v>
      </c>
      <c r="F78" s="285" cm="1">
        <f t="array" ref="F78">INDEX(GMWA!$A$2:$CR$600,MATCH(1,(GMWA!$CQ$2:$CQ$600=F$3)*(GMWA!$CP$2:$CP$600=F$4)*(GMWA!$CR$2:$CR$600=F$1),0),$A78-1966)</f>
        <v>104149.1</v>
      </c>
      <c r="G78" s="285" cm="1">
        <f t="array" ref="G78">INDEX(GMWA!$A$2:$CR$600,MATCH(1,(GMWA!$CQ$2:$CQ$600=G$3)*(GMWA!$CP$2:$CP$600=G$4)*(GMWA!$CR$2:$CR$600=G$1),0),$A78-1966)</f>
        <v>-1.2574209999999999</v>
      </c>
      <c r="H78" s="285" cm="1">
        <f t="array" ref="H78">INDEX(GMWA!$A$2:$CR$600,MATCH(1,(GMWA!$CQ$2:$CQ$600=H$3)*(GMWA!$CP$2:$CP$600=H$4)*(GMWA!$CR$2:$CR$600=H$1),0),$A78-1966)</f>
        <v>52022.77</v>
      </c>
      <c r="I78" s="285" cm="1">
        <f t="array" ref="I78">INDEX(GMWA!$A$2:$CR$600,MATCH(1,(GMWA!$CQ$2:$CQ$600=I$3)*(GMWA!$CP$2:$CP$600=I$4)*(GMWA!$CR$2:$CR$600=I$1),0),$A78-1966)</f>
        <v>3.893545</v>
      </c>
      <c r="J78" s="285" cm="1">
        <f t="array" ref="J78">INDEX(GMWA!$A$2:$CR$600,MATCH(1,(GMWA!$CQ$2:$CQ$600=J$3)*(GMWA!$CP$2:$CP$600=J$4)*(GMWA!$CR$2:$CR$600=J$1),0),$A78-1966)</f>
        <v>46124.86</v>
      </c>
      <c r="K78" s="285" cm="1">
        <f t="array" ref="K78">INDEX(GMWA!$A$2:$CR$600,MATCH(1,(GMWA!$CQ$2:$CQ$600=K$3)*(GMWA!$CP$2:$CP$600=K$4)*(GMWA!$CR$2:$CR$600=K$1),0),$A78-1966)</f>
        <v>69.998940000000005</v>
      </c>
      <c r="L78" s="285" cm="1">
        <f t="array" ref="L78">INDEX(GMWA!$A$2:$CR$600,MATCH(1,(GMWA!$CQ$2:$CQ$600=L$3)*(GMWA!$CP$2:$CP$600=L$4)*(GMWA!$CR$2:$CR$600=L$1),0),$A78-1966)</f>
        <v>132.16739999999999</v>
      </c>
      <c r="M78" s="285" cm="1">
        <f t="array" ref="M78">INDEX(GMWA!$A$2:$CR$600,MATCH(1,(GMWA!$CQ$2:$CQ$600=M$3)*(GMWA!$CP$2:$CP$600=M$4)*(GMWA!$CR$2:$CR$600=M$1),0),$A78-1966)</f>
        <v>120.11669999999999</v>
      </c>
      <c r="N78" s="285" cm="1">
        <f t="array" ref="N78">INDEX(GMWA!$A$2:$CR$600,MATCH(1,(GMWA!$CQ$2:$CQ$600=N$3)*(GMWA!$CP$2:$CP$600=N$4)*(GMWA!$CR$2:$CR$600=N$1),0),$A78-1966)</f>
        <v>66.103099999999998</v>
      </c>
      <c r="O78" s="285" cm="1">
        <f t="array" ref="O78">INDEX(GMWA!$A$2:$CR$600,MATCH(1,(GMWA!$CQ$2:$CQ$600=O$3)*(GMWA!$CP$2:$CP$600=O$4)*(GMWA!$CR$2:$CR$600=O$1),0),$A78-1966)</f>
        <v>23.661950000000001</v>
      </c>
      <c r="P78" s="285" cm="1">
        <f t="array" ref="P78">INDEX(GMWA!$A$2:$CR$600,MATCH(1,(GMWA!$CQ$2:$CQ$600=P$3)*(GMWA!$CP$2:$CP$600=P$4)*(GMWA!$CR$2:$CR$600=P$1),0),$A78-1966)</f>
        <v>19.213709999999999</v>
      </c>
      <c r="Q78" s="285" cm="1">
        <f t="array" ref="Q78">INDEX(GMWA!$A$2:$CR$600,MATCH(1,(GMWA!$CQ$2:$CQ$600=Q$3)*(GMWA!$CP$2:$CP$600=Q$4)*(GMWA!$CR$2:$CR$600=Q$1),0),$A78-1966)</f>
        <v>11.88499</v>
      </c>
      <c r="R78" s="285" cm="1">
        <f t="array" ref="R78">INDEX(GMWA!$A$2:$CR$600,MATCH(1,(GMWA!$CQ$2:$CQ$600=R$3)*(GMWA!$CP$2:$CP$600=R$4)*(GMWA!$CR$2:$CR$600=R$1),0),$A78-1966)</f>
        <v>7.2937019999999997</v>
      </c>
      <c r="S78" s="285" cm="1">
        <f t="array" ref="S78">INDEX(GMWA!$A$2:$CR$600,MATCH(1,(GMWA!$CQ$2:$CQ$600=S$3)*(GMWA!$CP$2:$CP$600=S$4)*(GMWA!$CR$2:$CR$600=S$1),0),$A78-1966)</f>
        <v>9.3259620000000005</v>
      </c>
      <c r="T78" s="285" cm="1">
        <f t="array" ref="T78">INDEX(GMWA!$A$2:$CR$600,MATCH(1,(GMWA!$CQ$2:$CQ$600=T$3)*(GMWA!$CP$2:$CP$600=T$4)*(GMWA!$CR$2:$CR$600=T$1),0),$A78-1966)</f>
        <v>13.49963</v>
      </c>
      <c r="U78" s="285" cm="1">
        <f t="array" ref="U78">INDEX(GMWA!$A$2:$CR$600,MATCH(1,(GMWA!$CQ$2:$CQ$600=U$3)*(GMWA!$CP$2:$CP$600=U$4)*(GMWA!$CR$2:$CR$600=U$1),0),$A78-1966)</f>
        <v>8.9800229999999992</v>
      </c>
      <c r="V78" s="285" cm="1">
        <f t="array" ref="V78">INDEX(GMWA!$A$2:$CR$600,MATCH(1,(GMWA!$CQ$2:$CQ$600=V$3)*(GMWA!$CP$2:$CP$600=V$4)*(GMWA!$CR$2:$CR$600=V$1),0),$A78-1966)</f>
        <v>5284348</v>
      </c>
      <c r="W78" s="285" cm="1">
        <f t="array" ref="W78">INDEX(GMWA!$A$2:$CR$600,MATCH(1,(GMWA!$CQ$2:$CQ$600=W$3)*(GMWA!$CP$2:$CP$600=W$4)*(GMWA!$CR$2:$CR$600=W$1),0),$A78-1966)</f>
        <v>108978.7</v>
      </c>
      <c r="X78" s="285" cm="1">
        <f t="array" ref="X78">INDEX(GMWA!$A$2:$CR$600,MATCH(1,(GMWA!$CQ$2:$CQ$600=X$3)*(GMWA!$CP$2:$CP$600=X$4)*(GMWA!$CR$2:$CR$600=X$1),0),$A78-1966)</f>
        <v>1571604</v>
      </c>
      <c r="Y78" s="285" cm="1">
        <f t="array" ref="Y78">INDEX(GMWA!$A$2:$CR$600,MATCH(1,(GMWA!$CQ$2:$CQ$600=Y$3)*(GMWA!$CP$2:$CP$600=Y$4)*(GMWA!$CR$2:$CR$600=Y$1),0),$A78-1966)</f>
        <v>3516649</v>
      </c>
      <c r="Z78" s="285" cm="1">
        <f t="array" ref="Z78">INDEX(GMWA!$A$2:$CR$600,MATCH(1,(GMWA!$CQ$2:$CQ$600=Z$3)*(GMWA!$CP$2:$CP$600=Z$4)*(GMWA!$CR$2:$CR$600=Z$1),0),$A78-1966)</f>
        <v>3010334</v>
      </c>
      <c r="AA78" s="285" cm="1">
        <f t="array" ref="AA78">INDEX(GMWA!$A$2:$CR$600,MATCH(1,(GMWA!$CQ$2:$CQ$600=AA$3)*(GMWA!$CP$2:$CP$600=AA$4)*(GMWA!$CR$2:$CR$600=AA$1),0),$A78-1966)</f>
        <v>421.4658</v>
      </c>
      <c r="AB78" s="285" cm="1">
        <f t="array" ref="AB78">INDEX(GMWA!$A$2:$CR$600,MATCH(1,(GMWA!$CQ$2:$CQ$600=AB$3)*(GMWA!$CP$2:$CP$600=AB$4)*(GMWA!$CR$2:$CR$600=AB$1),0),$A78-1966)</f>
        <v>3223009</v>
      </c>
      <c r="AC78" s="285" cm="1">
        <f t="array" ref="AC78">INDEX(GMWA!$A$2:$CR$600,MATCH(1,(GMWA!$CQ$2:$CQ$600=AC$3)*(GMWA!$CP$2:$CP$600=AC$4)*(GMWA!$CR$2:$CR$600=AC$1),0),$A78-1966)</f>
        <v>357.03410000000002</v>
      </c>
      <c r="AD78" s="285" cm="1">
        <f t="array" ref="AD78">INDEX(GMWA!$A$2:$CR$600,MATCH(1,(GMWA!$CQ$2:$CQ$600=AD$3)*(GMWA!$CP$2:$CP$600=AD$4)*(GMWA!$CR$2:$CR$600=AD$1),0),$A78-1966)</f>
        <v>2267483</v>
      </c>
      <c r="AE78" s="285" cm="1">
        <f t="array" ref="AE78">INDEX(GMWA!$A$2:$CR$600,MATCH(1,(GMWA!$CQ$2:$CQ$600=AE$3)*(GMWA!$CP$2:$CP$600=AE$4)*(GMWA!$CR$2:$CR$600=AE$1),0),$A78-1966)</f>
        <v>3237.7069999999999</v>
      </c>
      <c r="AF78" s="285" cm="1">
        <f t="array" ref="AF78">INDEX(GMWA!$A$2:$CR$600,MATCH(1,(GMWA!$CQ$2:$CQ$600=AF$3)*(GMWA!$CP$2:$CP$600=AF$4)*(GMWA!$CR$2:$CR$600=AF$1),0),$A78-1966)</f>
        <v>6446.1779999999999</v>
      </c>
      <c r="AG78" s="285" cm="1">
        <f t="array" ref="AG78">INDEX(GMWA!$A$2:$CR$600,MATCH(1,(GMWA!$CQ$2:$CQ$600=AG$3)*(GMWA!$CP$2:$CP$600=AG$4)*(GMWA!$CR$2:$CR$600=AG$1),0),$A78-1966)</f>
        <v>4390.6099999999997</v>
      </c>
      <c r="AH78" s="285" cm="1">
        <f t="array" ref="AH78">INDEX(GMWA!$A$2:$CR$600,MATCH(1,(GMWA!$CQ$2:$CQ$600=AH$3)*(GMWA!$CP$2:$CP$600=AH$4)*(GMWA!$CR$2:$CR$600=AH$1),0),$A78-1966)</f>
        <v>2801.038</v>
      </c>
      <c r="AI78" s="285" cm="1">
        <f t="array" ref="AI78">INDEX(GMWA!$A$2:$CR$600,MATCH(1,(GMWA!$CQ$2:$CQ$600=AI$3)*(GMWA!$CP$2:$CP$600=AI$4)*(GMWA!$CR$2:$CR$600=AI$1),0),$A78-1966)</f>
        <v>975.90480000000002</v>
      </c>
      <c r="AJ78" s="285" cm="1">
        <f t="array" ref="AJ78">INDEX(GMWA!$A$2:$CR$600,MATCH(1,(GMWA!$CQ$2:$CQ$600=AJ$3)*(GMWA!$CP$2:$CP$600=AJ$4)*(GMWA!$CR$2:$CR$600=AJ$1),0),$A78-1966)</f>
        <v>979.79280000000006</v>
      </c>
      <c r="AK78" s="285" cm="1">
        <f t="array" ref="AK78">INDEX(GMWA!$A$2:$CR$600,MATCH(1,(GMWA!$CQ$2:$CQ$600=AK$3)*(GMWA!$CP$2:$CP$600=AK$4)*(GMWA!$CR$2:$CR$600=AK$1),0),$A78-1966)</f>
        <v>748.5992</v>
      </c>
      <c r="AL78" s="285" cm="1">
        <f t="array" ref="AL78">INDEX(GMWA!$A$2:$CR$600,MATCH(1,(GMWA!$CQ$2:$CQ$600=AL$3)*(GMWA!$CP$2:$CP$600=AL$4)*(GMWA!$CR$2:$CR$600=AL$1),0),$A78-1966)</f>
        <v>419.77080000000001</v>
      </c>
      <c r="AM78" s="285" cm="1">
        <f t="array" ref="AM78">INDEX(GMWA!$A$2:$CR$600,MATCH(1,(GMWA!$CQ$2:$CQ$600=AM$3)*(GMWA!$CP$2:$CP$600=AM$4)*(GMWA!$CR$2:$CR$600=AM$1),0),$A78-1966)</f>
        <v>305.18540000000002</v>
      </c>
      <c r="AN78" s="285" cm="1">
        <f t="array" ref="AN78">INDEX(GMWA!$A$2:$CR$600,MATCH(1,(GMWA!$CQ$2:$CQ$600=AN$3)*(GMWA!$CP$2:$CP$600=AN$4)*(GMWA!$CR$2:$CR$600=AN$1),0),$A78-1966)</f>
        <v>546.9298</v>
      </c>
      <c r="AO78" s="285" cm="1">
        <f t="array" ref="AO78">INDEX(GMWA!$A$2:$CR$600,MATCH(1,(GMWA!$CQ$2:$CQ$600=AO$3)*(GMWA!$CP$2:$CP$600=AO$4)*(GMWA!$CR$2:$CR$600=AO$1),0),$A78-1966)</f>
        <v>333.79500000000002</v>
      </c>
      <c r="AP78" s="285" cm="1">
        <f t="array" ref="AP78">INDEX(GMWA!$A$2:$CR$600,MATCH(1,(GMWA!$CQ$2:$CQ$600=AP$3)*(GMWA!$CP$2:$CP$600=AP$4)*(GMWA!$CR$2:$CR$600=AP$1),0),$A78-1966)</f>
        <v>5926900</v>
      </c>
      <c r="AQ78" s="285" cm="1">
        <f t="array" ref="AQ78">INDEX(GMWA!$A$2:$CR$600,MATCH(1,(GMWA!$CQ$2:$CQ$600=AQ$3)*(GMWA!$CP$2:$CP$600=AQ$4)*(GMWA!$CR$2:$CR$600=AQ$1),0),$A78-1966)</f>
        <v>63585.02</v>
      </c>
      <c r="AR78" s="285" cm="1">
        <f t="array" ref="AR78">INDEX(GMWA!$A$2:$CR$600,MATCH(1,(GMWA!$CQ$2:$CQ$600=AR$3)*(GMWA!$CP$2:$CP$600=AR$4)*(GMWA!$CR$2:$CR$600=AR$1),0),$A78-1966)</f>
        <v>809793.1</v>
      </c>
      <c r="AS78" s="285" cm="1">
        <f t="array" ref="AS78">INDEX(GMWA!$A$2:$CR$600,MATCH(1,(GMWA!$CQ$2:$CQ$600=AS$3)*(GMWA!$CP$2:$CP$600=AS$4)*(GMWA!$CR$2:$CR$600=AS$1),0),$A78-1966)</f>
        <v>6562048</v>
      </c>
      <c r="AT78" s="285" cm="1">
        <f t="array" ref="AT78">INDEX(GMWA!$A$2:$CR$600,MATCH(1,(GMWA!$CQ$2:$CQ$600=AT$3)*(GMWA!$CP$2:$CP$600=AT$4)*(GMWA!$CR$2:$CR$600=AT$1),0),$A78-1966)</f>
        <v>6612139</v>
      </c>
      <c r="AU78" s="285" cm="1">
        <f t="array" ref="AU78">INDEX(GMWA!$A$2:$CR$600,MATCH(1,(GMWA!$CQ$2:$CQ$600=AU$3)*(GMWA!$CP$2:$CP$600=AU$4)*(GMWA!$CR$2:$CR$600=AU$1),0),$A78-1966)</f>
        <v>6098.7510000000002</v>
      </c>
      <c r="AV78" s="285" cm="1">
        <f t="array" ref="AV78">INDEX(GMWA!$A$2:$CR$600,MATCH(1,(GMWA!$CQ$2:$CQ$600=AV$3)*(GMWA!$CP$2:$CP$600=AV$4)*(GMWA!$CR$2:$CR$600=AV$1),0),$A78-1966)</f>
        <v>13044820</v>
      </c>
      <c r="AW78" s="285" cm="1">
        <f t="array" ref="AW78">INDEX(GMWA!$A$2:$CR$600,MATCH(1,(GMWA!$CQ$2:$CQ$600=AW$3)*(GMWA!$CP$2:$CP$600=AW$4)*(GMWA!$CR$2:$CR$600=AW$1),0),$A78-1966)</f>
        <v>1409.5350000000001</v>
      </c>
      <c r="AX78" s="285" cm="1">
        <f t="array" ref="AX78">INDEX(GMWA!$A$2:$CR$600,MATCH(1,(GMWA!$CQ$2:$CQ$600=AX$3)*(GMWA!$CP$2:$CP$600=AX$4)*(GMWA!$CR$2:$CR$600=AX$1),0),$A78-1966)</f>
        <v>5151545</v>
      </c>
      <c r="AY78" s="285" cm="1">
        <f t="array" ref="AY78">INDEX(GMWA!$A$2:$CR$600,MATCH(1,(GMWA!$CQ$2:$CQ$600=AY$3)*(GMWA!$CP$2:$CP$600=AY$4)*(GMWA!$CR$2:$CR$600=AY$1),0),$A78-1966)</f>
        <v>7699.98</v>
      </c>
      <c r="AZ78" s="285" cm="1">
        <f t="array" ref="AZ78">INDEX(GMWA!$A$2:$CR$600,MATCH(1,(GMWA!$CQ$2:$CQ$600=AZ$3)*(GMWA!$CP$2:$CP$600=AZ$4)*(GMWA!$CR$2:$CR$600=AZ$1),0),$A78-1966)</f>
        <v>5368.1030000000001</v>
      </c>
      <c r="BA78" s="285" cm="1">
        <f t="array" ref="BA78">INDEX(GMWA!$A$2:$CR$600,MATCH(1,(GMWA!$CQ$2:$CQ$600=BA$3)*(GMWA!$CP$2:$CP$600=BA$4)*(GMWA!$CR$2:$CR$600=BA$1),0),$A78-1966)</f>
        <v>3384.85</v>
      </c>
      <c r="BB78" s="285" cm="1">
        <f t="array" ref="BB78">INDEX(GMWA!$A$2:$CR$600,MATCH(1,(GMWA!$CQ$2:$CQ$600=BB$3)*(GMWA!$CP$2:$CP$600=BB$4)*(GMWA!$CR$2:$CR$600=BB$1),0),$A78-1966)</f>
        <v>2817.221</v>
      </c>
      <c r="BC78" s="285" cm="1">
        <f t="array" ref="BC78">INDEX(GMWA!$A$2:$CR$600,MATCH(1,(GMWA!$CQ$2:$CQ$600=BC$3)*(GMWA!$CP$2:$CP$600=BC$4)*(GMWA!$CR$2:$CR$600=BC$1),0),$A78-1966)</f>
        <v>2135.9229999999998</v>
      </c>
      <c r="BD78" s="285" cm="1">
        <f t="array" ref="BD78">INDEX(GMWA!$A$2:$CR$600,MATCH(1,(GMWA!$CQ$2:$CQ$600=BD$3)*(GMWA!$CP$2:$CP$600=BD$4)*(GMWA!$CR$2:$CR$600=BD$1),0),$A78-1966)</f>
        <v>1162.896</v>
      </c>
      <c r="BE78" s="285" cm="1">
        <f t="array" ref="BE78">INDEX(GMWA!$A$2:$CR$600,MATCH(1,(GMWA!$CQ$2:$CQ$600=BE$3)*(GMWA!$CP$2:$CP$600=BE$4)*(GMWA!$CR$2:$CR$600=BE$1),0),$A78-1966)</f>
        <v>983.10640000000001</v>
      </c>
      <c r="BF78" s="285" cm="1">
        <f t="array" ref="BF78">INDEX(GMWA!$A$2:$CR$600,MATCH(1,(GMWA!$CQ$2:$CQ$600=BF$3)*(GMWA!$CP$2:$CP$600=BF$4)*(GMWA!$CR$2:$CR$600=BF$1),0),$A78-1966)</f>
        <v>461.96600000000001</v>
      </c>
      <c r="BG78" s="285" cm="1">
        <f t="array" ref="BG78">INDEX(GMWA!$A$2:$CR$600,MATCH(1,(GMWA!$CQ$2:$CQ$600=BG$3)*(GMWA!$CP$2:$CP$600=BG$4)*(GMWA!$CR$2:$CR$600=BG$1),0),$A78-1966)</f>
        <v>1306.5530000000001</v>
      </c>
      <c r="BH78" s="285" cm="1">
        <f t="array" ref="BH78">INDEX(GMWA!$A$2:$CR$600,MATCH(1,(GMWA!$CQ$2:$CQ$600=BH$3)*(GMWA!$CP$2:$CP$600=BH$4)*(GMWA!$CR$2:$CR$600=BH$1),0),$A78-1966)</f>
        <v>413.63600000000002</v>
      </c>
      <c r="BI78" s="285" cm="1">
        <f t="array" ref="BI78">INDEX(GMWA!$A$2:$CR$600,MATCH(1,(GMWA!$CQ$2:$CQ$600=BI$3)*(GMWA!$CP$2:$CP$600=BI$4)*(GMWA!$CR$2:$CR$600=BI$1),0),$A78-1966)</f>
        <v>507.04250000000002</v>
      </c>
      <c r="BK78" s="288">
        <f t="shared" si="14"/>
        <v>3.3485909709201596</v>
      </c>
      <c r="BL78" s="288">
        <f t="shared" si="14"/>
        <v>3.3113718552340963</v>
      </c>
      <c r="BM78" s="288">
        <f t="shared" si="14"/>
        <v>1.4237486033377365</v>
      </c>
      <c r="BN78" s="288">
        <f t="shared" si="14"/>
        <v>3.5277305184566328</v>
      </c>
      <c r="BO78" s="288">
        <f t="shared" si="14"/>
        <v>3.4597190876494106</v>
      </c>
      <c r="BP78" s="288">
        <f t="shared" si="14"/>
        <v>-0.29834472927577987</v>
      </c>
      <c r="BQ78" s="288">
        <f t="shared" si="14"/>
        <v>1.6141056385508075</v>
      </c>
      <c r="BR78" s="288">
        <f t="shared" si="14"/>
        <v>1.0905246865775566</v>
      </c>
      <c r="BS78" s="288">
        <f t="shared" si="13"/>
        <v>2.0341876874049332</v>
      </c>
      <c r="BT78" s="288">
        <f t="shared" si="13"/>
        <v>2.1619911869727559</v>
      </c>
      <c r="BU78" s="288">
        <f t="shared" si="13"/>
        <v>2.0503219116816194</v>
      </c>
      <c r="BV78" s="288">
        <f t="shared" si="13"/>
        <v>2.7357633677325017</v>
      </c>
      <c r="BW78" s="288">
        <f t="shared" si="13"/>
        <v>2.3599501327722079</v>
      </c>
      <c r="BX78" s="288">
        <f t="shared" si="11"/>
        <v>2.4246166224410413</v>
      </c>
      <c r="BY78" s="288">
        <f t="shared" si="11"/>
        <v>1.9609972639113085</v>
      </c>
      <c r="BZ78" s="288">
        <f t="shared" si="11"/>
        <v>1.5876306039333197</v>
      </c>
      <c r="CA78" s="288">
        <f t="shared" si="10"/>
        <v>1.7375439168231805</v>
      </c>
      <c r="CB78" s="288">
        <f t="shared" si="10"/>
        <v>3.0558349121550377</v>
      </c>
      <c r="CC78" s="288">
        <f t="shared" si="10"/>
        <v>2.4682564380291585</v>
      </c>
      <c r="CD78" s="288">
        <f t="shared" si="10"/>
        <v>2.6902808610075044</v>
      </c>
    </row>
    <row r="79" spans="1:82">
      <c r="A79" s="285">
        <f t="shared" si="9"/>
        <v>2045</v>
      </c>
      <c r="B79" s="285" cm="1">
        <f t="array" ref="B79">INDEX(GMWA!$A$2:$CR$600,MATCH(1,(GMWA!$CQ$2:$CQ$600=B$3)*(GMWA!$CP$2:$CP$600=B$4)*(GMWA!$CR$2:$CR$600=B$1),0),$A79-1966)</f>
        <v>182607.8</v>
      </c>
      <c r="C79" s="285" cm="1">
        <f t="array" ref="C79">INDEX(GMWA!$A$2:$CR$600,MATCH(1,(GMWA!$CQ$2:$CQ$600=C$3)*(GMWA!$CP$2:$CP$600=C$4)*(GMWA!$CR$2:$CR$600=C$1),0),$A79-1966)</f>
        <v>3744.0680000000002</v>
      </c>
      <c r="D79" s="285" cm="1">
        <f t="array" ref="D79">INDEX(GMWA!$A$2:$CR$600,MATCH(1,(GMWA!$CQ$2:$CQ$600=D$3)*(GMWA!$CP$2:$CP$600=D$4)*(GMWA!$CR$2:$CR$600=D$1),0),$A79-1966)</f>
        <v>22496.91</v>
      </c>
      <c r="E79" s="285" cm="1">
        <f t="array" ref="E79">INDEX(GMWA!$A$2:$CR$600,MATCH(1,(GMWA!$CQ$2:$CQ$600=E$3)*(GMWA!$CP$2:$CP$600=E$4)*(GMWA!$CR$2:$CR$600=E$1),0),$A79-1966)</f>
        <v>124331.3</v>
      </c>
      <c r="F79" s="285" cm="1">
        <f t="array" ref="F79">INDEX(GMWA!$A$2:$CR$600,MATCH(1,(GMWA!$CQ$2:$CQ$600=F$3)*(GMWA!$CP$2:$CP$600=F$4)*(GMWA!$CR$2:$CR$600=F$1),0),$A79-1966)</f>
        <v>108599.7</v>
      </c>
      <c r="G79" s="285" cm="1">
        <f t="array" ref="G79">INDEX(GMWA!$A$2:$CR$600,MATCH(1,(GMWA!$CQ$2:$CQ$600=G$3)*(GMWA!$CP$2:$CP$600=G$4)*(GMWA!$CR$2:$CR$600=G$1),0),$A79-1966)</f>
        <v>-2.1559110000000001</v>
      </c>
      <c r="H79" s="285" cm="1">
        <f t="array" ref="H79">INDEX(GMWA!$A$2:$CR$600,MATCH(1,(GMWA!$CQ$2:$CQ$600=H$3)*(GMWA!$CP$2:$CP$600=H$4)*(GMWA!$CR$2:$CR$600=H$1),0),$A79-1966)</f>
        <v>52575.53</v>
      </c>
      <c r="I79" s="285" cm="1">
        <f t="array" ref="I79">INDEX(GMWA!$A$2:$CR$600,MATCH(1,(GMWA!$CQ$2:$CQ$600=I$3)*(GMWA!$CP$2:$CP$600=I$4)*(GMWA!$CR$2:$CR$600=I$1),0),$A79-1966)</f>
        <v>3.9908929999999998</v>
      </c>
      <c r="J79" s="285" cm="1">
        <f t="array" ref="J79">INDEX(GMWA!$A$2:$CR$600,MATCH(1,(GMWA!$CQ$2:$CQ$600=J$3)*(GMWA!$CP$2:$CP$600=J$4)*(GMWA!$CR$2:$CR$600=J$1),0),$A79-1966)</f>
        <v>47586.01</v>
      </c>
      <c r="K79" s="285" cm="1">
        <f t="array" ref="K79">INDEX(GMWA!$A$2:$CR$600,MATCH(1,(GMWA!$CQ$2:$CQ$600=K$3)*(GMWA!$CP$2:$CP$600=K$4)*(GMWA!$CR$2:$CR$600=K$1),0),$A79-1966)</f>
        <v>71.088840000000005</v>
      </c>
      <c r="L79" s="285" cm="1">
        <f t="array" ref="L79">INDEX(GMWA!$A$2:$CR$600,MATCH(1,(GMWA!$CQ$2:$CQ$600=L$3)*(GMWA!$CP$2:$CP$600=L$4)*(GMWA!$CR$2:$CR$600=L$1),0),$A79-1966)</f>
        <v>135.7379</v>
      </c>
      <c r="M79" s="285" cm="1">
        <f t="array" ref="M79">INDEX(GMWA!$A$2:$CR$600,MATCH(1,(GMWA!$CQ$2:$CQ$600=M$3)*(GMWA!$CP$2:$CP$600=M$4)*(GMWA!$CR$2:$CR$600=M$1),0),$A79-1966)</f>
        <v>121.79430000000001</v>
      </c>
      <c r="N79" s="285" cm="1">
        <f t="array" ref="N79">INDEX(GMWA!$A$2:$CR$600,MATCH(1,(GMWA!$CQ$2:$CQ$600=N$3)*(GMWA!$CP$2:$CP$600=N$4)*(GMWA!$CR$2:$CR$600=N$1),0),$A79-1966)</f>
        <v>67.860820000000004</v>
      </c>
      <c r="O79" s="285" cm="1">
        <f t="array" ref="O79">INDEX(GMWA!$A$2:$CR$600,MATCH(1,(GMWA!$CQ$2:$CQ$600=O$3)*(GMWA!$CP$2:$CP$600=O$4)*(GMWA!$CR$2:$CR$600=O$1),0),$A79-1966)</f>
        <v>24.368849999999998</v>
      </c>
      <c r="P79" s="285" cm="1">
        <f t="array" ref="P79">INDEX(GMWA!$A$2:$CR$600,MATCH(1,(GMWA!$CQ$2:$CQ$600=P$3)*(GMWA!$CP$2:$CP$600=P$4)*(GMWA!$CR$2:$CR$600=P$1),0),$A79-1966)</f>
        <v>19.60521</v>
      </c>
      <c r="Q79" s="285" cm="1">
        <f t="array" ref="Q79">INDEX(GMWA!$A$2:$CR$600,MATCH(1,(GMWA!$CQ$2:$CQ$600=Q$3)*(GMWA!$CP$2:$CP$600=Q$4)*(GMWA!$CR$2:$CR$600=Q$1),0),$A79-1966)</f>
        <v>12.14106</v>
      </c>
      <c r="R79" s="285" cm="1">
        <f t="array" ref="R79">INDEX(GMWA!$A$2:$CR$600,MATCH(1,(GMWA!$CQ$2:$CQ$600=R$3)*(GMWA!$CP$2:$CP$600=R$4)*(GMWA!$CR$2:$CR$600=R$1),0),$A79-1966)</f>
        <v>7.4279380000000002</v>
      </c>
      <c r="S79" s="285" cm="1">
        <f t="array" ref="S79">INDEX(GMWA!$A$2:$CR$600,MATCH(1,(GMWA!$CQ$2:$CQ$600=S$3)*(GMWA!$CP$2:$CP$600=S$4)*(GMWA!$CR$2:$CR$600=S$1),0),$A79-1966)</f>
        <v>9.7277360000000002</v>
      </c>
      <c r="T79" s="285" cm="1">
        <f t="array" ref="T79">INDEX(GMWA!$A$2:$CR$600,MATCH(1,(GMWA!$CQ$2:$CQ$600=T$3)*(GMWA!$CP$2:$CP$600=T$4)*(GMWA!$CR$2:$CR$600=T$1),0),$A79-1966)</f>
        <v>13.66797</v>
      </c>
      <c r="U79" s="285" cm="1">
        <f t="array" ref="U79">INDEX(GMWA!$A$2:$CR$600,MATCH(1,(GMWA!$CQ$2:$CQ$600=U$3)*(GMWA!$CP$2:$CP$600=U$4)*(GMWA!$CR$2:$CR$600=U$1),0),$A79-1966)</f>
        <v>9.2034739999999999</v>
      </c>
      <c r="V79" s="285" cm="1">
        <f t="array" ref="V79">INDEX(GMWA!$A$2:$CR$600,MATCH(1,(GMWA!$CQ$2:$CQ$600=V$3)*(GMWA!$CP$2:$CP$600=V$4)*(GMWA!$CR$2:$CR$600=V$1),0),$A79-1966)</f>
        <v>5489560</v>
      </c>
      <c r="W79" s="285" cm="1">
        <f t="array" ref="W79">INDEX(GMWA!$A$2:$CR$600,MATCH(1,(GMWA!$CQ$2:$CQ$600=W$3)*(GMWA!$CP$2:$CP$600=W$4)*(GMWA!$CR$2:$CR$600=W$1),0),$A79-1966)</f>
        <v>113334.9</v>
      </c>
      <c r="X79" s="285" cm="1">
        <f t="array" ref="X79">INDEX(GMWA!$A$2:$CR$600,MATCH(1,(GMWA!$CQ$2:$CQ$600=X$3)*(GMWA!$CP$2:$CP$600=X$4)*(GMWA!$CR$2:$CR$600=X$1),0),$A79-1966)</f>
        <v>1575168</v>
      </c>
      <c r="Y79" s="285" cm="1">
        <f t="array" ref="Y79">INDEX(GMWA!$A$2:$CR$600,MATCH(1,(GMWA!$CQ$2:$CQ$600=Y$3)*(GMWA!$CP$2:$CP$600=Y$4)*(GMWA!$CR$2:$CR$600=Y$1),0),$A79-1966)</f>
        <v>3506151</v>
      </c>
      <c r="Z79" s="285" cm="1">
        <f t="array" ref="Z79">INDEX(GMWA!$A$2:$CR$600,MATCH(1,(GMWA!$CQ$2:$CQ$600=Z$3)*(GMWA!$CP$2:$CP$600=Z$4)*(GMWA!$CR$2:$CR$600=Z$1),0),$A79-1966)</f>
        <v>3126700</v>
      </c>
      <c r="AA79" s="285" cm="1">
        <f t="array" ref="AA79">INDEX(GMWA!$A$2:$CR$600,MATCH(1,(GMWA!$CQ$2:$CQ$600=AA$3)*(GMWA!$CP$2:$CP$600=AA$4)*(GMWA!$CR$2:$CR$600=AA$1),0),$A79-1966)</f>
        <v>401.5942</v>
      </c>
      <c r="AB79" s="285" cm="1">
        <f t="array" ref="AB79">INDEX(GMWA!$A$2:$CR$600,MATCH(1,(GMWA!$CQ$2:$CQ$600=AB$3)*(GMWA!$CP$2:$CP$600=AB$4)*(GMWA!$CR$2:$CR$600=AB$1),0),$A79-1966)</f>
        <v>3260688</v>
      </c>
      <c r="AC79" s="285" cm="1">
        <f t="array" ref="AC79">INDEX(GMWA!$A$2:$CR$600,MATCH(1,(GMWA!$CQ$2:$CQ$600=AC$3)*(GMWA!$CP$2:$CP$600=AC$4)*(GMWA!$CR$2:$CR$600=AC$1),0),$A79-1966)</f>
        <v>374.87180000000001</v>
      </c>
      <c r="AD79" s="285" cm="1">
        <f t="array" ref="AD79">INDEX(GMWA!$A$2:$CR$600,MATCH(1,(GMWA!$CQ$2:$CQ$600=AD$3)*(GMWA!$CP$2:$CP$600=AD$4)*(GMWA!$CR$2:$CR$600=AD$1),0),$A79-1966)</f>
        <v>2316041</v>
      </c>
      <c r="AE79" s="285" cm="1">
        <f t="array" ref="AE79">INDEX(GMWA!$A$2:$CR$600,MATCH(1,(GMWA!$CQ$2:$CQ$600=AE$3)*(GMWA!$CP$2:$CP$600=AE$4)*(GMWA!$CR$2:$CR$600=AE$1),0),$A79-1966)</f>
        <v>3288.2860000000001</v>
      </c>
      <c r="AF79" s="285" cm="1">
        <f t="array" ref="AF79">INDEX(GMWA!$A$2:$CR$600,MATCH(1,(GMWA!$CQ$2:$CQ$600=AF$3)*(GMWA!$CP$2:$CP$600=AF$4)*(GMWA!$CR$2:$CR$600=AF$1),0),$A79-1966)</f>
        <v>6611.5680000000002</v>
      </c>
      <c r="AG79" s="285" cm="1">
        <f t="array" ref="AG79">INDEX(GMWA!$A$2:$CR$600,MATCH(1,(GMWA!$CQ$2:$CQ$600=AG$3)*(GMWA!$CP$2:$CP$600=AG$4)*(GMWA!$CR$2:$CR$600=AG$1),0),$A79-1966)</f>
        <v>4443.2700000000004</v>
      </c>
      <c r="AH79" s="285" cm="1">
        <f t="array" ref="AH79">INDEX(GMWA!$A$2:$CR$600,MATCH(1,(GMWA!$CQ$2:$CQ$600=AH$3)*(GMWA!$CP$2:$CP$600=AH$4)*(GMWA!$CR$2:$CR$600=AH$1),0),$A79-1966)</f>
        <v>2869.8380000000002</v>
      </c>
      <c r="AI79" s="285" cm="1">
        <f t="array" ref="AI79">INDEX(GMWA!$A$2:$CR$600,MATCH(1,(GMWA!$CQ$2:$CQ$600=AI$3)*(GMWA!$CP$2:$CP$600=AI$4)*(GMWA!$CR$2:$CR$600=AI$1),0),$A79-1966)</f>
        <v>1004.742</v>
      </c>
      <c r="AJ79" s="285" cm="1">
        <f t="array" ref="AJ79">INDEX(GMWA!$A$2:$CR$600,MATCH(1,(GMWA!$CQ$2:$CQ$600=AJ$3)*(GMWA!$CP$2:$CP$600=AJ$4)*(GMWA!$CR$2:$CR$600=AJ$1),0),$A79-1966)</f>
        <v>997.06399999999996</v>
      </c>
      <c r="AK79" s="285" cm="1">
        <f t="array" ref="AK79">INDEX(GMWA!$A$2:$CR$600,MATCH(1,(GMWA!$CQ$2:$CQ$600=AK$3)*(GMWA!$CP$2:$CP$600=AK$4)*(GMWA!$CR$2:$CR$600=AK$1),0),$A79-1966)</f>
        <v>760.2192</v>
      </c>
      <c r="AL79" s="285" cm="1">
        <f t="array" ref="AL79">INDEX(GMWA!$A$2:$CR$600,MATCH(1,(GMWA!$CQ$2:$CQ$600=AL$3)*(GMWA!$CP$2:$CP$600=AL$4)*(GMWA!$CR$2:$CR$600=AL$1),0),$A79-1966)</f>
        <v>429.36130000000003</v>
      </c>
      <c r="AM79" s="285" cm="1">
        <f t="array" ref="AM79">INDEX(GMWA!$A$2:$CR$600,MATCH(1,(GMWA!$CQ$2:$CQ$600=AM$3)*(GMWA!$CP$2:$CP$600=AM$4)*(GMWA!$CR$2:$CR$600=AM$1),0),$A79-1966)</f>
        <v>318.45729999999998</v>
      </c>
      <c r="AN79" s="285" cm="1">
        <f t="array" ref="AN79">INDEX(GMWA!$A$2:$CR$600,MATCH(1,(GMWA!$CQ$2:$CQ$600=AN$3)*(GMWA!$CP$2:$CP$600=AN$4)*(GMWA!$CR$2:$CR$600=AN$1),0),$A79-1966)</f>
        <v>552.66880000000003</v>
      </c>
      <c r="AO79" s="285" cm="1">
        <f t="array" ref="AO79">INDEX(GMWA!$A$2:$CR$600,MATCH(1,(GMWA!$CQ$2:$CQ$600=AO$3)*(GMWA!$CP$2:$CP$600=AO$4)*(GMWA!$CR$2:$CR$600=AO$1),0),$A79-1966)</f>
        <v>341.28969999999998</v>
      </c>
      <c r="AP79" s="285" cm="1">
        <f t="array" ref="AP79">INDEX(GMWA!$A$2:$CR$600,MATCH(1,(GMWA!$CQ$2:$CQ$600=AP$3)*(GMWA!$CP$2:$CP$600=AP$4)*(GMWA!$CR$2:$CR$600=AP$1),0),$A79-1966)</f>
        <v>6148733</v>
      </c>
      <c r="AQ79" s="285" cm="1">
        <f t="array" ref="AQ79">INDEX(GMWA!$A$2:$CR$600,MATCH(1,(GMWA!$CQ$2:$CQ$600=AQ$3)*(GMWA!$CP$2:$CP$600=AQ$4)*(GMWA!$CR$2:$CR$600=AQ$1),0),$A79-1966)</f>
        <v>65979.88</v>
      </c>
      <c r="AR79" s="285" cm="1">
        <f t="array" ref="AR79">INDEX(GMWA!$A$2:$CR$600,MATCH(1,(GMWA!$CQ$2:$CQ$600=AR$3)*(GMWA!$CP$2:$CP$600=AR$4)*(GMWA!$CR$2:$CR$600=AR$1),0),$A79-1966)</f>
        <v>821266.6</v>
      </c>
      <c r="AS79" s="285" cm="1">
        <f t="array" ref="AS79">INDEX(GMWA!$A$2:$CR$600,MATCH(1,(GMWA!$CQ$2:$CQ$600=AS$3)*(GMWA!$CP$2:$CP$600=AS$4)*(GMWA!$CR$2:$CR$600=AS$1),0),$A79-1966)</f>
        <v>6817535</v>
      </c>
      <c r="AT79" s="285" cm="1">
        <f t="array" ref="AT79">INDEX(GMWA!$A$2:$CR$600,MATCH(1,(GMWA!$CQ$2:$CQ$600=AT$3)*(GMWA!$CP$2:$CP$600=AT$4)*(GMWA!$CR$2:$CR$600=AT$1),0),$A79-1966)</f>
        <v>6894348</v>
      </c>
      <c r="AU79" s="285" cm="1">
        <f t="array" ref="AU79">INDEX(GMWA!$A$2:$CR$600,MATCH(1,(GMWA!$CQ$2:$CQ$600=AU$3)*(GMWA!$CP$2:$CP$600=AU$4)*(GMWA!$CR$2:$CR$600=AU$1),0),$A79-1966)</f>
        <v>6314.643</v>
      </c>
      <c r="AV79" s="285" cm="1">
        <f t="array" ref="AV79">INDEX(GMWA!$A$2:$CR$600,MATCH(1,(GMWA!$CQ$2:$CQ$600=AV$3)*(GMWA!$CP$2:$CP$600=AV$4)*(GMWA!$CR$2:$CR$600=AV$1),0),$A79-1966)</f>
        <v>13489750</v>
      </c>
      <c r="AW79" s="285" cm="1">
        <f t="array" ref="AW79">INDEX(GMWA!$A$2:$CR$600,MATCH(1,(GMWA!$CQ$2:$CQ$600=AW$3)*(GMWA!$CP$2:$CP$600=AW$4)*(GMWA!$CR$2:$CR$600=AW$1),0),$A79-1966)</f>
        <v>1444.777</v>
      </c>
      <c r="AX79" s="285" cm="1">
        <f t="array" ref="AX79">INDEX(GMWA!$A$2:$CR$600,MATCH(1,(GMWA!$CQ$2:$CQ$600=AX$3)*(GMWA!$CP$2:$CP$600=AX$4)*(GMWA!$CR$2:$CR$600=AX$1),0),$A79-1966)</f>
        <v>5284319</v>
      </c>
      <c r="AY79" s="285" cm="1">
        <f t="array" ref="AY79">INDEX(GMWA!$A$2:$CR$600,MATCH(1,(GMWA!$CQ$2:$CQ$600=AY$3)*(GMWA!$CP$2:$CP$600=AY$4)*(GMWA!$CR$2:$CR$600=AY$1),0),$A79-1966)</f>
        <v>7927.0259999999998</v>
      </c>
      <c r="AZ79" s="285" cm="1">
        <f t="array" ref="AZ79">INDEX(GMWA!$A$2:$CR$600,MATCH(1,(GMWA!$CQ$2:$CQ$600=AZ$3)*(GMWA!$CP$2:$CP$600=AZ$4)*(GMWA!$CR$2:$CR$600=AZ$1),0),$A79-1966)</f>
        <v>5517.558</v>
      </c>
      <c r="BA79" s="285" cm="1">
        <f t="array" ref="BA79">INDEX(GMWA!$A$2:$CR$600,MATCH(1,(GMWA!$CQ$2:$CQ$600=BA$3)*(GMWA!$CP$2:$CP$600=BA$4)*(GMWA!$CR$2:$CR$600=BA$1),0),$A79-1966)</f>
        <v>3455.5369999999998</v>
      </c>
      <c r="BB79" s="285" cm="1">
        <f t="array" ref="BB79">INDEX(GMWA!$A$2:$CR$600,MATCH(1,(GMWA!$CQ$2:$CQ$600=BB$3)*(GMWA!$CP$2:$CP$600=BB$4)*(GMWA!$CR$2:$CR$600=BB$1),0),$A79-1966)</f>
        <v>2890.12</v>
      </c>
      <c r="BC79" s="285" cm="1">
        <f t="array" ref="BC79">INDEX(GMWA!$A$2:$CR$600,MATCH(1,(GMWA!$CQ$2:$CQ$600=BC$3)*(GMWA!$CP$2:$CP$600=BC$4)*(GMWA!$CR$2:$CR$600=BC$1),0),$A79-1966)</f>
        <v>2203.348</v>
      </c>
      <c r="BD79" s="285" cm="1">
        <f t="array" ref="BD79">INDEX(GMWA!$A$2:$CR$600,MATCH(1,(GMWA!$CQ$2:$CQ$600=BD$3)*(GMWA!$CP$2:$CP$600=BD$4)*(GMWA!$CR$2:$CR$600=BD$1),0),$A79-1966)</f>
        <v>1194.942</v>
      </c>
      <c r="BE79" s="285" cm="1">
        <f t="array" ref="BE79">INDEX(GMWA!$A$2:$CR$600,MATCH(1,(GMWA!$CQ$2:$CQ$600=BE$3)*(GMWA!$CP$2:$CP$600=BE$4)*(GMWA!$CR$2:$CR$600=BE$1),0),$A79-1966)</f>
        <v>1012.817</v>
      </c>
      <c r="BF79" s="285" cm="1">
        <f t="array" ref="BF79">INDEX(GMWA!$A$2:$CR$600,MATCH(1,(GMWA!$CQ$2:$CQ$600=BF$3)*(GMWA!$CP$2:$CP$600=BF$4)*(GMWA!$CR$2:$CR$600=BF$1),0),$A79-1966)</f>
        <v>472.75880000000001</v>
      </c>
      <c r="BG79" s="285" cm="1">
        <f t="array" ref="BG79">INDEX(GMWA!$A$2:$CR$600,MATCH(1,(GMWA!$CQ$2:$CQ$600=BG$3)*(GMWA!$CP$2:$CP$600=BG$4)*(GMWA!$CR$2:$CR$600=BG$1),0),$A79-1966)</f>
        <v>1354.9179999999999</v>
      </c>
      <c r="BH79" s="285" cm="1">
        <f t="array" ref="BH79">INDEX(GMWA!$A$2:$CR$600,MATCH(1,(GMWA!$CQ$2:$CQ$600=BH$3)*(GMWA!$CP$2:$CP$600=BH$4)*(GMWA!$CR$2:$CR$600=BH$1),0),$A79-1966)</f>
        <v>423.05790000000002</v>
      </c>
      <c r="BI79" s="285" cm="1">
        <f t="array" ref="BI79">INDEX(GMWA!$A$2:$CR$600,MATCH(1,(GMWA!$CQ$2:$CQ$600=BI$3)*(GMWA!$CP$2:$CP$600=BI$4)*(GMWA!$CR$2:$CR$600=BI$1),0),$A79-1966)</f>
        <v>519.90359999999998</v>
      </c>
      <c r="BK79" s="288">
        <f t="shared" si="14"/>
        <v>3.3264560365493772</v>
      </c>
      <c r="BL79" s="288">
        <f t="shared" si="14"/>
        <v>3.3035437451305825</v>
      </c>
      <c r="BM79" s="288">
        <f t="shared" si="14"/>
        <v>1.4282228943198441</v>
      </c>
      <c r="BN79" s="288">
        <f t="shared" si="14"/>
        <v>3.54609085575607</v>
      </c>
      <c r="BO79" s="288">
        <f t="shared" si="14"/>
        <v>3.4733009242971824</v>
      </c>
      <c r="BP79" s="288">
        <f t="shared" si="14"/>
        <v>-0.53683818142791906</v>
      </c>
      <c r="BQ79" s="288">
        <f t="shared" si="14"/>
        <v>1.6124060321012008</v>
      </c>
      <c r="BR79" s="288">
        <f t="shared" si="14"/>
        <v>1.064602085299561</v>
      </c>
      <c r="BS79" s="288">
        <f t="shared" si="13"/>
        <v>2.0546272712788762</v>
      </c>
      <c r="BT79" s="288">
        <f t="shared" si="13"/>
        <v>2.1618812962132856</v>
      </c>
      <c r="BU79" s="288">
        <f t="shared" si="13"/>
        <v>2.053036435532388</v>
      </c>
      <c r="BV79" s="288">
        <f t="shared" si="13"/>
        <v>2.741096084640366</v>
      </c>
      <c r="BW79" s="288">
        <f t="shared" si="13"/>
        <v>2.3646219751776929</v>
      </c>
      <c r="BX79" s="288">
        <f t="shared" si="11"/>
        <v>2.4253838298787151</v>
      </c>
      <c r="BY79" s="288">
        <f t="shared" si="11"/>
        <v>1.9662940392993828</v>
      </c>
      <c r="BZ79" s="288">
        <f t="shared" si="11"/>
        <v>1.5970472726813529</v>
      </c>
      <c r="CA79" s="288">
        <f t="shared" si="10"/>
        <v>1.7299970910279989</v>
      </c>
      <c r="CB79" s="288">
        <f t="shared" si="10"/>
        <v>3.0546437465870624</v>
      </c>
      <c r="CC79" s="288">
        <f t="shared" si="10"/>
        <v>2.4730851461128256</v>
      </c>
      <c r="CD79" s="288">
        <f t="shared" si="10"/>
        <v>2.6966749948797166</v>
      </c>
    </row>
    <row r="80" spans="1:82">
      <c r="A80" s="285">
        <f t="shared" si="9"/>
        <v>2046</v>
      </c>
      <c r="B80" s="285" cm="1">
        <f t="array" ref="B80">INDEX(GMWA!$A$2:$CR$600,MATCH(1,(GMWA!$CQ$2:$CQ$600=B$3)*(GMWA!$CP$2:$CP$600=B$4)*(GMWA!$CR$2:$CR$600=B$1),0),$A80-1966)</f>
        <v>188447.7</v>
      </c>
      <c r="C80" s="285" cm="1">
        <f t="array" ref="C80">INDEX(GMWA!$A$2:$CR$600,MATCH(1,(GMWA!$CQ$2:$CQ$600=C$3)*(GMWA!$CP$2:$CP$600=C$4)*(GMWA!$CR$2:$CR$600=C$1),0),$A80-1966)</f>
        <v>3880.1819999999998</v>
      </c>
      <c r="D80" s="285" cm="1">
        <f t="array" ref="D80">INDEX(GMWA!$A$2:$CR$600,MATCH(1,(GMWA!$CQ$2:$CQ$600=D$3)*(GMWA!$CP$2:$CP$600=D$4)*(GMWA!$CR$2:$CR$600=D$1),0),$A80-1966)</f>
        <v>22627.8</v>
      </c>
      <c r="E80" s="285" cm="1">
        <f t="array" ref="E80">INDEX(GMWA!$A$2:$CR$600,MATCH(1,(GMWA!$CQ$2:$CQ$600=E$3)*(GMWA!$CP$2:$CP$600=E$4)*(GMWA!$CR$2:$CR$600=E$1),0),$A80-1966)</f>
        <v>124556</v>
      </c>
      <c r="F80" s="285" cm="1">
        <f t="array" ref="F80">INDEX(GMWA!$A$2:$CR$600,MATCH(1,(GMWA!$CQ$2:$CQ$600=F$3)*(GMWA!$CP$2:$CP$600=F$4)*(GMWA!$CR$2:$CR$600=F$1),0),$A80-1966)</f>
        <v>113255.3</v>
      </c>
      <c r="G80" s="285" cm="1">
        <f t="array" ref="G80">INDEX(GMWA!$A$2:$CR$600,MATCH(1,(GMWA!$CQ$2:$CQ$600=G$3)*(GMWA!$CP$2:$CP$600=G$4)*(GMWA!$CR$2:$CR$600=G$1),0),$A80-1966)</f>
        <v>-3.047644</v>
      </c>
      <c r="H80" s="285" cm="1">
        <f t="array" ref="H80">INDEX(GMWA!$A$2:$CR$600,MATCH(1,(GMWA!$CQ$2:$CQ$600=H$3)*(GMWA!$CP$2:$CP$600=H$4)*(GMWA!$CR$2:$CR$600=H$1),0),$A80-1966)</f>
        <v>53138.68</v>
      </c>
      <c r="I80" s="285" cm="1">
        <f t="array" ref="I80">INDEX(GMWA!$A$2:$CR$600,MATCH(1,(GMWA!$CQ$2:$CQ$600=I$3)*(GMWA!$CP$2:$CP$600=I$4)*(GMWA!$CR$2:$CR$600=I$1),0),$A80-1966)</f>
        <v>4.089734</v>
      </c>
      <c r="J80" s="285" cm="1">
        <f t="array" ref="J80">INDEX(GMWA!$A$2:$CR$600,MATCH(1,(GMWA!$CQ$2:$CQ$600=J$3)*(GMWA!$CP$2:$CP$600=J$4)*(GMWA!$CR$2:$CR$600=J$1),0),$A80-1966)</f>
        <v>49048.36</v>
      </c>
      <c r="K80" s="285" cm="1">
        <f t="array" ref="K80">INDEX(GMWA!$A$2:$CR$600,MATCH(1,(GMWA!$CQ$2:$CQ$600=K$3)*(GMWA!$CP$2:$CP$600=K$4)*(GMWA!$CR$2:$CR$600=K$1),0),$A80-1966)</f>
        <v>72.206190000000007</v>
      </c>
      <c r="L80" s="285" cm="1">
        <f t="array" ref="L80">INDEX(GMWA!$A$2:$CR$600,MATCH(1,(GMWA!$CQ$2:$CQ$600=L$3)*(GMWA!$CP$2:$CP$600=L$4)*(GMWA!$CR$2:$CR$600=L$1),0),$A80-1966)</f>
        <v>139.39439999999999</v>
      </c>
      <c r="M80" s="285" cm="1">
        <f t="array" ref="M80">INDEX(GMWA!$A$2:$CR$600,MATCH(1,(GMWA!$CQ$2:$CQ$600=M$3)*(GMWA!$CP$2:$CP$600=M$4)*(GMWA!$CR$2:$CR$600=M$1),0),$A80-1966)</f>
        <v>123.52290000000001</v>
      </c>
      <c r="N80" s="285" cm="1">
        <f t="array" ref="N80">INDEX(GMWA!$A$2:$CR$600,MATCH(1,(GMWA!$CQ$2:$CQ$600=N$3)*(GMWA!$CP$2:$CP$600=N$4)*(GMWA!$CR$2:$CR$600=N$1),0),$A80-1966)</f>
        <v>69.666610000000006</v>
      </c>
      <c r="O80" s="285" cm="1">
        <f t="array" ref="O80">INDEX(GMWA!$A$2:$CR$600,MATCH(1,(GMWA!$CQ$2:$CQ$600=O$3)*(GMWA!$CP$2:$CP$600=O$4)*(GMWA!$CR$2:$CR$600=O$1),0),$A80-1966)</f>
        <v>25.088550000000001</v>
      </c>
      <c r="P80" s="285" cm="1">
        <f t="array" ref="P80">INDEX(GMWA!$A$2:$CR$600,MATCH(1,(GMWA!$CQ$2:$CQ$600=P$3)*(GMWA!$CP$2:$CP$600=P$4)*(GMWA!$CR$2:$CR$600=P$1),0),$A80-1966)</f>
        <v>20.007470000000001</v>
      </c>
      <c r="Q80" s="285" cm="1">
        <f t="array" ref="Q80">INDEX(GMWA!$A$2:$CR$600,MATCH(1,(GMWA!$CQ$2:$CQ$600=Q$3)*(GMWA!$CP$2:$CP$600=Q$4)*(GMWA!$CR$2:$CR$600=Q$1),0),$A80-1966)</f>
        <v>12.404809999999999</v>
      </c>
      <c r="R80" s="285" cm="1">
        <f t="array" ref="R80">INDEX(GMWA!$A$2:$CR$600,MATCH(1,(GMWA!$CQ$2:$CQ$600=R$3)*(GMWA!$CP$2:$CP$600=R$4)*(GMWA!$CR$2:$CR$600=R$1),0),$A80-1966)</f>
        <v>7.5621729999999996</v>
      </c>
      <c r="S80" s="285" cm="1">
        <f t="array" ref="S80">INDEX(GMWA!$A$2:$CR$600,MATCH(1,(GMWA!$CQ$2:$CQ$600=S$3)*(GMWA!$CP$2:$CP$600=S$4)*(GMWA!$CR$2:$CR$600=S$1),0),$A80-1966)</f>
        <v>10.141859999999999</v>
      </c>
      <c r="T80" s="285" cm="1">
        <f t="array" ref="T80">INDEX(GMWA!$A$2:$CR$600,MATCH(1,(GMWA!$CQ$2:$CQ$600=T$3)*(GMWA!$CP$2:$CP$600=T$4)*(GMWA!$CR$2:$CR$600=T$1),0),$A80-1966)</f>
        <v>13.83306</v>
      </c>
      <c r="U80" s="285" cm="1">
        <f t="array" ref="U80">INDEX(GMWA!$A$2:$CR$600,MATCH(1,(GMWA!$CQ$2:$CQ$600=U$3)*(GMWA!$CP$2:$CP$600=U$4)*(GMWA!$CR$2:$CR$600=U$1),0),$A80-1966)</f>
        <v>9.4312579999999997</v>
      </c>
      <c r="V80" s="285" cm="1">
        <f t="array" ref="V80">INDEX(GMWA!$A$2:$CR$600,MATCH(1,(GMWA!$CQ$2:$CQ$600=V$3)*(GMWA!$CP$2:$CP$600=V$4)*(GMWA!$CR$2:$CR$600=V$1),0),$A80-1966)</f>
        <v>5702413</v>
      </c>
      <c r="W80" s="285" cm="1">
        <f t="array" ref="W80">INDEX(GMWA!$A$2:$CR$600,MATCH(1,(GMWA!$CQ$2:$CQ$600=W$3)*(GMWA!$CP$2:$CP$600=W$4)*(GMWA!$CR$2:$CR$600=W$1),0),$A80-1966)</f>
        <v>117721.5</v>
      </c>
      <c r="X80" s="285" cm="1">
        <f t="array" ref="X80">INDEX(GMWA!$A$2:$CR$600,MATCH(1,(GMWA!$CQ$2:$CQ$600=X$3)*(GMWA!$CP$2:$CP$600=X$4)*(GMWA!$CR$2:$CR$600=X$1),0),$A80-1966)</f>
        <v>1578784</v>
      </c>
      <c r="Y80" s="285" cm="1">
        <f t="array" ref="Y80">INDEX(GMWA!$A$2:$CR$600,MATCH(1,(GMWA!$CQ$2:$CQ$600=Y$3)*(GMWA!$CP$2:$CP$600=Y$4)*(GMWA!$CR$2:$CR$600=Y$1),0),$A80-1966)</f>
        <v>3493381</v>
      </c>
      <c r="Z80" s="285" cm="1">
        <f t="array" ref="Z80">INDEX(GMWA!$A$2:$CR$600,MATCH(1,(GMWA!$CQ$2:$CQ$600=Z$3)*(GMWA!$CP$2:$CP$600=Z$4)*(GMWA!$CR$2:$CR$600=Z$1),0),$A80-1966)</f>
        <v>3248366</v>
      </c>
      <c r="AA80" s="285" cm="1">
        <f t="array" ref="AA80">INDEX(GMWA!$A$2:$CR$600,MATCH(1,(GMWA!$CQ$2:$CQ$600=AA$3)*(GMWA!$CP$2:$CP$600=AA$4)*(GMWA!$CR$2:$CR$600=AA$1),0),$A80-1966)</f>
        <v>382.21690000000001</v>
      </c>
      <c r="AB80" s="285" cm="1">
        <f t="array" ref="AB80">INDEX(GMWA!$A$2:$CR$600,MATCH(1,(GMWA!$CQ$2:$CQ$600=AB$3)*(GMWA!$CP$2:$CP$600=AB$4)*(GMWA!$CR$2:$CR$600=AB$1),0),$A80-1966)</f>
        <v>3299675</v>
      </c>
      <c r="AC80" s="285" cm="1">
        <f t="array" ref="AC80">INDEX(GMWA!$A$2:$CR$600,MATCH(1,(GMWA!$CQ$2:$CQ$600=AC$3)*(GMWA!$CP$2:$CP$600=AC$4)*(GMWA!$CR$2:$CR$600=AC$1),0),$A80-1966)</f>
        <v>393.79309999999998</v>
      </c>
      <c r="AD80" s="285" cm="1">
        <f t="array" ref="AD80">INDEX(GMWA!$A$2:$CR$600,MATCH(1,(GMWA!$CQ$2:$CQ$600=AD$3)*(GMWA!$CP$2:$CP$600=AD$4)*(GMWA!$CR$2:$CR$600=AD$1),0),$A80-1966)</f>
        <v>2364583</v>
      </c>
      <c r="AE80" s="285" cm="1">
        <f t="array" ref="AE80">INDEX(GMWA!$A$2:$CR$600,MATCH(1,(GMWA!$CQ$2:$CQ$600=AE$3)*(GMWA!$CP$2:$CP$600=AE$4)*(GMWA!$CR$2:$CR$600=AE$1),0),$A80-1966)</f>
        <v>3340.3420000000001</v>
      </c>
      <c r="AF80" s="285" cm="1">
        <f t="array" ref="AF80">INDEX(GMWA!$A$2:$CR$600,MATCH(1,(GMWA!$CQ$2:$CQ$600=AF$3)*(GMWA!$CP$2:$CP$600=AF$4)*(GMWA!$CR$2:$CR$600=AF$1),0),$A80-1966)</f>
        <v>6781.5029999999997</v>
      </c>
      <c r="AG80" s="285" cm="1">
        <f t="array" ref="AG80">INDEX(GMWA!$A$2:$CR$600,MATCH(1,(GMWA!$CQ$2:$CQ$600=AG$3)*(GMWA!$CP$2:$CP$600=AG$4)*(GMWA!$CR$2:$CR$600=AG$1),0),$A80-1966)</f>
        <v>4497.0420000000004</v>
      </c>
      <c r="AH80" s="285" cm="1">
        <f t="array" ref="AH80">INDEX(GMWA!$A$2:$CR$600,MATCH(1,(GMWA!$CQ$2:$CQ$600=AH$3)*(GMWA!$CP$2:$CP$600=AH$4)*(GMWA!$CR$2:$CR$600=AH$1),0),$A80-1966)</f>
        <v>2940.4380000000001</v>
      </c>
      <c r="AI80" s="285" cm="1">
        <f t="array" ref="AI80">INDEX(GMWA!$A$2:$CR$600,MATCH(1,(GMWA!$CQ$2:$CQ$600=AI$3)*(GMWA!$CP$2:$CP$600=AI$4)*(GMWA!$CR$2:$CR$600=AI$1),0),$A80-1966)</f>
        <v>1034.4760000000001</v>
      </c>
      <c r="AJ80" s="285" cm="1">
        <f t="array" ref="AJ80">INDEX(GMWA!$A$2:$CR$600,MATCH(1,(GMWA!$CQ$2:$CQ$600=AJ$3)*(GMWA!$CP$2:$CP$600=AJ$4)*(GMWA!$CR$2:$CR$600=AJ$1),0),$A80-1966)</f>
        <v>1014.807</v>
      </c>
      <c r="AK80" s="285" cm="1">
        <f t="array" ref="AK80">INDEX(GMWA!$A$2:$CR$600,MATCH(1,(GMWA!$CQ$2:$CQ$600=AK$3)*(GMWA!$CP$2:$CP$600=AK$4)*(GMWA!$CR$2:$CR$600=AK$1),0),$A80-1966)</f>
        <v>772.18349999999998</v>
      </c>
      <c r="AL80" s="285" cm="1">
        <f t="array" ref="AL80">INDEX(GMWA!$A$2:$CR$600,MATCH(1,(GMWA!$CQ$2:$CQ$600=AL$3)*(GMWA!$CP$2:$CP$600=AL$4)*(GMWA!$CR$2:$CR$600=AL$1),0),$A80-1966)</f>
        <v>439.01479999999998</v>
      </c>
      <c r="AM80" s="285" cm="1">
        <f t="array" ref="AM80">INDEX(GMWA!$A$2:$CR$600,MATCH(1,(GMWA!$CQ$2:$CQ$600=AM$3)*(GMWA!$CP$2:$CP$600=AM$4)*(GMWA!$CR$2:$CR$600=AM$1),0),$A80-1966)</f>
        <v>332.26819999999998</v>
      </c>
      <c r="AN80" s="285" cm="1">
        <f t="array" ref="AN80">INDEX(GMWA!$A$2:$CR$600,MATCH(1,(GMWA!$CQ$2:$CQ$600=AN$3)*(GMWA!$CP$2:$CP$600=AN$4)*(GMWA!$CR$2:$CR$600=AN$1),0),$A80-1966)</f>
        <v>558.53639999999996</v>
      </c>
      <c r="AO80" s="285" cm="1">
        <f t="array" ref="AO80">INDEX(GMWA!$A$2:$CR$600,MATCH(1,(GMWA!$CQ$2:$CQ$600=AO$3)*(GMWA!$CP$2:$CP$600=AO$4)*(GMWA!$CR$2:$CR$600=AO$1),0),$A80-1966)</f>
        <v>349.34089999999998</v>
      </c>
      <c r="AP80" s="285" cm="1">
        <f t="array" ref="AP80">INDEX(GMWA!$A$2:$CR$600,MATCH(1,(GMWA!$CQ$2:$CQ$600=AP$3)*(GMWA!$CP$2:$CP$600=AP$4)*(GMWA!$CR$2:$CR$600=AP$1),0),$A80-1966)</f>
        <v>6378278</v>
      </c>
      <c r="AQ80" s="285" cm="1">
        <f t="array" ref="AQ80">INDEX(GMWA!$A$2:$CR$600,MATCH(1,(GMWA!$CQ$2:$CQ$600=AQ$3)*(GMWA!$CP$2:$CP$600=AQ$4)*(GMWA!$CR$2:$CR$600=AQ$1),0),$A80-1966)</f>
        <v>68459.070000000007</v>
      </c>
      <c r="AR80" s="285" cm="1">
        <f t="array" ref="AR80">INDEX(GMWA!$A$2:$CR$600,MATCH(1,(GMWA!$CQ$2:$CQ$600=AR$3)*(GMWA!$CP$2:$CP$600=AR$4)*(GMWA!$CR$2:$CR$600=AR$1),0),$A80-1966)</f>
        <v>833479.4</v>
      </c>
      <c r="AS80" s="285" cm="1">
        <f t="array" ref="AS80">INDEX(GMWA!$A$2:$CR$600,MATCH(1,(GMWA!$CQ$2:$CQ$600=AS$3)*(GMWA!$CP$2:$CP$600=AS$4)*(GMWA!$CR$2:$CR$600=AS$1),0),$A80-1966)</f>
        <v>7082134</v>
      </c>
      <c r="AT80" s="285" cm="1">
        <f t="array" ref="AT80">INDEX(GMWA!$A$2:$CR$600,MATCH(1,(GMWA!$CQ$2:$CQ$600=AT$3)*(GMWA!$CP$2:$CP$600=AT$4)*(GMWA!$CR$2:$CR$600=AT$1),0),$A80-1966)</f>
        <v>7186216</v>
      </c>
      <c r="AU80" s="285" cm="1">
        <f t="array" ref="AU80">INDEX(GMWA!$A$2:$CR$600,MATCH(1,(GMWA!$CQ$2:$CQ$600=AU$3)*(GMWA!$CP$2:$CP$600=AU$4)*(GMWA!$CR$2:$CR$600=AU$1),0),$A80-1966)</f>
        <v>6532.9949999999999</v>
      </c>
      <c r="AV80" s="285" cm="1">
        <f t="array" ref="AV80">INDEX(GMWA!$A$2:$CR$600,MATCH(1,(GMWA!$CQ$2:$CQ$600=AV$3)*(GMWA!$CP$2:$CP$600=AV$4)*(GMWA!$CR$2:$CR$600=AV$1),0),$A80-1966)</f>
        <v>13952970</v>
      </c>
      <c r="AW80" s="285" cm="1">
        <f t="array" ref="AW80">INDEX(GMWA!$A$2:$CR$600,MATCH(1,(GMWA!$CQ$2:$CQ$600=AW$3)*(GMWA!$CP$2:$CP$600=AW$4)*(GMWA!$CR$2:$CR$600=AW$1),0),$A80-1966)</f>
        <v>1480.56</v>
      </c>
      <c r="AX80" s="285" cm="1">
        <f t="array" ref="AX80">INDEX(GMWA!$A$2:$CR$600,MATCH(1,(GMWA!$CQ$2:$CQ$600=AX$3)*(GMWA!$CP$2:$CP$600=AX$4)*(GMWA!$CR$2:$CR$600=AX$1),0),$A80-1966)</f>
        <v>5415161</v>
      </c>
      <c r="AY80" s="285" cm="1">
        <f t="array" ref="AY80">INDEX(GMWA!$A$2:$CR$600,MATCH(1,(GMWA!$CQ$2:$CQ$600=AY$3)*(GMWA!$CP$2:$CP$600=AY$4)*(GMWA!$CR$2:$CR$600=AY$1),0),$A80-1966)</f>
        <v>8158.4440000000004</v>
      </c>
      <c r="AZ80" s="285" cm="1">
        <f t="array" ref="AZ80">INDEX(GMWA!$A$2:$CR$600,MATCH(1,(GMWA!$CQ$2:$CQ$600=AZ$3)*(GMWA!$CP$2:$CP$600=AZ$4)*(GMWA!$CR$2:$CR$600=AZ$1),0),$A80-1966)</f>
        <v>5669.3090000000002</v>
      </c>
      <c r="BA80" s="285" cm="1">
        <f t="array" ref="BA80">INDEX(GMWA!$A$2:$CR$600,MATCH(1,(GMWA!$CQ$2:$CQ$600=BA$3)*(GMWA!$CP$2:$CP$600=BA$4)*(GMWA!$CR$2:$CR$600=BA$1),0),$A80-1966)</f>
        <v>3528.8780000000002</v>
      </c>
      <c r="BB80" s="285" cm="1">
        <f t="array" ref="BB80">INDEX(GMWA!$A$2:$CR$600,MATCH(1,(GMWA!$CQ$2:$CQ$600=BB$3)*(GMWA!$CP$2:$CP$600=BB$4)*(GMWA!$CR$2:$CR$600=BB$1),0),$A80-1966)</f>
        <v>2966.4870000000001</v>
      </c>
      <c r="BC80" s="285" cm="1">
        <f t="array" ref="BC80">INDEX(GMWA!$A$2:$CR$600,MATCH(1,(GMWA!$CQ$2:$CQ$600=BC$3)*(GMWA!$CP$2:$CP$600=BC$4)*(GMWA!$CR$2:$CR$600=BC$1),0),$A80-1966)</f>
        <v>2271.8359999999998</v>
      </c>
      <c r="BD80" s="285" cm="1">
        <f t="array" ref="BD80">INDEX(GMWA!$A$2:$CR$600,MATCH(1,(GMWA!$CQ$2:$CQ$600=BD$3)*(GMWA!$CP$2:$CP$600=BD$4)*(GMWA!$CR$2:$CR$600=BD$1),0),$A80-1966)</f>
        <v>1227.317</v>
      </c>
      <c r="BE80" s="285" cm="1">
        <f t="array" ref="BE80">INDEX(GMWA!$A$2:$CR$600,MATCH(1,(GMWA!$CQ$2:$CQ$600=BE$3)*(GMWA!$CP$2:$CP$600=BE$4)*(GMWA!$CR$2:$CR$600=BE$1),0),$A80-1966)</f>
        <v>1042.8389999999999</v>
      </c>
      <c r="BF80" s="285" cm="1">
        <f t="array" ref="BF80">INDEX(GMWA!$A$2:$CR$600,MATCH(1,(GMWA!$CQ$2:$CQ$600=BF$3)*(GMWA!$CP$2:$CP$600=BF$4)*(GMWA!$CR$2:$CR$600=BF$1),0),$A80-1966)</f>
        <v>483.80259999999998</v>
      </c>
      <c r="BG80" s="285" cm="1">
        <f t="array" ref="BG80">INDEX(GMWA!$A$2:$CR$600,MATCH(1,(GMWA!$CQ$2:$CQ$600=BG$3)*(GMWA!$CP$2:$CP$600=BG$4)*(GMWA!$CR$2:$CR$600=BG$1),0),$A80-1966)</f>
        <v>1404.655</v>
      </c>
      <c r="BH80" s="285" cm="1">
        <f t="array" ref="BH80">INDEX(GMWA!$A$2:$CR$600,MATCH(1,(GMWA!$CQ$2:$CQ$600=BH$3)*(GMWA!$CP$2:$CP$600=BH$4)*(GMWA!$CR$2:$CR$600=BH$1),0),$A80-1966)</f>
        <v>432.53</v>
      </c>
      <c r="BI80" s="285" cm="1">
        <f t="array" ref="BI80">INDEX(GMWA!$A$2:$CR$600,MATCH(1,(GMWA!$CQ$2:$CQ$600=BI$3)*(GMWA!$CP$2:$CP$600=BI$4)*(GMWA!$CR$2:$CR$600=BI$1),0),$A80-1966)</f>
        <v>533.34540000000004</v>
      </c>
      <c r="BK80" s="288">
        <f t="shared" si="14"/>
        <v>3.304701009905807</v>
      </c>
      <c r="BL80" s="288">
        <f t="shared" si="14"/>
        <v>3.2960691122692114</v>
      </c>
      <c r="BM80" s="288">
        <f t="shared" si="14"/>
        <v>1.4332422928025619</v>
      </c>
      <c r="BN80" s="288">
        <f t="shared" si="14"/>
        <v>3.5654856999565747</v>
      </c>
      <c r="BO80" s="288">
        <f t="shared" si="14"/>
        <v>3.4865313822395634</v>
      </c>
      <c r="BP80" s="288">
        <f t="shared" si="14"/>
        <v>-0.79735982370219627</v>
      </c>
      <c r="BQ80" s="288">
        <f t="shared" si="14"/>
        <v>1.6104216324334972</v>
      </c>
      <c r="BR80" s="288">
        <f t="shared" si="14"/>
        <v>1.0385489232797629</v>
      </c>
      <c r="BS80" s="288">
        <f t="shared" si="13"/>
        <v>2.074292169063213</v>
      </c>
      <c r="BT80" s="288">
        <f t="shared" si="13"/>
        <v>2.1616406344021062</v>
      </c>
      <c r="BU80" s="288">
        <f t="shared" si="13"/>
        <v>2.0555089336390475</v>
      </c>
      <c r="BV80" s="288">
        <f t="shared" si="13"/>
        <v>2.7467588694968827</v>
      </c>
      <c r="BW80" s="288">
        <f t="shared" si="13"/>
        <v>2.3692596137038091</v>
      </c>
      <c r="BX80" s="288">
        <f t="shared" si="11"/>
        <v>2.4252423449166534</v>
      </c>
      <c r="BY80" s="288">
        <f t="shared" si="11"/>
        <v>1.9715541970049477</v>
      </c>
      <c r="BZ80" s="288">
        <f t="shared" si="11"/>
        <v>1.6064588274678233</v>
      </c>
      <c r="CA80" s="288">
        <f t="shared" si="10"/>
        <v>1.7225325888785528</v>
      </c>
      <c r="CB80" s="288">
        <f t="shared" si="10"/>
        <v>3.0523113557060229</v>
      </c>
      <c r="CC80" s="288">
        <f t="shared" si="10"/>
        <v>2.4766622193289463</v>
      </c>
      <c r="CD80" s="288">
        <f t="shared" si="10"/>
        <v>2.699729118462797</v>
      </c>
    </row>
    <row r="81" spans="1:82">
      <c r="A81" s="285">
        <f t="shared" si="9"/>
        <v>2047</v>
      </c>
      <c r="B81" s="285" cm="1">
        <f t="array" ref="B81">INDEX(GMWA!$A$2:$CR$600,MATCH(1,(GMWA!$CQ$2:$CQ$600=B$3)*(GMWA!$CP$2:$CP$600=B$4)*(GMWA!$CR$2:$CR$600=B$1),0),$A81-1966)</f>
        <v>194477.4</v>
      </c>
      <c r="C81" s="285" cm="1">
        <f t="array" ref="C81">INDEX(GMWA!$A$2:$CR$600,MATCH(1,(GMWA!$CQ$2:$CQ$600=C$3)*(GMWA!$CP$2:$CP$600=C$4)*(GMWA!$CR$2:$CR$600=C$1),0),$A81-1966)</f>
        <v>4016.8960000000002</v>
      </c>
      <c r="D81" s="285" cm="1">
        <f t="array" ref="D81">INDEX(GMWA!$A$2:$CR$600,MATCH(1,(GMWA!$CQ$2:$CQ$600=D$3)*(GMWA!$CP$2:$CP$600=D$4)*(GMWA!$CR$2:$CR$600=D$1),0),$A81-1966)</f>
        <v>22767.29</v>
      </c>
      <c r="E81" s="285" cm="1">
        <f t="array" ref="E81">INDEX(GMWA!$A$2:$CR$600,MATCH(1,(GMWA!$CQ$2:$CQ$600=E$3)*(GMWA!$CP$2:$CP$600=E$4)*(GMWA!$CR$2:$CR$600=E$1),0),$A81-1966)</f>
        <v>124725.7</v>
      </c>
      <c r="F81" s="285" cm="1">
        <f t="array" ref="F81">INDEX(GMWA!$A$2:$CR$600,MATCH(1,(GMWA!$CQ$2:$CQ$600=F$3)*(GMWA!$CP$2:$CP$600=F$4)*(GMWA!$CR$2:$CR$600=F$1),0),$A81-1966)</f>
        <v>118121.60000000001</v>
      </c>
      <c r="G81" s="285" cm="1">
        <f t="array" ref="G81">INDEX(GMWA!$A$2:$CR$600,MATCH(1,(GMWA!$CQ$2:$CQ$600=G$3)*(GMWA!$CP$2:$CP$600=G$4)*(GMWA!$CR$2:$CR$600=G$1),0),$A81-1966)</f>
        <v>-3.9291209999999999</v>
      </c>
      <c r="H81" s="285" cm="1">
        <f t="array" ref="H81">INDEX(GMWA!$A$2:$CR$600,MATCH(1,(GMWA!$CQ$2:$CQ$600=H$3)*(GMWA!$CP$2:$CP$600=H$4)*(GMWA!$CR$2:$CR$600=H$1),0),$A81-1966)</f>
        <v>53712.77</v>
      </c>
      <c r="I81" s="285" cm="1">
        <f t="array" ref="I81">INDEX(GMWA!$A$2:$CR$600,MATCH(1,(GMWA!$CQ$2:$CQ$600=I$3)*(GMWA!$CP$2:$CP$600=I$4)*(GMWA!$CR$2:$CR$600=I$1),0),$A81-1966)</f>
        <v>4.1902670000000004</v>
      </c>
      <c r="J81" s="285" cm="1">
        <f t="array" ref="J81">INDEX(GMWA!$A$2:$CR$600,MATCH(1,(GMWA!$CQ$2:$CQ$600=J$3)*(GMWA!$CP$2:$CP$600=J$4)*(GMWA!$CR$2:$CR$600=J$1),0),$A81-1966)</f>
        <v>50511.87</v>
      </c>
      <c r="K81" s="285" cm="1">
        <f t="array" ref="K81">INDEX(GMWA!$A$2:$CR$600,MATCH(1,(GMWA!$CQ$2:$CQ$600=K$3)*(GMWA!$CP$2:$CP$600=K$4)*(GMWA!$CR$2:$CR$600=K$1),0),$A81-1966)</f>
        <v>73.352069999999998</v>
      </c>
      <c r="L81" s="285" cm="1">
        <f t="array" ref="L81">INDEX(GMWA!$A$2:$CR$600,MATCH(1,(GMWA!$CQ$2:$CQ$600=L$3)*(GMWA!$CP$2:$CP$600=L$4)*(GMWA!$CR$2:$CR$600=L$1),0),$A81-1966)</f>
        <v>143.13990000000001</v>
      </c>
      <c r="M81" s="285" cm="1">
        <f t="array" ref="M81">INDEX(GMWA!$A$2:$CR$600,MATCH(1,(GMWA!$CQ$2:$CQ$600=M$3)*(GMWA!$CP$2:$CP$600=M$4)*(GMWA!$CR$2:$CR$600=M$1),0),$A81-1966)</f>
        <v>125.3019</v>
      </c>
      <c r="N81" s="285" cm="1">
        <f t="array" ref="N81">INDEX(GMWA!$A$2:$CR$600,MATCH(1,(GMWA!$CQ$2:$CQ$600=N$3)*(GMWA!$CP$2:$CP$600=N$4)*(GMWA!$CR$2:$CR$600=N$1),0),$A81-1966)</f>
        <v>71.519180000000006</v>
      </c>
      <c r="O81" s="285" cm="1">
        <f t="array" ref="O81">INDEX(GMWA!$A$2:$CR$600,MATCH(1,(GMWA!$CQ$2:$CQ$600=O$3)*(GMWA!$CP$2:$CP$600=O$4)*(GMWA!$CR$2:$CR$600=O$1),0),$A81-1966)</f>
        <v>25.82226</v>
      </c>
      <c r="P81" s="285" cm="1">
        <f t="array" ref="P81">INDEX(GMWA!$A$2:$CR$600,MATCH(1,(GMWA!$CQ$2:$CQ$600=P$3)*(GMWA!$CP$2:$CP$600=P$4)*(GMWA!$CR$2:$CR$600=P$1),0),$A81-1966)</f>
        <v>20.420649999999998</v>
      </c>
      <c r="Q81" s="285" cm="1">
        <f t="array" ref="Q81">INDEX(GMWA!$A$2:$CR$600,MATCH(1,(GMWA!$CQ$2:$CQ$600=Q$3)*(GMWA!$CP$2:$CP$600=Q$4)*(GMWA!$CR$2:$CR$600=Q$1),0),$A81-1966)</f>
        <v>12.67633</v>
      </c>
      <c r="R81" s="285" cm="1">
        <f t="array" ref="R81">INDEX(GMWA!$A$2:$CR$600,MATCH(1,(GMWA!$CQ$2:$CQ$600=R$3)*(GMWA!$CP$2:$CP$600=R$4)*(GMWA!$CR$2:$CR$600=R$1),0),$A81-1966)</f>
        <v>7.6964069999999998</v>
      </c>
      <c r="S81" s="285" cm="1">
        <f t="array" ref="S81">INDEX(GMWA!$A$2:$CR$600,MATCH(1,(GMWA!$CQ$2:$CQ$600=S$3)*(GMWA!$CP$2:$CP$600=S$4)*(GMWA!$CR$2:$CR$600=S$1),0),$A81-1966)</f>
        <v>10.56884</v>
      </c>
      <c r="T81" s="285" cm="1">
        <f t="array" ref="T81">INDEX(GMWA!$A$2:$CR$600,MATCH(1,(GMWA!$CQ$2:$CQ$600=T$3)*(GMWA!$CP$2:$CP$600=T$4)*(GMWA!$CR$2:$CR$600=T$1),0),$A81-1966)</f>
        <v>13.996079999999999</v>
      </c>
      <c r="U81" s="285" cm="1">
        <f t="array" ref="U81">INDEX(GMWA!$A$2:$CR$600,MATCH(1,(GMWA!$CQ$2:$CQ$600=U$3)*(GMWA!$CP$2:$CP$600=U$4)*(GMWA!$CR$2:$CR$600=U$1),0),$A81-1966)</f>
        <v>9.6615509999999993</v>
      </c>
      <c r="V81" s="285" cm="1">
        <f t="array" ref="V81">INDEX(GMWA!$A$2:$CR$600,MATCH(1,(GMWA!$CQ$2:$CQ$600=V$3)*(GMWA!$CP$2:$CP$600=V$4)*(GMWA!$CR$2:$CR$600=V$1),0),$A81-1966)</f>
        <v>5923173</v>
      </c>
      <c r="W81" s="285" cm="1">
        <f t="array" ref="W81">INDEX(GMWA!$A$2:$CR$600,MATCH(1,(GMWA!$CQ$2:$CQ$600=W$3)*(GMWA!$CP$2:$CP$600=W$4)*(GMWA!$CR$2:$CR$600=W$1),0),$A81-1966)</f>
        <v>122132.7</v>
      </c>
      <c r="X81" s="285" cm="1">
        <f t="array" ref="X81">INDEX(GMWA!$A$2:$CR$600,MATCH(1,(GMWA!$CQ$2:$CQ$600=X$3)*(GMWA!$CP$2:$CP$600=X$4)*(GMWA!$CR$2:$CR$600=X$1),0),$A81-1966)</f>
        <v>1582456</v>
      </c>
      <c r="Y81" s="285" cm="1">
        <f t="array" ref="Y81">INDEX(GMWA!$A$2:$CR$600,MATCH(1,(GMWA!$CQ$2:$CQ$600=Y$3)*(GMWA!$CP$2:$CP$600=Y$4)*(GMWA!$CR$2:$CR$600=Y$1),0),$A81-1966)</f>
        <v>3478130</v>
      </c>
      <c r="Z81" s="285" cm="1">
        <f t="array" ref="Z81">INDEX(GMWA!$A$2:$CR$600,MATCH(1,(GMWA!$CQ$2:$CQ$600=Z$3)*(GMWA!$CP$2:$CP$600=Z$4)*(GMWA!$CR$2:$CR$600=Z$1),0),$A81-1966)</f>
        <v>3375492</v>
      </c>
      <c r="AA81" s="285" cm="1">
        <f t="array" ref="AA81">INDEX(GMWA!$A$2:$CR$600,MATCH(1,(GMWA!$CQ$2:$CQ$600=AA$3)*(GMWA!$CP$2:$CP$600=AA$4)*(GMWA!$CR$2:$CR$600=AA$1),0),$A81-1966)</f>
        <v>363.16300000000001</v>
      </c>
      <c r="AB81" s="285" cm="1">
        <f t="array" ref="AB81">INDEX(GMWA!$A$2:$CR$600,MATCH(1,(GMWA!$CQ$2:$CQ$600=AB$3)*(GMWA!$CP$2:$CP$600=AB$4)*(GMWA!$CR$2:$CR$600=AB$1),0),$A81-1966)</f>
        <v>3340003</v>
      </c>
      <c r="AC81" s="285" cm="1">
        <f t="array" ref="AC81">INDEX(GMWA!$A$2:$CR$600,MATCH(1,(GMWA!$CQ$2:$CQ$600=AC$3)*(GMWA!$CP$2:$CP$600=AC$4)*(GMWA!$CR$2:$CR$600=AC$1),0),$A81-1966)</f>
        <v>413.85399999999998</v>
      </c>
      <c r="AD81" s="285" cm="1">
        <f t="array" ref="AD81">INDEX(GMWA!$A$2:$CR$600,MATCH(1,(GMWA!$CQ$2:$CQ$600=AD$3)*(GMWA!$CP$2:$CP$600=AD$4)*(GMWA!$CR$2:$CR$600=AD$1),0),$A81-1966)</f>
        <v>2413110</v>
      </c>
      <c r="AE81" s="285" cm="1">
        <f t="array" ref="AE81">INDEX(GMWA!$A$2:$CR$600,MATCH(1,(GMWA!$CQ$2:$CQ$600=AE$3)*(GMWA!$CP$2:$CP$600=AE$4)*(GMWA!$CR$2:$CR$600=AE$1),0),$A81-1966)</f>
        <v>3393.8919999999998</v>
      </c>
      <c r="AF81" s="285" cm="1">
        <f t="array" ref="AF81">INDEX(GMWA!$A$2:$CR$600,MATCH(1,(GMWA!$CQ$2:$CQ$600=AF$3)*(GMWA!$CP$2:$CP$600=AF$4)*(GMWA!$CR$2:$CR$600=AF$1),0),$A81-1966)</f>
        <v>6955.9409999999998</v>
      </c>
      <c r="AG81" s="285" cm="1">
        <f t="array" ref="AG81">INDEX(GMWA!$A$2:$CR$600,MATCH(1,(GMWA!$CQ$2:$CQ$600=AG$3)*(GMWA!$CP$2:$CP$600=AG$4)*(GMWA!$CR$2:$CR$600=AG$1),0),$A81-1966)</f>
        <v>4551.9709999999995</v>
      </c>
      <c r="AH81" s="285" cm="1">
        <f t="array" ref="AH81">INDEX(GMWA!$A$2:$CR$600,MATCH(1,(GMWA!$CQ$2:$CQ$600=AH$3)*(GMWA!$CP$2:$CP$600=AH$4)*(GMWA!$CR$2:$CR$600=AH$1),0),$A81-1966)</f>
        <v>3013.038</v>
      </c>
      <c r="AI81" s="285" cm="1">
        <f t="array" ref="AI81">INDEX(GMWA!$A$2:$CR$600,MATCH(1,(GMWA!$CQ$2:$CQ$600=AI$3)*(GMWA!$CP$2:$CP$600=AI$4)*(GMWA!$CR$2:$CR$600=AI$1),0),$A81-1966)</f>
        <v>1065.1300000000001</v>
      </c>
      <c r="AJ81" s="285" cm="1">
        <f t="array" ref="AJ81">INDEX(GMWA!$A$2:$CR$600,MATCH(1,(GMWA!$CQ$2:$CQ$600=AJ$3)*(GMWA!$CP$2:$CP$600=AJ$4)*(GMWA!$CR$2:$CR$600=AJ$1),0),$A81-1966)</f>
        <v>1033.027</v>
      </c>
      <c r="AK81" s="285" cm="1">
        <f t="array" ref="AK81">INDEX(GMWA!$A$2:$CR$600,MATCH(1,(GMWA!$CQ$2:$CQ$600=AK$3)*(GMWA!$CP$2:$CP$600=AK$4)*(GMWA!$CR$2:$CR$600=AK$1),0),$A81-1966)</f>
        <v>784.49680000000001</v>
      </c>
      <c r="AL81" s="285" cm="1">
        <f t="array" ref="AL81">INDEX(GMWA!$A$2:$CR$600,MATCH(1,(GMWA!$CQ$2:$CQ$600=AL$3)*(GMWA!$CP$2:$CP$600=AL$4)*(GMWA!$CR$2:$CR$600=AL$1),0),$A81-1966)</f>
        <v>448.74270000000001</v>
      </c>
      <c r="AM81" s="285" cm="1">
        <f t="array" ref="AM81">INDEX(GMWA!$A$2:$CR$600,MATCH(1,(GMWA!$CQ$2:$CQ$600=AM$3)*(GMWA!$CP$2:$CP$600=AM$4)*(GMWA!$CR$2:$CR$600=AM$1),0),$A81-1966)</f>
        <v>346.63990000000001</v>
      </c>
      <c r="AN81" s="285" cm="1">
        <f t="array" ref="AN81">INDEX(GMWA!$A$2:$CR$600,MATCH(1,(GMWA!$CQ$2:$CQ$600=AN$3)*(GMWA!$CP$2:$CP$600=AN$4)*(GMWA!$CR$2:$CR$600=AN$1),0),$A81-1966)</f>
        <v>564.53390000000002</v>
      </c>
      <c r="AO81" s="285" cm="1">
        <f t="array" ref="AO81">INDEX(GMWA!$A$2:$CR$600,MATCH(1,(GMWA!$CQ$2:$CQ$600=AO$3)*(GMWA!$CP$2:$CP$600=AO$4)*(GMWA!$CR$2:$CR$600=AO$1),0),$A81-1966)</f>
        <v>357.97210000000001</v>
      </c>
      <c r="AP81" s="285" cm="1">
        <f t="array" ref="AP81">INDEX(GMWA!$A$2:$CR$600,MATCH(1,(GMWA!$CQ$2:$CQ$600=AP$3)*(GMWA!$CP$2:$CP$600=AP$4)*(GMWA!$CR$2:$CR$600=AP$1),0),$A81-1966)</f>
        <v>6615900</v>
      </c>
      <c r="AQ81" s="285" cm="1">
        <f t="array" ref="AQ81">INDEX(GMWA!$A$2:$CR$600,MATCH(1,(GMWA!$CQ$2:$CQ$600=AQ$3)*(GMWA!$CP$2:$CP$600=AQ$4)*(GMWA!$CR$2:$CR$600=AQ$1),0),$A81-1966)</f>
        <v>71026.23</v>
      </c>
      <c r="AR81" s="285" cm="1">
        <f t="array" ref="AR81">INDEX(GMWA!$A$2:$CR$600,MATCH(1,(GMWA!$CQ$2:$CQ$600=AR$3)*(GMWA!$CP$2:$CP$600=AR$4)*(GMWA!$CR$2:$CR$600=AR$1),0),$A81-1966)</f>
        <v>846304.3</v>
      </c>
      <c r="AS81" s="285" cm="1">
        <f t="array" ref="AS81">INDEX(GMWA!$A$2:$CR$600,MATCH(1,(GMWA!$CQ$2:$CQ$600=AS$3)*(GMWA!$CP$2:$CP$600=AS$4)*(GMWA!$CR$2:$CR$600=AS$1),0),$A81-1966)</f>
        <v>7356859</v>
      </c>
      <c r="AT81" s="285" cm="1">
        <f t="array" ref="AT81">INDEX(GMWA!$A$2:$CR$600,MATCH(1,(GMWA!$CQ$2:$CQ$600=AT$3)*(GMWA!$CP$2:$CP$600=AT$4)*(GMWA!$CR$2:$CR$600=AT$1),0),$A81-1966)</f>
        <v>7488065</v>
      </c>
      <c r="AU81" s="285" cm="1">
        <f t="array" ref="AU81">INDEX(GMWA!$A$2:$CR$600,MATCH(1,(GMWA!$CQ$2:$CQ$600=AU$3)*(GMWA!$CP$2:$CP$600=AU$4)*(GMWA!$CR$2:$CR$600=AU$1),0),$A81-1966)</f>
        <v>6758.9380000000001</v>
      </c>
      <c r="AV81" s="285" cm="1">
        <f t="array" ref="AV81">INDEX(GMWA!$A$2:$CR$600,MATCH(1,(GMWA!$CQ$2:$CQ$600=AV$3)*(GMWA!$CP$2:$CP$600=AV$4)*(GMWA!$CR$2:$CR$600=AV$1),0),$A81-1966)</f>
        <v>14433260</v>
      </c>
      <c r="AW81" s="285" cm="1">
        <f t="array" ref="AW81">INDEX(GMWA!$A$2:$CR$600,MATCH(1,(GMWA!$CQ$2:$CQ$600=AW$3)*(GMWA!$CP$2:$CP$600=AW$4)*(GMWA!$CR$2:$CR$600=AW$1),0),$A81-1966)</f>
        <v>1516.9549999999999</v>
      </c>
      <c r="AX81" s="285" cm="1">
        <f t="array" ref="AX81">INDEX(GMWA!$A$2:$CR$600,MATCH(1,(GMWA!$CQ$2:$CQ$600=AX$3)*(GMWA!$CP$2:$CP$600=AX$4)*(GMWA!$CR$2:$CR$600=AX$1),0),$A81-1966)</f>
        <v>5545111</v>
      </c>
      <c r="AY81" s="285" cm="1">
        <f t="array" ref="AY81">INDEX(GMWA!$A$2:$CR$600,MATCH(1,(GMWA!$CQ$2:$CQ$600=AY$3)*(GMWA!$CP$2:$CP$600=AY$4)*(GMWA!$CR$2:$CR$600=AY$1),0),$A81-1966)</f>
        <v>8392.4760000000006</v>
      </c>
      <c r="AZ81" s="285" cm="1">
        <f t="array" ref="AZ81">INDEX(GMWA!$A$2:$CR$600,MATCH(1,(GMWA!$CQ$2:$CQ$600=AZ$3)*(GMWA!$CP$2:$CP$600=AZ$4)*(GMWA!$CR$2:$CR$600=AZ$1),0),$A81-1966)</f>
        <v>5819.7240000000002</v>
      </c>
      <c r="BA81" s="285" cm="1">
        <f t="array" ref="BA81">INDEX(GMWA!$A$2:$CR$600,MATCH(1,(GMWA!$CQ$2:$CQ$600=BA$3)*(GMWA!$CP$2:$CP$600=BA$4)*(GMWA!$CR$2:$CR$600=BA$1),0),$A81-1966)</f>
        <v>3605.1309999999999</v>
      </c>
      <c r="BB81" s="285" cm="1">
        <f t="array" ref="BB81">INDEX(GMWA!$A$2:$CR$600,MATCH(1,(GMWA!$CQ$2:$CQ$600=BB$3)*(GMWA!$CP$2:$CP$600=BB$4)*(GMWA!$CR$2:$CR$600=BB$1),0),$A81-1966)</f>
        <v>3046.6959999999999</v>
      </c>
      <c r="BC81" s="285" cm="1">
        <f t="array" ref="BC81">INDEX(GMWA!$A$2:$CR$600,MATCH(1,(GMWA!$CQ$2:$CQ$600=BC$3)*(GMWA!$CP$2:$CP$600=BC$4)*(GMWA!$CR$2:$CR$600=BC$1),0),$A81-1966)</f>
        <v>2341.9780000000001</v>
      </c>
      <c r="BD81" s="285" cm="1">
        <f t="array" ref="BD81">INDEX(GMWA!$A$2:$CR$600,MATCH(1,(GMWA!$CQ$2:$CQ$600=BD$3)*(GMWA!$CP$2:$CP$600=BD$4)*(GMWA!$CR$2:$CR$600=BD$1),0),$A81-1966)</f>
        <v>1260.163</v>
      </c>
      <c r="BE81" s="285" cm="1">
        <f t="array" ref="BE81">INDEX(GMWA!$A$2:$CR$600,MATCH(1,(GMWA!$CQ$2:$CQ$600=BE$3)*(GMWA!$CP$2:$CP$600=BE$4)*(GMWA!$CR$2:$CR$600=BE$1),0),$A81-1966)</f>
        <v>1073.2619999999999</v>
      </c>
      <c r="BF81" s="285" cm="1">
        <f t="array" ref="BF81">INDEX(GMWA!$A$2:$CR$600,MATCH(1,(GMWA!$CQ$2:$CQ$600=BF$3)*(GMWA!$CP$2:$CP$600=BF$4)*(GMWA!$CR$2:$CR$600=BF$1),0),$A81-1966)</f>
        <v>495.11380000000003</v>
      </c>
      <c r="BG81" s="285" cm="1">
        <f t="array" ref="BG81">INDEX(GMWA!$A$2:$CR$600,MATCH(1,(GMWA!$CQ$2:$CQ$600=BG$3)*(GMWA!$CP$2:$CP$600=BG$4)*(GMWA!$CR$2:$CR$600=BG$1),0),$A81-1966)</f>
        <v>1455.45</v>
      </c>
      <c r="BH81" s="285" cm="1">
        <f t="array" ref="BH81">INDEX(GMWA!$A$2:$CR$600,MATCH(1,(GMWA!$CQ$2:$CQ$600=BH$3)*(GMWA!$CP$2:$CP$600=BH$4)*(GMWA!$CR$2:$CR$600=BH$1),0),$A81-1966)</f>
        <v>442.11130000000003</v>
      </c>
      <c r="BI81" s="285" cm="1">
        <f t="array" ref="BI81">INDEX(GMWA!$A$2:$CR$600,MATCH(1,(GMWA!$CQ$2:$CQ$600=BI$3)*(GMWA!$CP$2:$CP$600=BI$4)*(GMWA!$CR$2:$CR$600=BI$1),0),$A81-1966)</f>
        <v>547.37120000000004</v>
      </c>
      <c r="BK81" s="288">
        <f t="shared" si="14"/>
        <v>3.2833314171306491</v>
      </c>
      <c r="BL81" s="288">
        <f t="shared" si="14"/>
        <v>3.2889602866390413</v>
      </c>
      <c r="BM81" s="288">
        <f t="shared" si="14"/>
        <v>1.4387313138564359</v>
      </c>
      <c r="BN81" s="288">
        <f t="shared" si="14"/>
        <v>3.5859987982047823</v>
      </c>
      <c r="BO81" s="288">
        <f t="shared" si="14"/>
        <v>3.4993891260888783</v>
      </c>
      <c r="BP81" s="288">
        <f t="shared" si="14"/>
        <v>-1.0819166600121708</v>
      </c>
      <c r="BQ81" s="288">
        <f t="shared" si="14"/>
        <v>1.6081653220071959</v>
      </c>
      <c r="BR81" s="288">
        <f t="shared" si="14"/>
        <v>1.0124988522522436</v>
      </c>
      <c r="BS81" s="288">
        <f t="shared" si="13"/>
        <v>2.0932269975260143</v>
      </c>
      <c r="BT81" s="288">
        <f t="shared" si="13"/>
        <v>2.1612965291765325</v>
      </c>
      <c r="BU81" s="288">
        <f t="shared" si="13"/>
        <v>2.0578078508716509</v>
      </c>
      <c r="BV81" s="288">
        <f t="shared" si="13"/>
        <v>2.752695480704952</v>
      </c>
      <c r="BW81" s="288">
        <f t="shared" si="13"/>
        <v>2.3736567544119924</v>
      </c>
      <c r="BX81" s="288">
        <f t="shared" si="11"/>
        <v>2.4243294245772815</v>
      </c>
      <c r="BY81" s="288">
        <f t="shared" si="11"/>
        <v>1.9767779544968329</v>
      </c>
      <c r="BZ81" s="288">
        <f t="shared" si="11"/>
        <v>1.6158549021487403</v>
      </c>
      <c r="CA81" s="288">
        <f t="shared" si="10"/>
        <v>1.7151046691121659</v>
      </c>
      <c r="CB81" s="288">
        <f t="shared" si="10"/>
        <v>3.0489392594447438</v>
      </c>
      <c r="CC81" s="288">
        <f t="shared" si="10"/>
        <v>2.4792275539166022</v>
      </c>
      <c r="CD81" s="288">
        <f t="shared" si="10"/>
        <v>2.698967601106343</v>
      </c>
    </row>
    <row r="82" spans="1:82">
      <c r="A82" s="285">
        <f t="shared" si="9"/>
        <v>2048</v>
      </c>
      <c r="B82" s="285" cm="1">
        <f t="array" ref="B82">INDEX(GMWA!$A$2:$CR$600,MATCH(1,(GMWA!$CQ$2:$CQ$600=B$3)*(GMWA!$CP$2:$CP$600=B$4)*(GMWA!$CR$2:$CR$600=B$1),0),$A82-1966)</f>
        <v>200703.5</v>
      </c>
      <c r="C82" s="285" cm="1">
        <f t="array" ref="C82">INDEX(GMWA!$A$2:$CR$600,MATCH(1,(GMWA!$CQ$2:$CQ$600=C$3)*(GMWA!$CP$2:$CP$600=C$4)*(GMWA!$CR$2:$CR$600=C$1),0),$A82-1966)</f>
        <v>4154.0529999999999</v>
      </c>
      <c r="D82" s="285" cm="1">
        <f t="array" ref="D82">INDEX(GMWA!$A$2:$CR$600,MATCH(1,(GMWA!$CQ$2:$CQ$600=D$3)*(GMWA!$CP$2:$CP$600=D$4)*(GMWA!$CR$2:$CR$600=D$1),0),$A82-1966)</f>
        <v>22913.54</v>
      </c>
      <c r="E82" s="285" cm="1">
        <f t="array" ref="E82">INDEX(GMWA!$A$2:$CR$600,MATCH(1,(GMWA!$CQ$2:$CQ$600=E$3)*(GMWA!$CP$2:$CP$600=E$4)*(GMWA!$CR$2:$CR$600=E$1),0),$A82-1966)</f>
        <v>124837</v>
      </c>
      <c r="F82" s="285" cm="1">
        <f t="array" ref="F82">INDEX(GMWA!$A$2:$CR$600,MATCH(1,(GMWA!$CQ$2:$CQ$600=F$3)*(GMWA!$CP$2:$CP$600=F$4)*(GMWA!$CR$2:$CR$600=F$1),0),$A82-1966)</f>
        <v>123205.2</v>
      </c>
      <c r="G82" s="285" cm="1">
        <f t="array" ref="G82">INDEX(GMWA!$A$2:$CR$600,MATCH(1,(GMWA!$CQ$2:$CQ$600=G$3)*(GMWA!$CP$2:$CP$600=G$4)*(GMWA!$CR$2:$CR$600=G$1),0),$A82-1966)</f>
        <v>-4.8023600000000002</v>
      </c>
      <c r="H82" s="285" cm="1">
        <f t="array" ref="H82">INDEX(GMWA!$A$2:$CR$600,MATCH(1,(GMWA!$CQ$2:$CQ$600=H$3)*(GMWA!$CP$2:$CP$600=H$4)*(GMWA!$CR$2:$CR$600=H$1),0),$A82-1966)</f>
        <v>54298.239999999998</v>
      </c>
      <c r="I82" s="285" cm="1">
        <f t="array" ref="I82">INDEX(GMWA!$A$2:$CR$600,MATCH(1,(GMWA!$CQ$2:$CQ$600=I$3)*(GMWA!$CP$2:$CP$600=I$4)*(GMWA!$CR$2:$CR$600=I$1),0),$A82-1966)</f>
        <v>4.2922919999999998</v>
      </c>
      <c r="J82" s="285" cm="1">
        <f t="array" ref="J82">INDEX(GMWA!$A$2:$CR$600,MATCH(1,(GMWA!$CQ$2:$CQ$600=J$3)*(GMWA!$CP$2:$CP$600=J$4)*(GMWA!$CR$2:$CR$600=J$1),0),$A82-1966)</f>
        <v>51976.57</v>
      </c>
      <c r="K82" s="285" cm="1">
        <f t="array" ref="K82">INDEX(GMWA!$A$2:$CR$600,MATCH(1,(GMWA!$CQ$2:$CQ$600=K$3)*(GMWA!$CP$2:$CP$600=K$4)*(GMWA!$CR$2:$CR$600=K$1),0),$A82-1966)</f>
        <v>74.527320000000003</v>
      </c>
      <c r="L82" s="285" cm="1">
        <f t="array" ref="L82">INDEX(GMWA!$A$2:$CR$600,MATCH(1,(GMWA!$CQ$2:$CQ$600=L$3)*(GMWA!$CP$2:$CP$600=L$4)*(GMWA!$CR$2:$CR$600=L$1),0),$A82-1966)</f>
        <v>146.97559999999999</v>
      </c>
      <c r="M82" s="285" cm="1">
        <f t="array" ref="M82">INDEX(GMWA!$A$2:$CR$600,MATCH(1,(GMWA!$CQ$2:$CQ$600=M$3)*(GMWA!$CP$2:$CP$600=M$4)*(GMWA!$CR$2:$CR$600=M$1),0),$A82-1966)</f>
        <v>127.1313</v>
      </c>
      <c r="N82" s="285" cm="1">
        <f t="array" ref="N82">INDEX(GMWA!$A$2:$CR$600,MATCH(1,(GMWA!$CQ$2:$CQ$600=N$3)*(GMWA!$CP$2:$CP$600=N$4)*(GMWA!$CR$2:$CR$600=N$1),0),$A82-1966)</f>
        <v>73.424350000000004</v>
      </c>
      <c r="O82" s="285" cm="1">
        <f t="array" ref="O82">INDEX(GMWA!$A$2:$CR$600,MATCH(1,(GMWA!$CQ$2:$CQ$600=O$3)*(GMWA!$CP$2:$CP$600=O$4)*(GMWA!$CR$2:$CR$600=O$1),0),$A82-1966)</f>
        <v>26.571190000000001</v>
      </c>
      <c r="P82" s="285" cm="1">
        <f t="array" ref="P82">INDEX(GMWA!$A$2:$CR$600,MATCH(1,(GMWA!$CQ$2:$CQ$600=P$3)*(GMWA!$CP$2:$CP$600=P$4)*(GMWA!$CR$2:$CR$600=P$1),0),$A82-1966)</f>
        <v>20.844909999999999</v>
      </c>
      <c r="Q82" s="285" cm="1">
        <f t="array" ref="Q82">INDEX(GMWA!$A$2:$CR$600,MATCH(1,(GMWA!$CQ$2:$CQ$600=Q$3)*(GMWA!$CP$2:$CP$600=Q$4)*(GMWA!$CR$2:$CR$600=Q$1),0),$A82-1966)</f>
        <v>12.95574</v>
      </c>
      <c r="R82" s="285" cm="1">
        <f t="array" ref="R82">INDEX(GMWA!$A$2:$CR$600,MATCH(1,(GMWA!$CQ$2:$CQ$600=R$3)*(GMWA!$CP$2:$CP$600=R$4)*(GMWA!$CR$2:$CR$600=R$1),0),$A82-1966)</f>
        <v>7.8306420000000001</v>
      </c>
      <c r="S82" s="285" cm="1">
        <f t="array" ref="S82">INDEX(GMWA!$A$2:$CR$600,MATCH(1,(GMWA!$CQ$2:$CQ$600=S$3)*(GMWA!$CP$2:$CP$600=S$4)*(GMWA!$CR$2:$CR$600=S$1),0),$A82-1966)</f>
        <v>11.0092</v>
      </c>
      <c r="T82" s="285" cm="1">
        <f t="array" ref="T82">INDEX(GMWA!$A$2:$CR$600,MATCH(1,(GMWA!$CQ$2:$CQ$600=T$3)*(GMWA!$CP$2:$CP$600=T$4)*(GMWA!$CR$2:$CR$600=T$1),0),$A82-1966)</f>
        <v>14.15831</v>
      </c>
      <c r="U82" s="285" cm="1">
        <f t="array" ref="U82">INDEX(GMWA!$A$2:$CR$600,MATCH(1,(GMWA!$CQ$2:$CQ$600=U$3)*(GMWA!$CP$2:$CP$600=U$4)*(GMWA!$CR$2:$CR$600=U$1),0),$A82-1966)</f>
        <v>9.9219480000000004</v>
      </c>
      <c r="V82" s="285" cm="1">
        <f t="array" ref="V82">INDEX(GMWA!$A$2:$CR$600,MATCH(1,(GMWA!$CQ$2:$CQ$600=V$3)*(GMWA!$CP$2:$CP$600=V$4)*(GMWA!$CR$2:$CR$600=V$1),0),$A82-1966)</f>
        <v>6152119</v>
      </c>
      <c r="W82" s="285" cm="1">
        <f t="array" ref="W82">INDEX(GMWA!$A$2:$CR$600,MATCH(1,(GMWA!$CQ$2:$CQ$600=W$3)*(GMWA!$CP$2:$CP$600=W$4)*(GMWA!$CR$2:$CR$600=W$1),0),$A82-1966)</f>
        <v>126562.1</v>
      </c>
      <c r="X82" s="285" cm="1">
        <f t="array" ref="X82">INDEX(GMWA!$A$2:$CR$600,MATCH(1,(GMWA!$CQ$2:$CQ$600=X$3)*(GMWA!$CP$2:$CP$600=X$4)*(GMWA!$CR$2:$CR$600=X$1),0),$A82-1966)</f>
        <v>1586185</v>
      </c>
      <c r="Y82" s="285" cm="1">
        <f t="array" ref="Y82">INDEX(GMWA!$A$2:$CR$600,MATCH(1,(GMWA!$CQ$2:$CQ$600=Y$3)*(GMWA!$CP$2:$CP$600=Y$4)*(GMWA!$CR$2:$CR$600=Y$1),0),$A82-1966)</f>
        <v>3460369</v>
      </c>
      <c r="Z82" s="285" cm="1">
        <f t="array" ref="Z82">INDEX(GMWA!$A$2:$CR$600,MATCH(1,(GMWA!$CQ$2:$CQ$600=Z$3)*(GMWA!$CP$2:$CP$600=Z$4)*(GMWA!$CR$2:$CR$600=Z$1),0),$A82-1966)</f>
        <v>3508246</v>
      </c>
      <c r="AA82" s="285" cm="1">
        <f t="array" ref="AA82">INDEX(GMWA!$A$2:$CR$600,MATCH(1,(GMWA!$CQ$2:$CQ$600=AA$3)*(GMWA!$CP$2:$CP$600=AA$4)*(GMWA!$CR$2:$CR$600=AA$1),0),$A82-1966)</f>
        <v>344.6121</v>
      </c>
      <c r="AB82" s="285" cm="1">
        <f t="array" ref="AB82">INDEX(GMWA!$A$2:$CR$600,MATCH(1,(GMWA!$CQ$2:$CQ$600=AB$3)*(GMWA!$CP$2:$CP$600=AB$4)*(GMWA!$CR$2:$CR$600=AB$1),0),$A82-1966)</f>
        <v>3381724</v>
      </c>
      <c r="AC82" s="285" cm="1">
        <f t="array" ref="AC82">INDEX(GMWA!$A$2:$CR$600,MATCH(1,(GMWA!$CQ$2:$CQ$600=AC$3)*(GMWA!$CP$2:$CP$600=AC$4)*(GMWA!$CR$2:$CR$600=AC$1),0),$A82-1966)</f>
        <v>435.0677</v>
      </c>
      <c r="AD82" s="285" cm="1">
        <f t="array" ref="AD82">INDEX(GMWA!$A$2:$CR$600,MATCH(1,(GMWA!$CQ$2:$CQ$600=AD$3)*(GMWA!$CP$2:$CP$600=AD$4)*(GMWA!$CR$2:$CR$600=AD$1),0),$A82-1966)</f>
        <v>2461621</v>
      </c>
      <c r="AE82" s="285" cm="1">
        <f t="array" ref="AE82">INDEX(GMWA!$A$2:$CR$600,MATCH(1,(GMWA!$CQ$2:$CQ$600=AE$3)*(GMWA!$CP$2:$CP$600=AE$4)*(GMWA!$CR$2:$CR$600=AE$1),0),$A82-1966)</f>
        <v>3448.9639999999999</v>
      </c>
      <c r="AF82" s="285" cm="1">
        <f t="array" ref="AF82">INDEX(GMWA!$A$2:$CR$600,MATCH(1,(GMWA!$CQ$2:$CQ$600=AF$3)*(GMWA!$CP$2:$CP$600=AF$4)*(GMWA!$CR$2:$CR$600=AF$1),0),$A82-1966)</f>
        <v>7134.915</v>
      </c>
      <c r="AG82" s="285" cm="1">
        <f t="array" ref="AG82">INDEX(GMWA!$A$2:$CR$600,MATCH(1,(GMWA!$CQ$2:$CQ$600=AG$3)*(GMWA!$CP$2:$CP$600=AG$4)*(GMWA!$CR$2:$CR$600=AG$1),0),$A82-1966)</f>
        <v>4608.0969999999998</v>
      </c>
      <c r="AH82" s="285" cm="1">
        <f t="array" ref="AH82">INDEX(GMWA!$A$2:$CR$600,MATCH(1,(GMWA!$CQ$2:$CQ$600=AH$3)*(GMWA!$CP$2:$CP$600=AH$4)*(GMWA!$CR$2:$CR$600=AH$1),0),$A82-1966)</f>
        <v>3087.538</v>
      </c>
      <c r="AI82" s="285" cm="1">
        <f t="array" ref="AI82">INDEX(GMWA!$A$2:$CR$600,MATCH(1,(GMWA!$CQ$2:$CQ$600=AI$3)*(GMWA!$CP$2:$CP$600=AI$4)*(GMWA!$CR$2:$CR$600=AI$1),0),$A82-1966)</f>
        <v>1096.721</v>
      </c>
      <c r="AJ82" s="285" cm="1">
        <f t="array" ref="AJ82">INDEX(GMWA!$A$2:$CR$600,MATCH(1,(GMWA!$CQ$2:$CQ$600=AJ$3)*(GMWA!$CP$2:$CP$600=AJ$4)*(GMWA!$CR$2:$CR$600=AJ$1),0),$A82-1966)</f>
        <v>1051.732</v>
      </c>
      <c r="AK82" s="285" cm="1">
        <f t="array" ref="AK82">INDEX(GMWA!$A$2:$CR$600,MATCH(1,(GMWA!$CQ$2:$CQ$600=AK$3)*(GMWA!$CP$2:$CP$600=AK$4)*(GMWA!$CR$2:$CR$600=AK$1),0),$A82-1966)</f>
        <v>797.16790000000003</v>
      </c>
      <c r="AL82" s="285" cm="1">
        <f t="array" ref="AL82">INDEX(GMWA!$A$2:$CR$600,MATCH(1,(GMWA!$CQ$2:$CQ$600=AL$3)*(GMWA!$CP$2:$CP$600=AL$4)*(GMWA!$CR$2:$CR$600=AL$1),0),$A82-1966)</f>
        <v>458.5539</v>
      </c>
      <c r="AM82" s="285" cm="1">
        <f t="array" ref="AM82">INDEX(GMWA!$A$2:$CR$600,MATCH(1,(GMWA!$CQ$2:$CQ$600=AM$3)*(GMWA!$CP$2:$CP$600=AM$4)*(GMWA!$CR$2:$CR$600=AM$1),0),$A82-1966)</f>
        <v>361.59519999999998</v>
      </c>
      <c r="AN82" s="285" cm="1">
        <f t="array" ref="AN82">INDEX(GMWA!$A$2:$CR$600,MATCH(1,(GMWA!$CQ$2:$CQ$600=AN$3)*(GMWA!$CP$2:$CP$600=AN$4)*(GMWA!$CR$2:$CR$600=AN$1),0),$A82-1966)</f>
        <v>570.66420000000005</v>
      </c>
      <c r="AO82" s="285" cm="1">
        <f t="array" ref="AO82">INDEX(GMWA!$A$2:$CR$600,MATCH(1,(GMWA!$CQ$2:$CQ$600=AO$3)*(GMWA!$CP$2:$CP$600=AO$4)*(GMWA!$CR$2:$CR$600=AO$1),0),$A82-1966)</f>
        <v>367.20729999999998</v>
      </c>
      <c r="AP82" s="285" cm="1">
        <f t="array" ref="AP82">INDEX(GMWA!$A$2:$CR$600,MATCH(1,(GMWA!$CQ$2:$CQ$600=AP$3)*(GMWA!$CP$2:$CP$600=AP$4)*(GMWA!$CR$2:$CR$600=AP$1),0),$A82-1966)</f>
        <v>6861886</v>
      </c>
      <c r="AQ82" s="285" cm="1">
        <f t="array" ref="AQ82">INDEX(GMWA!$A$2:$CR$600,MATCH(1,(GMWA!$CQ$2:$CQ$600=AQ$3)*(GMWA!$CP$2:$CP$600=AQ$4)*(GMWA!$CR$2:$CR$600=AQ$1),0),$A82-1966)</f>
        <v>73684.77</v>
      </c>
      <c r="AR82" s="285" cm="1">
        <f t="array" ref="AR82">INDEX(GMWA!$A$2:$CR$600,MATCH(1,(GMWA!$CQ$2:$CQ$600=AR$3)*(GMWA!$CP$2:$CP$600=AR$4)*(GMWA!$CR$2:$CR$600=AR$1),0),$A82-1966)</f>
        <v>859607.6</v>
      </c>
      <c r="AS82" s="285" cm="1">
        <f t="array" ref="AS82">INDEX(GMWA!$A$2:$CR$600,MATCH(1,(GMWA!$CQ$2:$CQ$600=AS$3)*(GMWA!$CP$2:$CP$600=AS$4)*(GMWA!$CR$2:$CR$600=AS$1),0),$A82-1966)</f>
        <v>7640364</v>
      </c>
      <c r="AT82" s="285" cm="1">
        <f t="array" ref="AT82">INDEX(GMWA!$A$2:$CR$600,MATCH(1,(GMWA!$CQ$2:$CQ$600=AT$3)*(GMWA!$CP$2:$CP$600=AT$4)*(GMWA!$CR$2:$CR$600=AT$1),0),$A82-1966)</f>
        <v>7800258</v>
      </c>
      <c r="AU82" s="285" cm="1">
        <f t="array" ref="AU82">INDEX(GMWA!$A$2:$CR$600,MATCH(1,(GMWA!$CQ$2:$CQ$600=AU$3)*(GMWA!$CP$2:$CP$600=AU$4)*(GMWA!$CR$2:$CR$600=AU$1),0),$A82-1966)</f>
        <v>6994.32</v>
      </c>
      <c r="AV82" s="285" cm="1">
        <f t="array" ref="AV82">INDEX(GMWA!$A$2:$CR$600,MATCH(1,(GMWA!$CQ$2:$CQ$600=AV$3)*(GMWA!$CP$2:$CP$600=AV$4)*(GMWA!$CR$2:$CR$600=AV$1),0),$A82-1966)</f>
        <v>14930390</v>
      </c>
      <c r="AW82" s="285" cm="1">
        <f t="array" ref="AW82">INDEX(GMWA!$A$2:$CR$600,MATCH(1,(GMWA!$CQ$2:$CQ$600=AW$3)*(GMWA!$CP$2:$CP$600=AW$4)*(GMWA!$CR$2:$CR$600=AW$1),0),$A82-1966)</f>
        <v>1553.89</v>
      </c>
      <c r="AX82" s="285" cm="1">
        <f t="array" ref="AX82">INDEX(GMWA!$A$2:$CR$600,MATCH(1,(GMWA!$CQ$2:$CQ$600=AX$3)*(GMWA!$CP$2:$CP$600=AX$4)*(GMWA!$CR$2:$CR$600=AX$1),0),$A82-1966)</f>
        <v>5675783</v>
      </c>
      <c r="AY82" s="285" cm="1">
        <f t="array" ref="AY82">INDEX(GMWA!$A$2:$CR$600,MATCH(1,(GMWA!$CQ$2:$CQ$600=AY$3)*(GMWA!$CP$2:$CP$600=AY$4)*(GMWA!$CR$2:$CR$600=AY$1),0),$A82-1966)</f>
        <v>8631.0460000000003</v>
      </c>
      <c r="AZ82" s="285" cm="1">
        <f t="array" ref="AZ82">INDEX(GMWA!$A$2:$CR$600,MATCH(1,(GMWA!$CQ$2:$CQ$600=AZ$3)*(GMWA!$CP$2:$CP$600=AZ$4)*(GMWA!$CR$2:$CR$600=AZ$1),0),$A82-1966)</f>
        <v>5971.0959999999995</v>
      </c>
      <c r="BA82" s="285" cm="1">
        <f t="array" ref="BA82">INDEX(GMWA!$A$2:$CR$600,MATCH(1,(GMWA!$CQ$2:$CQ$600=BA$3)*(GMWA!$CP$2:$CP$600=BA$4)*(GMWA!$CR$2:$CR$600=BA$1),0),$A82-1966)</f>
        <v>3683.788</v>
      </c>
      <c r="BB82" s="285" cm="1">
        <f t="array" ref="BB82">INDEX(GMWA!$A$2:$CR$600,MATCH(1,(GMWA!$CQ$2:$CQ$600=BB$3)*(GMWA!$CP$2:$CP$600=BB$4)*(GMWA!$CR$2:$CR$600=BB$1),0),$A82-1966)</f>
        <v>3130.9059999999999</v>
      </c>
      <c r="BC82" s="285" cm="1">
        <f t="array" ref="BC82">INDEX(GMWA!$A$2:$CR$600,MATCH(1,(GMWA!$CQ$2:$CQ$600=BC$3)*(GMWA!$CP$2:$CP$600=BC$4)*(GMWA!$CR$2:$CR$600=BC$1),0),$A82-1966)</f>
        <v>2413.4360000000001</v>
      </c>
      <c r="BD82" s="285" cm="1">
        <f t="array" ref="BD82">INDEX(GMWA!$A$2:$CR$600,MATCH(1,(GMWA!$CQ$2:$CQ$600=BD$3)*(GMWA!$CP$2:$CP$600=BD$4)*(GMWA!$CR$2:$CR$600=BD$1),0),$A82-1966)</f>
        <v>1293.452</v>
      </c>
      <c r="BE82" s="285" cm="1">
        <f t="array" ref="BE82">INDEX(GMWA!$A$2:$CR$600,MATCH(1,(GMWA!$CQ$2:$CQ$600=BE$3)*(GMWA!$CP$2:$CP$600=BE$4)*(GMWA!$CR$2:$CR$600=BE$1),0),$A82-1966)</f>
        <v>1104.4469999999999</v>
      </c>
      <c r="BF82" s="285" cm="1">
        <f t="array" ref="BF82">INDEX(GMWA!$A$2:$CR$600,MATCH(1,(GMWA!$CQ$2:$CQ$600=BF$3)*(GMWA!$CP$2:$CP$600=BF$4)*(GMWA!$CR$2:$CR$600=BF$1),0),$A82-1966)</f>
        <v>506.56580000000002</v>
      </c>
      <c r="BG82" s="285" cm="1">
        <f t="array" ref="BG82">INDEX(GMWA!$A$2:$CR$600,MATCH(1,(GMWA!$CQ$2:$CQ$600=BG$3)*(GMWA!$CP$2:$CP$600=BG$4)*(GMWA!$CR$2:$CR$600=BG$1),0),$A82-1966)</f>
        <v>1507.5</v>
      </c>
      <c r="BH82" s="285" cm="1">
        <f t="array" ref="BH82">INDEX(GMWA!$A$2:$CR$600,MATCH(1,(GMWA!$CQ$2:$CQ$600=BH$3)*(GMWA!$CP$2:$CP$600=BH$4)*(GMWA!$CR$2:$CR$600=BH$1),0),$A82-1966)</f>
        <v>451.899</v>
      </c>
      <c r="BI82" s="285" cm="1">
        <f t="array" ref="BI82">INDEX(GMWA!$A$2:$CR$600,MATCH(1,(GMWA!$CQ$2:$CQ$600=BI$3)*(GMWA!$CP$2:$CP$600=BI$4)*(GMWA!$CR$2:$CR$600=BI$1),0),$A82-1966)</f>
        <v>561.70389999999998</v>
      </c>
      <c r="BK82" s="288">
        <f t="shared" si="14"/>
        <v>3.2623474936034236</v>
      </c>
      <c r="BL82" s="288">
        <f t="shared" si="14"/>
        <v>3.2822250895015168</v>
      </c>
      <c r="BM82" s="288">
        <f t="shared" si="14"/>
        <v>1.4445692022052914</v>
      </c>
      <c r="BN82" s="288">
        <f t="shared" si="14"/>
        <v>3.6076210369472159</v>
      </c>
      <c r="BO82" s="288">
        <f t="shared" si="14"/>
        <v>3.511874594883027</v>
      </c>
      <c r="BP82" s="288">
        <f t="shared" si="14"/>
        <v>-1.3935552466091585</v>
      </c>
      <c r="BQ82" s="288">
        <f t="shared" si="14"/>
        <v>1.6056378344300126</v>
      </c>
      <c r="BR82" s="288">
        <f t="shared" si="14"/>
        <v>0.98658024946462353</v>
      </c>
      <c r="BS82" s="288">
        <f t="shared" si="13"/>
        <v>2.1114773557749142</v>
      </c>
      <c r="BT82" s="288">
        <f t="shared" si="13"/>
        <v>2.1608610585671526</v>
      </c>
      <c r="BU82" s="288">
        <f t="shared" si="13"/>
        <v>2.0599488571342475</v>
      </c>
      <c r="BV82" s="288">
        <f t="shared" si="13"/>
        <v>2.7588677061268458</v>
      </c>
      <c r="BW82" s="288">
        <f t="shared" si="13"/>
        <v>2.3780873304231398</v>
      </c>
      <c r="BX82" s="288">
        <f t="shared" si="11"/>
        <v>2.4227848285935987</v>
      </c>
      <c r="BY82" s="288">
        <f t="shared" si="11"/>
        <v>1.9819602332153057</v>
      </c>
      <c r="BZ82" s="288">
        <f t="shared" si="11"/>
        <v>1.6252209854410848</v>
      </c>
      <c r="CA82" s="288">
        <f t="shared" si="10"/>
        <v>1.7076819104580725</v>
      </c>
      <c r="CB82" s="288">
        <f t="shared" si="10"/>
        <v>3.0446200613282479</v>
      </c>
      <c r="CC82" s="288">
        <f t="shared" si="10"/>
        <v>2.4810229904031122</v>
      </c>
      <c r="CD82" s="288">
        <f t="shared" si="10"/>
        <v>2.7020018392880538</v>
      </c>
    </row>
    <row r="83" spans="1:82">
      <c r="A83" s="285">
        <f t="shared" si="9"/>
        <v>2049</v>
      </c>
      <c r="B83" s="285" cm="1">
        <f t="array" ref="B83">INDEX(GMWA!$A$2:$CR$600,MATCH(1,(GMWA!$CQ$2:$CQ$600=B$3)*(GMWA!$CP$2:$CP$600=B$4)*(GMWA!$CR$2:$CR$600=B$1),0),$A83-1966)</f>
        <v>207132.9</v>
      </c>
      <c r="C83" s="285" cm="1">
        <f t="array" ref="C83">INDEX(GMWA!$A$2:$CR$600,MATCH(1,(GMWA!$CQ$2:$CQ$600=C$3)*(GMWA!$CP$2:$CP$600=C$4)*(GMWA!$CR$2:$CR$600=C$1),0),$A83-1966)</f>
        <v>4291.5209999999997</v>
      </c>
      <c r="D83" s="285" cm="1">
        <f t="array" ref="D83">INDEX(GMWA!$A$2:$CR$600,MATCH(1,(GMWA!$CQ$2:$CQ$600=D$3)*(GMWA!$CP$2:$CP$600=D$4)*(GMWA!$CR$2:$CR$600=D$1),0),$A83-1966)</f>
        <v>23064.240000000002</v>
      </c>
      <c r="E83" s="285" cm="1">
        <f t="array" ref="E83">INDEX(GMWA!$A$2:$CR$600,MATCH(1,(GMWA!$CQ$2:$CQ$600=E$3)*(GMWA!$CP$2:$CP$600=E$4)*(GMWA!$CR$2:$CR$600=E$1),0),$A83-1966)</f>
        <v>124884.4</v>
      </c>
      <c r="F83" s="285" cm="1">
        <f t="array" ref="F83">INDEX(GMWA!$A$2:$CR$600,MATCH(1,(GMWA!$CQ$2:$CQ$600=F$3)*(GMWA!$CP$2:$CP$600=F$4)*(GMWA!$CR$2:$CR$600=F$1),0),$A83-1966)</f>
        <v>128512.2</v>
      </c>
      <c r="G83" s="285" cm="1">
        <f t="array" ref="G83">INDEX(GMWA!$A$2:$CR$600,MATCH(1,(GMWA!$CQ$2:$CQ$600=G$3)*(GMWA!$CP$2:$CP$600=G$4)*(GMWA!$CR$2:$CR$600=G$1),0),$A83-1966)</f>
        <v>-5.6626630000000002</v>
      </c>
      <c r="H83" s="285" cm="1">
        <f t="array" ref="H83">INDEX(GMWA!$A$2:$CR$600,MATCH(1,(GMWA!$CQ$2:$CQ$600=H$3)*(GMWA!$CP$2:$CP$600=H$4)*(GMWA!$CR$2:$CR$600=H$1),0),$A83-1966)</f>
        <v>54895.86</v>
      </c>
      <c r="I83" s="285" cm="1">
        <f t="array" ref="I83">INDEX(GMWA!$A$2:$CR$600,MATCH(1,(GMWA!$CQ$2:$CQ$600=I$3)*(GMWA!$CP$2:$CP$600=I$4)*(GMWA!$CR$2:$CR$600=I$1),0),$A83-1966)</f>
        <v>4.3959330000000003</v>
      </c>
      <c r="J83" s="285" cm="1">
        <f t="array" ref="J83">INDEX(GMWA!$A$2:$CR$600,MATCH(1,(GMWA!$CQ$2:$CQ$600=J$3)*(GMWA!$CP$2:$CP$600=J$4)*(GMWA!$CR$2:$CR$600=J$1),0),$A83-1966)</f>
        <v>53442.5</v>
      </c>
      <c r="K83" s="285" cm="1">
        <f t="array" ref="K83">INDEX(GMWA!$A$2:$CR$600,MATCH(1,(GMWA!$CQ$2:$CQ$600=K$3)*(GMWA!$CP$2:$CP$600=K$4)*(GMWA!$CR$2:$CR$600=K$1),0),$A83-1966)</f>
        <v>75.733000000000004</v>
      </c>
      <c r="L83" s="285" cm="1">
        <f t="array" ref="L83">INDEX(GMWA!$A$2:$CR$600,MATCH(1,(GMWA!$CQ$2:$CQ$600=L$3)*(GMWA!$CP$2:$CP$600=L$4)*(GMWA!$CR$2:$CR$600=L$1),0),$A83-1966)</f>
        <v>150.90450000000001</v>
      </c>
      <c r="M83" s="285" cm="1">
        <f t="array" ref="M83">INDEX(GMWA!$A$2:$CR$600,MATCH(1,(GMWA!$CQ$2:$CQ$600=M$3)*(GMWA!$CP$2:$CP$600=M$4)*(GMWA!$CR$2:$CR$600=M$1),0),$A83-1966)</f>
        <v>129.011</v>
      </c>
      <c r="N83" s="285" cm="1">
        <f t="array" ref="N83">INDEX(GMWA!$A$2:$CR$600,MATCH(1,(GMWA!$CQ$2:$CQ$600=N$3)*(GMWA!$CP$2:$CP$600=N$4)*(GMWA!$CR$2:$CR$600=N$1),0),$A83-1966)</f>
        <v>75.382149999999996</v>
      </c>
      <c r="O83" s="285" cm="1">
        <f t="array" ref="O83">INDEX(GMWA!$A$2:$CR$600,MATCH(1,(GMWA!$CQ$2:$CQ$600=O$3)*(GMWA!$CP$2:$CP$600=O$4)*(GMWA!$CR$2:$CR$600=O$1),0),$A83-1966)</f>
        <v>27.336369999999999</v>
      </c>
      <c r="P83" s="285" cm="1">
        <f t="array" ref="P83">INDEX(GMWA!$A$2:$CR$600,MATCH(1,(GMWA!$CQ$2:$CQ$600=P$3)*(GMWA!$CP$2:$CP$600=P$4)*(GMWA!$CR$2:$CR$600=P$1),0),$A83-1966)</f>
        <v>21.280429999999999</v>
      </c>
      <c r="Q83" s="285" cm="1">
        <f t="array" ref="Q83">INDEX(GMWA!$A$2:$CR$600,MATCH(1,(GMWA!$CQ$2:$CQ$600=Q$3)*(GMWA!$CP$2:$CP$600=Q$4)*(GMWA!$CR$2:$CR$600=Q$1),0),$A83-1966)</f>
        <v>13.24328</v>
      </c>
      <c r="R83" s="285" cm="1">
        <f t="array" ref="R83">INDEX(GMWA!$A$2:$CR$600,MATCH(1,(GMWA!$CQ$2:$CQ$600=R$3)*(GMWA!$CP$2:$CP$600=R$4)*(GMWA!$CR$2:$CR$600=R$1),0),$A83-1966)</f>
        <v>7.9648770000000004</v>
      </c>
      <c r="S83" s="285" cm="1">
        <f t="array" ref="S83">INDEX(GMWA!$A$2:$CR$600,MATCH(1,(GMWA!$CQ$2:$CQ$600=S$3)*(GMWA!$CP$2:$CP$600=S$4)*(GMWA!$CR$2:$CR$600=S$1),0),$A83-1966)</f>
        <v>11.463469999999999</v>
      </c>
      <c r="T83" s="285" cm="1">
        <f t="array" ref="T83">INDEX(GMWA!$A$2:$CR$600,MATCH(1,(GMWA!$CQ$2:$CQ$600=T$3)*(GMWA!$CP$2:$CP$600=T$4)*(GMWA!$CR$2:$CR$600=T$1),0),$A83-1966)</f>
        <v>14.32053</v>
      </c>
      <c r="U83" s="285" cm="1">
        <f t="array" ref="U83">INDEX(GMWA!$A$2:$CR$600,MATCH(1,(GMWA!$CQ$2:$CQ$600=U$3)*(GMWA!$CP$2:$CP$600=U$4)*(GMWA!$CR$2:$CR$600=U$1),0),$A83-1966)</f>
        <v>10.189870000000001</v>
      </c>
      <c r="V83" s="285" cm="1">
        <f t="array" ref="V83">INDEX(GMWA!$A$2:$CR$600,MATCH(1,(GMWA!$CQ$2:$CQ$600=V$3)*(GMWA!$CP$2:$CP$600=V$4)*(GMWA!$CR$2:$CR$600=V$1),0),$A83-1966)</f>
        <v>6389537</v>
      </c>
      <c r="W83" s="285" cm="1">
        <f t="array" ref="W83">INDEX(GMWA!$A$2:$CR$600,MATCH(1,(GMWA!$CQ$2:$CQ$600=W$3)*(GMWA!$CP$2:$CP$600=W$4)*(GMWA!$CR$2:$CR$600=W$1),0),$A83-1966)</f>
        <v>131003.2</v>
      </c>
      <c r="X83" s="285" cm="1">
        <f t="array" ref="X83">INDEX(GMWA!$A$2:$CR$600,MATCH(1,(GMWA!$CQ$2:$CQ$600=X$3)*(GMWA!$CP$2:$CP$600=X$4)*(GMWA!$CR$2:$CR$600=X$1),0),$A83-1966)</f>
        <v>1589974</v>
      </c>
      <c r="Y83" s="285" cm="1">
        <f t="array" ref="Y83">INDEX(GMWA!$A$2:$CR$600,MATCH(1,(GMWA!$CQ$2:$CQ$600=Y$3)*(GMWA!$CP$2:$CP$600=Y$4)*(GMWA!$CR$2:$CR$600=Y$1),0),$A83-1966)</f>
        <v>3439571</v>
      </c>
      <c r="Z83" s="285" cm="1">
        <f t="array" ref="Z83">INDEX(GMWA!$A$2:$CR$600,MATCH(1,(GMWA!$CQ$2:$CQ$600=Z$3)*(GMWA!$CP$2:$CP$600=Z$4)*(GMWA!$CR$2:$CR$600=Z$1),0),$A83-1966)</f>
        <v>3646774</v>
      </c>
      <c r="AA83" s="285" cm="1">
        <f t="array" ref="AA83">INDEX(GMWA!$A$2:$CR$600,MATCH(1,(GMWA!$CQ$2:$CQ$600=AA$3)*(GMWA!$CP$2:$CP$600=AA$4)*(GMWA!$CR$2:$CR$600=AA$1),0),$A83-1966)</f>
        <v>326.7321</v>
      </c>
      <c r="AB83" s="285" cm="1">
        <f t="array" ref="AB83">INDEX(GMWA!$A$2:$CR$600,MATCH(1,(GMWA!$CQ$2:$CQ$600=AB$3)*(GMWA!$CP$2:$CP$600=AB$4)*(GMWA!$CR$2:$CR$600=AB$1),0),$A83-1966)</f>
        <v>3424920</v>
      </c>
      <c r="AC83" s="285" cm="1">
        <f t="array" ref="AC83">INDEX(GMWA!$A$2:$CR$600,MATCH(1,(GMWA!$CQ$2:$CQ$600=AC$3)*(GMWA!$CP$2:$CP$600=AC$4)*(GMWA!$CR$2:$CR$600=AC$1),0),$A83-1966)</f>
        <v>457.50330000000002</v>
      </c>
      <c r="AD83" s="285" cm="1">
        <f t="array" ref="AD83">INDEX(GMWA!$A$2:$CR$600,MATCH(1,(GMWA!$CQ$2:$CQ$600=AD$3)*(GMWA!$CP$2:$CP$600=AD$4)*(GMWA!$CR$2:$CR$600=AD$1),0),$A83-1966)</f>
        <v>2510117</v>
      </c>
      <c r="AE83" s="285" cm="1">
        <f t="array" ref="AE83">INDEX(GMWA!$A$2:$CR$600,MATCH(1,(GMWA!$CQ$2:$CQ$600=AE$3)*(GMWA!$CP$2:$CP$600=AE$4)*(GMWA!$CR$2:$CR$600=AE$1),0),$A83-1966)</f>
        <v>3505.596</v>
      </c>
      <c r="AF83" s="285" cm="1">
        <f t="array" ref="AF83">INDEX(GMWA!$A$2:$CR$600,MATCH(1,(GMWA!$CQ$2:$CQ$600=AF$3)*(GMWA!$CP$2:$CP$600=AF$4)*(GMWA!$CR$2:$CR$600=AF$1),0),$A83-1966)</f>
        <v>7318.5290000000005</v>
      </c>
      <c r="AG83" s="285" cm="1">
        <f t="array" ref="AG83">INDEX(GMWA!$A$2:$CR$600,MATCH(1,(GMWA!$CQ$2:$CQ$600=AG$3)*(GMWA!$CP$2:$CP$600=AG$4)*(GMWA!$CR$2:$CR$600=AG$1),0),$A83-1966)</f>
        <v>4665.4629999999997</v>
      </c>
      <c r="AH83" s="285" cm="1">
        <f t="array" ref="AH83">INDEX(GMWA!$A$2:$CR$600,MATCH(1,(GMWA!$CQ$2:$CQ$600=AH$3)*(GMWA!$CP$2:$CP$600=AH$4)*(GMWA!$CR$2:$CR$600=AH$1),0),$A83-1966)</f>
        <v>3164.3380000000002</v>
      </c>
      <c r="AI83" s="285" cm="1">
        <f t="array" ref="AI83">INDEX(GMWA!$A$2:$CR$600,MATCH(1,(GMWA!$CQ$2:$CQ$600=AI$3)*(GMWA!$CP$2:$CP$600=AI$4)*(GMWA!$CR$2:$CR$600=AI$1),0),$A83-1966)</f>
        <v>1129.269</v>
      </c>
      <c r="AJ83" s="285" cm="1">
        <f t="array" ref="AJ83">INDEX(GMWA!$A$2:$CR$600,MATCH(1,(GMWA!$CQ$2:$CQ$600=AJ$3)*(GMWA!$CP$2:$CP$600=AJ$4)*(GMWA!$CR$2:$CR$600=AJ$1),0),$A83-1966)</f>
        <v>1070.933</v>
      </c>
      <c r="AK83" s="285" cm="1">
        <f t="array" ref="AK83">INDEX(GMWA!$A$2:$CR$600,MATCH(1,(GMWA!$CQ$2:$CQ$600=AK$3)*(GMWA!$CP$2:$CP$600=AK$4)*(GMWA!$CR$2:$CR$600=AK$1),0),$A83-1966)</f>
        <v>810.20690000000002</v>
      </c>
      <c r="AL83" s="285" cm="1">
        <f t="array" ref="AL83">INDEX(GMWA!$A$2:$CR$600,MATCH(1,(GMWA!$CQ$2:$CQ$600=AL$3)*(GMWA!$CP$2:$CP$600=AL$4)*(GMWA!$CR$2:$CR$600=AL$1),0),$A83-1966)</f>
        <v>468.45740000000001</v>
      </c>
      <c r="AM83" s="285" cm="1">
        <f t="array" ref="AM83">INDEX(GMWA!$A$2:$CR$600,MATCH(1,(GMWA!$CQ$2:$CQ$600=AM$3)*(GMWA!$CP$2:$CP$600=AM$4)*(GMWA!$CR$2:$CR$600=AM$1),0),$A83-1966)</f>
        <v>377.15769999999998</v>
      </c>
      <c r="AN83" s="285" cm="1">
        <f t="array" ref="AN83">INDEX(GMWA!$A$2:$CR$600,MATCH(1,(GMWA!$CQ$2:$CQ$600=AN$3)*(GMWA!$CP$2:$CP$600=AN$4)*(GMWA!$CR$2:$CR$600=AN$1),0),$A83-1966)</f>
        <v>576.93020000000001</v>
      </c>
      <c r="AO83" s="285" cm="1">
        <f t="array" ref="AO83">INDEX(GMWA!$A$2:$CR$600,MATCH(1,(GMWA!$CQ$2:$CQ$600=AO$3)*(GMWA!$CP$2:$CP$600=AO$4)*(GMWA!$CR$2:$CR$600=AO$1),0),$A83-1966)</f>
        <v>377.07159999999999</v>
      </c>
      <c r="AP83" s="285" cm="1">
        <f t="array" ref="AP83">INDEX(GMWA!$A$2:$CR$600,MATCH(1,(GMWA!$CQ$2:$CQ$600=AP$3)*(GMWA!$CP$2:$CP$600=AP$4)*(GMWA!$CR$2:$CR$600=AP$1),0),$A83-1966)</f>
        <v>7116701</v>
      </c>
      <c r="AQ83" s="285" cm="1">
        <f t="array" ref="AQ83">INDEX(GMWA!$A$2:$CR$600,MATCH(1,(GMWA!$CQ$2:$CQ$600=AQ$3)*(GMWA!$CP$2:$CP$600=AQ$4)*(GMWA!$CR$2:$CR$600=AQ$1),0),$A83-1966)</f>
        <v>76436.81</v>
      </c>
      <c r="AR83" s="285" cm="1">
        <f t="array" ref="AR83">INDEX(GMWA!$A$2:$CR$600,MATCH(1,(GMWA!$CQ$2:$CQ$600=AR$3)*(GMWA!$CP$2:$CP$600=AR$4)*(GMWA!$CR$2:$CR$600=AR$1),0),$A83-1966)</f>
        <v>873293.1</v>
      </c>
      <c r="AS83" s="285" cm="1">
        <f t="array" ref="AS83">INDEX(GMWA!$A$2:$CR$600,MATCH(1,(GMWA!$CQ$2:$CQ$600=AS$3)*(GMWA!$CP$2:$CP$600=AS$4)*(GMWA!$CR$2:$CR$600=AS$1),0),$A83-1966)</f>
        <v>7933939</v>
      </c>
      <c r="AT83" s="285" cm="1">
        <f t="array" ref="AT83">INDEX(GMWA!$A$2:$CR$600,MATCH(1,(GMWA!$CQ$2:$CQ$600=AT$3)*(GMWA!$CP$2:$CP$600=AT$4)*(GMWA!$CR$2:$CR$600=AT$1),0),$A83-1966)</f>
        <v>8123203</v>
      </c>
      <c r="AU83" s="285" cm="1">
        <f t="array" ref="AU83">INDEX(GMWA!$A$2:$CR$600,MATCH(1,(GMWA!$CQ$2:$CQ$600=AU$3)*(GMWA!$CP$2:$CP$600=AU$4)*(GMWA!$CR$2:$CR$600=AU$1),0),$A83-1966)</f>
        <v>7236.3969999999999</v>
      </c>
      <c r="AV83" s="285" cm="1">
        <f t="array" ref="AV83">INDEX(GMWA!$A$2:$CR$600,MATCH(1,(GMWA!$CQ$2:$CQ$600=AV$3)*(GMWA!$CP$2:$CP$600=AV$4)*(GMWA!$CR$2:$CR$600=AV$1),0),$A83-1966)</f>
        <v>15445510</v>
      </c>
      <c r="AW83" s="285" cm="1">
        <f t="array" ref="AW83">INDEX(GMWA!$A$2:$CR$600,MATCH(1,(GMWA!$CQ$2:$CQ$600=AW$3)*(GMWA!$CP$2:$CP$600=AW$4)*(GMWA!$CR$2:$CR$600=AW$1),0),$A83-1966)</f>
        <v>1591.396</v>
      </c>
      <c r="AX83" s="285" cm="1">
        <f t="array" ref="AX83">INDEX(GMWA!$A$2:$CR$600,MATCH(1,(GMWA!$CQ$2:$CQ$600=AX$3)*(GMWA!$CP$2:$CP$600=AX$4)*(GMWA!$CR$2:$CR$600=AX$1),0),$A83-1966)</f>
        <v>5808975</v>
      </c>
      <c r="AY83" s="285" cm="1">
        <f t="array" ref="AY83">INDEX(GMWA!$A$2:$CR$600,MATCH(1,(GMWA!$CQ$2:$CQ$600=AY$3)*(GMWA!$CP$2:$CP$600=AY$4)*(GMWA!$CR$2:$CR$600=AY$1),0),$A83-1966)</f>
        <v>8875.3950000000004</v>
      </c>
      <c r="AZ83" s="285" cm="1">
        <f t="array" ref="AZ83">INDEX(GMWA!$A$2:$CR$600,MATCH(1,(GMWA!$CQ$2:$CQ$600=AZ$3)*(GMWA!$CP$2:$CP$600=AZ$4)*(GMWA!$CR$2:$CR$600=AZ$1),0),$A83-1966)</f>
        <v>6125.7809999999999</v>
      </c>
      <c r="BA83" s="285" cm="1">
        <f t="array" ref="BA83">INDEX(GMWA!$A$2:$CR$600,MATCH(1,(GMWA!$CQ$2:$CQ$600=BA$3)*(GMWA!$CP$2:$CP$600=BA$4)*(GMWA!$CR$2:$CR$600=BA$1),0),$A83-1966)</f>
        <v>3765.73</v>
      </c>
      <c r="BB83" s="285" cm="1">
        <f t="array" ref="BB83">INDEX(GMWA!$A$2:$CR$600,MATCH(1,(GMWA!$CQ$2:$CQ$600=BB$3)*(GMWA!$CP$2:$CP$600=BB$4)*(GMWA!$CR$2:$CR$600=BB$1),0),$A83-1966)</f>
        <v>3220.1129999999998</v>
      </c>
      <c r="BC83" s="285" cm="1">
        <f t="array" ref="BC83">INDEX(GMWA!$A$2:$CR$600,MATCH(1,(GMWA!$CQ$2:$CQ$600=BC$3)*(GMWA!$CP$2:$CP$600=BC$4)*(GMWA!$CR$2:$CR$600=BC$1),0),$A83-1966)</f>
        <v>2486.4969999999998</v>
      </c>
      <c r="BD83" s="285" cm="1">
        <f t="array" ref="BD83">INDEX(GMWA!$A$2:$CR$600,MATCH(1,(GMWA!$CQ$2:$CQ$600=BD$3)*(GMWA!$CP$2:$CP$600=BD$4)*(GMWA!$CR$2:$CR$600=BD$1),0),$A83-1966)</f>
        <v>1327.5160000000001</v>
      </c>
      <c r="BE83" s="285" cm="1">
        <f t="array" ref="BE83">INDEX(GMWA!$A$2:$CR$600,MATCH(1,(GMWA!$CQ$2:$CQ$600=BE$3)*(GMWA!$CP$2:$CP$600=BE$4)*(GMWA!$CR$2:$CR$600=BE$1),0),$A83-1966)</f>
        <v>1136.51</v>
      </c>
      <c r="BF83" s="285" cm="1">
        <f t="array" ref="BF83">INDEX(GMWA!$A$2:$CR$600,MATCH(1,(GMWA!$CQ$2:$CQ$600=BF$3)*(GMWA!$CP$2:$CP$600=BF$4)*(GMWA!$CR$2:$CR$600=BF$1),0),$A83-1966)</f>
        <v>518.19230000000005</v>
      </c>
      <c r="BG83" s="285" cm="1">
        <f t="array" ref="BG83">INDEX(GMWA!$A$2:$CR$600,MATCH(1,(GMWA!$CQ$2:$CQ$600=BG$3)*(GMWA!$CP$2:$CP$600=BG$4)*(GMWA!$CR$2:$CR$600=BG$1),0),$A83-1966)</f>
        <v>1561.069</v>
      </c>
      <c r="BH83" s="285" cm="1">
        <f t="array" ref="BH83">INDEX(GMWA!$A$2:$CR$600,MATCH(1,(GMWA!$CQ$2:$CQ$600=BH$3)*(GMWA!$CP$2:$CP$600=BH$4)*(GMWA!$CR$2:$CR$600=BH$1),0),$A83-1966)</f>
        <v>461.90559999999999</v>
      </c>
      <c r="BI83" s="285" cm="1">
        <f t="array" ref="BI83">INDEX(GMWA!$A$2:$CR$600,MATCH(1,(GMWA!$CQ$2:$CQ$600=BI$3)*(GMWA!$CP$2:$CP$600=BI$4)*(GMWA!$CR$2:$CR$600=BI$1),0),$A83-1966)</f>
        <v>576.2337</v>
      </c>
      <c r="BK83" s="288">
        <f t="shared" si="14"/>
        <v>3.2417513193835483</v>
      </c>
      <c r="BL83" s="288">
        <f t="shared" si="14"/>
        <v>3.2758902072621123</v>
      </c>
      <c r="BM83" s="288">
        <f t="shared" si="14"/>
        <v>1.4506048526579682</v>
      </c>
      <c r="BN83" s="288">
        <f t="shared" si="14"/>
        <v>3.6308132613049708</v>
      </c>
      <c r="BO83" s="288">
        <f t="shared" si="14"/>
        <v>3.52399682568758</v>
      </c>
      <c r="BP83" s="288">
        <f t="shared" si="14"/>
        <v>-1.7331211105367363</v>
      </c>
      <c r="BQ83" s="288">
        <f t="shared" si="14"/>
        <v>1.6028362706282189</v>
      </c>
      <c r="BR83" s="288">
        <f t="shared" si="14"/>
        <v>0.96085274139006205</v>
      </c>
      <c r="BS83" s="288">
        <f t="shared" si="13"/>
        <v>2.1290840227766274</v>
      </c>
      <c r="BT83" s="288">
        <f t="shared" si="13"/>
        <v>2.1603459155019578</v>
      </c>
      <c r="BU83" s="288">
        <f t="shared" si="13"/>
        <v>2.061951247306665</v>
      </c>
      <c r="BV83" s="288">
        <f t="shared" si="13"/>
        <v>2.7652346615973591</v>
      </c>
      <c r="BW83" s="288">
        <f t="shared" si="13"/>
        <v>2.3822407720034962</v>
      </c>
      <c r="BX83" s="288">
        <f t="shared" si="11"/>
        <v>2.4207137537646033</v>
      </c>
      <c r="BY83" s="288">
        <f t="shared" si="11"/>
        <v>1.9870925632135716</v>
      </c>
      <c r="BZ83" s="288">
        <f t="shared" si="11"/>
        <v>1.6345553216098259</v>
      </c>
      <c r="CA83" s="288">
        <f t="shared" si="10"/>
        <v>1.7002350694001207</v>
      </c>
      <c r="CB83" s="288">
        <f t="shared" si="10"/>
        <v>3.0394368191342771</v>
      </c>
      <c r="CC83" s="288">
        <f t="shared" si="10"/>
        <v>2.4821945531712504</v>
      </c>
      <c r="CD83" s="288">
        <f t="shared" si="10"/>
        <v>2.7023700538571456</v>
      </c>
    </row>
    <row r="84" spans="1:82">
      <c r="A84" s="285">
        <f t="shared" si="9"/>
        <v>2050</v>
      </c>
      <c r="B84" s="285" cm="1">
        <f t="array" ref="B84">INDEX(GMWA!$A$2:$CR$600,MATCH(1,(GMWA!$CQ$2:$CQ$600=B$3)*(GMWA!$CP$2:$CP$600=B$4)*(GMWA!$CR$2:$CR$600=B$1),0),$A84-1966)</f>
        <v>213772.7</v>
      </c>
      <c r="C84" s="285" cm="1">
        <f t="array" ref="C84">INDEX(GMWA!$A$2:$CR$600,MATCH(1,(GMWA!$CQ$2:$CQ$600=C$3)*(GMWA!$CP$2:$CP$600=C$4)*(GMWA!$CR$2:$CR$600=C$1),0),$A84-1966)</f>
        <v>4429.1090000000004</v>
      </c>
      <c r="D84" s="285" cm="1">
        <f t="array" ref="D84">INDEX(GMWA!$A$2:$CR$600,MATCH(1,(GMWA!$CQ$2:$CQ$600=D$3)*(GMWA!$CP$2:$CP$600=D$4)*(GMWA!$CR$2:$CR$600=D$1),0),$A84-1966)</f>
        <v>23218.85</v>
      </c>
      <c r="E84" s="285" cm="1">
        <f t="array" ref="E84">INDEX(GMWA!$A$2:$CR$600,MATCH(1,(GMWA!$CQ$2:$CQ$600=E$3)*(GMWA!$CP$2:$CP$600=E$4)*(GMWA!$CR$2:$CR$600=E$1),0),$A84-1966)</f>
        <v>124854.6</v>
      </c>
      <c r="F84" s="285" cm="1">
        <f t="array" ref="F84">INDEX(GMWA!$A$2:$CR$600,MATCH(1,(GMWA!$CQ$2:$CQ$600=F$3)*(GMWA!$CP$2:$CP$600=F$4)*(GMWA!$CR$2:$CR$600=F$1),0),$A84-1966)</f>
        <v>134049.1</v>
      </c>
      <c r="G84" s="285" cm="1">
        <f t="array" ref="G84">INDEX(GMWA!$A$2:$CR$600,MATCH(1,(GMWA!$CQ$2:$CQ$600=G$3)*(GMWA!$CP$2:$CP$600=G$4)*(GMWA!$CR$2:$CR$600=G$1),0),$A84-1966)</f>
        <v>-6.5068390000000003</v>
      </c>
      <c r="H84" s="285" cm="1">
        <f t="array" ref="H84">INDEX(GMWA!$A$2:$CR$600,MATCH(1,(GMWA!$CQ$2:$CQ$600=H$3)*(GMWA!$CP$2:$CP$600=H$4)*(GMWA!$CR$2:$CR$600=H$1),0),$A84-1966)</f>
        <v>55505.98</v>
      </c>
      <c r="I84" s="285" cm="1">
        <f t="array" ref="I84">INDEX(GMWA!$A$2:$CR$600,MATCH(1,(GMWA!$CQ$2:$CQ$600=I$3)*(GMWA!$CP$2:$CP$600=I$4)*(GMWA!$CR$2:$CR$600=I$1),0),$A84-1966)</f>
        <v>4.5012129999999999</v>
      </c>
      <c r="J84" s="285" cm="1">
        <f t="array" ref="J84">INDEX(GMWA!$A$2:$CR$600,MATCH(1,(GMWA!$CQ$2:$CQ$600=J$3)*(GMWA!$CP$2:$CP$600=J$4)*(GMWA!$CR$2:$CR$600=J$1),0),$A84-1966)</f>
        <v>54909.67</v>
      </c>
      <c r="K84" s="285" cm="1">
        <f t="array" ref="K84">INDEX(GMWA!$A$2:$CR$600,MATCH(1,(GMWA!$CQ$2:$CQ$600=K$3)*(GMWA!$CP$2:$CP$600=K$4)*(GMWA!$CR$2:$CR$600=K$1),0),$A84-1966)</f>
        <v>76.970230000000001</v>
      </c>
      <c r="L84" s="285" cm="1">
        <f t="array" ref="L84">INDEX(GMWA!$A$2:$CR$600,MATCH(1,(GMWA!$CQ$2:$CQ$600=L$3)*(GMWA!$CP$2:$CP$600=L$4)*(GMWA!$CR$2:$CR$600=L$1),0),$A84-1966)</f>
        <v>154.9314</v>
      </c>
      <c r="M84" s="285" cm="1">
        <f t="array" ref="M84">INDEX(GMWA!$A$2:$CR$600,MATCH(1,(GMWA!$CQ$2:$CQ$600=M$3)*(GMWA!$CP$2:$CP$600=M$4)*(GMWA!$CR$2:$CR$600=M$1),0),$A84-1966)</f>
        <v>130.94110000000001</v>
      </c>
      <c r="N84" s="285" cm="1">
        <f t="array" ref="N84">INDEX(GMWA!$A$2:$CR$600,MATCH(1,(GMWA!$CQ$2:$CQ$600=N$3)*(GMWA!$CP$2:$CP$600=N$4)*(GMWA!$CR$2:$CR$600=N$1),0),$A84-1966)</f>
        <v>77.398399999999995</v>
      </c>
      <c r="O84" s="285" cm="1">
        <f t="array" ref="O84">INDEX(GMWA!$A$2:$CR$600,MATCH(1,(GMWA!$CQ$2:$CQ$600=O$3)*(GMWA!$CP$2:$CP$600=O$4)*(GMWA!$CR$2:$CR$600=O$1),0),$A84-1966)</f>
        <v>28.11891</v>
      </c>
      <c r="P84" s="285" cm="1">
        <f t="array" ref="P84">INDEX(GMWA!$A$2:$CR$600,MATCH(1,(GMWA!$CQ$2:$CQ$600=P$3)*(GMWA!$CP$2:$CP$600=P$4)*(GMWA!$CR$2:$CR$600=P$1),0),$A84-1966)</f>
        <v>21.727519999999998</v>
      </c>
      <c r="Q84" s="285" cm="1">
        <f t="array" ref="Q84">INDEX(GMWA!$A$2:$CR$600,MATCH(1,(GMWA!$CQ$2:$CQ$600=Q$3)*(GMWA!$CP$2:$CP$600=Q$4)*(GMWA!$CR$2:$CR$600=Q$1),0),$A84-1966)</f>
        <v>13.539160000000001</v>
      </c>
      <c r="R84" s="285" cm="1">
        <f t="array" ref="R84">INDEX(GMWA!$A$2:$CR$600,MATCH(1,(GMWA!$CQ$2:$CQ$600=R$3)*(GMWA!$CP$2:$CP$600=R$4)*(GMWA!$CR$2:$CR$600=R$1),0),$A84-1966)</f>
        <v>8.0745459999999998</v>
      </c>
      <c r="S84" s="285" cm="1">
        <f t="array" ref="S84">INDEX(GMWA!$A$2:$CR$600,MATCH(1,(GMWA!$CQ$2:$CQ$600=S$3)*(GMWA!$CP$2:$CP$600=S$4)*(GMWA!$CR$2:$CR$600=S$1),0),$A84-1966)</f>
        <v>11.932219999999999</v>
      </c>
      <c r="T84" s="285" cm="1">
        <f t="array" ref="T84">INDEX(GMWA!$A$2:$CR$600,MATCH(1,(GMWA!$CQ$2:$CQ$600=T$3)*(GMWA!$CP$2:$CP$600=T$4)*(GMWA!$CR$2:$CR$600=T$1),0),$A84-1966)</f>
        <v>14.48359</v>
      </c>
      <c r="U84" s="285" cm="1">
        <f t="array" ref="U84">INDEX(GMWA!$A$2:$CR$600,MATCH(1,(GMWA!$CQ$2:$CQ$600=U$3)*(GMWA!$CP$2:$CP$600=U$4)*(GMWA!$CR$2:$CR$600=U$1),0),$A84-1966)</f>
        <v>10.460240000000001</v>
      </c>
      <c r="V84" s="285" cm="1">
        <f t="array" ref="V84">INDEX(GMWA!$A$2:$CR$600,MATCH(1,(GMWA!$CQ$2:$CQ$600=V$3)*(GMWA!$CP$2:$CP$600=V$4)*(GMWA!$CR$2:$CR$600=V$1),0),$A84-1966)</f>
        <v>6635729</v>
      </c>
      <c r="W84" s="285" cm="1">
        <f t="array" ref="W84">INDEX(GMWA!$A$2:$CR$600,MATCH(1,(GMWA!$CQ$2:$CQ$600=W$3)*(GMWA!$CP$2:$CP$600=W$4)*(GMWA!$CR$2:$CR$600=W$1),0),$A84-1966)</f>
        <v>135448.9</v>
      </c>
      <c r="X84" s="285" cm="1">
        <f t="array" ref="X84">INDEX(GMWA!$A$2:$CR$600,MATCH(1,(GMWA!$CQ$2:$CQ$600=X$3)*(GMWA!$CP$2:$CP$600=X$4)*(GMWA!$CR$2:$CR$600=X$1),0),$A84-1966)</f>
        <v>1593824</v>
      </c>
      <c r="Y84" s="285" cm="1">
        <f t="array" ref="Y84">INDEX(GMWA!$A$2:$CR$600,MATCH(1,(GMWA!$CQ$2:$CQ$600=Y$3)*(GMWA!$CP$2:$CP$600=Y$4)*(GMWA!$CR$2:$CR$600=Y$1),0),$A84-1966)</f>
        <v>3415325</v>
      </c>
      <c r="Z84" s="285" cm="1">
        <f t="array" ref="Z84">INDEX(GMWA!$A$2:$CR$600,MATCH(1,(GMWA!$CQ$2:$CQ$600=Z$3)*(GMWA!$CP$2:$CP$600=Z$4)*(GMWA!$CR$2:$CR$600=Z$1),0),$A84-1966)</f>
        <v>3791277</v>
      </c>
      <c r="AA84" s="285" cm="1">
        <f t="array" ref="AA84">INDEX(GMWA!$A$2:$CR$600,MATCH(1,(GMWA!$CQ$2:$CQ$600=AA$3)*(GMWA!$CP$2:$CP$600=AA$4)*(GMWA!$CR$2:$CR$600=AA$1),0),$A84-1966)</f>
        <v>309.68560000000002</v>
      </c>
      <c r="AB84" s="285" cm="1">
        <f t="array" ref="AB84">INDEX(GMWA!$A$2:$CR$600,MATCH(1,(GMWA!$CQ$2:$CQ$600=AB$3)*(GMWA!$CP$2:$CP$600=AB$4)*(GMWA!$CR$2:$CR$600=AB$1),0),$A84-1966)</f>
        <v>3469647</v>
      </c>
      <c r="AC84" s="285" cm="1">
        <f t="array" ref="AC84">INDEX(GMWA!$A$2:$CR$600,MATCH(1,(GMWA!$CQ$2:$CQ$600=AC$3)*(GMWA!$CP$2:$CP$600=AC$4)*(GMWA!$CR$2:$CR$600=AC$1),0),$A84-1966)</f>
        <v>481.19400000000002</v>
      </c>
      <c r="AD84" s="285" cm="1">
        <f t="array" ref="AD84">INDEX(GMWA!$A$2:$CR$600,MATCH(1,(GMWA!$CQ$2:$CQ$600=AD$3)*(GMWA!$CP$2:$CP$600=AD$4)*(GMWA!$CR$2:$CR$600=AD$1),0),$A84-1966)</f>
        <v>2558597</v>
      </c>
      <c r="AE84" s="285" cm="1">
        <f t="array" ref="AE84">INDEX(GMWA!$A$2:$CR$600,MATCH(1,(GMWA!$CQ$2:$CQ$600=AE$3)*(GMWA!$CP$2:$CP$600=AE$4)*(GMWA!$CR$2:$CR$600=AE$1),0),$A84-1966)</f>
        <v>3563.828</v>
      </c>
      <c r="AF84" s="285" cm="1">
        <f t="array" ref="AF84">INDEX(GMWA!$A$2:$CR$600,MATCH(1,(GMWA!$CQ$2:$CQ$600=AF$3)*(GMWA!$CP$2:$CP$600=AF$4)*(GMWA!$CR$2:$CR$600=AF$1),0),$A84-1966)</f>
        <v>7506.96</v>
      </c>
      <c r="AG84" s="285" cm="1">
        <f t="array" ref="AG84">INDEX(GMWA!$A$2:$CR$600,MATCH(1,(GMWA!$CQ$2:$CQ$600=AG$3)*(GMWA!$CP$2:$CP$600=AG$4)*(GMWA!$CR$2:$CR$600=AG$1),0),$A84-1966)</f>
        <v>4724.125</v>
      </c>
      <c r="AH84" s="285" cm="1">
        <f t="array" ref="AH84">INDEX(GMWA!$A$2:$CR$600,MATCH(1,(GMWA!$CQ$2:$CQ$600=AH$3)*(GMWA!$CP$2:$CP$600=AH$4)*(GMWA!$CR$2:$CR$600=AH$1),0),$A84-1966)</f>
        <v>3243.3380000000002</v>
      </c>
      <c r="AI84" s="285" cm="1">
        <f t="array" ref="AI84">INDEX(GMWA!$A$2:$CR$600,MATCH(1,(GMWA!$CQ$2:$CQ$600=AI$3)*(GMWA!$CP$2:$CP$600=AI$4)*(GMWA!$CR$2:$CR$600=AI$1),0),$A84-1966)</f>
        <v>1162.8019999999999</v>
      </c>
      <c r="AJ84" s="285" cm="1">
        <f t="array" ref="AJ84">INDEX(GMWA!$A$2:$CR$600,MATCH(1,(GMWA!$CQ$2:$CQ$600=AJ$3)*(GMWA!$CP$2:$CP$600=AJ$4)*(GMWA!$CR$2:$CR$600=AJ$1),0),$A84-1966)</f>
        <v>1090.644</v>
      </c>
      <c r="AK84" s="285" cm="1">
        <f t="array" ref="AK84">INDEX(GMWA!$A$2:$CR$600,MATCH(1,(GMWA!$CQ$2:$CQ$600=AK$3)*(GMWA!$CP$2:$CP$600=AK$4)*(GMWA!$CR$2:$CR$600=AK$1),0),$A84-1966)</f>
        <v>823.6232</v>
      </c>
      <c r="AL84" s="285" cm="1">
        <f t="array" ref="AL84">INDEX(GMWA!$A$2:$CR$600,MATCH(1,(GMWA!$CQ$2:$CQ$600=AL$3)*(GMWA!$CP$2:$CP$600=AL$4)*(GMWA!$CR$2:$CR$600=AL$1),0),$A84-1966)</f>
        <v>478.46039999999999</v>
      </c>
      <c r="AM84" s="285" cm="1">
        <f t="array" ref="AM84">INDEX(GMWA!$A$2:$CR$600,MATCH(1,(GMWA!$CQ$2:$CQ$600=AM$3)*(GMWA!$CP$2:$CP$600=AM$4)*(GMWA!$CR$2:$CR$600=AM$1),0),$A84-1966)</f>
        <v>393.35199999999998</v>
      </c>
      <c r="AN84" s="285" cm="1">
        <f t="array" ref="AN84">INDEX(GMWA!$A$2:$CR$600,MATCH(1,(GMWA!$CQ$2:$CQ$600=AN$3)*(GMWA!$CP$2:$CP$600=AN$4)*(GMWA!$CR$2:$CR$600=AN$1),0),$A84-1966)</f>
        <v>583.33489999999995</v>
      </c>
      <c r="AO84" s="285" cm="1">
        <f t="array" ref="AO84">INDEX(GMWA!$A$2:$CR$600,MATCH(1,(GMWA!$CQ$2:$CQ$600=AO$3)*(GMWA!$CP$2:$CP$600=AO$4)*(GMWA!$CR$2:$CR$600=AO$1),0),$A84-1966)</f>
        <v>387.55</v>
      </c>
      <c r="AP84" s="285" cm="1">
        <f t="array" ref="AP84">INDEX(GMWA!$A$2:$CR$600,MATCH(1,(GMWA!$CQ$2:$CQ$600=AP$3)*(GMWA!$CP$2:$CP$600=AP$4)*(GMWA!$CR$2:$CR$600=AP$1),0),$A84-1966)</f>
        <v>7380563</v>
      </c>
      <c r="AQ84" s="285" cm="1">
        <f t="array" ref="AQ84">INDEX(GMWA!$A$2:$CR$600,MATCH(1,(GMWA!$CQ$2:$CQ$600=AQ$3)*(GMWA!$CP$2:$CP$600=AQ$4)*(GMWA!$CR$2:$CR$600=AQ$1),0),$A84-1966)</f>
        <v>79285.75</v>
      </c>
      <c r="AR84" s="285" cm="1">
        <f t="array" ref="AR84">INDEX(GMWA!$A$2:$CR$600,MATCH(1,(GMWA!$CQ$2:$CQ$600=AR$3)*(GMWA!$CP$2:$CP$600=AR$4)*(GMWA!$CR$2:$CR$600=AR$1),0),$A84-1966)</f>
        <v>887648.6</v>
      </c>
      <c r="AS84" s="285" cm="1">
        <f t="array" ref="AS84">INDEX(GMWA!$A$2:$CR$600,MATCH(1,(GMWA!$CQ$2:$CQ$600=AS$3)*(GMWA!$CP$2:$CP$600=AS$4)*(GMWA!$CR$2:$CR$600=AS$1),0),$A84-1966)</f>
        <v>8236279</v>
      </c>
      <c r="AT84" s="285" cm="1">
        <f t="array" ref="AT84">INDEX(GMWA!$A$2:$CR$600,MATCH(1,(GMWA!$CQ$2:$CQ$600=AT$3)*(GMWA!$CP$2:$CP$600=AT$4)*(GMWA!$CR$2:$CR$600=AT$1),0),$A84-1966)</f>
        <v>8457310</v>
      </c>
      <c r="AU84" s="285" cm="1">
        <f t="array" ref="AU84">INDEX(GMWA!$A$2:$CR$600,MATCH(1,(GMWA!$CQ$2:$CQ$600=AU$3)*(GMWA!$CP$2:$CP$600=AU$4)*(GMWA!$CR$2:$CR$600=AU$1),0),$A84-1966)</f>
        <v>7485.5339999999997</v>
      </c>
      <c r="AV84" s="285" cm="1">
        <f t="array" ref="AV84">INDEX(GMWA!$A$2:$CR$600,MATCH(1,(GMWA!$CQ$2:$CQ$600=AV$3)*(GMWA!$CP$2:$CP$600=AV$4)*(GMWA!$CR$2:$CR$600=AV$1),0),$A84-1966)</f>
        <v>15978560</v>
      </c>
      <c r="AW84" s="285" cm="1">
        <f t="array" ref="AW84">INDEX(GMWA!$A$2:$CR$600,MATCH(1,(GMWA!$CQ$2:$CQ$600=AW$3)*(GMWA!$CP$2:$CP$600=AW$4)*(GMWA!$CR$2:$CR$600=AW$1),0),$A84-1966)</f>
        <v>1629.509</v>
      </c>
      <c r="AX84" s="285" cm="1">
        <f t="array" ref="AX84">INDEX(GMWA!$A$2:$CR$600,MATCH(1,(GMWA!$CQ$2:$CQ$600=AX$3)*(GMWA!$CP$2:$CP$600=AX$4)*(GMWA!$CR$2:$CR$600=AX$1),0),$A84-1966)</f>
        <v>5944039</v>
      </c>
      <c r="AY84" s="285" cm="1">
        <f t="array" ref="AY84">INDEX(GMWA!$A$2:$CR$600,MATCH(1,(GMWA!$CQ$2:$CQ$600=AY$3)*(GMWA!$CP$2:$CP$600=AY$4)*(GMWA!$CR$2:$CR$600=AY$1),0),$A84-1966)</f>
        <v>9126.0769999999993</v>
      </c>
      <c r="AZ84" s="285" cm="1">
        <f t="array" ref="AZ84">INDEX(GMWA!$A$2:$CR$600,MATCH(1,(GMWA!$CQ$2:$CQ$600=AZ$3)*(GMWA!$CP$2:$CP$600=AZ$4)*(GMWA!$CR$2:$CR$600=AZ$1),0),$A84-1966)</f>
        <v>6286.8879999999999</v>
      </c>
      <c r="BA84" s="285" cm="1">
        <f t="array" ref="BA84">INDEX(GMWA!$A$2:$CR$600,MATCH(1,(GMWA!$CQ$2:$CQ$600=BA$3)*(GMWA!$CP$2:$CP$600=BA$4)*(GMWA!$CR$2:$CR$600=BA$1),0),$A84-1966)</f>
        <v>3851.0329999999999</v>
      </c>
      <c r="BB84" s="285" cm="1">
        <f t="array" ref="BB84">INDEX(GMWA!$A$2:$CR$600,MATCH(1,(GMWA!$CQ$2:$CQ$600=BB$3)*(GMWA!$CP$2:$CP$600=BB$4)*(GMWA!$CR$2:$CR$600=BB$1),0),$A84-1966)</f>
        <v>3314.518</v>
      </c>
      <c r="BC84" s="285" cm="1">
        <f t="array" ref="BC84">INDEX(GMWA!$A$2:$CR$600,MATCH(1,(GMWA!$CQ$2:$CQ$600=BC$3)*(GMWA!$CP$2:$CP$600=BC$4)*(GMWA!$CR$2:$CR$600=BC$1),0),$A84-1966)</f>
        <v>2561.596</v>
      </c>
      <c r="BD84" s="285" cm="1">
        <f t="array" ref="BD84">INDEX(GMWA!$A$2:$CR$600,MATCH(1,(GMWA!$CQ$2:$CQ$600=BD$3)*(GMWA!$CP$2:$CP$600=BD$4)*(GMWA!$CR$2:$CR$600=BD$1),0),$A84-1966)</f>
        <v>1362.4780000000001</v>
      </c>
      <c r="BE84" s="285" cm="1">
        <f t="array" ref="BE84">INDEX(GMWA!$A$2:$CR$600,MATCH(1,(GMWA!$CQ$2:$CQ$600=BE$3)*(GMWA!$CP$2:$CP$600=BE$4)*(GMWA!$CR$2:$CR$600=BE$1),0),$A84-1966)</f>
        <v>1169.3989999999999</v>
      </c>
      <c r="BF84" s="285" cm="1">
        <f t="array" ref="BF84">INDEX(GMWA!$A$2:$CR$600,MATCH(1,(GMWA!$CQ$2:$CQ$600=BF$3)*(GMWA!$CP$2:$CP$600=BF$4)*(GMWA!$CR$2:$CR$600=BF$1),0),$A84-1966)</f>
        <v>529.90039999999999</v>
      </c>
      <c r="BG84" s="285" cm="1">
        <f t="array" ref="BG84">INDEX(GMWA!$A$2:$CR$600,MATCH(1,(GMWA!$CQ$2:$CQ$600=BG$3)*(GMWA!$CP$2:$CP$600=BG$4)*(GMWA!$CR$2:$CR$600=BG$1),0),$A84-1966)</f>
        <v>1615.8309999999999</v>
      </c>
      <c r="BH84" s="285" cm="1">
        <f t="array" ref="BH84">INDEX(GMWA!$A$2:$CR$600,MATCH(1,(GMWA!$CQ$2:$CQ$600=BH$3)*(GMWA!$CP$2:$CP$600=BH$4)*(GMWA!$CR$2:$CR$600=BH$1),0),$A84-1966)</f>
        <v>472.13569999999999</v>
      </c>
      <c r="BI84" s="285" cm="1">
        <f t="array" ref="BI84">INDEX(GMWA!$A$2:$CR$600,MATCH(1,(GMWA!$CQ$2:$CQ$600=BI$3)*(GMWA!$CP$2:$CP$600=BI$4)*(GMWA!$CR$2:$CR$600=BI$1),0),$A84-1966)</f>
        <v>590.90800000000002</v>
      </c>
      <c r="BK84" s="288">
        <f t="shared" si="14"/>
        <v>3.2215405421167742</v>
      </c>
      <c r="BL84" s="288">
        <f t="shared" si="14"/>
        <v>3.2699482978451657</v>
      </c>
      <c r="BM84" s="288">
        <f t="shared" si="14"/>
        <v>1.4568013783203164</v>
      </c>
      <c r="BN84" s="288">
        <f t="shared" si="14"/>
        <v>3.6557165130697662</v>
      </c>
      <c r="BO84" s="288">
        <f t="shared" si="14"/>
        <v>3.5357242427815216</v>
      </c>
      <c r="BP84" s="288">
        <f t="shared" si="14"/>
        <v>-2.1011112560609857</v>
      </c>
      <c r="BQ84" s="288">
        <f t="shared" si="14"/>
        <v>1.5997587074419963</v>
      </c>
      <c r="BR84" s="288">
        <f t="shared" si="14"/>
        <v>0.9354258365648781</v>
      </c>
      <c r="BS84" s="288">
        <f t="shared" si="13"/>
        <v>2.1460851396292577</v>
      </c>
      <c r="BT84" s="288">
        <f t="shared" si="13"/>
        <v>2.1597627607168475</v>
      </c>
      <c r="BU84" s="288">
        <f t="shared" si="13"/>
        <v>2.063836759487196</v>
      </c>
      <c r="BV84" s="288">
        <f t="shared" si="13"/>
        <v>2.7717534993252722</v>
      </c>
      <c r="BW84" s="288">
        <f t="shared" si="13"/>
        <v>2.3863809445700692</v>
      </c>
      <c r="BX84" s="288">
        <f t="shared" si="11"/>
        <v>2.4182027550692209</v>
      </c>
      <c r="BY84" s="288">
        <f t="shared" si="11"/>
        <v>1.992173431477182</v>
      </c>
      <c r="BZ84" s="288">
        <f t="shared" si="11"/>
        <v>1.643853645696236</v>
      </c>
      <c r="CA84" s="288">
        <f t="shared" si="10"/>
        <v>1.6876100927056867</v>
      </c>
      <c r="CB84" s="288">
        <f t="shared" si="10"/>
        <v>3.0334712928877949</v>
      </c>
      <c r="CC84" s="288">
        <f t="shared" si="10"/>
        <v>2.482894474511983</v>
      </c>
      <c r="CD84" s="288">
        <f t="shared" si="10"/>
        <v>2.6990685072893821</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5334A-8B4A-4E5C-BACE-3896FE735110}">
  <sheetPr codeName="Sheet17"/>
  <dimension ref="A1:P210"/>
  <sheetViews>
    <sheetView workbookViewId="0">
      <pane xSplit="4" ySplit="6" topLeftCell="E191" activePane="bottomRight" state="frozen"/>
      <selection pane="topRight" activeCell="D1" sqref="D1"/>
      <selection pane="bottomLeft" activeCell="A7" sqref="A7"/>
      <selection pane="bottomRight" activeCell="C210" sqref="C210"/>
    </sheetView>
  </sheetViews>
  <sheetFormatPr defaultRowHeight="14.5"/>
  <sheetData>
    <row r="1" spans="1:16">
      <c r="E1" t="s">
        <v>578</v>
      </c>
      <c r="F1" t="str">
        <f>$E$1</f>
        <v>Oct24_2.db</v>
      </c>
      <c r="G1" t="str">
        <f t="shared" ref="G1:J1" si="0">$E$1</f>
        <v>Oct24_2.db</v>
      </c>
      <c r="H1" t="str">
        <f t="shared" si="0"/>
        <v>Oct24_2.db</v>
      </c>
      <c r="I1" t="str">
        <f t="shared" si="0"/>
        <v>Oct24_2.db</v>
      </c>
      <c r="J1" t="str">
        <f t="shared" si="0"/>
        <v>Oct24_2.db</v>
      </c>
      <c r="K1" t="s">
        <v>606</v>
      </c>
      <c r="L1" t="str">
        <f>$K$1</f>
        <v>NICs_scen.db</v>
      </c>
      <c r="M1" t="str">
        <f t="shared" ref="M1:P1" si="1">$K$1</f>
        <v>NICs_scen.db</v>
      </c>
      <c r="N1" t="str">
        <f t="shared" si="1"/>
        <v>NICs_scen.db</v>
      </c>
      <c r="O1" t="str">
        <f t="shared" si="1"/>
        <v>NICs_scen.db</v>
      </c>
      <c r="P1" t="str">
        <f t="shared" si="1"/>
        <v>NICs_scen.db</v>
      </c>
    </row>
    <row r="2" spans="1:16">
      <c r="E2" t="s">
        <v>603</v>
      </c>
      <c r="F2" t="s">
        <v>603</v>
      </c>
      <c r="G2" t="s">
        <v>603</v>
      </c>
      <c r="H2" t="s">
        <v>603</v>
      </c>
      <c r="I2" t="s">
        <v>603</v>
      </c>
      <c r="J2" t="s">
        <v>603</v>
      </c>
      <c r="K2" t="s">
        <v>603</v>
      </c>
      <c r="L2" t="s">
        <v>603</v>
      </c>
      <c r="M2" t="s">
        <v>603</v>
      </c>
      <c r="N2" t="s">
        <v>603</v>
      </c>
      <c r="O2" t="s">
        <v>603</v>
      </c>
      <c r="P2" t="s">
        <v>603</v>
      </c>
    </row>
    <row r="3" spans="1:16">
      <c r="E3" t="s">
        <v>583</v>
      </c>
      <c r="F3" t="s">
        <v>589</v>
      </c>
      <c r="G3" t="s">
        <v>602</v>
      </c>
      <c r="H3" t="s">
        <v>594</v>
      </c>
      <c r="I3" t="s">
        <v>598</v>
      </c>
      <c r="J3" t="s">
        <v>577</v>
      </c>
      <c r="K3" t="s">
        <v>583</v>
      </c>
      <c r="L3" t="s">
        <v>589</v>
      </c>
      <c r="M3" t="s">
        <v>602</v>
      </c>
      <c r="N3" t="s">
        <v>594</v>
      </c>
      <c r="O3" t="s">
        <v>598</v>
      </c>
      <c r="P3" t="s">
        <v>577</v>
      </c>
    </row>
    <row r="4" spans="1:16">
      <c r="E4" t="s">
        <v>576</v>
      </c>
      <c r="F4" t="s">
        <v>576</v>
      </c>
      <c r="G4" t="s">
        <v>576</v>
      </c>
      <c r="H4" t="s">
        <v>576</v>
      </c>
      <c r="I4" t="s">
        <v>576</v>
      </c>
      <c r="J4" t="s">
        <v>576</v>
      </c>
      <c r="K4" t="s">
        <v>576</v>
      </c>
      <c r="L4" t="s">
        <v>576</v>
      </c>
      <c r="M4" t="s">
        <v>576</v>
      </c>
      <c r="N4" t="s">
        <v>576</v>
      </c>
      <c r="O4" t="s">
        <v>576</v>
      </c>
      <c r="P4" t="s">
        <v>576</v>
      </c>
    </row>
    <row r="5" spans="1:16">
      <c r="E5" t="s">
        <v>604</v>
      </c>
      <c r="F5" t="s">
        <v>604</v>
      </c>
      <c r="G5" t="s">
        <v>604</v>
      </c>
      <c r="H5" t="s">
        <v>604</v>
      </c>
      <c r="I5" t="s">
        <v>604</v>
      </c>
      <c r="J5" t="s">
        <v>604</v>
      </c>
      <c r="K5" t="s">
        <v>604</v>
      </c>
      <c r="L5" t="s">
        <v>604</v>
      </c>
      <c r="M5" t="s">
        <v>604</v>
      </c>
      <c r="N5" t="s">
        <v>604</v>
      </c>
      <c r="O5" t="s">
        <v>604</v>
      </c>
      <c r="P5" t="s">
        <v>604</v>
      </c>
    </row>
    <row r="6" spans="1:16">
      <c r="B6">
        <f>B210+5</f>
        <v>2188</v>
      </c>
      <c r="C6" t="s">
        <v>608</v>
      </c>
      <c r="D6" t="s">
        <v>605</v>
      </c>
      <c r="E6" s="112" t="str" cm="1">
        <f t="array" ref="E6">_xlfn.CONCAT(INDEX(GMWQ!$A$2:$HM$50,MATCH(1,(GMWQ!$HM$2:$HM$50=E$3)*(GMWQ!$HL$2:$HL$50=E$4),0),$B6-1973),"0",(INDEX(GMWQ!$A$2:$HM$50,MATCH(1,(GMWQ!$HM$2:$HM$50=E$3)*(GMWQ!$HL$2:$HL$50=E$4),0),$B6-1972)))</f>
        <v>202402</v>
      </c>
      <c r="F6" s="112" t="str" cm="1">
        <f t="array" ref="F6">_xlfn.CONCAT(INDEX(GMWQ!$A$2:$HM$50,MATCH(1,(GMWQ!$HM$2:$HM$50=F$3)*(GMWQ!$HL$2:$HL$50=F$4),0),$B6-1973),"0",(INDEX(GMWQ!$A$2:$HM$50,MATCH(1,(GMWQ!$HM$2:$HM$50=F$3)*(GMWQ!$HL$2:$HL$50=F$4),0),$B6-1972)))</f>
        <v>202402</v>
      </c>
      <c r="G6" s="112" t="str" cm="1">
        <f t="array" ref="G6">_xlfn.CONCAT(INDEX(GMWQ!$A$2:$HM$50,MATCH(1,(GMWQ!$HM$2:$HM$50=G$3)*(GMWQ!$HL$2:$HL$50=G$4),0),$B6-1973),"0",(INDEX(GMWQ!$A$2:$HM$50,MATCH(1,(GMWQ!$HM$2:$HM$50=G$3)*(GMWQ!$HL$2:$HL$50=G$4),0),$B6-1972)))</f>
        <v>202402</v>
      </c>
      <c r="H6" s="112" t="str" cm="1">
        <f t="array" ref="H6">_xlfn.CONCAT(INDEX(GMWQ!$A$2:$HM$50,MATCH(1,(GMWQ!$HM$2:$HM$50=H$3)*(GMWQ!$HL$2:$HL$50=H$4),0),$B6-1973),"0",(INDEX(GMWQ!$A$2:$HM$50,MATCH(1,(GMWQ!$HM$2:$HM$50=H$3)*(GMWQ!$HL$2:$HL$50=H$4),0),$B6-1972)))</f>
        <v>202402</v>
      </c>
      <c r="I6" s="112" t="str" cm="1">
        <f t="array" ref="I6">_xlfn.CONCAT(INDEX(GMWQ!$A$2:$HM$50,MATCH(1,(GMWQ!$HM$2:$HM$50=I$3)*(GMWQ!$HL$2:$HL$50=I$4),0),$B6-1973),"0",(INDEX(GMWQ!$A$2:$HM$50,MATCH(1,(GMWQ!$HM$2:$HM$50=I$3)*(GMWQ!$HL$2:$HL$50=I$4),0),$B6-1972)))</f>
        <v>202402</v>
      </c>
      <c r="J6" s="112" t="str" cm="1">
        <f t="array" ref="J6">_xlfn.CONCAT(INDEX(GMWQ!$A$2:$HM$50,MATCH(1,(GMWQ!$HM$2:$HM$50=J$3)*(GMWQ!$HL$2:$HL$50=J$4),0),$B6-1973),"0",(INDEX(GMWQ!$A$2:$HM$50,MATCH(1,(GMWQ!$HM$2:$HM$50=J$3)*(GMWQ!$HL$2:$HL$50=J$4),0),$B6-1972)))</f>
        <v>202402</v>
      </c>
      <c r="K6" s="112" t="str" cm="1">
        <f t="array" ref="K6">_xlfn.CONCAT(INDEX(GMWQ!$A$2:$HM$50,MATCH(1,(GMWQ!$HM$2:$HM$50=K$3)*(GMWQ!$HL$2:$HL$50=K$4),0),$B6-1973),"0",(INDEX(GMWQ!$A$2:$HM$50,MATCH(1,(GMWQ!$HM$2:$HM$50=K$3)*(GMWQ!$HL$2:$HL$50=K$4),0),$B6-1972)))</f>
        <v>202402</v>
      </c>
      <c r="L6" s="112" t="str" cm="1">
        <f t="array" ref="L6">_xlfn.CONCAT(INDEX(GMWQ!$A$2:$HM$50,MATCH(1,(GMWQ!$HM$2:$HM$50=L$3)*(GMWQ!$HL$2:$HL$50=L$4),0),$B6-1973),"0",(INDEX(GMWQ!$A$2:$HM$50,MATCH(1,(GMWQ!$HM$2:$HM$50=L$3)*(GMWQ!$HL$2:$HL$50=L$4),0),$B6-1972)))</f>
        <v>202402</v>
      </c>
      <c r="M6" s="112" t="str" cm="1">
        <f t="array" ref="M6">_xlfn.CONCAT(INDEX(GMWQ!$A$2:$HM$50,MATCH(1,(GMWQ!$HM$2:$HM$50=M$3)*(GMWQ!$HL$2:$HL$50=M$4),0),$B6-1973),"0",(INDEX(GMWQ!$A$2:$HM$50,MATCH(1,(GMWQ!$HM$2:$HM$50=M$3)*(GMWQ!$HL$2:$HL$50=M$4),0),$B6-1972)))</f>
        <v>202402</v>
      </c>
      <c r="N6" s="112" t="str" cm="1">
        <f t="array" ref="N6">_xlfn.CONCAT(INDEX(GMWQ!$A$2:$HM$50,MATCH(1,(GMWQ!$HM$2:$HM$50=N$3)*(GMWQ!$HL$2:$HL$50=N$4),0),$B6-1973),"0",(INDEX(GMWQ!$A$2:$HM$50,MATCH(1,(GMWQ!$HM$2:$HM$50=N$3)*(GMWQ!$HL$2:$HL$50=N$4),0),$B6-1972)))</f>
        <v>202402</v>
      </c>
      <c r="O6" s="112" t="str" cm="1">
        <f t="array" ref="O6">_xlfn.CONCAT(INDEX(GMWQ!$A$2:$HM$50,MATCH(1,(GMWQ!$HM$2:$HM$50=O$3)*(GMWQ!$HL$2:$HL$50=O$4),0),$B6-1973),"0",(INDEX(GMWQ!$A$2:$HM$50,MATCH(1,(GMWQ!$HM$2:$HM$50=O$3)*(GMWQ!$HL$2:$HL$50=O$4),0),$B6-1972)))</f>
        <v>202402</v>
      </c>
      <c r="P6" s="112" t="str" cm="1">
        <f t="array" ref="P6">_xlfn.CONCAT(INDEX(GMWQ!$A$2:$HM$50,MATCH(1,(GMWQ!$HM$2:$HM$50=P$3)*(GMWQ!$HL$2:$HL$50=P$4),0),$B6-1973),"0",(INDEX(GMWQ!$A$2:$HM$50,MATCH(1,(GMWQ!$HM$2:$HM$50=P$3)*(GMWQ!$HL$2:$HL$50=P$4),0),$B6-1972)))</f>
        <v>202402</v>
      </c>
    </row>
    <row r="7" spans="1:16">
      <c r="A7">
        <v>1980</v>
      </c>
      <c r="B7">
        <v>1980</v>
      </c>
      <c r="C7">
        <v>1980</v>
      </c>
      <c r="E7" cm="1">
        <f t="array" ref="E7">INDEX(GMWQ!$A$2:$HN$50,MATCH(1,(GMWQ!$HM$2:$HM$50=E$3)*(GMWQ!$HN$2:$HN$50=E$1),0),$B7-1973)</f>
        <v>269776</v>
      </c>
      <c r="F7" cm="1">
        <f t="array" ref="F7">INDEX(GMWQ!$A$2:$HN$50,MATCH(1,(GMWQ!$HM$2:$HM$50=F$3)*(GMWQ!$HN$2:$HN$50=F$1),0),$B7-1973)</f>
        <v>25250</v>
      </c>
      <c r="G7" cm="1">
        <f t="array" ref="G7">INDEX(GMWQ!$A$2:$HN$50,MATCH(1,(GMWQ!$HM$2:$HM$50=G$3)*(GMWQ!$HN$2:$HN$50=G$1),0),$B7-1973)</f>
        <v>1256.6559999999999</v>
      </c>
      <c r="H7" cm="1">
        <f t="array" ref="H7">INDEX(GMWQ!$A$2:$HN$50,MATCH(1,(GMWQ!$HM$2:$HM$50=H$3)*(GMWQ!$HN$2:$HN$50=H$1),0),$B7-1973)</f>
        <v>5.8</v>
      </c>
      <c r="I7" cm="1">
        <f t="array" ref="I7">INDEX(GMWQ!$A$2:$HN$50,MATCH(1,(GMWQ!$HM$2:$HM$50=I$3)*(GMWQ!$HN$2:$HN$50=I$1),0),$B7-1973)</f>
        <v>157780</v>
      </c>
      <c r="J7" cm="1">
        <f t="array" ref="J7">INDEX(GMWQ!$A$2:$HN$50,MATCH(1,(GMWQ!$HM$2:$HM$50=J$3)*(GMWQ!$HN$2:$HN$50=J$1),0),$B7-1973)</f>
        <v>2203.6559999999999</v>
      </c>
      <c r="K7" cm="1">
        <f t="array" ref="K7">INDEX(GMWQ!$A$2:$HN$50,MATCH(1,(GMWQ!$HM$2:$HM$50=K$3)*(GMWQ!$HN$2:$HN$50=K$1),0),$B7-1973)</f>
        <v>269776</v>
      </c>
      <c r="L7" cm="1">
        <f t="array" ref="L7">INDEX(GMWQ!$A$2:$HN$50,MATCH(1,(GMWQ!$HM$2:$HM$50=L$3)*(GMWQ!$HN$2:$HN$50=L$1),0),$B7-1973)</f>
        <v>25250</v>
      </c>
      <c r="M7" cm="1">
        <f t="array" ref="M7">INDEX(GMWQ!$A$2:$HN$50,MATCH(1,(GMWQ!$HM$2:$HM$50=M$3)*(GMWQ!$HN$2:$HN$50=M$1),0),$B7-1973)</f>
        <v>1256.6559999999999</v>
      </c>
      <c r="N7" cm="1">
        <f t="array" ref="N7">INDEX(GMWQ!$A$2:$HN$50,MATCH(1,(GMWQ!$HM$2:$HM$50=N$3)*(GMWQ!$HN$2:$HN$50=N$1),0),$B7-1973)</f>
        <v>5.8</v>
      </c>
      <c r="O7" cm="1">
        <f t="array" ref="O7">INDEX(GMWQ!$A$2:$HN$50,MATCH(1,(GMWQ!$HM$2:$HM$50=O$3)*(GMWQ!$HN$2:$HN$50=O$1),0),$B7-1973)</f>
        <v>157780</v>
      </c>
      <c r="P7" cm="1">
        <f t="array" ref="P7">INDEX(GMWQ!$A$2:$HN$50,MATCH(1,(GMWQ!$HM$2:$HM$50=P$3)*(GMWQ!$HN$2:$HN$50=P$1),0),$B7-1973)</f>
        <v>2203.6559999999999</v>
      </c>
    </row>
    <row r="8" spans="1:16">
      <c r="B8">
        <f>+B7+1</f>
        <v>1981</v>
      </c>
      <c r="C8">
        <v>1980</v>
      </c>
      <c r="D8">
        <v>1980</v>
      </c>
      <c r="E8" cm="1">
        <f t="array" ref="E8">INDEX(GMWQ!$A$2:$HN$50,MATCH(1,(GMWQ!$HM$2:$HM$50=E$3)*(GMWQ!$HN$2:$HN$50=E$1),0),$B8-1973)</f>
        <v>264448</v>
      </c>
      <c r="F8" cm="1">
        <f t="array" ref="F8">INDEX(GMWQ!$A$2:$HN$50,MATCH(1,(GMWQ!$HM$2:$HM$50=F$3)*(GMWQ!$HN$2:$HN$50=F$1),0),$B8-1973)</f>
        <v>25190</v>
      </c>
      <c r="G8" cm="1">
        <f t="array" ref="G8">INDEX(GMWQ!$A$2:$HN$50,MATCH(1,(GMWQ!$HM$2:$HM$50=G$3)*(GMWQ!$HN$2:$HN$50=G$1),0),$B8-1973)</f>
        <v>1320.788</v>
      </c>
      <c r="H8" cm="1">
        <f t="array" ref="H8">INDEX(GMWQ!$A$2:$HN$50,MATCH(1,(GMWQ!$HM$2:$HM$50=H$3)*(GMWQ!$HN$2:$HN$50=H$1),0),$B8-1973)</f>
        <v>6.3</v>
      </c>
      <c r="I8" cm="1">
        <f t="array" ref="I8">INDEX(GMWQ!$A$2:$HN$50,MATCH(1,(GMWQ!$HM$2:$HM$50=I$3)*(GMWQ!$HN$2:$HN$50=I$1),0),$B8-1973)</f>
        <v>158083</v>
      </c>
      <c r="J8" cm="1">
        <f t="array" ref="J8">INDEX(GMWQ!$A$2:$HN$50,MATCH(1,(GMWQ!$HM$2:$HM$50=J$3)*(GMWQ!$HN$2:$HN$50=J$1),0),$B8-1973)</f>
        <v>2273.364</v>
      </c>
      <c r="K8" cm="1">
        <f t="array" ref="K8">INDEX(GMWQ!$A$2:$HN$50,MATCH(1,(GMWQ!$HM$2:$HM$50=K$3)*(GMWQ!$HN$2:$HN$50=K$1),0),$B8-1973)</f>
        <v>264448</v>
      </c>
      <c r="L8" cm="1">
        <f t="array" ref="L8">INDEX(GMWQ!$A$2:$HN$50,MATCH(1,(GMWQ!$HM$2:$HM$50=L$3)*(GMWQ!$HN$2:$HN$50=L$1),0),$B8-1973)</f>
        <v>25190</v>
      </c>
      <c r="M8" cm="1">
        <f t="array" ref="M8">INDEX(GMWQ!$A$2:$HN$50,MATCH(1,(GMWQ!$HM$2:$HM$50=M$3)*(GMWQ!$HN$2:$HN$50=M$1),0),$B8-1973)</f>
        <v>1320.788</v>
      </c>
      <c r="N8" cm="1">
        <f t="array" ref="N8">INDEX(GMWQ!$A$2:$HN$50,MATCH(1,(GMWQ!$HM$2:$HM$50=N$3)*(GMWQ!$HN$2:$HN$50=N$1),0),$B8-1973)</f>
        <v>6.3</v>
      </c>
      <c r="O8" cm="1">
        <f t="array" ref="O8">INDEX(GMWQ!$A$2:$HN$50,MATCH(1,(GMWQ!$HM$2:$HM$50=O$3)*(GMWQ!$HN$2:$HN$50=O$1),0),$B8-1973)</f>
        <v>158083</v>
      </c>
      <c r="P8" cm="1">
        <f t="array" ref="P8">INDEX(GMWQ!$A$2:$HN$50,MATCH(1,(GMWQ!$HM$2:$HM$50=P$3)*(GMWQ!$HN$2:$HN$50=P$1),0),$B8-1973)</f>
        <v>2273.364</v>
      </c>
    </row>
    <row r="9" spans="1:16">
      <c r="B9">
        <f t="shared" ref="B9:B72" si="2">+B8+1</f>
        <v>1982</v>
      </c>
      <c r="C9">
        <v>1980</v>
      </c>
      <c r="D9">
        <v>1980</v>
      </c>
      <c r="E9" cm="1">
        <f t="array" ref="E9">INDEX(GMWQ!$A$2:$HN$50,MATCH(1,(GMWQ!$HM$2:$HM$50=E$3)*(GMWQ!$HN$2:$HN$50=E$1),0),$B9-1973)</f>
        <v>264139</v>
      </c>
      <c r="F9" cm="1">
        <f t="array" ref="F9">INDEX(GMWQ!$A$2:$HN$50,MATCH(1,(GMWQ!$HM$2:$HM$50=F$3)*(GMWQ!$HN$2:$HN$50=F$1),0),$B9-1973)</f>
        <v>25050</v>
      </c>
      <c r="G9" cm="1">
        <f t="array" ref="G9">INDEX(GMWQ!$A$2:$HN$50,MATCH(1,(GMWQ!$HM$2:$HM$50=G$3)*(GMWQ!$HN$2:$HN$50=G$1),0),$B9-1973)</f>
        <v>1377.7919999999999</v>
      </c>
      <c r="H9" cm="1">
        <f t="array" ref="H9">INDEX(GMWQ!$A$2:$HN$50,MATCH(1,(GMWQ!$HM$2:$HM$50=H$3)*(GMWQ!$HN$2:$HN$50=H$1),0),$B9-1973)</f>
        <v>7.1</v>
      </c>
      <c r="I9" cm="1">
        <f t="array" ref="I9">INDEX(GMWQ!$A$2:$HN$50,MATCH(1,(GMWQ!$HM$2:$HM$50=I$3)*(GMWQ!$HN$2:$HN$50=I$1),0),$B9-1973)</f>
        <v>160445</v>
      </c>
      <c r="J9" cm="1">
        <f t="array" ref="J9">INDEX(GMWQ!$A$2:$HN$50,MATCH(1,(GMWQ!$HM$2:$HM$50=J$3)*(GMWQ!$HN$2:$HN$50=J$1),0),$B9-1973)</f>
        <v>2332.9520000000002</v>
      </c>
      <c r="K9" cm="1">
        <f t="array" ref="K9">INDEX(GMWQ!$A$2:$HN$50,MATCH(1,(GMWQ!$HM$2:$HM$50=K$3)*(GMWQ!$HN$2:$HN$50=K$1),0),$B9-1973)</f>
        <v>264139</v>
      </c>
      <c r="L9" cm="1">
        <f t="array" ref="L9">INDEX(GMWQ!$A$2:$HN$50,MATCH(1,(GMWQ!$HM$2:$HM$50=L$3)*(GMWQ!$HN$2:$HN$50=L$1),0),$B9-1973)</f>
        <v>25050</v>
      </c>
      <c r="M9" cm="1">
        <f t="array" ref="M9">INDEX(GMWQ!$A$2:$HN$50,MATCH(1,(GMWQ!$HM$2:$HM$50=M$3)*(GMWQ!$HN$2:$HN$50=M$1),0),$B9-1973)</f>
        <v>1377.7919999999999</v>
      </c>
      <c r="N9" cm="1">
        <f t="array" ref="N9">INDEX(GMWQ!$A$2:$HN$50,MATCH(1,(GMWQ!$HM$2:$HM$50=N$3)*(GMWQ!$HN$2:$HN$50=N$1),0),$B9-1973)</f>
        <v>7.1</v>
      </c>
      <c r="O9" cm="1">
        <f t="array" ref="O9">INDEX(GMWQ!$A$2:$HN$50,MATCH(1,(GMWQ!$HM$2:$HM$50=O$3)*(GMWQ!$HN$2:$HN$50=O$1),0),$B9-1973)</f>
        <v>160445</v>
      </c>
      <c r="P9" cm="1">
        <f t="array" ref="P9">INDEX(GMWQ!$A$2:$HN$50,MATCH(1,(GMWQ!$HM$2:$HM$50=P$3)*(GMWQ!$HN$2:$HN$50=P$1),0),$B9-1973)</f>
        <v>2332.9520000000002</v>
      </c>
    </row>
    <row r="10" spans="1:16">
      <c r="B10">
        <f t="shared" si="2"/>
        <v>1983</v>
      </c>
      <c r="C10">
        <v>1980</v>
      </c>
      <c r="D10">
        <v>1980</v>
      </c>
      <c r="E10" cm="1">
        <f t="array" ref="E10">INDEX(GMWQ!$A$2:$HN$50,MATCH(1,(GMWQ!$HM$2:$HM$50=E$3)*(GMWQ!$HN$2:$HN$50=E$1),0),$B10-1973)</f>
        <v>261297</v>
      </c>
      <c r="F10" cm="1">
        <f t="array" ref="F10">INDEX(GMWQ!$A$2:$HN$50,MATCH(1,(GMWQ!$HM$2:$HM$50=F$3)*(GMWQ!$HN$2:$HN$50=F$1),0),$B10-1973)</f>
        <v>24855</v>
      </c>
      <c r="G10" cm="1">
        <f t="array" ref="G10">INDEX(GMWQ!$A$2:$HN$50,MATCH(1,(GMWQ!$HM$2:$HM$50=G$3)*(GMWQ!$HN$2:$HN$50=G$1),0),$B10-1973)</f>
        <v>1419.0419999999999</v>
      </c>
      <c r="H10" cm="1">
        <f t="array" ref="H10">INDEX(GMWQ!$A$2:$HN$50,MATCH(1,(GMWQ!$HM$2:$HM$50=H$3)*(GMWQ!$HN$2:$HN$50=H$1),0),$B10-1973)</f>
        <v>8</v>
      </c>
      <c r="I10" cm="1">
        <f t="array" ref="I10">INDEX(GMWQ!$A$2:$HN$50,MATCH(1,(GMWQ!$HM$2:$HM$50=I$3)*(GMWQ!$HN$2:$HN$50=I$1),0),$B10-1973)</f>
        <v>158931</v>
      </c>
      <c r="J10" cm="1">
        <f t="array" ref="J10">INDEX(GMWQ!$A$2:$HN$50,MATCH(1,(GMWQ!$HM$2:$HM$50=J$3)*(GMWQ!$HN$2:$HN$50=J$1),0),$B10-1973)</f>
        <v>2420.6489999999999</v>
      </c>
      <c r="K10" cm="1">
        <f t="array" ref="K10">INDEX(GMWQ!$A$2:$HN$50,MATCH(1,(GMWQ!$HM$2:$HM$50=K$3)*(GMWQ!$HN$2:$HN$50=K$1),0),$B10-1973)</f>
        <v>261297</v>
      </c>
      <c r="L10" cm="1">
        <f t="array" ref="L10">INDEX(GMWQ!$A$2:$HN$50,MATCH(1,(GMWQ!$HM$2:$HM$50=L$3)*(GMWQ!$HN$2:$HN$50=L$1),0),$B10-1973)</f>
        <v>24855</v>
      </c>
      <c r="M10" cm="1">
        <f t="array" ref="M10">INDEX(GMWQ!$A$2:$HN$50,MATCH(1,(GMWQ!$HM$2:$HM$50=M$3)*(GMWQ!$HN$2:$HN$50=M$1),0),$B10-1973)</f>
        <v>1419.0419999999999</v>
      </c>
      <c r="N10" cm="1">
        <f t="array" ref="N10">INDEX(GMWQ!$A$2:$HN$50,MATCH(1,(GMWQ!$HM$2:$HM$50=N$3)*(GMWQ!$HN$2:$HN$50=N$1),0),$B10-1973)</f>
        <v>8</v>
      </c>
      <c r="O10" cm="1">
        <f t="array" ref="O10">INDEX(GMWQ!$A$2:$HN$50,MATCH(1,(GMWQ!$HM$2:$HM$50=O$3)*(GMWQ!$HN$2:$HN$50=O$1),0),$B10-1973)</f>
        <v>158931</v>
      </c>
      <c r="P10" cm="1">
        <f t="array" ref="P10">INDEX(GMWQ!$A$2:$HN$50,MATCH(1,(GMWQ!$HM$2:$HM$50=P$3)*(GMWQ!$HN$2:$HN$50=P$1),0),$B10-1973)</f>
        <v>2420.6489999999999</v>
      </c>
    </row>
    <row r="11" spans="1:16">
      <c r="A11">
        <v>1981</v>
      </c>
      <c r="B11">
        <f t="shared" si="2"/>
        <v>1984</v>
      </c>
      <c r="C11">
        <f>+C7+1</f>
        <v>1981</v>
      </c>
      <c r="D11">
        <v>1980</v>
      </c>
      <c r="E11" cm="1">
        <f t="array" ref="E11">INDEX(GMWQ!$A$2:$HN$50,MATCH(1,(GMWQ!$HM$2:$HM$50=E$3)*(GMWQ!$HN$2:$HN$50=E$1),0),$B11-1973)</f>
        <v>261131</v>
      </c>
      <c r="F11" cm="1">
        <f t="array" ref="F11">INDEX(GMWQ!$A$2:$HN$50,MATCH(1,(GMWQ!$HM$2:$HM$50=F$3)*(GMWQ!$HN$2:$HN$50=F$1),0),$B11-1973)</f>
        <v>24661</v>
      </c>
      <c r="G11" cm="1">
        <f t="array" ref="G11">INDEX(GMWQ!$A$2:$HN$50,MATCH(1,(GMWQ!$HM$2:$HM$50=G$3)*(GMWQ!$HN$2:$HN$50=G$1),0),$B11-1973)</f>
        <v>1445.7460000000001</v>
      </c>
      <c r="H11" cm="1">
        <f t="array" ref="H11">INDEX(GMWQ!$A$2:$HN$50,MATCH(1,(GMWQ!$HM$2:$HM$50=H$3)*(GMWQ!$HN$2:$HN$50=H$1),0),$B11-1973)</f>
        <v>8.9</v>
      </c>
      <c r="I11" cm="1">
        <f t="array" ref="I11">INDEX(GMWQ!$A$2:$HN$50,MATCH(1,(GMWQ!$HM$2:$HM$50=I$3)*(GMWQ!$HN$2:$HN$50=I$1),0),$B11-1973)</f>
        <v>160486</v>
      </c>
      <c r="J11" cm="1">
        <f t="array" ref="J11">INDEX(GMWQ!$A$2:$HN$50,MATCH(1,(GMWQ!$HM$2:$HM$50=J$3)*(GMWQ!$HN$2:$HN$50=J$1),0),$B11-1973)</f>
        <v>2498.2269999999999</v>
      </c>
      <c r="K11" cm="1">
        <f t="array" ref="K11">INDEX(GMWQ!$A$2:$HN$50,MATCH(1,(GMWQ!$HM$2:$HM$50=K$3)*(GMWQ!$HN$2:$HN$50=K$1),0),$B11-1973)</f>
        <v>261131</v>
      </c>
      <c r="L11" cm="1">
        <f t="array" ref="L11">INDEX(GMWQ!$A$2:$HN$50,MATCH(1,(GMWQ!$HM$2:$HM$50=L$3)*(GMWQ!$HN$2:$HN$50=L$1),0),$B11-1973)</f>
        <v>24661</v>
      </c>
      <c r="M11" cm="1">
        <f t="array" ref="M11">INDEX(GMWQ!$A$2:$HN$50,MATCH(1,(GMWQ!$HM$2:$HM$50=M$3)*(GMWQ!$HN$2:$HN$50=M$1),0),$B11-1973)</f>
        <v>1445.7460000000001</v>
      </c>
      <c r="N11" cm="1">
        <f t="array" ref="N11">INDEX(GMWQ!$A$2:$HN$50,MATCH(1,(GMWQ!$HM$2:$HM$50=N$3)*(GMWQ!$HN$2:$HN$50=N$1),0),$B11-1973)</f>
        <v>8.9</v>
      </c>
      <c r="O11" cm="1">
        <f t="array" ref="O11">INDEX(GMWQ!$A$2:$HN$50,MATCH(1,(GMWQ!$HM$2:$HM$50=O$3)*(GMWQ!$HN$2:$HN$50=O$1),0),$B11-1973)</f>
        <v>160486</v>
      </c>
      <c r="P11" cm="1">
        <f t="array" ref="P11">INDEX(GMWQ!$A$2:$HN$50,MATCH(1,(GMWQ!$HM$2:$HM$50=P$3)*(GMWQ!$HN$2:$HN$50=P$1),0),$B11-1973)</f>
        <v>2498.2269999999999</v>
      </c>
    </row>
    <row r="12" spans="1:16">
      <c r="B12">
        <f t="shared" si="2"/>
        <v>1985</v>
      </c>
      <c r="C12">
        <f t="shared" ref="C12:D76" si="3">+C8+1</f>
        <v>1981</v>
      </c>
      <c r="D12">
        <f>+D8+1</f>
        <v>1981</v>
      </c>
      <c r="E12" cm="1">
        <f t="array" ref="E12">INDEX(GMWQ!$A$2:$HN$50,MATCH(1,(GMWQ!$HM$2:$HM$50=E$3)*(GMWQ!$HN$2:$HN$50=E$1),0),$B12-1973)</f>
        <v>261739</v>
      </c>
      <c r="F12" cm="1">
        <f t="array" ref="F12">INDEX(GMWQ!$A$2:$HN$50,MATCH(1,(GMWQ!$HM$2:$HM$50=F$3)*(GMWQ!$HN$2:$HN$50=F$1),0),$B12-1973)</f>
        <v>24495</v>
      </c>
      <c r="G12" cm="1">
        <f t="array" ref="G12">INDEX(GMWQ!$A$2:$HN$50,MATCH(1,(GMWQ!$HM$2:$HM$50=G$3)*(GMWQ!$HN$2:$HN$50=G$1),0),$B12-1973)</f>
        <v>1481.0730000000001</v>
      </c>
      <c r="H12" cm="1">
        <f t="array" ref="H12">INDEX(GMWQ!$A$2:$HN$50,MATCH(1,(GMWQ!$HM$2:$HM$50=H$3)*(GMWQ!$HN$2:$HN$50=H$1),0),$B12-1973)</f>
        <v>9.6</v>
      </c>
      <c r="I12" cm="1">
        <f t="array" ref="I12">INDEX(GMWQ!$A$2:$HN$50,MATCH(1,(GMWQ!$HM$2:$HM$50=I$3)*(GMWQ!$HN$2:$HN$50=I$1),0),$B12-1973)</f>
        <v>158130</v>
      </c>
      <c r="J12" cm="1">
        <f t="array" ref="J12">INDEX(GMWQ!$A$2:$HN$50,MATCH(1,(GMWQ!$HM$2:$HM$50=J$3)*(GMWQ!$HN$2:$HN$50=J$1),0),$B12-1973)</f>
        <v>2399.2869999999998</v>
      </c>
      <c r="K12" cm="1">
        <f t="array" ref="K12">INDEX(GMWQ!$A$2:$HN$50,MATCH(1,(GMWQ!$HM$2:$HM$50=K$3)*(GMWQ!$HN$2:$HN$50=K$1),0),$B12-1973)</f>
        <v>261739</v>
      </c>
      <c r="L12" cm="1">
        <f t="array" ref="L12">INDEX(GMWQ!$A$2:$HN$50,MATCH(1,(GMWQ!$HM$2:$HM$50=L$3)*(GMWQ!$HN$2:$HN$50=L$1),0),$B12-1973)</f>
        <v>24495</v>
      </c>
      <c r="M12" cm="1">
        <f t="array" ref="M12">INDEX(GMWQ!$A$2:$HN$50,MATCH(1,(GMWQ!$HM$2:$HM$50=M$3)*(GMWQ!$HN$2:$HN$50=M$1),0),$B12-1973)</f>
        <v>1481.0730000000001</v>
      </c>
      <c r="N12" cm="1">
        <f t="array" ref="N12">INDEX(GMWQ!$A$2:$HN$50,MATCH(1,(GMWQ!$HM$2:$HM$50=N$3)*(GMWQ!$HN$2:$HN$50=N$1),0),$B12-1973)</f>
        <v>9.6</v>
      </c>
      <c r="O12" cm="1">
        <f t="array" ref="O12">INDEX(GMWQ!$A$2:$HN$50,MATCH(1,(GMWQ!$HM$2:$HM$50=O$3)*(GMWQ!$HN$2:$HN$50=O$1),0),$B12-1973)</f>
        <v>158130</v>
      </c>
      <c r="P12" cm="1">
        <f t="array" ref="P12">INDEX(GMWQ!$A$2:$HN$50,MATCH(1,(GMWQ!$HM$2:$HM$50=P$3)*(GMWQ!$HN$2:$HN$50=P$1),0),$B12-1973)</f>
        <v>2399.2869999999998</v>
      </c>
    </row>
    <row r="13" spans="1:16">
      <c r="B13">
        <f t="shared" si="2"/>
        <v>1986</v>
      </c>
      <c r="C13">
        <f t="shared" si="3"/>
        <v>1981</v>
      </c>
      <c r="D13">
        <f t="shared" si="3"/>
        <v>1981</v>
      </c>
      <c r="E13" cm="1">
        <f t="array" ref="E13">INDEX(GMWQ!$A$2:$HN$50,MATCH(1,(GMWQ!$HM$2:$HM$50=E$3)*(GMWQ!$HN$2:$HN$50=E$1),0),$B13-1973)</f>
        <v>264602</v>
      </c>
      <c r="F13" cm="1">
        <f t="array" ref="F13">INDEX(GMWQ!$A$2:$HN$50,MATCH(1,(GMWQ!$HM$2:$HM$50=F$3)*(GMWQ!$HN$2:$HN$50=F$1),0),$B13-1973)</f>
        <v>24355</v>
      </c>
      <c r="G13" cm="1">
        <f t="array" ref="G13">INDEX(GMWQ!$A$2:$HN$50,MATCH(1,(GMWQ!$HM$2:$HM$50=G$3)*(GMWQ!$HN$2:$HN$50=G$1),0),$B13-1973)</f>
        <v>1519.57</v>
      </c>
      <c r="H13" cm="1">
        <f t="array" ref="H13">INDEX(GMWQ!$A$2:$HN$50,MATCH(1,(GMWQ!$HM$2:$HM$50=H$3)*(GMWQ!$HN$2:$HN$50=H$1),0),$B13-1973)</f>
        <v>9.9</v>
      </c>
      <c r="I13" cm="1">
        <f t="array" ref="I13">INDEX(GMWQ!$A$2:$HN$50,MATCH(1,(GMWQ!$HM$2:$HM$50=I$3)*(GMWQ!$HN$2:$HN$50=I$1),0),$B13-1973)</f>
        <v>157598</v>
      </c>
      <c r="J13" cm="1">
        <f t="array" ref="J13">INDEX(GMWQ!$A$2:$HN$50,MATCH(1,(GMWQ!$HM$2:$HM$50=J$3)*(GMWQ!$HN$2:$HN$50=J$1),0),$B13-1973)</f>
        <v>2452.13</v>
      </c>
      <c r="K13" cm="1">
        <f t="array" ref="K13">INDEX(GMWQ!$A$2:$HN$50,MATCH(1,(GMWQ!$HM$2:$HM$50=K$3)*(GMWQ!$HN$2:$HN$50=K$1),0),$B13-1973)</f>
        <v>264602</v>
      </c>
      <c r="L13" cm="1">
        <f t="array" ref="L13">INDEX(GMWQ!$A$2:$HN$50,MATCH(1,(GMWQ!$HM$2:$HM$50=L$3)*(GMWQ!$HN$2:$HN$50=L$1),0),$B13-1973)</f>
        <v>24355</v>
      </c>
      <c r="M13" cm="1">
        <f t="array" ref="M13">INDEX(GMWQ!$A$2:$HN$50,MATCH(1,(GMWQ!$HM$2:$HM$50=M$3)*(GMWQ!$HN$2:$HN$50=M$1),0),$B13-1973)</f>
        <v>1519.57</v>
      </c>
      <c r="N13" cm="1">
        <f t="array" ref="N13">INDEX(GMWQ!$A$2:$HN$50,MATCH(1,(GMWQ!$HM$2:$HM$50=N$3)*(GMWQ!$HN$2:$HN$50=N$1),0),$B13-1973)</f>
        <v>9.9</v>
      </c>
      <c r="O13" cm="1">
        <f t="array" ref="O13">INDEX(GMWQ!$A$2:$HN$50,MATCH(1,(GMWQ!$HM$2:$HM$50=O$3)*(GMWQ!$HN$2:$HN$50=O$1),0),$B13-1973)</f>
        <v>157598</v>
      </c>
      <c r="P13" cm="1">
        <f t="array" ref="P13">INDEX(GMWQ!$A$2:$HN$50,MATCH(1,(GMWQ!$HM$2:$HM$50=P$3)*(GMWQ!$HN$2:$HN$50=P$1),0),$B13-1973)</f>
        <v>2452.13</v>
      </c>
    </row>
    <row r="14" spans="1:16">
      <c r="B14">
        <f t="shared" si="2"/>
        <v>1987</v>
      </c>
      <c r="C14">
        <f t="shared" si="3"/>
        <v>1981</v>
      </c>
      <c r="D14">
        <f t="shared" si="3"/>
        <v>1981</v>
      </c>
      <c r="E14" cm="1">
        <f t="array" ref="E14">INDEX(GMWQ!$A$2:$HN$50,MATCH(1,(GMWQ!$HM$2:$HM$50=E$3)*(GMWQ!$HN$2:$HN$50=E$1),0),$B14-1973)</f>
        <v>264902</v>
      </c>
      <c r="F14" cm="1">
        <f t="array" ref="F14">INDEX(GMWQ!$A$2:$HN$50,MATCH(1,(GMWQ!$HM$2:$HM$50=F$3)*(GMWQ!$HN$2:$HN$50=F$1),0),$B14-1973)</f>
        <v>24209</v>
      </c>
      <c r="G14" cm="1">
        <f t="array" ref="G14">INDEX(GMWQ!$A$2:$HN$50,MATCH(1,(GMWQ!$HM$2:$HM$50=G$3)*(GMWQ!$HN$2:$HN$50=G$1),0),$B14-1973)</f>
        <v>1560.4949999999999</v>
      </c>
      <c r="H14" cm="1">
        <f t="array" ref="H14">INDEX(GMWQ!$A$2:$HN$50,MATCH(1,(GMWQ!$HM$2:$HM$50=H$3)*(GMWQ!$HN$2:$HN$50=H$1),0),$B14-1973)</f>
        <v>10.199999999999999</v>
      </c>
      <c r="I14" cm="1">
        <f t="array" ref="I14">INDEX(GMWQ!$A$2:$HN$50,MATCH(1,(GMWQ!$HM$2:$HM$50=I$3)*(GMWQ!$HN$2:$HN$50=I$1),0),$B14-1973)</f>
        <v>158580</v>
      </c>
      <c r="J14" cm="1">
        <f t="array" ref="J14">INDEX(GMWQ!$A$2:$HN$50,MATCH(1,(GMWQ!$HM$2:$HM$50=J$3)*(GMWQ!$HN$2:$HN$50=J$1),0),$B14-1973)</f>
        <v>2560.0639999999999</v>
      </c>
      <c r="K14" cm="1">
        <f t="array" ref="K14">INDEX(GMWQ!$A$2:$HN$50,MATCH(1,(GMWQ!$HM$2:$HM$50=K$3)*(GMWQ!$HN$2:$HN$50=K$1),0),$B14-1973)</f>
        <v>264902</v>
      </c>
      <c r="L14" cm="1">
        <f t="array" ref="L14">INDEX(GMWQ!$A$2:$HN$50,MATCH(1,(GMWQ!$HM$2:$HM$50=L$3)*(GMWQ!$HN$2:$HN$50=L$1),0),$B14-1973)</f>
        <v>24209</v>
      </c>
      <c r="M14" cm="1">
        <f t="array" ref="M14">INDEX(GMWQ!$A$2:$HN$50,MATCH(1,(GMWQ!$HM$2:$HM$50=M$3)*(GMWQ!$HN$2:$HN$50=M$1),0),$B14-1973)</f>
        <v>1560.4949999999999</v>
      </c>
      <c r="N14" cm="1">
        <f t="array" ref="N14">INDEX(GMWQ!$A$2:$HN$50,MATCH(1,(GMWQ!$HM$2:$HM$50=N$3)*(GMWQ!$HN$2:$HN$50=N$1),0),$B14-1973)</f>
        <v>10.199999999999999</v>
      </c>
      <c r="O14" cm="1">
        <f t="array" ref="O14">INDEX(GMWQ!$A$2:$HN$50,MATCH(1,(GMWQ!$HM$2:$HM$50=O$3)*(GMWQ!$HN$2:$HN$50=O$1),0),$B14-1973)</f>
        <v>158580</v>
      </c>
      <c r="P14" cm="1">
        <f t="array" ref="P14">INDEX(GMWQ!$A$2:$HN$50,MATCH(1,(GMWQ!$HM$2:$HM$50=P$3)*(GMWQ!$HN$2:$HN$50=P$1),0),$B14-1973)</f>
        <v>2560.0639999999999</v>
      </c>
    </row>
    <row r="15" spans="1:16">
      <c r="A15">
        <v>1982</v>
      </c>
      <c r="B15">
        <f t="shared" si="2"/>
        <v>1988</v>
      </c>
      <c r="C15">
        <f t="shared" si="3"/>
        <v>1982</v>
      </c>
      <c r="D15">
        <f t="shared" si="3"/>
        <v>1981</v>
      </c>
      <c r="E15" cm="1">
        <f t="array" ref="E15">INDEX(GMWQ!$A$2:$HN$50,MATCH(1,(GMWQ!$HM$2:$HM$50=E$3)*(GMWQ!$HN$2:$HN$50=E$1),0),$B15-1973)</f>
        <v>265408</v>
      </c>
      <c r="F15" cm="1">
        <f t="array" ref="F15">INDEX(GMWQ!$A$2:$HN$50,MATCH(1,(GMWQ!$HM$2:$HM$50=F$3)*(GMWQ!$HN$2:$HN$50=F$1),0),$B15-1973)</f>
        <v>24120</v>
      </c>
      <c r="G15" cm="1">
        <f t="array" ref="G15">INDEX(GMWQ!$A$2:$HN$50,MATCH(1,(GMWQ!$HM$2:$HM$50=G$3)*(GMWQ!$HN$2:$HN$50=G$1),0),$B15-1973)</f>
        <v>1588.7190000000001</v>
      </c>
      <c r="H15" cm="1">
        <f t="array" ref="H15">INDEX(GMWQ!$A$2:$HN$50,MATCH(1,(GMWQ!$HM$2:$HM$50=H$3)*(GMWQ!$HN$2:$HN$50=H$1),0),$B15-1973)</f>
        <v>10.4</v>
      </c>
      <c r="I15" cm="1">
        <f t="array" ref="I15">INDEX(GMWQ!$A$2:$HN$50,MATCH(1,(GMWQ!$HM$2:$HM$50=I$3)*(GMWQ!$HN$2:$HN$50=I$1),0),$B15-1973)</f>
        <v>157715</v>
      </c>
      <c r="J15" cm="1">
        <f t="array" ref="J15">INDEX(GMWQ!$A$2:$HN$50,MATCH(1,(GMWQ!$HM$2:$HM$50=J$3)*(GMWQ!$HN$2:$HN$50=J$1),0),$B15-1973)</f>
        <v>2665.75</v>
      </c>
      <c r="K15" cm="1">
        <f t="array" ref="K15">INDEX(GMWQ!$A$2:$HN$50,MATCH(1,(GMWQ!$HM$2:$HM$50=K$3)*(GMWQ!$HN$2:$HN$50=K$1),0),$B15-1973)</f>
        <v>265408</v>
      </c>
      <c r="L15" cm="1">
        <f t="array" ref="L15">INDEX(GMWQ!$A$2:$HN$50,MATCH(1,(GMWQ!$HM$2:$HM$50=L$3)*(GMWQ!$HN$2:$HN$50=L$1),0),$B15-1973)</f>
        <v>24120</v>
      </c>
      <c r="M15" cm="1">
        <f t="array" ref="M15">INDEX(GMWQ!$A$2:$HN$50,MATCH(1,(GMWQ!$HM$2:$HM$50=M$3)*(GMWQ!$HN$2:$HN$50=M$1),0),$B15-1973)</f>
        <v>1588.7190000000001</v>
      </c>
      <c r="N15" cm="1">
        <f t="array" ref="N15">INDEX(GMWQ!$A$2:$HN$50,MATCH(1,(GMWQ!$HM$2:$HM$50=N$3)*(GMWQ!$HN$2:$HN$50=N$1),0),$B15-1973)</f>
        <v>10.4</v>
      </c>
      <c r="O15" cm="1">
        <f t="array" ref="O15">INDEX(GMWQ!$A$2:$HN$50,MATCH(1,(GMWQ!$HM$2:$HM$50=O$3)*(GMWQ!$HN$2:$HN$50=O$1),0),$B15-1973)</f>
        <v>157715</v>
      </c>
      <c r="P15" cm="1">
        <f t="array" ref="P15">INDEX(GMWQ!$A$2:$HN$50,MATCH(1,(GMWQ!$HM$2:$HM$50=P$3)*(GMWQ!$HN$2:$HN$50=P$1),0),$B15-1973)</f>
        <v>2665.75</v>
      </c>
    </row>
    <row r="16" spans="1:16">
      <c r="B16">
        <f t="shared" si="2"/>
        <v>1989</v>
      </c>
      <c r="C16">
        <f t="shared" si="3"/>
        <v>1982</v>
      </c>
      <c r="D16">
        <f t="shared" si="3"/>
        <v>1982</v>
      </c>
      <c r="E16" cm="1">
        <f t="array" ref="E16">INDEX(GMWQ!$A$2:$HN$50,MATCH(1,(GMWQ!$HM$2:$HM$50=E$3)*(GMWQ!$HN$2:$HN$50=E$1),0),$B16-1973)</f>
        <v>268196</v>
      </c>
      <c r="F16" cm="1">
        <f t="array" ref="F16">INDEX(GMWQ!$A$2:$HN$50,MATCH(1,(GMWQ!$HM$2:$HM$50=F$3)*(GMWQ!$HN$2:$HN$50=F$1),0),$B16-1973)</f>
        <v>24027</v>
      </c>
      <c r="G16" cm="1">
        <f t="array" ref="G16">INDEX(GMWQ!$A$2:$HN$50,MATCH(1,(GMWQ!$HM$2:$HM$50=G$3)*(GMWQ!$HN$2:$HN$50=G$1),0),$B16-1973)</f>
        <v>1621.8520000000001</v>
      </c>
      <c r="H16" cm="1">
        <f t="array" ref="H16">INDEX(GMWQ!$A$2:$HN$50,MATCH(1,(GMWQ!$HM$2:$HM$50=H$3)*(GMWQ!$HN$2:$HN$50=H$1),0),$B16-1973)</f>
        <v>10.6</v>
      </c>
      <c r="I16" cm="1">
        <f t="array" ref="I16">INDEX(GMWQ!$A$2:$HN$50,MATCH(1,(GMWQ!$HM$2:$HM$50=I$3)*(GMWQ!$HN$2:$HN$50=I$1),0),$B16-1973)</f>
        <v>160483</v>
      </c>
      <c r="J16" cm="1">
        <f t="array" ref="J16">INDEX(GMWQ!$A$2:$HN$50,MATCH(1,(GMWQ!$HM$2:$HM$50=J$3)*(GMWQ!$HN$2:$HN$50=J$1),0),$B16-1973)</f>
        <v>2569.0590000000002</v>
      </c>
      <c r="K16" cm="1">
        <f t="array" ref="K16">INDEX(GMWQ!$A$2:$HN$50,MATCH(1,(GMWQ!$HM$2:$HM$50=K$3)*(GMWQ!$HN$2:$HN$50=K$1),0),$B16-1973)</f>
        <v>268196</v>
      </c>
      <c r="L16" cm="1">
        <f t="array" ref="L16">INDEX(GMWQ!$A$2:$HN$50,MATCH(1,(GMWQ!$HM$2:$HM$50=L$3)*(GMWQ!$HN$2:$HN$50=L$1),0),$B16-1973)</f>
        <v>24027</v>
      </c>
      <c r="M16" cm="1">
        <f t="array" ref="M16">INDEX(GMWQ!$A$2:$HN$50,MATCH(1,(GMWQ!$HM$2:$HM$50=M$3)*(GMWQ!$HN$2:$HN$50=M$1),0),$B16-1973)</f>
        <v>1621.8520000000001</v>
      </c>
      <c r="N16" cm="1">
        <f t="array" ref="N16">INDEX(GMWQ!$A$2:$HN$50,MATCH(1,(GMWQ!$HM$2:$HM$50=N$3)*(GMWQ!$HN$2:$HN$50=N$1),0),$B16-1973)</f>
        <v>10.6</v>
      </c>
      <c r="O16" cm="1">
        <f t="array" ref="O16">INDEX(GMWQ!$A$2:$HN$50,MATCH(1,(GMWQ!$HM$2:$HM$50=O$3)*(GMWQ!$HN$2:$HN$50=O$1),0),$B16-1973)</f>
        <v>160483</v>
      </c>
      <c r="P16" cm="1">
        <f t="array" ref="P16">INDEX(GMWQ!$A$2:$HN$50,MATCH(1,(GMWQ!$HM$2:$HM$50=P$3)*(GMWQ!$HN$2:$HN$50=P$1),0),$B16-1973)</f>
        <v>2569.0590000000002</v>
      </c>
    </row>
    <row r="17" spans="1:16">
      <c r="B17">
        <f t="shared" si="2"/>
        <v>1990</v>
      </c>
      <c r="C17">
        <f t="shared" si="3"/>
        <v>1982</v>
      </c>
      <c r="D17">
        <f t="shared" si="3"/>
        <v>1982</v>
      </c>
      <c r="E17" cm="1">
        <f t="array" ref="E17">INDEX(GMWQ!$A$2:$HN$50,MATCH(1,(GMWQ!$HM$2:$HM$50=E$3)*(GMWQ!$HN$2:$HN$50=E$1),0),$B17-1973)</f>
        <v>268798</v>
      </c>
      <c r="F17" cm="1">
        <f t="array" ref="F17">INDEX(GMWQ!$A$2:$HN$50,MATCH(1,(GMWQ!$HM$2:$HM$50=F$3)*(GMWQ!$HN$2:$HN$50=F$1),0),$B17-1973)</f>
        <v>23901</v>
      </c>
      <c r="G17" cm="1">
        <f t="array" ref="G17">INDEX(GMWQ!$A$2:$HN$50,MATCH(1,(GMWQ!$HM$2:$HM$50=G$3)*(GMWQ!$HN$2:$HN$50=G$1),0),$B17-1973)</f>
        <v>1645.3019999999999</v>
      </c>
      <c r="H17" cm="1">
        <f t="array" ref="H17">INDEX(GMWQ!$A$2:$HN$50,MATCH(1,(GMWQ!$HM$2:$HM$50=H$3)*(GMWQ!$HN$2:$HN$50=H$1),0),$B17-1973)</f>
        <v>10.8</v>
      </c>
      <c r="I17" cm="1">
        <f t="array" ref="I17">INDEX(GMWQ!$A$2:$HN$50,MATCH(1,(GMWQ!$HM$2:$HM$50=I$3)*(GMWQ!$HN$2:$HN$50=I$1),0),$B17-1973)</f>
        <v>159367</v>
      </c>
      <c r="J17" cm="1">
        <f t="array" ref="J17">INDEX(GMWQ!$A$2:$HN$50,MATCH(1,(GMWQ!$HM$2:$HM$50=J$3)*(GMWQ!$HN$2:$HN$50=J$1),0),$B17-1973)</f>
        <v>2582.5500000000002</v>
      </c>
      <c r="K17" cm="1">
        <f t="array" ref="K17">INDEX(GMWQ!$A$2:$HN$50,MATCH(1,(GMWQ!$HM$2:$HM$50=K$3)*(GMWQ!$HN$2:$HN$50=K$1),0),$B17-1973)</f>
        <v>268798</v>
      </c>
      <c r="L17" cm="1">
        <f t="array" ref="L17">INDEX(GMWQ!$A$2:$HN$50,MATCH(1,(GMWQ!$HM$2:$HM$50=L$3)*(GMWQ!$HN$2:$HN$50=L$1),0),$B17-1973)</f>
        <v>23901</v>
      </c>
      <c r="M17" cm="1">
        <f t="array" ref="M17">INDEX(GMWQ!$A$2:$HN$50,MATCH(1,(GMWQ!$HM$2:$HM$50=M$3)*(GMWQ!$HN$2:$HN$50=M$1),0),$B17-1973)</f>
        <v>1645.3019999999999</v>
      </c>
      <c r="N17" cm="1">
        <f t="array" ref="N17">INDEX(GMWQ!$A$2:$HN$50,MATCH(1,(GMWQ!$HM$2:$HM$50=N$3)*(GMWQ!$HN$2:$HN$50=N$1),0),$B17-1973)</f>
        <v>10.8</v>
      </c>
      <c r="O17" cm="1">
        <f t="array" ref="O17">INDEX(GMWQ!$A$2:$HN$50,MATCH(1,(GMWQ!$HM$2:$HM$50=O$3)*(GMWQ!$HN$2:$HN$50=O$1),0),$B17-1973)</f>
        <v>159367</v>
      </c>
      <c r="P17" cm="1">
        <f t="array" ref="P17">INDEX(GMWQ!$A$2:$HN$50,MATCH(1,(GMWQ!$HM$2:$HM$50=P$3)*(GMWQ!$HN$2:$HN$50=P$1),0),$B17-1973)</f>
        <v>2582.5500000000002</v>
      </c>
    </row>
    <row r="18" spans="1:16">
      <c r="B18">
        <f t="shared" si="2"/>
        <v>1991</v>
      </c>
      <c r="C18">
        <f t="shared" si="3"/>
        <v>1982</v>
      </c>
      <c r="D18">
        <f t="shared" si="3"/>
        <v>1982</v>
      </c>
      <c r="E18" cm="1">
        <f t="array" ref="E18">INDEX(GMWQ!$A$2:$HN$50,MATCH(1,(GMWQ!$HM$2:$HM$50=E$3)*(GMWQ!$HN$2:$HN$50=E$1),0),$B18-1973)</f>
        <v>270653</v>
      </c>
      <c r="F18" cm="1">
        <f t="array" ref="F18">INDEX(GMWQ!$A$2:$HN$50,MATCH(1,(GMWQ!$HM$2:$HM$50=F$3)*(GMWQ!$HN$2:$HN$50=F$1),0),$B18-1973)</f>
        <v>23755</v>
      </c>
      <c r="G18" cm="1">
        <f t="array" ref="G18">INDEX(GMWQ!$A$2:$HN$50,MATCH(1,(GMWQ!$HM$2:$HM$50=G$3)*(GMWQ!$HN$2:$HN$50=G$1),0),$B18-1973)</f>
        <v>1677.7139999999999</v>
      </c>
      <c r="H18" cm="1">
        <f t="array" ref="H18">INDEX(GMWQ!$A$2:$HN$50,MATCH(1,(GMWQ!$HM$2:$HM$50=H$3)*(GMWQ!$HN$2:$HN$50=H$1),0),$B18-1973)</f>
        <v>11.1</v>
      </c>
      <c r="I18" cm="1">
        <f t="array" ref="I18">INDEX(GMWQ!$A$2:$HN$50,MATCH(1,(GMWQ!$HM$2:$HM$50=I$3)*(GMWQ!$HN$2:$HN$50=I$1),0),$B18-1973)</f>
        <v>159886</v>
      </c>
      <c r="J18" cm="1">
        <f t="array" ref="J18">INDEX(GMWQ!$A$2:$HN$50,MATCH(1,(GMWQ!$HM$2:$HM$50=J$3)*(GMWQ!$HN$2:$HN$50=J$1),0),$B18-1973)</f>
        <v>2688.2359999999999</v>
      </c>
      <c r="K18" cm="1">
        <f t="array" ref="K18">INDEX(GMWQ!$A$2:$HN$50,MATCH(1,(GMWQ!$HM$2:$HM$50=K$3)*(GMWQ!$HN$2:$HN$50=K$1),0),$B18-1973)</f>
        <v>270653</v>
      </c>
      <c r="L18" cm="1">
        <f t="array" ref="L18">INDEX(GMWQ!$A$2:$HN$50,MATCH(1,(GMWQ!$HM$2:$HM$50=L$3)*(GMWQ!$HN$2:$HN$50=L$1),0),$B18-1973)</f>
        <v>23755</v>
      </c>
      <c r="M18" cm="1">
        <f t="array" ref="M18">INDEX(GMWQ!$A$2:$HN$50,MATCH(1,(GMWQ!$HM$2:$HM$50=M$3)*(GMWQ!$HN$2:$HN$50=M$1),0),$B18-1973)</f>
        <v>1677.7139999999999</v>
      </c>
      <c r="N18" cm="1">
        <f t="array" ref="N18">INDEX(GMWQ!$A$2:$HN$50,MATCH(1,(GMWQ!$HM$2:$HM$50=N$3)*(GMWQ!$HN$2:$HN$50=N$1),0),$B18-1973)</f>
        <v>11.1</v>
      </c>
      <c r="O18" cm="1">
        <f t="array" ref="O18">INDEX(GMWQ!$A$2:$HN$50,MATCH(1,(GMWQ!$HM$2:$HM$50=O$3)*(GMWQ!$HN$2:$HN$50=O$1),0),$B18-1973)</f>
        <v>159886</v>
      </c>
      <c r="P18" cm="1">
        <f t="array" ref="P18">INDEX(GMWQ!$A$2:$HN$50,MATCH(1,(GMWQ!$HM$2:$HM$50=P$3)*(GMWQ!$HN$2:$HN$50=P$1),0),$B18-1973)</f>
        <v>2688.2359999999999</v>
      </c>
    </row>
    <row r="19" spans="1:16">
      <c r="A19">
        <v>1983</v>
      </c>
      <c r="B19">
        <f t="shared" si="2"/>
        <v>1992</v>
      </c>
      <c r="C19">
        <f t="shared" si="3"/>
        <v>1983</v>
      </c>
      <c r="D19">
        <f t="shared" si="3"/>
        <v>1982</v>
      </c>
      <c r="E19" cm="1">
        <f t="array" ref="E19">INDEX(GMWQ!$A$2:$HN$50,MATCH(1,(GMWQ!$HM$2:$HM$50=E$3)*(GMWQ!$HN$2:$HN$50=E$1),0),$B19-1973)</f>
        <v>275877</v>
      </c>
      <c r="F19" cm="1">
        <f t="array" ref="F19">INDEX(GMWQ!$A$2:$HN$50,MATCH(1,(GMWQ!$HM$2:$HM$50=F$3)*(GMWQ!$HN$2:$HN$50=F$1),0),$B19-1973)</f>
        <v>23651</v>
      </c>
      <c r="G19" cm="1">
        <f t="array" ref="G19">INDEX(GMWQ!$A$2:$HN$50,MATCH(1,(GMWQ!$HM$2:$HM$50=G$3)*(GMWQ!$HN$2:$HN$50=G$1),0),$B19-1973)</f>
        <v>1735.998</v>
      </c>
      <c r="H19" cm="1">
        <f t="array" ref="H19">INDEX(GMWQ!$A$2:$HN$50,MATCH(1,(GMWQ!$HM$2:$HM$50=H$3)*(GMWQ!$HN$2:$HN$50=H$1),0),$B19-1973)</f>
        <v>11.3</v>
      </c>
      <c r="I19" cm="1">
        <f t="array" ref="I19">INDEX(GMWQ!$A$2:$HN$50,MATCH(1,(GMWQ!$HM$2:$HM$50=I$3)*(GMWQ!$HN$2:$HN$50=I$1),0),$B19-1973)</f>
        <v>158854</v>
      </c>
      <c r="J19" cm="1">
        <f t="array" ref="J19">INDEX(GMWQ!$A$2:$HN$50,MATCH(1,(GMWQ!$HM$2:$HM$50=J$3)*(GMWQ!$HN$2:$HN$50=J$1),0),$B19-1973)</f>
        <v>2872.623</v>
      </c>
      <c r="K19" cm="1">
        <f t="array" ref="K19">INDEX(GMWQ!$A$2:$HN$50,MATCH(1,(GMWQ!$HM$2:$HM$50=K$3)*(GMWQ!$HN$2:$HN$50=K$1),0),$B19-1973)</f>
        <v>275877</v>
      </c>
      <c r="L19" cm="1">
        <f t="array" ref="L19">INDEX(GMWQ!$A$2:$HN$50,MATCH(1,(GMWQ!$HM$2:$HM$50=L$3)*(GMWQ!$HN$2:$HN$50=L$1),0),$B19-1973)</f>
        <v>23651</v>
      </c>
      <c r="M19" cm="1">
        <f t="array" ref="M19">INDEX(GMWQ!$A$2:$HN$50,MATCH(1,(GMWQ!$HM$2:$HM$50=M$3)*(GMWQ!$HN$2:$HN$50=M$1),0),$B19-1973)</f>
        <v>1735.998</v>
      </c>
      <c r="N19" cm="1">
        <f t="array" ref="N19">INDEX(GMWQ!$A$2:$HN$50,MATCH(1,(GMWQ!$HM$2:$HM$50=N$3)*(GMWQ!$HN$2:$HN$50=N$1),0),$B19-1973)</f>
        <v>11.3</v>
      </c>
      <c r="O19" cm="1">
        <f t="array" ref="O19">INDEX(GMWQ!$A$2:$HN$50,MATCH(1,(GMWQ!$HM$2:$HM$50=O$3)*(GMWQ!$HN$2:$HN$50=O$1),0),$B19-1973)</f>
        <v>158854</v>
      </c>
      <c r="P19" cm="1">
        <f t="array" ref="P19">INDEX(GMWQ!$A$2:$HN$50,MATCH(1,(GMWQ!$HM$2:$HM$50=P$3)*(GMWQ!$HN$2:$HN$50=P$1),0),$B19-1973)</f>
        <v>2872.623</v>
      </c>
    </row>
    <row r="20" spans="1:16">
      <c r="B20">
        <f t="shared" si="2"/>
        <v>1993</v>
      </c>
      <c r="C20">
        <f t="shared" si="3"/>
        <v>1983</v>
      </c>
      <c r="D20">
        <f t="shared" si="3"/>
        <v>1983</v>
      </c>
      <c r="E20" cm="1">
        <f t="array" ref="E20">INDEX(GMWQ!$A$2:$HN$50,MATCH(1,(GMWQ!$HM$2:$HM$50=E$3)*(GMWQ!$HN$2:$HN$50=E$1),0),$B20-1973)</f>
        <v>277790</v>
      </c>
      <c r="F20" cm="1">
        <f t="array" ref="F20">INDEX(GMWQ!$A$2:$HN$50,MATCH(1,(GMWQ!$HM$2:$HM$50=F$3)*(GMWQ!$HN$2:$HN$50=F$1),0),$B20-1973)</f>
        <v>23647</v>
      </c>
      <c r="G20" cm="1">
        <f t="array" ref="G20">INDEX(GMWQ!$A$2:$HN$50,MATCH(1,(GMWQ!$HM$2:$HM$50=G$3)*(GMWQ!$HN$2:$HN$50=G$1),0),$B20-1973)</f>
        <v>1757.346</v>
      </c>
      <c r="H20" cm="1">
        <f t="array" ref="H20">INDEX(GMWQ!$A$2:$HN$50,MATCH(1,(GMWQ!$HM$2:$HM$50=H$3)*(GMWQ!$HN$2:$HN$50=H$1),0),$B20-1973)</f>
        <v>11.4</v>
      </c>
      <c r="I20" cm="1">
        <f t="array" ref="I20">INDEX(GMWQ!$A$2:$HN$50,MATCH(1,(GMWQ!$HM$2:$HM$50=I$3)*(GMWQ!$HN$2:$HN$50=I$1),0),$B20-1973)</f>
        <v>165111</v>
      </c>
      <c r="J20" cm="1">
        <f t="array" ref="J20">INDEX(GMWQ!$A$2:$HN$50,MATCH(1,(GMWQ!$HM$2:$HM$50=J$3)*(GMWQ!$HN$2:$HN$50=J$1),0),$B20-1973)</f>
        <v>2925.4659999999999</v>
      </c>
      <c r="K20" cm="1">
        <f t="array" ref="K20">INDEX(GMWQ!$A$2:$HN$50,MATCH(1,(GMWQ!$HM$2:$HM$50=K$3)*(GMWQ!$HN$2:$HN$50=K$1),0),$B20-1973)</f>
        <v>277790</v>
      </c>
      <c r="L20" cm="1">
        <f t="array" ref="L20">INDEX(GMWQ!$A$2:$HN$50,MATCH(1,(GMWQ!$HM$2:$HM$50=L$3)*(GMWQ!$HN$2:$HN$50=L$1),0),$B20-1973)</f>
        <v>23647</v>
      </c>
      <c r="M20" cm="1">
        <f t="array" ref="M20">INDEX(GMWQ!$A$2:$HN$50,MATCH(1,(GMWQ!$HM$2:$HM$50=M$3)*(GMWQ!$HN$2:$HN$50=M$1),0),$B20-1973)</f>
        <v>1757.346</v>
      </c>
      <c r="N20" cm="1">
        <f t="array" ref="N20">INDEX(GMWQ!$A$2:$HN$50,MATCH(1,(GMWQ!$HM$2:$HM$50=N$3)*(GMWQ!$HN$2:$HN$50=N$1),0),$B20-1973)</f>
        <v>11.4</v>
      </c>
      <c r="O20" cm="1">
        <f t="array" ref="O20">INDEX(GMWQ!$A$2:$HN$50,MATCH(1,(GMWQ!$HM$2:$HM$50=O$3)*(GMWQ!$HN$2:$HN$50=O$1),0),$B20-1973)</f>
        <v>165111</v>
      </c>
      <c r="P20" cm="1">
        <f t="array" ref="P20">INDEX(GMWQ!$A$2:$HN$50,MATCH(1,(GMWQ!$HM$2:$HM$50=P$3)*(GMWQ!$HN$2:$HN$50=P$1),0),$B20-1973)</f>
        <v>2925.4659999999999</v>
      </c>
    </row>
    <row r="21" spans="1:16">
      <c r="B21">
        <f t="shared" si="2"/>
        <v>1994</v>
      </c>
      <c r="C21">
        <f t="shared" si="3"/>
        <v>1983</v>
      </c>
      <c r="D21">
        <f t="shared" si="3"/>
        <v>1983</v>
      </c>
      <c r="E21" cm="1">
        <f t="array" ref="E21">INDEX(GMWQ!$A$2:$HN$50,MATCH(1,(GMWQ!$HM$2:$HM$50=E$3)*(GMWQ!$HN$2:$HN$50=E$1),0),$B21-1973)</f>
        <v>280996</v>
      </c>
      <c r="F21" cm="1">
        <f t="array" ref="F21">INDEX(GMWQ!$A$2:$HN$50,MATCH(1,(GMWQ!$HM$2:$HM$50=F$3)*(GMWQ!$HN$2:$HN$50=F$1),0),$B21-1973)</f>
        <v>23809</v>
      </c>
      <c r="G21" cm="1">
        <f t="array" ref="G21">INDEX(GMWQ!$A$2:$HN$50,MATCH(1,(GMWQ!$HM$2:$HM$50=G$3)*(GMWQ!$HN$2:$HN$50=G$1),0),$B21-1973)</f>
        <v>1777.221</v>
      </c>
      <c r="H21" cm="1">
        <f t="array" ref="H21">INDEX(GMWQ!$A$2:$HN$50,MATCH(1,(GMWQ!$HM$2:$HM$50=H$3)*(GMWQ!$HN$2:$HN$50=H$1),0),$B21-1973)</f>
        <v>11.5</v>
      </c>
      <c r="I21" cm="1">
        <f t="array" ref="I21">INDEX(GMWQ!$A$2:$HN$50,MATCH(1,(GMWQ!$HM$2:$HM$50=I$3)*(GMWQ!$HN$2:$HN$50=I$1),0),$B21-1973)</f>
        <v>163522</v>
      </c>
      <c r="J21" cm="1">
        <f t="array" ref="J21">INDEX(GMWQ!$A$2:$HN$50,MATCH(1,(GMWQ!$HM$2:$HM$50=J$3)*(GMWQ!$HN$2:$HN$50=J$1),0),$B21-1973)</f>
        <v>2987.3029999999999</v>
      </c>
      <c r="K21" cm="1">
        <f t="array" ref="K21">INDEX(GMWQ!$A$2:$HN$50,MATCH(1,(GMWQ!$HM$2:$HM$50=K$3)*(GMWQ!$HN$2:$HN$50=K$1),0),$B21-1973)</f>
        <v>280996</v>
      </c>
      <c r="L21" cm="1">
        <f t="array" ref="L21">INDEX(GMWQ!$A$2:$HN$50,MATCH(1,(GMWQ!$HM$2:$HM$50=L$3)*(GMWQ!$HN$2:$HN$50=L$1),0),$B21-1973)</f>
        <v>23809</v>
      </c>
      <c r="M21" cm="1">
        <f t="array" ref="M21">INDEX(GMWQ!$A$2:$HN$50,MATCH(1,(GMWQ!$HM$2:$HM$50=M$3)*(GMWQ!$HN$2:$HN$50=M$1),0),$B21-1973)</f>
        <v>1777.221</v>
      </c>
      <c r="N21" cm="1">
        <f t="array" ref="N21">INDEX(GMWQ!$A$2:$HN$50,MATCH(1,(GMWQ!$HM$2:$HM$50=N$3)*(GMWQ!$HN$2:$HN$50=N$1),0),$B21-1973)</f>
        <v>11.5</v>
      </c>
      <c r="O21" cm="1">
        <f t="array" ref="O21">INDEX(GMWQ!$A$2:$HN$50,MATCH(1,(GMWQ!$HM$2:$HM$50=O$3)*(GMWQ!$HN$2:$HN$50=O$1),0),$B21-1973)</f>
        <v>163522</v>
      </c>
      <c r="P21" cm="1">
        <f t="array" ref="P21">INDEX(GMWQ!$A$2:$HN$50,MATCH(1,(GMWQ!$HM$2:$HM$50=P$3)*(GMWQ!$HN$2:$HN$50=P$1),0),$B21-1973)</f>
        <v>2987.3029999999999</v>
      </c>
    </row>
    <row r="22" spans="1:16">
      <c r="B22">
        <f t="shared" si="2"/>
        <v>1995</v>
      </c>
      <c r="C22">
        <f t="shared" si="3"/>
        <v>1983</v>
      </c>
      <c r="D22">
        <f t="shared" si="3"/>
        <v>1983</v>
      </c>
      <c r="E22" cm="1">
        <f t="array" ref="E22">INDEX(GMWQ!$A$2:$HN$50,MATCH(1,(GMWQ!$HM$2:$HM$50=E$3)*(GMWQ!$HN$2:$HN$50=E$1),0),$B22-1973)</f>
        <v>283096</v>
      </c>
      <c r="F22" cm="1">
        <f t="array" ref="F22">INDEX(GMWQ!$A$2:$HN$50,MATCH(1,(GMWQ!$HM$2:$HM$50=F$3)*(GMWQ!$HN$2:$HN$50=F$1),0),$B22-1973)</f>
        <v>23994</v>
      </c>
      <c r="G22" cm="1">
        <f t="array" ref="G22">INDEX(GMWQ!$A$2:$HN$50,MATCH(1,(GMWQ!$HM$2:$HM$50=G$3)*(GMWQ!$HN$2:$HN$50=G$1),0),$B22-1973)</f>
        <v>1805.329</v>
      </c>
      <c r="H22" cm="1">
        <f t="array" ref="H22">INDEX(GMWQ!$A$2:$HN$50,MATCH(1,(GMWQ!$HM$2:$HM$50=H$3)*(GMWQ!$HN$2:$HN$50=H$1),0),$B22-1973)</f>
        <v>11.7</v>
      </c>
      <c r="I22" cm="1">
        <f t="array" ref="I22">INDEX(GMWQ!$A$2:$HN$50,MATCH(1,(GMWQ!$HM$2:$HM$50=I$3)*(GMWQ!$HN$2:$HN$50=I$1),0),$B22-1973)</f>
        <v>164202</v>
      </c>
      <c r="J22" cm="1">
        <f t="array" ref="J22">INDEX(GMWQ!$A$2:$HN$50,MATCH(1,(GMWQ!$HM$2:$HM$50=J$3)*(GMWQ!$HN$2:$HN$50=J$1),0),$B22-1973)</f>
        <v>3060.384</v>
      </c>
      <c r="K22" cm="1">
        <f t="array" ref="K22">INDEX(GMWQ!$A$2:$HN$50,MATCH(1,(GMWQ!$HM$2:$HM$50=K$3)*(GMWQ!$HN$2:$HN$50=K$1),0),$B22-1973)</f>
        <v>283096</v>
      </c>
      <c r="L22" cm="1">
        <f t="array" ref="L22">INDEX(GMWQ!$A$2:$HN$50,MATCH(1,(GMWQ!$HM$2:$HM$50=L$3)*(GMWQ!$HN$2:$HN$50=L$1),0),$B22-1973)</f>
        <v>23994</v>
      </c>
      <c r="M22" cm="1">
        <f t="array" ref="M22">INDEX(GMWQ!$A$2:$HN$50,MATCH(1,(GMWQ!$HM$2:$HM$50=M$3)*(GMWQ!$HN$2:$HN$50=M$1),0),$B22-1973)</f>
        <v>1805.329</v>
      </c>
      <c r="N22" cm="1">
        <f t="array" ref="N22">INDEX(GMWQ!$A$2:$HN$50,MATCH(1,(GMWQ!$HM$2:$HM$50=N$3)*(GMWQ!$HN$2:$HN$50=N$1),0),$B22-1973)</f>
        <v>11.7</v>
      </c>
      <c r="O22" cm="1">
        <f t="array" ref="O22">INDEX(GMWQ!$A$2:$HN$50,MATCH(1,(GMWQ!$HM$2:$HM$50=O$3)*(GMWQ!$HN$2:$HN$50=O$1),0),$B22-1973)</f>
        <v>164202</v>
      </c>
      <c r="P22" cm="1">
        <f t="array" ref="P22">INDEX(GMWQ!$A$2:$HN$50,MATCH(1,(GMWQ!$HM$2:$HM$50=P$3)*(GMWQ!$HN$2:$HN$50=P$1),0),$B22-1973)</f>
        <v>3060.384</v>
      </c>
    </row>
    <row r="23" spans="1:16">
      <c r="A23">
        <v>1984</v>
      </c>
      <c r="B23">
        <f t="shared" si="2"/>
        <v>1996</v>
      </c>
      <c r="C23">
        <f t="shared" si="3"/>
        <v>1984</v>
      </c>
      <c r="D23">
        <f t="shared" si="3"/>
        <v>1983</v>
      </c>
      <c r="E23" cm="1">
        <f t="array" ref="E23">INDEX(GMWQ!$A$2:$HN$50,MATCH(1,(GMWQ!$HM$2:$HM$50=E$3)*(GMWQ!$HN$2:$HN$50=E$1),0),$B23-1973)</f>
        <v>285469</v>
      </c>
      <c r="F23" cm="1">
        <f t="array" ref="F23">INDEX(GMWQ!$A$2:$HN$50,MATCH(1,(GMWQ!$HM$2:$HM$50=F$3)*(GMWQ!$HN$2:$HN$50=F$1),0),$B23-1973)</f>
        <v>24125</v>
      </c>
      <c r="G23" cm="1">
        <f t="array" ref="G23">INDEX(GMWQ!$A$2:$HN$50,MATCH(1,(GMWQ!$HM$2:$HM$50=G$3)*(GMWQ!$HN$2:$HN$50=G$1),0),$B23-1973)</f>
        <v>1833.021</v>
      </c>
      <c r="H23" cm="1">
        <f t="array" ref="H23">INDEX(GMWQ!$A$2:$HN$50,MATCH(1,(GMWQ!$HM$2:$HM$50=H$3)*(GMWQ!$HN$2:$HN$50=H$1),0),$B23-1973)</f>
        <v>11.8</v>
      </c>
      <c r="I23" cm="1">
        <f t="array" ref="I23">INDEX(GMWQ!$A$2:$HN$50,MATCH(1,(GMWQ!$HM$2:$HM$50=I$3)*(GMWQ!$HN$2:$HN$50=I$1),0),$B23-1973)</f>
        <v>167088</v>
      </c>
      <c r="J23" cm="1">
        <f t="array" ref="J23">INDEX(GMWQ!$A$2:$HN$50,MATCH(1,(GMWQ!$HM$2:$HM$50=J$3)*(GMWQ!$HN$2:$HN$50=J$1),0),$B23-1973)</f>
        <v>3088.4920000000002</v>
      </c>
      <c r="K23" cm="1">
        <f t="array" ref="K23">INDEX(GMWQ!$A$2:$HN$50,MATCH(1,(GMWQ!$HM$2:$HM$50=K$3)*(GMWQ!$HN$2:$HN$50=K$1),0),$B23-1973)</f>
        <v>285469</v>
      </c>
      <c r="L23" cm="1">
        <f t="array" ref="L23">INDEX(GMWQ!$A$2:$HN$50,MATCH(1,(GMWQ!$HM$2:$HM$50=L$3)*(GMWQ!$HN$2:$HN$50=L$1),0),$B23-1973)</f>
        <v>24125</v>
      </c>
      <c r="M23" cm="1">
        <f t="array" ref="M23">INDEX(GMWQ!$A$2:$HN$50,MATCH(1,(GMWQ!$HM$2:$HM$50=M$3)*(GMWQ!$HN$2:$HN$50=M$1),0),$B23-1973)</f>
        <v>1833.021</v>
      </c>
      <c r="N23" cm="1">
        <f t="array" ref="N23">INDEX(GMWQ!$A$2:$HN$50,MATCH(1,(GMWQ!$HM$2:$HM$50=N$3)*(GMWQ!$HN$2:$HN$50=N$1),0),$B23-1973)</f>
        <v>11.8</v>
      </c>
      <c r="O23" cm="1">
        <f t="array" ref="O23">INDEX(GMWQ!$A$2:$HN$50,MATCH(1,(GMWQ!$HM$2:$HM$50=O$3)*(GMWQ!$HN$2:$HN$50=O$1),0),$B23-1973)</f>
        <v>167088</v>
      </c>
      <c r="P23" cm="1">
        <f t="array" ref="P23">INDEX(GMWQ!$A$2:$HN$50,MATCH(1,(GMWQ!$HM$2:$HM$50=P$3)*(GMWQ!$HN$2:$HN$50=P$1),0),$B23-1973)</f>
        <v>3088.4920000000002</v>
      </c>
    </row>
    <row r="24" spans="1:16">
      <c r="B24">
        <f t="shared" si="2"/>
        <v>1997</v>
      </c>
      <c r="C24">
        <f t="shared" si="3"/>
        <v>1984</v>
      </c>
      <c r="D24">
        <f t="shared" si="3"/>
        <v>1984</v>
      </c>
      <c r="E24" cm="1">
        <f t="array" ref="E24">INDEX(GMWQ!$A$2:$HN$50,MATCH(1,(GMWQ!$HM$2:$HM$50=E$3)*(GMWQ!$HN$2:$HN$50=E$1),0),$B24-1973)</f>
        <v>282605</v>
      </c>
      <c r="F24" cm="1">
        <f t="array" ref="F24">INDEX(GMWQ!$A$2:$HN$50,MATCH(1,(GMWQ!$HM$2:$HM$50=F$3)*(GMWQ!$HN$2:$HN$50=F$1),0),$B24-1973)</f>
        <v>24245</v>
      </c>
      <c r="G24" cm="1">
        <f t="array" ref="G24">INDEX(GMWQ!$A$2:$HN$50,MATCH(1,(GMWQ!$HM$2:$HM$50=G$3)*(GMWQ!$HN$2:$HN$50=G$1),0),$B24-1973)</f>
        <v>1859.9649999999999</v>
      </c>
      <c r="H24" cm="1">
        <f t="array" ref="H24">INDEX(GMWQ!$A$2:$HN$50,MATCH(1,(GMWQ!$HM$2:$HM$50=H$3)*(GMWQ!$HN$2:$HN$50=H$1),0),$B24-1973)</f>
        <v>11.9</v>
      </c>
      <c r="I24" cm="1">
        <f t="array" ref="I24">INDEX(GMWQ!$A$2:$HN$50,MATCH(1,(GMWQ!$HM$2:$HM$50=I$3)*(GMWQ!$HN$2:$HN$50=I$1),0),$B24-1973)</f>
        <v>165111</v>
      </c>
      <c r="J24" cm="1">
        <f t="array" ref="J24">INDEX(GMWQ!$A$2:$HN$50,MATCH(1,(GMWQ!$HM$2:$HM$50=J$3)*(GMWQ!$HN$2:$HN$50=J$1),0),$B24-1973)</f>
        <v>3128.9670000000001</v>
      </c>
      <c r="K24" cm="1">
        <f t="array" ref="K24">INDEX(GMWQ!$A$2:$HN$50,MATCH(1,(GMWQ!$HM$2:$HM$50=K$3)*(GMWQ!$HN$2:$HN$50=K$1),0),$B24-1973)</f>
        <v>282605</v>
      </c>
      <c r="L24" cm="1">
        <f t="array" ref="L24">INDEX(GMWQ!$A$2:$HN$50,MATCH(1,(GMWQ!$HM$2:$HM$50=L$3)*(GMWQ!$HN$2:$HN$50=L$1),0),$B24-1973)</f>
        <v>24245</v>
      </c>
      <c r="M24" cm="1">
        <f t="array" ref="M24">INDEX(GMWQ!$A$2:$HN$50,MATCH(1,(GMWQ!$HM$2:$HM$50=M$3)*(GMWQ!$HN$2:$HN$50=M$1),0),$B24-1973)</f>
        <v>1859.9649999999999</v>
      </c>
      <c r="N24" cm="1">
        <f t="array" ref="N24">INDEX(GMWQ!$A$2:$HN$50,MATCH(1,(GMWQ!$HM$2:$HM$50=N$3)*(GMWQ!$HN$2:$HN$50=N$1),0),$B24-1973)</f>
        <v>11.9</v>
      </c>
      <c r="O24" cm="1">
        <f t="array" ref="O24">INDEX(GMWQ!$A$2:$HN$50,MATCH(1,(GMWQ!$HM$2:$HM$50=O$3)*(GMWQ!$HN$2:$HN$50=O$1),0),$B24-1973)</f>
        <v>165111</v>
      </c>
      <c r="P24" cm="1">
        <f t="array" ref="P24">INDEX(GMWQ!$A$2:$HN$50,MATCH(1,(GMWQ!$HM$2:$HM$50=P$3)*(GMWQ!$HN$2:$HN$50=P$1),0),$B24-1973)</f>
        <v>3128.9670000000001</v>
      </c>
    </row>
    <row r="25" spans="1:16">
      <c r="B25">
        <f t="shared" si="2"/>
        <v>1998</v>
      </c>
      <c r="C25">
        <f t="shared" si="3"/>
        <v>1984</v>
      </c>
      <c r="D25">
        <f t="shared" si="3"/>
        <v>1984</v>
      </c>
      <c r="E25" cm="1">
        <f t="array" ref="E25">INDEX(GMWQ!$A$2:$HN$50,MATCH(1,(GMWQ!$HM$2:$HM$50=E$3)*(GMWQ!$HN$2:$HN$50=E$1),0),$B25-1973)</f>
        <v>284676</v>
      </c>
      <c r="F25" cm="1">
        <f t="array" ref="F25">INDEX(GMWQ!$A$2:$HN$50,MATCH(1,(GMWQ!$HM$2:$HM$50=F$3)*(GMWQ!$HN$2:$HN$50=F$1),0),$B25-1973)</f>
        <v>24335</v>
      </c>
      <c r="G25" cm="1">
        <f t="array" ref="G25">INDEX(GMWQ!$A$2:$HN$50,MATCH(1,(GMWQ!$HM$2:$HM$50=G$3)*(GMWQ!$HN$2:$HN$50=G$1),0),$B25-1973)</f>
        <v>1876.902</v>
      </c>
      <c r="H25" cm="1">
        <f t="array" ref="H25">INDEX(GMWQ!$A$2:$HN$50,MATCH(1,(GMWQ!$HM$2:$HM$50=H$3)*(GMWQ!$HN$2:$HN$50=H$1),0),$B25-1973)</f>
        <v>11.7</v>
      </c>
      <c r="I25" cm="1">
        <f t="array" ref="I25">INDEX(GMWQ!$A$2:$HN$50,MATCH(1,(GMWQ!$HM$2:$HM$50=I$3)*(GMWQ!$HN$2:$HN$50=I$1),0),$B25-1973)</f>
        <v>169770</v>
      </c>
      <c r="J25" cm="1">
        <f t="array" ref="J25">INDEX(GMWQ!$A$2:$HN$50,MATCH(1,(GMWQ!$HM$2:$HM$50=J$3)*(GMWQ!$HN$2:$HN$50=J$1),0),$B25-1973)</f>
        <v>3185.183</v>
      </c>
      <c r="K25" cm="1">
        <f t="array" ref="K25">INDEX(GMWQ!$A$2:$HN$50,MATCH(1,(GMWQ!$HM$2:$HM$50=K$3)*(GMWQ!$HN$2:$HN$50=K$1),0),$B25-1973)</f>
        <v>284676</v>
      </c>
      <c r="L25" cm="1">
        <f t="array" ref="L25">INDEX(GMWQ!$A$2:$HN$50,MATCH(1,(GMWQ!$HM$2:$HM$50=L$3)*(GMWQ!$HN$2:$HN$50=L$1),0),$B25-1973)</f>
        <v>24335</v>
      </c>
      <c r="M25" cm="1">
        <f t="array" ref="M25">INDEX(GMWQ!$A$2:$HN$50,MATCH(1,(GMWQ!$HM$2:$HM$50=M$3)*(GMWQ!$HN$2:$HN$50=M$1),0),$B25-1973)</f>
        <v>1876.902</v>
      </c>
      <c r="N25" cm="1">
        <f t="array" ref="N25">INDEX(GMWQ!$A$2:$HN$50,MATCH(1,(GMWQ!$HM$2:$HM$50=N$3)*(GMWQ!$HN$2:$HN$50=N$1),0),$B25-1973)</f>
        <v>11.7</v>
      </c>
      <c r="O25" cm="1">
        <f t="array" ref="O25">INDEX(GMWQ!$A$2:$HN$50,MATCH(1,(GMWQ!$HM$2:$HM$50=O$3)*(GMWQ!$HN$2:$HN$50=O$1),0),$B25-1973)</f>
        <v>169770</v>
      </c>
      <c r="P25" cm="1">
        <f t="array" ref="P25">INDEX(GMWQ!$A$2:$HN$50,MATCH(1,(GMWQ!$HM$2:$HM$50=P$3)*(GMWQ!$HN$2:$HN$50=P$1),0),$B25-1973)</f>
        <v>3185.183</v>
      </c>
    </row>
    <row r="26" spans="1:16">
      <c r="B26">
        <f t="shared" si="2"/>
        <v>1999</v>
      </c>
      <c r="C26">
        <f t="shared" si="3"/>
        <v>1984</v>
      </c>
      <c r="D26">
        <f t="shared" si="3"/>
        <v>1984</v>
      </c>
      <c r="E26" cm="1">
        <f t="array" ref="E26">INDEX(GMWQ!$A$2:$HN$50,MATCH(1,(GMWQ!$HM$2:$HM$50=E$3)*(GMWQ!$HN$2:$HN$50=E$1),0),$B26-1973)</f>
        <v>289829</v>
      </c>
      <c r="F26" cm="1">
        <f t="array" ref="F26">INDEX(GMWQ!$A$2:$HN$50,MATCH(1,(GMWQ!$HM$2:$HM$50=F$3)*(GMWQ!$HN$2:$HN$50=F$1),0),$B26-1973)</f>
        <v>24435</v>
      </c>
      <c r="G26" cm="1">
        <f t="array" ref="G26">INDEX(GMWQ!$A$2:$HN$50,MATCH(1,(GMWQ!$HM$2:$HM$50=G$3)*(GMWQ!$HN$2:$HN$50=G$1),0),$B26-1973)</f>
        <v>1935.8820000000001</v>
      </c>
      <c r="H26" cm="1">
        <f t="array" ref="H26">INDEX(GMWQ!$A$2:$HN$50,MATCH(1,(GMWQ!$HM$2:$HM$50=H$3)*(GMWQ!$HN$2:$HN$50=H$1),0),$B26-1973)</f>
        <v>11.6</v>
      </c>
      <c r="I26" cm="1">
        <f t="array" ref="I26">INDEX(GMWQ!$A$2:$HN$50,MATCH(1,(GMWQ!$HM$2:$HM$50=I$3)*(GMWQ!$HN$2:$HN$50=I$1),0),$B26-1973)</f>
        <v>173527</v>
      </c>
      <c r="J26" cm="1">
        <f t="array" ref="J26">INDEX(GMWQ!$A$2:$HN$50,MATCH(1,(GMWQ!$HM$2:$HM$50=J$3)*(GMWQ!$HN$2:$HN$50=J$1),0),$B26-1973)</f>
        <v>3267.2579999999998</v>
      </c>
      <c r="K26" cm="1">
        <f t="array" ref="K26">INDEX(GMWQ!$A$2:$HN$50,MATCH(1,(GMWQ!$HM$2:$HM$50=K$3)*(GMWQ!$HN$2:$HN$50=K$1),0),$B26-1973)</f>
        <v>289829</v>
      </c>
      <c r="L26" cm="1">
        <f t="array" ref="L26">INDEX(GMWQ!$A$2:$HN$50,MATCH(1,(GMWQ!$HM$2:$HM$50=L$3)*(GMWQ!$HN$2:$HN$50=L$1),0),$B26-1973)</f>
        <v>24435</v>
      </c>
      <c r="M26" cm="1">
        <f t="array" ref="M26">INDEX(GMWQ!$A$2:$HN$50,MATCH(1,(GMWQ!$HM$2:$HM$50=M$3)*(GMWQ!$HN$2:$HN$50=M$1),0),$B26-1973)</f>
        <v>1935.8820000000001</v>
      </c>
      <c r="N26" cm="1">
        <f t="array" ref="N26">INDEX(GMWQ!$A$2:$HN$50,MATCH(1,(GMWQ!$HM$2:$HM$50=N$3)*(GMWQ!$HN$2:$HN$50=N$1),0),$B26-1973)</f>
        <v>11.6</v>
      </c>
      <c r="O26" cm="1">
        <f t="array" ref="O26">INDEX(GMWQ!$A$2:$HN$50,MATCH(1,(GMWQ!$HM$2:$HM$50=O$3)*(GMWQ!$HN$2:$HN$50=O$1),0),$B26-1973)</f>
        <v>173527</v>
      </c>
      <c r="P26" cm="1">
        <f t="array" ref="P26">INDEX(GMWQ!$A$2:$HN$50,MATCH(1,(GMWQ!$HM$2:$HM$50=P$3)*(GMWQ!$HN$2:$HN$50=P$1),0),$B26-1973)</f>
        <v>3267.2579999999998</v>
      </c>
    </row>
    <row r="27" spans="1:16">
      <c r="A27">
        <v>1985</v>
      </c>
      <c r="B27">
        <f t="shared" si="2"/>
        <v>2000</v>
      </c>
      <c r="C27">
        <f t="shared" si="3"/>
        <v>1985</v>
      </c>
      <c r="D27">
        <f t="shared" si="3"/>
        <v>1984</v>
      </c>
      <c r="E27" cm="1">
        <f t="array" ref="E27">INDEX(GMWQ!$A$2:$HN$50,MATCH(1,(GMWQ!$HM$2:$HM$50=E$3)*(GMWQ!$HN$2:$HN$50=E$1),0),$B27-1973)</f>
        <v>292612</v>
      </c>
      <c r="F27" cm="1">
        <f t="array" ref="F27">INDEX(GMWQ!$A$2:$HN$50,MATCH(1,(GMWQ!$HM$2:$HM$50=F$3)*(GMWQ!$HN$2:$HN$50=F$1),0),$B27-1973)</f>
        <v>24515</v>
      </c>
      <c r="G27" cm="1">
        <f t="array" ref="G27">INDEX(GMWQ!$A$2:$HN$50,MATCH(1,(GMWQ!$HM$2:$HM$50=G$3)*(GMWQ!$HN$2:$HN$50=G$1),0),$B27-1973)</f>
        <v>1996.2460000000001</v>
      </c>
      <c r="H27" cm="1">
        <f t="array" ref="H27">INDEX(GMWQ!$A$2:$HN$50,MATCH(1,(GMWQ!$HM$2:$HM$50=H$3)*(GMWQ!$HN$2:$HN$50=H$1),0),$B27-1973)</f>
        <v>11.5</v>
      </c>
      <c r="I27" cm="1">
        <f t="array" ref="I27">INDEX(GMWQ!$A$2:$HN$50,MATCH(1,(GMWQ!$HM$2:$HM$50=I$3)*(GMWQ!$HN$2:$HN$50=I$1),0),$B27-1973)</f>
        <v>175208</v>
      </c>
      <c r="J27" cm="1">
        <f t="array" ref="J27">INDEX(GMWQ!$A$2:$HN$50,MATCH(1,(GMWQ!$HM$2:$HM$50=J$3)*(GMWQ!$HN$2:$HN$50=J$1),0),$B27-1973)</f>
        <v>3359.4520000000002</v>
      </c>
      <c r="K27" cm="1">
        <f t="array" ref="K27">INDEX(GMWQ!$A$2:$HN$50,MATCH(1,(GMWQ!$HM$2:$HM$50=K$3)*(GMWQ!$HN$2:$HN$50=K$1),0),$B27-1973)</f>
        <v>292612</v>
      </c>
      <c r="L27" cm="1">
        <f t="array" ref="L27">INDEX(GMWQ!$A$2:$HN$50,MATCH(1,(GMWQ!$HM$2:$HM$50=L$3)*(GMWQ!$HN$2:$HN$50=L$1),0),$B27-1973)</f>
        <v>24515</v>
      </c>
      <c r="M27" cm="1">
        <f t="array" ref="M27">INDEX(GMWQ!$A$2:$HN$50,MATCH(1,(GMWQ!$HM$2:$HM$50=M$3)*(GMWQ!$HN$2:$HN$50=M$1),0),$B27-1973)</f>
        <v>1996.2460000000001</v>
      </c>
      <c r="N27" cm="1">
        <f t="array" ref="N27">INDEX(GMWQ!$A$2:$HN$50,MATCH(1,(GMWQ!$HM$2:$HM$50=N$3)*(GMWQ!$HN$2:$HN$50=N$1),0),$B27-1973)</f>
        <v>11.5</v>
      </c>
      <c r="O27" cm="1">
        <f t="array" ref="O27">INDEX(GMWQ!$A$2:$HN$50,MATCH(1,(GMWQ!$HM$2:$HM$50=O$3)*(GMWQ!$HN$2:$HN$50=O$1),0),$B27-1973)</f>
        <v>175208</v>
      </c>
      <c r="P27" cm="1">
        <f t="array" ref="P27">INDEX(GMWQ!$A$2:$HN$50,MATCH(1,(GMWQ!$HM$2:$HM$50=P$3)*(GMWQ!$HN$2:$HN$50=P$1),0),$B27-1973)</f>
        <v>3359.4520000000002</v>
      </c>
    </row>
    <row r="28" spans="1:16">
      <c r="B28">
        <f t="shared" si="2"/>
        <v>2001</v>
      </c>
      <c r="C28">
        <f t="shared" si="3"/>
        <v>1985</v>
      </c>
      <c r="D28">
        <f t="shared" si="3"/>
        <v>1985</v>
      </c>
      <c r="E28" cm="1">
        <f t="array" ref="E28">INDEX(GMWQ!$A$2:$HN$50,MATCH(1,(GMWQ!$HM$2:$HM$50=E$3)*(GMWQ!$HN$2:$HN$50=E$1),0),$B28-1973)</f>
        <v>298873</v>
      </c>
      <c r="F28" cm="1">
        <f t="array" ref="F28">INDEX(GMWQ!$A$2:$HN$50,MATCH(1,(GMWQ!$HM$2:$HM$50=F$3)*(GMWQ!$HN$2:$HN$50=F$1),0),$B28-1973)</f>
        <v>24570</v>
      </c>
      <c r="G28" cm="1">
        <f t="array" ref="G28">INDEX(GMWQ!$A$2:$HN$50,MATCH(1,(GMWQ!$HM$2:$HM$50=G$3)*(GMWQ!$HN$2:$HN$50=G$1),0),$B28-1973)</f>
        <v>2015.9390000000001</v>
      </c>
      <c r="H28" cm="1">
        <f t="array" ref="H28">INDEX(GMWQ!$A$2:$HN$50,MATCH(1,(GMWQ!$HM$2:$HM$50=H$3)*(GMWQ!$HN$2:$HN$50=H$1),0),$B28-1973)</f>
        <v>11.4</v>
      </c>
      <c r="I28" cm="1">
        <f t="array" ref="I28">INDEX(GMWQ!$A$2:$HN$50,MATCH(1,(GMWQ!$HM$2:$HM$50=I$3)*(GMWQ!$HN$2:$HN$50=I$1),0),$B28-1973)</f>
        <v>175613</v>
      </c>
      <c r="J28" cm="1">
        <f t="array" ref="J28">INDEX(GMWQ!$A$2:$HN$50,MATCH(1,(GMWQ!$HM$2:$HM$50=J$3)*(GMWQ!$HN$2:$HN$50=J$1),0),$B28-1973)</f>
        <v>3403.3</v>
      </c>
      <c r="K28" cm="1">
        <f t="array" ref="K28">INDEX(GMWQ!$A$2:$HN$50,MATCH(1,(GMWQ!$HM$2:$HM$50=K$3)*(GMWQ!$HN$2:$HN$50=K$1),0),$B28-1973)</f>
        <v>298873</v>
      </c>
      <c r="L28" cm="1">
        <f t="array" ref="L28">INDEX(GMWQ!$A$2:$HN$50,MATCH(1,(GMWQ!$HM$2:$HM$50=L$3)*(GMWQ!$HN$2:$HN$50=L$1),0),$B28-1973)</f>
        <v>24570</v>
      </c>
      <c r="M28" cm="1">
        <f t="array" ref="M28">INDEX(GMWQ!$A$2:$HN$50,MATCH(1,(GMWQ!$HM$2:$HM$50=M$3)*(GMWQ!$HN$2:$HN$50=M$1),0),$B28-1973)</f>
        <v>2015.9390000000001</v>
      </c>
      <c r="N28" cm="1">
        <f t="array" ref="N28">INDEX(GMWQ!$A$2:$HN$50,MATCH(1,(GMWQ!$HM$2:$HM$50=N$3)*(GMWQ!$HN$2:$HN$50=N$1),0),$B28-1973)</f>
        <v>11.4</v>
      </c>
      <c r="O28" cm="1">
        <f t="array" ref="O28">INDEX(GMWQ!$A$2:$HN$50,MATCH(1,(GMWQ!$HM$2:$HM$50=O$3)*(GMWQ!$HN$2:$HN$50=O$1),0),$B28-1973)</f>
        <v>175613</v>
      </c>
      <c r="P28" cm="1">
        <f t="array" ref="P28">INDEX(GMWQ!$A$2:$HN$50,MATCH(1,(GMWQ!$HM$2:$HM$50=P$3)*(GMWQ!$HN$2:$HN$50=P$1),0),$B28-1973)</f>
        <v>3403.3</v>
      </c>
    </row>
    <row r="29" spans="1:16">
      <c r="B29">
        <f t="shared" si="2"/>
        <v>2002</v>
      </c>
      <c r="C29">
        <f t="shared" si="3"/>
        <v>1985</v>
      </c>
      <c r="D29">
        <f t="shared" si="3"/>
        <v>1985</v>
      </c>
      <c r="E29" cm="1">
        <f t="array" ref="E29">INDEX(GMWQ!$A$2:$HN$50,MATCH(1,(GMWQ!$HM$2:$HM$50=E$3)*(GMWQ!$HN$2:$HN$50=E$1),0),$B29-1973)</f>
        <v>298814</v>
      </c>
      <c r="F29" cm="1">
        <f t="array" ref="F29">INDEX(GMWQ!$A$2:$HN$50,MATCH(1,(GMWQ!$HM$2:$HM$50=F$3)*(GMWQ!$HN$2:$HN$50=F$1),0),$B29-1973)</f>
        <v>24625</v>
      </c>
      <c r="G29" cm="1">
        <f t="array" ref="G29">INDEX(GMWQ!$A$2:$HN$50,MATCH(1,(GMWQ!$HM$2:$HM$50=G$3)*(GMWQ!$HN$2:$HN$50=G$1),0),$B29-1973)</f>
        <v>2043.298</v>
      </c>
      <c r="H29" cm="1">
        <f t="array" ref="H29">INDEX(GMWQ!$A$2:$HN$50,MATCH(1,(GMWQ!$HM$2:$HM$50=H$3)*(GMWQ!$HN$2:$HN$50=H$1),0),$B29-1973)</f>
        <v>11.3</v>
      </c>
      <c r="I29" cm="1">
        <f t="array" ref="I29">INDEX(GMWQ!$A$2:$HN$50,MATCH(1,(GMWQ!$HM$2:$HM$50=I$3)*(GMWQ!$HN$2:$HN$50=I$1),0),$B29-1973)</f>
        <v>175957</v>
      </c>
      <c r="J29" cm="1">
        <f t="array" ref="J29">INDEX(GMWQ!$A$2:$HN$50,MATCH(1,(GMWQ!$HM$2:$HM$50=J$3)*(GMWQ!$HN$2:$HN$50=J$1),0),$B29-1973)</f>
        <v>3447.1480000000001</v>
      </c>
      <c r="K29" cm="1">
        <f t="array" ref="K29">INDEX(GMWQ!$A$2:$HN$50,MATCH(1,(GMWQ!$HM$2:$HM$50=K$3)*(GMWQ!$HN$2:$HN$50=K$1),0),$B29-1973)</f>
        <v>298814</v>
      </c>
      <c r="L29" cm="1">
        <f t="array" ref="L29">INDEX(GMWQ!$A$2:$HN$50,MATCH(1,(GMWQ!$HM$2:$HM$50=L$3)*(GMWQ!$HN$2:$HN$50=L$1),0),$B29-1973)</f>
        <v>24625</v>
      </c>
      <c r="M29" cm="1">
        <f t="array" ref="M29">INDEX(GMWQ!$A$2:$HN$50,MATCH(1,(GMWQ!$HM$2:$HM$50=M$3)*(GMWQ!$HN$2:$HN$50=M$1),0),$B29-1973)</f>
        <v>2043.298</v>
      </c>
      <c r="N29" cm="1">
        <f t="array" ref="N29">INDEX(GMWQ!$A$2:$HN$50,MATCH(1,(GMWQ!$HM$2:$HM$50=N$3)*(GMWQ!$HN$2:$HN$50=N$1),0),$B29-1973)</f>
        <v>11.3</v>
      </c>
      <c r="O29" cm="1">
        <f t="array" ref="O29">INDEX(GMWQ!$A$2:$HN$50,MATCH(1,(GMWQ!$HM$2:$HM$50=O$3)*(GMWQ!$HN$2:$HN$50=O$1),0),$B29-1973)</f>
        <v>175957</v>
      </c>
      <c r="P29" cm="1">
        <f t="array" ref="P29">INDEX(GMWQ!$A$2:$HN$50,MATCH(1,(GMWQ!$HM$2:$HM$50=P$3)*(GMWQ!$HN$2:$HN$50=P$1),0),$B29-1973)</f>
        <v>3447.1480000000001</v>
      </c>
    </row>
    <row r="30" spans="1:16">
      <c r="B30">
        <f t="shared" si="2"/>
        <v>2003</v>
      </c>
      <c r="C30">
        <f t="shared" si="3"/>
        <v>1985</v>
      </c>
      <c r="D30">
        <f t="shared" si="3"/>
        <v>1985</v>
      </c>
      <c r="E30" cm="1">
        <f t="array" ref="E30">INDEX(GMWQ!$A$2:$HN$50,MATCH(1,(GMWQ!$HM$2:$HM$50=E$3)*(GMWQ!$HN$2:$HN$50=E$1),0),$B30-1973)</f>
        <v>298979</v>
      </c>
      <c r="F30" cm="1">
        <f t="array" ref="F30">INDEX(GMWQ!$A$2:$HN$50,MATCH(1,(GMWQ!$HM$2:$HM$50=F$3)*(GMWQ!$HN$2:$HN$50=F$1),0),$B30-1973)</f>
        <v>24660</v>
      </c>
      <c r="G30" cm="1">
        <f t="array" ref="G30">INDEX(GMWQ!$A$2:$HN$50,MATCH(1,(GMWQ!$HM$2:$HM$50=G$3)*(GMWQ!$HN$2:$HN$50=G$1),0),$B30-1973)</f>
        <v>2093.2809999999999</v>
      </c>
      <c r="H30" cm="1">
        <f t="array" ref="H30">INDEX(GMWQ!$A$2:$HN$50,MATCH(1,(GMWQ!$HM$2:$HM$50=H$3)*(GMWQ!$HN$2:$HN$50=H$1),0),$B30-1973)</f>
        <v>11.3</v>
      </c>
      <c r="I30" cm="1">
        <f t="array" ref="I30">INDEX(GMWQ!$A$2:$HN$50,MATCH(1,(GMWQ!$HM$2:$HM$50=I$3)*(GMWQ!$HN$2:$HN$50=I$1),0),$B30-1973)</f>
        <v>177164</v>
      </c>
      <c r="J30" cm="1">
        <f t="array" ref="J30">INDEX(GMWQ!$A$2:$HN$50,MATCH(1,(GMWQ!$HM$2:$HM$50=J$3)*(GMWQ!$HN$2:$HN$50=J$1),0),$B30-1973)</f>
        <v>3557.3310000000001</v>
      </c>
      <c r="K30" cm="1">
        <f t="array" ref="K30">INDEX(GMWQ!$A$2:$HN$50,MATCH(1,(GMWQ!$HM$2:$HM$50=K$3)*(GMWQ!$HN$2:$HN$50=K$1),0),$B30-1973)</f>
        <v>298979</v>
      </c>
      <c r="L30" cm="1">
        <f t="array" ref="L30">INDEX(GMWQ!$A$2:$HN$50,MATCH(1,(GMWQ!$HM$2:$HM$50=L$3)*(GMWQ!$HN$2:$HN$50=L$1),0),$B30-1973)</f>
        <v>24660</v>
      </c>
      <c r="M30" cm="1">
        <f t="array" ref="M30">INDEX(GMWQ!$A$2:$HN$50,MATCH(1,(GMWQ!$HM$2:$HM$50=M$3)*(GMWQ!$HN$2:$HN$50=M$1),0),$B30-1973)</f>
        <v>2093.2809999999999</v>
      </c>
      <c r="N30" cm="1">
        <f t="array" ref="N30">INDEX(GMWQ!$A$2:$HN$50,MATCH(1,(GMWQ!$HM$2:$HM$50=N$3)*(GMWQ!$HN$2:$HN$50=N$1),0),$B30-1973)</f>
        <v>11.3</v>
      </c>
      <c r="O30" cm="1">
        <f t="array" ref="O30">INDEX(GMWQ!$A$2:$HN$50,MATCH(1,(GMWQ!$HM$2:$HM$50=O$3)*(GMWQ!$HN$2:$HN$50=O$1),0),$B30-1973)</f>
        <v>177164</v>
      </c>
      <c r="P30" cm="1">
        <f t="array" ref="P30">INDEX(GMWQ!$A$2:$HN$50,MATCH(1,(GMWQ!$HM$2:$HM$50=P$3)*(GMWQ!$HN$2:$HN$50=P$1),0),$B30-1973)</f>
        <v>3557.3310000000001</v>
      </c>
    </row>
    <row r="31" spans="1:16">
      <c r="A31">
        <v>1986</v>
      </c>
      <c r="B31">
        <f t="shared" si="2"/>
        <v>2004</v>
      </c>
      <c r="C31">
        <f t="shared" si="3"/>
        <v>1986</v>
      </c>
      <c r="D31">
        <f t="shared" si="3"/>
        <v>1985</v>
      </c>
      <c r="E31" cm="1">
        <f t="array" ref="E31">INDEX(GMWQ!$A$2:$HN$50,MATCH(1,(GMWQ!$HM$2:$HM$50=E$3)*(GMWQ!$HN$2:$HN$50=E$1),0),$B31-1973)</f>
        <v>302117</v>
      </c>
      <c r="F31" cm="1">
        <f t="array" ref="F31">INDEX(GMWQ!$A$2:$HN$50,MATCH(1,(GMWQ!$HM$2:$HM$50=F$3)*(GMWQ!$HN$2:$HN$50=F$1),0),$B31-1973)</f>
        <v>24670</v>
      </c>
      <c r="G31" cm="1">
        <f t="array" ref="G31">INDEX(GMWQ!$A$2:$HN$50,MATCH(1,(GMWQ!$HM$2:$HM$50=G$3)*(GMWQ!$HN$2:$HN$50=G$1),0),$B31-1973)</f>
        <v>2142.5929999999998</v>
      </c>
      <c r="H31" cm="1">
        <f t="array" ref="H31">INDEX(GMWQ!$A$2:$HN$50,MATCH(1,(GMWQ!$HM$2:$HM$50=H$3)*(GMWQ!$HN$2:$HN$50=H$1),0),$B31-1973)</f>
        <v>11.3</v>
      </c>
      <c r="I31" cm="1">
        <f t="array" ref="I31">INDEX(GMWQ!$A$2:$HN$50,MATCH(1,(GMWQ!$HM$2:$HM$50=I$3)*(GMWQ!$HN$2:$HN$50=I$1),0),$B31-1973)</f>
        <v>179729</v>
      </c>
      <c r="J31" cm="1">
        <f t="array" ref="J31">INDEX(GMWQ!$A$2:$HN$50,MATCH(1,(GMWQ!$HM$2:$HM$50=J$3)*(GMWQ!$HN$2:$HN$50=J$1),0),$B31-1973)</f>
        <v>3637.1570000000002</v>
      </c>
      <c r="K31" cm="1">
        <f t="array" ref="K31">INDEX(GMWQ!$A$2:$HN$50,MATCH(1,(GMWQ!$HM$2:$HM$50=K$3)*(GMWQ!$HN$2:$HN$50=K$1),0),$B31-1973)</f>
        <v>302117</v>
      </c>
      <c r="L31" cm="1">
        <f t="array" ref="L31">INDEX(GMWQ!$A$2:$HN$50,MATCH(1,(GMWQ!$HM$2:$HM$50=L$3)*(GMWQ!$HN$2:$HN$50=L$1),0),$B31-1973)</f>
        <v>24670</v>
      </c>
      <c r="M31" cm="1">
        <f t="array" ref="M31">INDEX(GMWQ!$A$2:$HN$50,MATCH(1,(GMWQ!$HM$2:$HM$50=M$3)*(GMWQ!$HN$2:$HN$50=M$1),0),$B31-1973)</f>
        <v>2142.5929999999998</v>
      </c>
      <c r="N31" cm="1">
        <f t="array" ref="N31">INDEX(GMWQ!$A$2:$HN$50,MATCH(1,(GMWQ!$HM$2:$HM$50=N$3)*(GMWQ!$HN$2:$HN$50=N$1),0),$B31-1973)</f>
        <v>11.3</v>
      </c>
      <c r="O31" cm="1">
        <f t="array" ref="O31">INDEX(GMWQ!$A$2:$HN$50,MATCH(1,(GMWQ!$HM$2:$HM$50=O$3)*(GMWQ!$HN$2:$HN$50=O$1),0),$B31-1973)</f>
        <v>179729</v>
      </c>
      <c r="P31" cm="1">
        <f t="array" ref="P31">INDEX(GMWQ!$A$2:$HN$50,MATCH(1,(GMWQ!$HM$2:$HM$50=P$3)*(GMWQ!$HN$2:$HN$50=P$1),0),$B31-1973)</f>
        <v>3637.1570000000002</v>
      </c>
    </row>
    <row r="32" spans="1:16">
      <c r="B32">
        <f t="shared" si="2"/>
        <v>2005</v>
      </c>
      <c r="C32">
        <f t="shared" si="3"/>
        <v>1986</v>
      </c>
      <c r="D32">
        <f t="shared" si="3"/>
        <v>1986</v>
      </c>
      <c r="E32" cm="1">
        <f t="array" ref="E32">INDEX(GMWQ!$A$2:$HN$50,MATCH(1,(GMWQ!$HM$2:$HM$50=E$3)*(GMWQ!$HN$2:$HN$50=E$1),0),$B32-1973)</f>
        <v>304797</v>
      </c>
      <c r="F32" cm="1">
        <f t="array" ref="F32">INDEX(GMWQ!$A$2:$HN$50,MATCH(1,(GMWQ!$HM$2:$HM$50=F$3)*(GMWQ!$HN$2:$HN$50=F$1),0),$B32-1973)</f>
        <v>24695</v>
      </c>
      <c r="G32" cm="1">
        <f t="array" ref="G32">INDEX(GMWQ!$A$2:$HN$50,MATCH(1,(GMWQ!$HM$2:$HM$50=G$3)*(GMWQ!$HN$2:$HN$50=G$1),0),$B32-1973)</f>
        <v>2185.8229999999999</v>
      </c>
      <c r="H32" cm="1">
        <f t="array" ref="H32">INDEX(GMWQ!$A$2:$HN$50,MATCH(1,(GMWQ!$HM$2:$HM$50=H$3)*(GMWQ!$HN$2:$HN$50=H$1),0),$B32-1973)</f>
        <v>11.3</v>
      </c>
      <c r="I32" cm="1">
        <f t="array" ref="I32">INDEX(GMWQ!$A$2:$HN$50,MATCH(1,(GMWQ!$HM$2:$HM$50=I$3)*(GMWQ!$HN$2:$HN$50=I$1),0),$B32-1973)</f>
        <v>186661</v>
      </c>
      <c r="J32" cm="1">
        <f t="array" ref="J32">INDEX(GMWQ!$A$2:$HN$50,MATCH(1,(GMWQ!$HM$2:$HM$50=J$3)*(GMWQ!$HN$2:$HN$50=J$1),0),$B32-1973)</f>
        <v>3792.3130000000001</v>
      </c>
      <c r="K32" cm="1">
        <f t="array" ref="K32">INDEX(GMWQ!$A$2:$HN$50,MATCH(1,(GMWQ!$HM$2:$HM$50=K$3)*(GMWQ!$HN$2:$HN$50=K$1),0),$B32-1973)</f>
        <v>304797</v>
      </c>
      <c r="L32" cm="1">
        <f t="array" ref="L32">INDEX(GMWQ!$A$2:$HN$50,MATCH(1,(GMWQ!$HM$2:$HM$50=L$3)*(GMWQ!$HN$2:$HN$50=L$1),0),$B32-1973)</f>
        <v>24695</v>
      </c>
      <c r="M32" cm="1">
        <f t="array" ref="M32">INDEX(GMWQ!$A$2:$HN$50,MATCH(1,(GMWQ!$HM$2:$HM$50=M$3)*(GMWQ!$HN$2:$HN$50=M$1),0),$B32-1973)</f>
        <v>2185.8229999999999</v>
      </c>
      <c r="N32" cm="1">
        <f t="array" ref="N32">INDEX(GMWQ!$A$2:$HN$50,MATCH(1,(GMWQ!$HM$2:$HM$50=N$3)*(GMWQ!$HN$2:$HN$50=N$1),0),$B32-1973)</f>
        <v>11.3</v>
      </c>
      <c r="O32" cm="1">
        <f t="array" ref="O32">INDEX(GMWQ!$A$2:$HN$50,MATCH(1,(GMWQ!$HM$2:$HM$50=O$3)*(GMWQ!$HN$2:$HN$50=O$1),0),$B32-1973)</f>
        <v>186661</v>
      </c>
      <c r="P32" cm="1">
        <f t="array" ref="P32">INDEX(GMWQ!$A$2:$HN$50,MATCH(1,(GMWQ!$HM$2:$HM$50=P$3)*(GMWQ!$HN$2:$HN$50=P$1),0),$B32-1973)</f>
        <v>3792.3130000000001</v>
      </c>
    </row>
    <row r="33" spans="1:16">
      <c r="B33">
        <f t="shared" si="2"/>
        <v>2006</v>
      </c>
      <c r="C33">
        <f t="shared" si="3"/>
        <v>1986</v>
      </c>
      <c r="D33">
        <f t="shared" si="3"/>
        <v>1986</v>
      </c>
      <c r="E33" cm="1">
        <f t="array" ref="E33">INDEX(GMWQ!$A$2:$HN$50,MATCH(1,(GMWQ!$HM$2:$HM$50=E$3)*(GMWQ!$HN$2:$HN$50=E$1),0),$B33-1973)</f>
        <v>306708</v>
      </c>
      <c r="F33" cm="1">
        <f t="array" ref="F33">INDEX(GMWQ!$A$2:$HN$50,MATCH(1,(GMWQ!$HM$2:$HM$50=F$3)*(GMWQ!$HN$2:$HN$50=F$1),0),$B33-1973)</f>
        <v>24770</v>
      </c>
      <c r="G33" cm="1">
        <f t="array" ref="G33">INDEX(GMWQ!$A$2:$HN$50,MATCH(1,(GMWQ!$HM$2:$HM$50=G$3)*(GMWQ!$HN$2:$HN$50=G$1),0),$B33-1973)</f>
        <v>2220.4349999999999</v>
      </c>
      <c r="H33" cm="1">
        <f t="array" ref="H33">INDEX(GMWQ!$A$2:$HN$50,MATCH(1,(GMWQ!$HM$2:$HM$50=H$3)*(GMWQ!$HN$2:$HN$50=H$1),0),$B33-1973)</f>
        <v>11.4</v>
      </c>
      <c r="I33" cm="1">
        <f t="array" ref="I33">INDEX(GMWQ!$A$2:$HN$50,MATCH(1,(GMWQ!$HM$2:$HM$50=I$3)*(GMWQ!$HN$2:$HN$50=I$1),0),$B33-1973)</f>
        <v>183119</v>
      </c>
      <c r="J33" cm="1">
        <f t="array" ref="J33">INDEX(GMWQ!$A$2:$HN$50,MATCH(1,(GMWQ!$HM$2:$HM$50=J$3)*(GMWQ!$HN$2:$HN$50=J$1),0),$B33-1973)</f>
        <v>3863.145</v>
      </c>
      <c r="K33" cm="1">
        <f t="array" ref="K33">INDEX(GMWQ!$A$2:$HN$50,MATCH(1,(GMWQ!$HM$2:$HM$50=K$3)*(GMWQ!$HN$2:$HN$50=K$1),0),$B33-1973)</f>
        <v>306708</v>
      </c>
      <c r="L33" cm="1">
        <f t="array" ref="L33">INDEX(GMWQ!$A$2:$HN$50,MATCH(1,(GMWQ!$HM$2:$HM$50=L$3)*(GMWQ!$HN$2:$HN$50=L$1),0),$B33-1973)</f>
        <v>24770</v>
      </c>
      <c r="M33" cm="1">
        <f t="array" ref="M33">INDEX(GMWQ!$A$2:$HN$50,MATCH(1,(GMWQ!$HM$2:$HM$50=M$3)*(GMWQ!$HN$2:$HN$50=M$1),0),$B33-1973)</f>
        <v>2220.4349999999999</v>
      </c>
      <c r="N33" cm="1">
        <f t="array" ref="N33">INDEX(GMWQ!$A$2:$HN$50,MATCH(1,(GMWQ!$HM$2:$HM$50=N$3)*(GMWQ!$HN$2:$HN$50=N$1),0),$B33-1973)</f>
        <v>11.4</v>
      </c>
      <c r="O33" cm="1">
        <f t="array" ref="O33">INDEX(GMWQ!$A$2:$HN$50,MATCH(1,(GMWQ!$HM$2:$HM$50=O$3)*(GMWQ!$HN$2:$HN$50=O$1),0),$B33-1973)</f>
        <v>183119</v>
      </c>
      <c r="P33" cm="1">
        <f t="array" ref="P33">INDEX(GMWQ!$A$2:$HN$50,MATCH(1,(GMWQ!$HM$2:$HM$50=P$3)*(GMWQ!$HN$2:$HN$50=P$1),0),$B33-1973)</f>
        <v>3863.145</v>
      </c>
    </row>
    <row r="34" spans="1:16">
      <c r="B34">
        <f t="shared" si="2"/>
        <v>2007</v>
      </c>
      <c r="C34">
        <f t="shared" si="3"/>
        <v>1986</v>
      </c>
      <c r="D34">
        <f t="shared" si="3"/>
        <v>1986</v>
      </c>
      <c r="E34" cm="1">
        <f t="array" ref="E34">INDEX(GMWQ!$A$2:$HN$50,MATCH(1,(GMWQ!$HM$2:$HM$50=E$3)*(GMWQ!$HN$2:$HN$50=E$1),0),$B34-1973)</f>
        <v>312615</v>
      </c>
      <c r="F34" cm="1">
        <f t="array" ref="F34">INDEX(GMWQ!$A$2:$HN$50,MATCH(1,(GMWQ!$HM$2:$HM$50=F$3)*(GMWQ!$HN$2:$HN$50=F$1),0),$B34-1973)</f>
        <v>24850</v>
      </c>
      <c r="G34" cm="1">
        <f t="array" ref="G34">INDEX(GMWQ!$A$2:$HN$50,MATCH(1,(GMWQ!$HM$2:$HM$50=G$3)*(GMWQ!$HN$2:$HN$50=G$1),0),$B34-1973)</f>
        <v>2251.2330000000002</v>
      </c>
      <c r="H34" cm="1">
        <f t="array" ref="H34">INDEX(GMWQ!$A$2:$HN$50,MATCH(1,(GMWQ!$HM$2:$HM$50=H$3)*(GMWQ!$HN$2:$HN$50=H$1),0),$B34-1973)</f>
        <v>11.3</v>
      </c>
      <c r="I34" cm="1">
        <f t="array" ref="I34">INDEX(GMWQ!$A$2:$HN$50,MATCH(1,(GMWQ!$HM$2:$HM$50=I$3)*(GMWQ!$HN$2:$HN$50=I$1),0),$B34-1973)</f>
        <v>183388</v>
      </c>
      <c r="J34" cm="1">
        <f t="array" ref="J34">INDEX(GMWQ!$A$2:$HN$50,MATCH(1,(GMWQ!$HM$2:$HM$50=J$3)*(GMWQ!$HN$2:$HN$50=J$1),0),$B34-1973)</f>
        <v>3930.6030000000001</v>
      </c>
      <c r="K34" cm="1">
        <f t="array" ref="K34">INDEX(GMWQ!$A$2:$HN$50,MATCH(1,(GMWQ!$HM$2:$HM$50=K$3)*(GMWQ!$HN$2:$HN$50=K$1),0),$B34-1973)</f>
        <v>312615</v>
      </c>
      <c r="L34" cm="1">
        <f t="array" ref="L34">INDEX(GMWQ!$A$2:$HN$50,MATCH(1,(GMWQ!$HM$2:$HM$50=L$3)*(GMWQ!$HN$2:$HN$50=L$1),0),$B34-1973)</f>
        <v>24850</v>
      </c>
      <c r="M34" cm="1">
        <f t="array" ref="M34">INDEX(GMWQ!$A$2:$HN$50,MATCH(1,(GMWQ!$HM$2:$HM$50=M$3)*(GMWQ!$HN$2:$HN$50=M$1),0),$B34-1973)</f>
        <v>2251.2330000000002</v>
      </c>
      <c r="N34" cm="1">
        <f t="array" ref="N34">INDEX(GMWQ!$A$2:$HN$50,MATCH(1,(GMWQ!$HM$2:$HM$50=N$3)*(GMWQ!$HN$2:$HN$50=N$1),0),$B34-1973)</f>
        <v>11.3</v>
      </c>
      <c r="O34" cm="1">
        <f t="array" ref="O34">INDEX(GMWQ!$A$2:$HN$50,MATCH(1,(GMWQ!$HM$2:$HM$50=O$3)*(GMWQ!$HN$2:$HN$50=O$1),0),$B34-1973)</f>
        <v>183388</v>
      </c>
      <c r="P34" cm="1">
        <f t="array" ref="P34">INDEX(GMWQ!$A$2:$HN$50,MATCH(1,(GMWQ!$HM$2:$HM$50=P$3)*(GMWQ!$HN$2:$HN$50=P$1),0),$B34-1973)</f>
        <v>3930.6030000000001</v>
      </c>
    </row>
    <row r="35" spans="1:16">
      <c r="A35">
        <v>1987</v>
      </c>
      <c r="B35">
        <f t="shared" si="2"/>
        <v>2008</v>
      </c>
      <c r="C35">
        <f t="shared" si="3"/>
        <v>1987</v>
      </c>
      <c r="D35">
        <f t="shared" si="3"/>
        <v>1986</v>
      </c>
      <c r="E35" cm="1">
        <f t="array" ref="E35">INDEX(GMWQ!$A$2:$HN$50,MATCH(1,(GMWQ!$HM$2:$HM$50=E$3)*(GMWQ!$HN$2:$HN$50=E$1),0),$B35-1973)</f>
        <v>314804</v>
      </c>
      <c r="F35" cm="1">
        <f t="array" ref="F35">INDEX(GMWQ!$A$2:$HN$50,MATCH(1,(GMWQ!$HM$2:$HM$50=F$3)*(GMWQ!$HN$2:$HN$50=F$1),0),$B35-1973)</f>
        <v>24925</v>
      </c>
      <c r="G35" cm="1">
        <f t="array" ref="G35">INDEX(GMWQ!$A$2:$HN$50,MATCH(1,(GMWQ!$HM$2:$HM$50=G$3)*(GMWQ!$HN$2:$HN$50=G$1),0),$B35-1973)</f>
        <v>2282.895</v>
      </c>
      <c r="H35" cm="1">
        <f t="array" ref="H35">INDEX(GMWQ!$A$2:$HN$50,MATCH(1,(GMWQ!$HM$2:$HM$50=H$3)*(GMWQ!$HN$2:$HN$50=H$1),0),$B35-1973)</f>
        <v>11.1</v>
      </c>
      <c r="I35" cm="1">
        <f t="array" ref="I35">INDEX(GMWQ!$A$2:$HN$50,MATCH(1,(GMWQ!$HM$2:$HM$50=I$3)*(GMWQ!$HN$2:$HN$50=I$1),0),$B35-1973)</f>
        <v>180901</v>
      </c>
      <c r="J35" cm="1">
        <f t="array" ref="J35">INDEX(GMWQ!$A$2:$HN$50,MATCH(1,(GMWQ!$HM$2:$HM$50=J$3)*(GMWQ!$HN$2:$HN$50=J$1),0),$B35-1973)</f>
        <v>4305</v>
      </c>
      <c r="K35" cm="1">
        <f t="array" ref="K35">INDEX(GMWQ!$A$2:$HN$50,MATCH(1,(GMWQ!$HM$2:$HM$50=K$3)*(GMWQ!$HN$2:$HN$50=K$1),0),$B35-1973)</f>
        <v>314804</v>
      </c>
      <c r="L35" cm="1">
        <f t="array" ref="L35">INDEX(GMWQ!$A$2:$HN$50,MATCH(1,(GMWQ!$HM$2:$HM$50=L$3)*(GMWQ!$HN$2:$HN$50=L$1),0),$B35-1973)</f>
        <v>24925</v>
      </c>
      <c r="M35" cm="1">
        <f t="array" ref="M35">INDEX(GMWQ!$A$2:$HN$50,MATCH(1,(GMWQ!$HM$2:$HM$50=M$3)*(GMWQ!$HN$2:$HN$50=M$1),0),$B35-1973)</f>
        <v>2282.895</v>
      </c>
      <c r="N35" cm="1">
        <f t="array" ref="N35">INDEX(GMWQ!$A$2:$HN$50,MATCH(1,(GMWQ!$HM$2:$HM$50=N$3)*(GMWQ!$HN$2:$HN$50=N$1),0),$B35-1973)</f>
        <v>11.1</v>
      </c>
      <c r="O35" cm="1">
        <f t="array" ref="O35">INDEX(GMWQ!$A$2:$HN$50,MATCH(1,(GMWQ!$HM$2:$HM$50=O$3)*(GMWQ!$HN$2:$HN$50=O$1),0),$B35-1973)</f>
        <v>180901</v>
      </c>
      <c r="P35" cm="1">
        <f t="array" ref="P35">INDEX(GMWQ!$A$2:$HN$50,MATCH(1,(GMWQ!$HM$2:$HM$50=P$3)*(GMWQ!$HN$2:$HN$50=P$1),0),$B35-1973)</f>
        <v>4305</v>
      </c>
    </row>
    <row r="36" spans="1:16">
      <c r="B36">
        <f t="shared" si="2"/>
        <v>2009</v>
      </c>
      <c r="C36">
        <f t="shared" si="3"/>
        <v>1987</v>
      </c>
      <c r="D36">
        <f t="shared" si="3"/>
        <v>1987</v>
      </c>
      <c r="E36" cm="1">
        <f t="array" ref="E36">INDEX(GMWQ!$A$2:$HN$50,MATCH(1,(GMWQ!$HM$2:$HM$50=E$3)*(GMWQ!$HN$2:$HN$50=E$1),0),$B36-1973)</f>
        <v>319478</v>
      </c>
      <c r="F36" cm="1">
        <f t="array" ref="F36">INDEX(GMWQ!$A$2:$HN$50,MATCH(1,(GMWQ!$HM$2:$HM$50=F$3)*(GMWQ!$HN$2:$HN$50=F$1),0),$B36-1973)</f>
        <v>25110</v>
      </c>
      <c r="G36" cm="1">
        <f t="array" ref="G36">INDEX(GMWQ!$A$2:$HN$50,MATCH(1,(GMWQ!$HM$2:$HM$50=G$3)*(GMWQ!$HN$2:$HN$50=G$1),0),$B36-1973)</f>
        <v>2321.7919999999999</v>
      </c>
      <c r="H36" cm="1">
        <f t="array" ref="H36">INDEX(GMWQ!$A$2:$HN$50,MATCH(1,(GMWQ!$HM$2:$HM$50=H$3)*(GMWQ!$HN$2:$HN$50=H$1),0),$B36-1973)</f>
        <v>10.7</v>
      </c>
      <c r="I36" cm="1">
        <f t="array" ref="I36">INDEX(GMWQ!$A$2:$HN$50,MATCH(1,(GMWQ!$HM$2:$HM$50=I$3)*(GMWQ!$HN$2:$HN$50=I$1),0),$B36-1973)</f>
        <v>185020</v>
      </c>
      <c r="J36" cm="1">
        <f t="array" ref="J36">INDEX(GMWQ!$A$2:$HN$50,MATCH(1,(GMWQ!$HM$2:$HM$50=J$3)*(GMWQ!$HN$2:$HN$50=J$1),0),$B36-1973)</f>
        <v>4334</v>
      </c>
      <c r="K36" cm="1">
        <f t="array" ref="K36">INDEX(GMWQ!$A$2:$HN$50,MATCH(1,(GMWQ!$HM$2:$HM$50=K$3)*(GMWQ!$HN$2:$HN$50=K$1),0),$B36-1973)</f>
        <v>319478</v>
      </c>
      <c r="L36" cm="1">
        <f t="array" ref="L36">INDEX(GMWQ!$A$2:$HN$50,MATCH(1,(GMWQ!$HM$2:$HM$50=L$3)*(GMWQ!$HN$2:$HN$50=L$1),0),$B36-1973)</f>
        <v>25110</v>
      </c>
      <c r="M36" cm="1">
        <f t="array" ref="M36">INDEX(GMWQ!$A$2:$HN$50,MATCH(1,(GMWQ!$HM$2:$HM$50=M$3)*(GMWQ!$HN$2:$HN$50=M$1),0),$B36-1973)</f>
        <v>2321.7919999999999</v>
      </c>
      <c r="N36" cm="1">
        <f t="array" ref="N36">INDEX(GMWQ!$A$2:$HN$50,MATCH(1,(GMWQ!$HM$2:$HM$50=N$3)*(GMWQ!$HN$2:$HN$50=N$1),0),$B36-1973)</f>
        <v>10.7</v>
      </c>
      <c r="O36" cm="1">
        <f t="array" ref="O36">INDEX(GMWQ!$A$2:$HN$50,MATCH(1,(GMWQ!$HM$2:$HM$50=O$3)*(GMWQ!$HN$2:$HN$50=O$1),0),$B36-1973)</f>
        <v>185020</v>
      </c>
      <c r="P36" cm="1">
        <f t="array" ref="P36">INDEX(GMWQ!$A$2:$HN$50,MATCH(1,(GMWQ!$HM$2:$HM$50=P$3)*(GMWQ!$HN$2:$HN$50=P$1),0),$B36-1973)</f>
        <v>4334</v>
      </c>
    </row>
    <row r="37" spans="1:16">
      <c r="B37">
        <f t="shared" si="2"/>
        <v>2010</v>
      </c>
      <c r="C37">
        <f t="shared" si="3"/>
        <v>1987</v>
      </c>
      <c r="D37">
        <f t="shared" si="3"/>
        <v>1987</v>
      </c>
      <c r="E37" cm="1">
        <f t="array" ref="E37">INDEX(GMWQ!$A$2:$HN$50,MATCH(1,(GMWQ!$HM$2:$HM$50=E$3)*(GMWQ!$HN$2:$HN$50=E$1),0),$B37-1973)</f>
        <v>327346</v>
      </c>
      <c r="F37" cm="1">
        <f t="array" ref="F37">INDEX(GMWQ!$A$2:$HN$50,MATCH(1,(GMWQ!$HM$2:$HM$50=F$3)*(GMWQ!$HN$2:$HN$50=F$1),0),$B37-1973)</f>
        <v>25345</v>
      </c>
      <c r="G37" cm="1">
        <f t="array" ref="G37">INDEX(GMWQ!$A$2:$HN$50,MATCH(1,(GMWQ!$HM$2:$HM$50=G$3)*(GMWQ!$HN$2:$HN$50=G$1),0),$B37-1973)</f>
        <v>2369.9499999999998</v>
      </c>
      <c r="H37" cm="1">
        <f t="array" ref="H37">INDEX(GMWQ!$A$2:$HN$50,MATCH(1,(GMWQ!$HM$2:$HM$50=H$3)*(GMWQ!$HN$2:$HN$50=H$1),0),$B37-1973)</f>
        <v>10.199999999999999</v>
      </c>
      <c r="I37" cm="1">
        <f t="array" ref="I37">INDEX(GMWQ!$A$2:$HN$50,MATCH(1,(GMWQ!$HM$2:$HM$50=I$3)*(GMWQ!$HN$2:$HN$50=I$1),0),$B37-1973)</f>
        <v>187551</v>
      </c>
      <c r="J37" cm="1">
        <f t="array" ref="J37">INDEX(GMWQ!$A$2:$HN$50,MATCH(1,(GMWQ!$HM$2:$HM$50=J$3)*(GMWQ!$HN$2:$HN$50=J$1),0),$B37-1973)</f>
        <v>4487</v>
      </c>
      <c r="K37" cm="1">
        <f t="array" ref="K37">INDEX(GMWQ!$A$2:$HN$50,MATCH(1,(GMWQ!$HM$2:$HM$50=K$3)*(GMWQ!$HN$2:$HN$50=K$1),0),$B37-1973)</f>
        <v>327346</v>
      </c>
      <c r="L37" cm="1">
        <f t="array" ref="L37">INDEX(GMWQ!$A$2:$HN$50,MATCH(1,(GMWQ!$HM$2:$HM$50=L$3)*(GMWQ!$HN$2:$HN$50=L$1),0),$B37-1973)</f>
        <v>25345</v>
      </c>
      <c r="M37" cm="1">
        <f t="array" ref="M37">INDEX(GMWQ!$A$2:$HN$50,MATCH(1,(GMWQ!$HM$2:$HM$50=M$3)*(GMWQ!$HN$2:$HN$50=M$1),0),$B37-1973)</f>
        <v>2369.9499999999998</v>
      </c>
      <c r="N37" cm="1">
        <f t="array" ref="N37">INDEX(GMWQ!$A$2:$HN$50,MATCH(1,(GMWQ!$HM$2:$HM$50=N$3)*(GMWQ!$HN$2:$HN$50=N$1),0),$B37-1973)</f>
        <v>10.199999999999999</v>
      </c>
      <c r="O37" cm="1">
        <f t="array" ref="O37">INDEX(GMWQ!$A$2:$HN$50,MATCH(1,(GMWQ!$HM$2:$HM$50=O$3)*(GMWQ!$HN$2:$HN$50=O$1),0),$B37-1973)</f>
        <v>187551</v>
      </c>
      <c r="P37" cm="1">
        <f t="array" ref="P37">INDEX(GMWQ!$A$2:$HN$50,MATCH(1,(GMWQ!$HM$2:$HM$50=P$3)*(GMWQ!$HN$2:$HN$50=P$1),0),$B37-1973)</f>
        <v>4487</v>
      </c>
    </row>
    <row r="38" spans="1:16">
      <c r="B38">
        <f t="shared" si="2"/>
        <v>2011</v>
      </c>
      <c r="C38">
        <f t="shared" si="3"/>
        <v>1987</v>
      </c>
      <c r="D38">
        <f t="shared" si="3"/>
        <v>1987</v>
      </c>
      <c r="E38" cm="1">
        <f t="array" ref="E38">INDEX(GMWQ!$A$2:$HN$50,MATCH(1,(GMWQ!$HM$2:$HM$50=E$3)*(GMWQ!$HN$2:$HN$50=E$1),0),$B38-1973)</f>
        <v>331075</v>
      </c>
      <c r="F38" cm="1">
        <f t="array" ref="F38">INDEX(GMWQ!$A$2:$HN$50,MATCH(1,(GMWQ!$HM$2:$HM$50=F$3)*(GMWQ!$HN$2:$HN$50=F$1),0),$B38-1973)</f>
        <v>25575</v>
      </c>
      <c r="G38" cm="1">
        <f t="array" ref="G38">INDEX(GMWQ!$A$2:$HN$50,MATCH(1,(GMWQ!$HM$2:$HM$50=G$3)*(GMWQ!$HN$2:$HN$50=G$1),0),$B38-1973)</f>
        <v>2418.279</v>
      </c>
      <c r="H38" cm="1">
        <f t="array" ref="H38">INDEX(GMWQ!$A$2:$HN$50,MATCH(1,(GMWQ!$HM$2:$HM$50=H$3)*(GMWQ!$HN$2:$HN$50=H$1),0),$B38-1973)</f>
        <v>9.6999999999999993</v>
      </c>
      <c r="I38" cm="1">
        <f t="array" ref="I38">INDEX(GMWQ!$A$2:$HN$50,MATCH(1,(GMWQ!$HM$2:$HM$50=I$3)*(GMWQ!$HN$2:$HN$50=I$1),0),$B38-1973)</f>
        <v>188860</v>
      </c>
      <c r="J38" cm="1">
        <f t="array" ref="J38">INDEX(GMWQ!$A$2:$HN$50,MATCH(1,(GMWQ!$HM$2:$HM$50=J$3)*(GMWQ!$HN$2:$HN$50=J$1),0),$B38-1973)</f>
        <v>4632</v>
      </c>
      <c r="K38" cm="1">
        <f t="array" ref="K38">INDEX(GMWQ!$A$2:$HN$50,MATCH(1,(GMWQ!$HM$2:$HM$50=K$3)*(GMWQ!$HN$2:$HN$50=K$1),0),$B38-1973)</f>
        <v>331075</v>
      </c>
      <c r="L38" cm="1">
        <f t="array" ref="L38">INDEX(GMWQ!$A$2:$HN$50,MATCH(1,(GMWQ!$HM$2:$HM$50=L$3)*(GMWQ!$HN$2:$HN$50=L$1),0),$B38-1973)</f>
        <v>25575</v>
      </c>
      <c r="M38" cm="1">
        <f t="array" ref="M38">INDEX(GMWQ!$A$2:$HN$50,MATCH(1,(GMWQ!$HM$2:$HM$50=M$3)*(GMWQ!$HN$2:$HN$50=M$1),0),$B38-1973)</f>
        <v>2418.279</v>
      </c>
      <c r="N38" cm="1">
        <f t="array" ref="N38">INDEX(GMWQ!$A$2:$HN$50,MATCH(1,(GMWQ!$HM$2:$HM$50=N$3)*(GMWQ!$HN$2:$HN$50=N$1),0),$B38-1973)</f>
        <v>9.6999999999999993</v>
      </c>
      <c r="O38" cm="1">
        <f t="array" ref="O38">INDEX(GMWQ!$A$2:$HN$50,MATCH(1,(GMWQ!$HM$2:$HM$50=O$3)*(GMWQ!$HN$2:$HN$50=O$1),0),$B38-1973)</f>
        <v>188860</v>
      </c>
      <c r="P38" cm="1">
        <f t="array" ref="P38">INDEX(GMWQ!$A$2:$HN$50,MATCH(1,(GMWQ!$HM$2:$HM$50=P$3)*(GMWQ!$HN$2:$HN$50=P$1),0),$B38-1973)</f>
        <v>4632</v>
      </c>
    </row>
    <row r="39" spans="1:16">
      <c r="A39">
        <v>1988</v>
      </c>
      <c r="B39">
        <f t="shared" si="2"/>
        <v>2012</v>
      </c>
      <c r="C39">
        <f t="shared" si="3"/>
        <v>1988</v>
      </c>
      <c r="D39">
        <f t="shared" si="3"/>
        <v>1987</v>
      </c>
      <c r="E39" cm="1">
        <f t="array" ref="E39">INDEX(GMWQ!$A$2:$HN$50,MATCH(1,(GMWQ!$HM$2:$HM$50=E$3)*(GMWQ!$HN$2:$HN$50=E$1),0),$B39-1973)</f>
        <v>336442</v>
      </c>
      <c r="F39" cm="1">
        <f t="array" ref="F39">INDEX(GMWQ!$A$2:$HN$50,MATCH(1,(GMWQ!$HM$2:$HM$50=F$3)*(GMWQ!$HN$2:$HN$50=F$1),0),$B39-1973)</f>
        <v>25795</v>
      </c>
      <c r="G39" cm="1">
        <f t="array" ref="G39">INDEX(GMWQ!$A$2:$HN$50,MATCH(1,(GMWQ!$HM$2:$HM$50=G$3)*(GMWQ!$HN$2:$HN$50=G$1),0),$B39-1973)</f>
        <v>2470.636</v>
      </c>
      <c r="H39" cm="1">
        <f t="array" ref="H39">INDEX(GMWQ!$A$2:$HN$50,MATCH(1,(GMWQ!$HM$2:$HM$50=H$3)*(GMWQ!$HN$2:$HN$50=H$1),0),$B39-1973)</f>
        <v>9.1999999999999993</v>
      </c>
      <c r="I39" cm="1">
        <f t="array" ref="I39">INDEX(GMWQ!$A$2:$HN$50,MATCH(1,(GMWQ!$HM$2:$HM$50=I$3)*(GMWQ!$HN$2:$HN$50=I$1),0),$B39-1973)</f>
        <v>191709</v>
      </c>
      <c r="J39" cm="1">
        <f t="array" ref="J39">INDEX(GMWQ!$A$2:$HN$50,MATCH(1,(GMWQ!$HM$2:$HM$50=J$3)*(GMWQ!$HN$2:$HN$50=J$1),0),$B39-1973)</f>
        <v>4640</v>
      </c>
      <c r="K39" cm="1">
        <f t="array" ref="K39">INDEX(GMWQ!$A$2:$HN$50,MATCH(1,(GMWQ!$HM$2:$HM$50=K$3)*(GMWQ!$HN$2:$HN$50=K$1),0),$B39-1973)</f>
        <v>336442</v>
      </c>
      <c r="L39" cm="1">
        <f t="array" ref="L39">INDEX(GMWQ!$A$2:$HN$50,MATCH(1,(GMWQ!$HM$2:$HM$50=L$3)*(GMWQ!$HN$2:$HN$50=L$1),0),$B39-1973)</f>
        <v>25795</v>
      </c>
      <c r="M39" cm="1">
        <f t="array" ref="M39">INDEX(GMWQ!$A$2:$HN$50,MATCH(1,(GMWQ!$HM$2:$HM$50=M$3)*(GMWQ!$HN$2:$HN$50=M$1),0),$B39-1973)</f>
        <v>2470.636</v>
      </c>
      <c r="N39" cm="1">
        <f t="array" ref="N39">INDEX(GMWQ!$A$2:$HN$50,MATCH(1,(GMWQ!$HM$2:$HM$50=N$3)*(GMWQ!$HN$2:$HN$50=N$1),0),$B39-1973)</f>
        <v>9.1999999999999993</v>
      </c>
      <c r="O39" cm="1">
        <f t="array" ref="O39">INDEX(GMWQ!$A$2:$HN$50,MATCH(1,(GMWQ!$HM$2:$HM$50=O$3)*(GMWQ!$HN$2:$HN$50=O$1),0),$B39-1973)</f>
        <v>191709</v>
      </c>
      <c r="P39" cm="1">
        <f t="array" ref="P39">INDEX(GMWQ!$A$2:$HN$50,MATCH(1,(GMWQ!$HM$2:$HM$50=P$3)*(GMWQ!$HN$2:$HN$50=P$1),0),$B39-1973)</f>
        <v>4640</v>
      </c>
    </row>
    <row r="40" spans="1:16">
      <c r="B40">
        <f t="shared" si="2"/>
        <v>2013</v>
      </c>
      <c r="C40">
        <f t="shared" si="3"/>
        <v>1988</v>
      </c>
      <c r="D40">
        <f t="shared" si="3"/>
        <v>1988</v>
      </c>
      <c r="E40" cm="1">
        <f t="array" ref="E40">INDEX(GMWQ!$A$2:$HN$50,MATCH(1,(GMWQ!$HM$2:$HM$50=E$3)*(GMWQ!$HN$2:$HN$50=E$1),0),$B40-1973)</f>
        <v>338186</v>
      </c>
      <c r="F40" cm="1">
        <f t="array" ref="F40">INDEX(GMWQ!$A$2:$HN$50,MATCH(1,(GMWQ!$HM$2:$HM$50=F$3)*(GMWQ!$HN$2:$HN$50=F$1),0),$B40-1973)</f>
        <v>25970</v>
      </c>
      <c r="G40" cm="1">
        <f t="array" ref="G40">INDEX(GMWQ!$A$2:$HN$50,MATCH(1,(GMWQ!$HM$2:$HM$50=G$3)*(GMWQ!$HN$2:$HN$50=G$1),0),$B40-1973)</f>
        <v>2512.3130000000001</v>
      </c>
      <c r="H40" cm="1">
        <f t="array" ref="H40">INDEX(GMWQ!$A$2:$HN$50,MATCH(1,(GMWQ!$HM$2:$HM$50=H$3)*(GMWQ!$HN$2:$HN$50=H$1),0),$B40-1973)</f>
        <v>8.6999999999999993</v>
      </c>
      <c r="I40" cm="1">
        <f t="array" ref="I40">INDEX(GMWQ!$A$2:$HN$50,MATCH(1,(GMWQ!$HM$2:$HM$50=I$3)*(GMWQ!$HN$2:$HN$50=I$1),0),$B40-1973)</f>
        <v>194935</v>
      </c>
      <c r="J40" cm="1">
        <f t="array" ref="J40">INDEX(GMWQ!$A$2:$HN$50,MATCH(1,(GMWQ!$HM$2:$HM$50=J$3)*(GMWQ!$HN$2:$HN$50=J$1),0),$B40-1973)</f>
        <v>4879</v>
      </c>
      <c r="K40" cm="1">
        <f t="array" ref="K40">INDEX(GMWQ!$A$2:$HN$50,MATCH(1,(GMWQ!$HM$2:$HM$50=K$3)*(GMWQ!$HN$2:$HN$50=K$1),0),$B40-1973)</f>
        <v>338186</v>
      </c>
      <c r="L40" cm="1">
        <f t="array" ref="L40">INDEX(GMWQ!$A$2:$HN$50,MATCH(1,(GMWQ!$HM$2:$HM$50=L$3)*(GMWQ!$HN$2:$HN$50=L$1),0),$B40-1973)</f>
        <v>25970</v>
      </c>
      <c r="M40" cm="1">
        <f t="array" ref="M40">INDEX(GMWQ!$A$2:$HN$50,MATCH(1,(GMWQ!$HM$2:$HM$50=M$3)*(GMWQ!$HN$2:$HN$50=M$1),0),$B40-1973)</f>
        <v>2512.3130000000001</v>
      </c>
      <c r="N40" cm="1">
        <f t="array" ref="N40">INDEX(GMWQ!$A$2:$HN$50,MATCH(1,(GMWQ!$HM$2:$HM$50=N$3)*(GMWQ!$HN$2:$HN$50=N$1),0),$B40-1973)</f>
        <v>8.6999999999999993</v>
      </c>
      <c r="O40" cm="1">
        <f t="array" ref="O40">INDEX(GMWQ!$A$2:$HN$50,MATCH(1,(GMWQ!$HM$2:$HM$50=O$3)*(GMWQ!$HN$2:$HN$50=O$1),0),$B40-1973)</f>
        <v>194935</v>
      </c>
      <c r="P40" cm="1">
        <f t="array" ref="P40">INDEX(GMWQ!$A$2:$HN$50,MATCH(1,(GMWQ!$HM$2:$HM$50=P$3)*(GMWQ!$HN$2:$HN$50=P$1),0),$B40-1973)</f>
        <v>4879</v>
      </c>
    </row>
    <row r="41" spans="1:16">
      <c r="B41">
        <f t="shared" si="2"/>
        <v>2014</v>
      </c>
      <c r="C41">
        <f t="shared" si="3"/>
        <v>1988</v>
      </c>
      <c r="D41">
        <f t="shared" si="3"/>
        <v>1988</v>
      </c>
      <c r="E41" cm="1">
        <f t="array" ref="E41">INDEX(GMWQ!$A$2:$HN$50,MATCH(1,(GMWQ!$HM$2:$HM$50=E$3)*(GMWQ!$HN$2:$HN$50=E$1),0),$B41-1973)</f>
        <v>342414</v>
      </c>
      <c r="F41" cm="1">
        <f t="array" ref="F41">INDEX(GMWQ!$A$2:$HN$50,MATCH(1,(GMWQ!$HM$2:$HM$50=F$3)*(GMWQ!$HN$2:$HN$50=F$1),0),$B41-1973)</f>
        <v>26160</v>
      </c>
      <c r="G41" cm="1">
        <f t="array" ref="G41">INDEX(GMWQ!$A$2:$HN$50,MATCH(1,(GMWQ!$HM$2:$HM$50=G$3)*(GMWQ!$HN$2:$HN$50=G$1),0),$B41-1973)</f>
        <v>2569.6179999999999</v>
      </c>
      <c r="H41" cm="1">
        <f t="array" ref="H41">INDEX(GMWQ!$A$2:$HN$50,MATCH(1,(GMWQ!$HM$2:$HM$50=H$3)*(GMWQ!$HN$2:$HN$50=H$1),0),$B41-1973)</f>
        <v>8.4</v>
      </c>
      <c r="I41" cm="1">
        <f t="array" ref="I41">INDEX(GMWQ!$A$2:$HN$50,MATCH(1,(GMWQ!$HM$2:$HM$50=I$3)*(GMWQ!$HN$2:$HN$50=I$1),0),$B41-1973)</f>
        <v>197179</v>
      </c>
      <c r="J41" cm="1">
        <f t="array" ref="J41">INDEX(GMWQ!$A$2:$HN$50,MATCH(1,(GMWQ!$HM$2:$HM$50=J$3)*(GMWQ!$HN$2:$HN$50=J$1),0),$B41-1973)</f>
        <v>5040</v>
      </c>
      <c r="K41" cm="1">
        <f t="array" ref="K41">INDEX(GMWQ!$A$2:$HN$50,MATCH(1,(GMWQ!$HM$2:$HM$50=K$3)*(GMWQ!$HN$2:$HN$50=K$1),0),$B41-1973)</f>
        <v>342414</v>
      </c>
      <c r="L41" cm="1">
        <f t="array" ref="L41">INDEX(GMWQ!$A$2:$HN$50,MATCH(1,(GMWQ!$HM$2:$HM$50=L$3)*(GMWQ!$HN$2:$HN$50=L$1),0),$B41-1973)</f>
        <v>26160</v>
      </c>
      <c r="M41" cm="1">
        <f t="array" ref="M41">INDEX(GMWQ!$A$2:$HN$50,MATCH(1,(GMWQ!$HM$2:$HM$50=M$3)*(GMWQ!$HN$2:$HN$50=M$1),0),$B41-1973)</f>
        <v>2569.6179999999999</v>
      </c>
      <c r="N41" cm="1">
        <f t="array" ref="N41">INDEX(GMWQ!$A$2:$HN$50,MATCH(1,(GMWQ!$HM$2:$HM$50=N$3)*(GMWQ!$HN$2:$HN$50=N$1),0),$B41-1973)</f>
        <v>8.4</v>
      </c>
      <c r="O41" cm="1">
        <f t="array" ref="O41">INDEX(GMWQ!$A$2:$HN$50,MATCH(1,(GMWQ!$HM$2:$HM$50=O$3)*(GMWQ!$HN$2:$HN$50=O$1),0),$B41-1973)</f>
        <v>197179</v>
      </c>
      <c r="P41" cm="1">
        <f t="array" ref="P41">INDEX(GMWQ!$A$2:$HN$50,MATCH(1,(GMWQ!$HM$2:$HM$50=P$3)*(GMWQ!$HN$2:$HN$50=P$1),0),$B41-1973)</f>
        <v>5040</v>
      </c>
    </row>
    <row r="42" spans="1:16">
      <c r="B42">
        <f t="shared" si="2"/>
        <v>2015</v>
      </c>
      <c r="C42">
        <f t="shared" si="3"/>
        <v>1988</v>
      </c>
      <c r="D42">
        <f t="shared" si="3"/>
        <v>1988</v>
      </c>
      <c r="E42" cm="1">
        <f t="array" ref="E42">INDEX(GMWQ!$A$2:$HN$50,MATCH(1,(GMWQ!$HM$2:$HM$50=E$3)*(GMWQ!$HN$2:$HN$50=E$1),0),$B42-1973)</f>
        <v>345162</v>
      </c>
      <c r="F42" cm="1">
        <f t="array" ref="F42">INDEX(GMWQ!$A$2:$HN$50,MATCH(1,(GMWQ!$HM$2:$HM$50=F$3)*(GMWQ!$HN$2:$HN$50=F$1),0),$B42-1973)</f>
        <v>26355</v>
      </c>
      <c r="G42" cm="1">
        <f t="array" ref="G42">INDEX(GMWQ!$A$2:$HN$50,MATCH(1,(GMWQ!$HM$2:$HM$50=G$3)*(GMWQ!$HN$2:$HN$50=G$1),0),$B42-1973)</f>
        <v>2641.6390000000001</v>
      </c>
      <c r="H42" cm="1">
        <f t="array" ref="H42">INDEX(GMWQ!$A$2:$HN$50,MATCH(1,(GMWQ!$HM$2:$HM$50=H$3)*(GMWQ!$HN$2:$HN$50=H$1),0),$B42-1973)</f>
        <v>8</v>
      </c>
      <c r="I42" cm="1">
        <f t="array" ref="I42">INDEX(GMWQ!$A$2:$HN$50,MATCH(1,(GMWQ!$HM$2:$HM$50=I$3)*(GMWQ!$HN$2:$HN$50=I$1),0),$B42-1973)</f>
        <v>198740</v>
      </c>
      <c r="J42" cm="1">
        <f t="array" ref="J42">INDEX(GMWQ!$A$2:$HN$50,MATCH(1,(GMWQ!$HM$2:$HM$50=J$3)*(GMWQ!$HN$2:$HN$50=J$1),0),$B42-1973)</f>
        <v>5234</v>
      </c>
      <c r="K42" cm="1">
        <f t="array" ref="K42">INDEX(GMWQ!$A$2:$HN$50,MATCH(1,(GMWQ!$HM$2:$HM$50=K$3)*(GMWQ!$HN$2:$HN$50=K$1),0),$B42-1973)</f>
        <v>345162</v>
      </c>
      <c r="L42" cm="1">
        <f t="array" ref="L42">INDEX(GMWQ!$A$2:$HN$50,MATCH(1,(GMWQ!$HM$2:$HM$50=L$3)*(GMWQ!$HN$2:$HN$50=L$1),0),$B42-1973)</f>
        <v>26355</v>
      </c>
      <c r="M42" cm="1">
        <f t="array" ref="M42">INDEX(GMWQ!$A$2:$HN$50,MATCH(1,(GMWQ!$HM$2:$HM$50=M$3)*(GMWQ!$HN$2:$HN$50=M$1),0),$B42-1973)</f>
        <v>2641.6390000000001</v>
      </c>
      <c r="N42" cm="1">
        <f t="array" ref="N42">INDEX(GMWQ!$A$2:$HN$50,MATCH(1,(GMWQ!$HM$2:$HM$50=N$3)*(GMWQ!$HN$2:$HN$50=N$1),0),$B42-1973)</f>
        <v>8</v>
      </c>
      <c r="O42" cm="1">
        <f t="array" ref="O42">INDEX(GMWQ!$A$2:$HN$50,MATCH(1,(GMWQ!$HM$2:$HM$50=O$3)*(GMWQ!$HN$2:$HN$50=O$1),0),$B42-1973)</f>
        <v>198740</v>
      </c>
      <c r="P42" cm="1">
        <f t="array" ref="P42">INDEX(GMWQ!$A$2:$HN$50,MATCH(1,(GMWQ!$HM$2:$HM$50=P$3)*(GMWQ!$HN$2:$HN$50=P$1),0),$B42-1973)</f>
        <v>5234</v>
      </c>
    </row>
    <row r="43" spans="1:16">
      <c r="A43">
        <v>1989</v>
      </c>
      <c r="B43">
        <f t="shared" si="2"/>
        <v>2016</v>
      </c>
      <c r="C43">
        <f t="shared" si="3"/>
        <v>1989</v>
      </c>
      <c r="D43">
        <f t="shared" si="3"/>
        <v>1988</v>
      </c>
      <c r="E43" cm="1">
        <f t="array" ref="E43">INDEX(GMWQ!$A$2:$HN$50,MATCH(1,(GMWQ!$HM$2:$HM$50=E$3)*(GMWQ!$HN$2:$HN$50=E$1),0),$B43-1973)</f>
        <v>346836</v>
      </c>
      <c r="F43" cm="1">
        <f t="array" ref="F43">INDEX(GMWQ!$A$2:$HN$50,MATCH(1,(GMWQ!$HM$2:$HM$50=F$3)*(GMWQ!$HN$2:$HN$50=F$1),0),$B43-1973)</f>
        <v>26590</v>
      </c>
      <c r="G43" cm="1">
        <f t="array" ref="G43">INDEX(GMWQ!$A$2:$HN$50,MATCH(1,(GMWQ!$HM$2:$HM$50=G$3)*(GMWQ!$HN$2:$HN$50=G$1),0),$B43-1973)</f>
        <v>2684.4940000000001</v>
      </c>
      <c r="H43" cm="1">
        <f t="array" ref="H43">INDEX(GMWQ!$A$2:$HN$50,MATCH(1,(GMWQ!$HM$2:$HM$50=H$3)*(GMWQ!$HN$2:$HN$50=H$1),0),$B43-1973)</f>
        <v>7.6</v>
      </c>
      <c r="I43" cm="1">
        <f t="array" ref="I43">INDEX(GMWQ!$A$2:$HN$50,MATCH(1,(GMWQ!$HM$2:$HM$50=I$3)*(GMWQ!$HN$2:$HN$50=I$1),0),$B43-1973)</f>
        <v>201265</v>
      </c>
      <c r="J43" cm="1">
        <f t="array" ref="J43">INDEX(GMWQ!$A$2:$HN$50,MATCH(1,(GMWQ!$HM$2:$HM$50=J$3)*(GMWQ!$HN$2:$HN$50=J$1),0),$B43-1973)</f>
        <v>5239</v>
      </c>
      <c r="K43" cm="1">
        <f t="array" ref="K43">INDEX(GMWQ!$A$2:$HN$50,MATCH(1,(GMWQ!$HM$2:$HM$50=K$3)*(GMWQ!$HN$2:$HN$50=K$1),0),$B43-1973)</f>
        <v>346836</v>
      </c>
      <c r="L43" cm="1">
        <f t="array" ref="L43">INDEX(GMWQ!$A$2:$HN$50,MATCH(1,(GMWQ!$HM$2:$HM$50=L$3)*(GMWQ!$HN$2:$HN$50=L$1),0),$B43-1973)</f>
        <v>26590</v>
      </c>
      <c r="M43" cm="1">
        <f t="array" ref="M43">INDEX(GMWQ!$A$2:$HN$50,MATCH(1,(GMWQ!$HM$2:$HM$50=M$3)*(GMWQ!$HN$2:$HN$50=M$1),0),$B43-1973)</f>
        <v>2684.4940000000001</v>
      </c>
      <c r="N43" cm="1">
        <f t="array" ref="N43">INDEX(GMWQ!$A$2:$HN$50,MATCH(1,(GMWQ!$HM$2:$HM$50=N$3)*(GMWQ!$HN$2:$HN$50=N$1),0),$B43-1973)</f>
        <v>7.6</v>
      </c>
      <c r="O43" cm="1">
        <f t="array" ref="O43">INDEX(GMWQ!$A$2:$HN$50,MATCH(1,(GMWQ!$HM$2:$HM$50=O$3)*(GMWQ!$HN$2:$HN$50=O$1),0),$B43-1973)</f>
        <v>201265</v>
      </c>
      <c r="P43" cm="1">
        <f t="array" ref="P43">INDEX(GMWQ!$A$2:$HN$50,MATCH(1,(GMWQ!$HM$2:$HM$50=P$3)*(GMWQ!$HN$2:$HN$50=P$1),0),$B43-1973)</f>
        <v>5239</v>
      </c>
    </row>
    <row r="44" spans="1:16">
      <c r="B44">
        <f t="shared" si="2"/>
        <v>2017</v>
      </c>
      <c r="C44">
        <f t="shared" si="3"/>
        <v>1989</v>
      </c>
      <c r="D44">
        <f t="shared" si="3"/>
        <v>1989</v>
      </c>
      <c r="E44" cm="1">
        <f t="array" ref="E44">INDEX(GMWQ!$A$2:$HN$50,MATCH(1,(GMWQ!$HM$2:$HM$50=E$3)*(GMWQ!$HN$2:$HN$50=E$1),0),$B44-1973)</f>
        <v>348997</v>
      </c>
      <c r="F44" cm="1">
        <f t="array" ref="F44">INDEX(GMWQ!$A$2:$HN$50,MATCH(1,(GMWQ!$HM$2:$HM$50=F$3)*(GMWQ!$HN$2:$HN$50=F$1),0),$B44-1973)</f>
        <v>26730</v>
      </c>
      <c r="G44" cm="1">
        <f t="array" ref="G44">INDEX(GMWQ!$A$2:$HN$50,MATCH(1,(GMWQ!$HM$2:$HM$50=G$3)*(GMWQ!$HN$2:$HN$50=G$1),0),$B44-1973)</f>
        <v>2756.2930000000001</v>
      </c>
      <c r="H44" cm="1">
        <f t="array" ref="H44">INDEX(GMWQ!$A$2:$HN$50,MATCH(1,(GMWQ!$HM$2:$HM$50=H$3)*(GMWQ!$HN$2:$HN$50=H$1),0),$B44-1973)</f>
        <v>7.2</v>
      </c>
      <c r="I44" cm="1">
        <f t="array" ref="I44">INDEX(GMWQ!$A$2:$HN$50,MATCH(1,(GMWQ!$HM$2:$HM$50=I$3)*(GMWQ!$HN$2:$HN$50=I$1),0),$B44-1973)</f>
        <v>204179</v>
      </c>
      <c r="J44" cm="1">
        <f t="array" ref="J44">INDEX(GMWQ!$A$2:$HN$50,MATCH(1,(GMWQ!$HM$2:$HM$50=J$3)*(GMWQ!$HN$2:$HN$50=J$1),0),$B44-1973)</f>
        <v>5247</v>
      </c>
      <c r="K44" cm="1">
        <f t="array" ref="K44">INDEX(GMWQ!$A$2:$HN$50,MATCH(1,(GMWQ!$HM$2:$HM$50=K$3)*(GMWQ!$HN$2:$HN$50=K$1),0),$B44-1973)</f>
        <v>348997</v>
      </c>
      <c r="L44" cm="1">
        <f t="array" ref="L44">INDEX(GMWQ!$A$2:$HN$50,MATCH(1,(GMWQ!$HM$2:$HM$50=L$3)*(GMWQ!$HN$2:$HN$50=L$1),0),$B44-1973)</f>
        <v>26730</v>
      </c>
      <c r="M44" cm="1">
        <f t="array" ref="M44">INDEX(GMWQ!$A$2:$HN$50,MATCH(1,(GMWQ!$HM$2:$HM$50=M$3)*(GMWQ!$HN$2:$HN$50=M$1),0),$B44-1973)</f>
        <v>2756.2930000000001</v>
      </c>
      <c r="N44" cm="1">
        <f t="array" ref="N44">INDEX(GMWQ!$A$2:$HN$50,MATCH(1,(GMWQ!$HM$2:$HM$50=N$3)*(GMWQ!$HN$2:$HN$50=N$1),0),$B44-1973)</f>
        <v>7.2</v>
      </c>
      <c r="O44" cm="1">
        <f t="array" ref="O44">INDEX(GMWQ!$A$2:$HN$50,MATCH(1,(GMWQ!$HM$2:$HM$50=O$3)*(GMWQ!$HN$2:$HN$50=O$1),0),$B44-1973)</f>
        <v>204179</v>
      </c>
      <c r="P44" cm="1">
        <f t="array" ref="P44">INDEX(GMWQ!$A$2:$HN$50,MATCH(1,(GMWQ!$HM$2:$HM$50=P$3)*(GMWQ!$HN$2:$HN$50=P$1),0),$B44-1973)</f>
        <v>5247</v>
      </c>
    </row>
    <row r="45" spans="1:16">
      <c r="B45">
        <f t="shared" si="2"/>
        <v>2018</v>
      </c>
      <c r="C45">
        <f t="shared" si="3"/>
        <v>1989</v>
      </c>
      <c r="D45">
        <f t="shared" si="3"/>
        <v>1989</v>
      </c>
      <c r="E45" cm="1">
        <f t="array" ref="E45">INDEX(GMWQ!$A$2:$HN$50,MATCH(1,(GMWQ!$HM$2:$HM$50=E$3)*(GMWQ!$HN$2:$HN$50=E$1),0),$B45-1973)</f>
        <v>349572</v>
      </c>
      <c r="F45" cm="1">
        <f t="array" ref="F45">INDEX(GMWQ!$A$2:$HN$50,MATCH(1,(GMWQ!$HM$2:$HM$50=F$3)*(GMWQ!$HN$2:$HN$50=F$1),0),$B45-1973)</f>
        <v>26795</v>
      </c>
      <c r="G45" cm="1">
        <f t="array" ref="G45">INDEX(GMWQ!$A$2:$HN$50,MATCH(1,(GMWQ!$HM$2:$HM$50=G$3)*(GMWQ!$HN$2:$HN$50=G$1),0),$B45-1973)</f>
        <v>2816.473</v>
      </c>
      <c r="H45" cm="1">
        <f t="array" ref="H45">INDEX(GMWQ!$A$2:$HN$50,MATCH(1,(GMWQ!$HM$2:$HM$50=H$3)*(GMWQ!$HN$2:$HN$50=H$1),0),$B45-1973)</f>
        <v>7.1</v>
      </c>
      <c r="I45" cm="1">
        <f t="array" ref="I45">INDEX(GMWQ!$A$2:$HN$50,MATCH(1,(GMWQ!$HM$2:$HM$50=I$3)*(GMWQ!$HN$2:$HN$50=I$1),0),$B45-1973)</f>
        <v>209872</v>
      </c>
      <c r="J45" cm="1">
        <f t="array" ref="J45">INDEX(GMWQ!$A$2:$HN$50,MATCH(1,(GMWQ!$HM$2:$HM$50=J$3)*(GMWQ!$HN$2:$HN$50=J$1),0),$B45-1973)</f>
        <v>5405</v>
      </c>
      <c r="K45" cm="1">
        <f t="array" ref="K45">INDEX(GMWQ!$A$2:$HN$50,MATCH(1,(GMWQ!$HM$2:$HM$50=K$3)*(GMWQ!$HN$2:$HN$50=K$1),0),$B45-1973)</f>
        <v>349572</v>
      </c>
      <c r="L45" cm="1">
        <f t="array" ref="L45">INDEX(GMWQ!$A$2:$HN$50,MATCH(1,(GMWQ!$HM$2:$HM$50=L$3)*(GMWQ!$HN$2:$HN$50=L$1),0),$B45-1973)</f>
        <v>26795</v>
      </c>
      <c r="M45" cm="1">
        <f t="array" ref="M45">INDEX(GMWQ!$A$2:$HN$50,MATCH(1,(GMWQ!$HM$2:$HM$50=M$3)*(GMWQ!$HN$2:$HN$50=M$1),0),$B45-1973)</f>
        <v>2816.473</v>
      </c>
      <c r="N45" cm="1">
        <f t="array" ref="N45">INDEX(GMWQ!$A$2:$HN$50,MATCH(1,(GMWQ!$HM$2:$HM$50=N$3)*(GMWQ!$HN$2:$HN$50=N$1),0),$B45-1973)</f>
        <v>7.1</v>
      </c>
      <c r="O45" cm="1">
        <f t="array" ref="O45">INDEX(GMWQ!$A$2:$HN$50,MATCH(1,(GMWQ!$HM$2:$HM$50=O$3)*(GMWQ!$HN$2:$HN$50=O$1),0),$B45-1973)</f>
        <v>209872</v>
      </c>
      <c r="P45" cm="1">
        <f t="array" ref="P45">INDEX(GMWQ!$A$2:$HN$50,MATCH(1,(GMWQ!$HM$2:$HM$50=P$3)*(GMWQ!$HN$2:$HN$50=P$1),0),$B45-1973)</f>
        <v>5405</v>
      </c>
    </row>
    <row r="46" spans="1:16">
      <c r="B46">
        <f t="shared" si="2"/>
        <v>2019</v>
      </c>
      <c r="C46">
        <f t="shared" si="3"/>
        <v>1989</v>
      </c>
      <c r="D46">
        <f t="shared" si="3"/>
        <v>1989</v>
      </c>
      <c r="E46" cm="1">
        <f t="array" ref="E46">INDEX(GMWQ!$A$2:$HN$50,MATCH(1,(GMWQ!$HM$2:$HM$50=E$3)*(GMWQ!$HN$2:$HN$50=E$1),0),$B46-1973)</f>
        <v>349523</v>
      </c>
      <c r="F46" cm="1">
        <f t="array" ref="F46">INDEX(GMWQ!$A$2:$HN$50,MATCH(1,(GMWQ!$HM$2:$HM$50=F$3)*(GMWQ!$HN$2:$HN$50=F$1),0),$B46-1973)</f>
        <v>26880</v>
      </c>
      <c r="G46" cm="1">
        <f t="array" ref="G46">INDEX(GMWQ!$A$2:$HN$50,MATCH(1,(GMWQ!$HM$2:$HM$50=G$3)*(GMWQ!$HN$2:$HN$50=G$1),0),$B46-1973)</f>
        <v>2895.6689999999999</v>
      </c>
      <c r="H46" cm="1">
        <f t="array" ref="H46">INDEX(GMWQ!$A$2:$HN$50,MATCH(1,(GMWQ!$HM$2:$HM$50=H$3)*(GMWQ!$HN$2:$HN$50=H$1),0),$B46-1973)</f>
        <v>7</v>
      </c>
      <c r="I46" cm="1">
        <f t="array" ref="I46">INDEX(GMWQ!$A$2:$HN$50,MATCH(1,(GMWQ!$HM$2:$HM$50=I$3)*(GMWQ!$HN$2:$HN$50=I$1),0),$B46-1973)</f>
        <v>207949</v>
      </c>
      <c r="J46" cm="1">
        <f t="array" ref="J46">INDEX(GMWQ!$A$2:$HN$50,MATCH(1,(GMWQ!$HM$2:$HM$50=J$3)*(GMWQ!$HN$2:$HN$50=J$1),0),$B46-1973)</f>
        <v>5609</v>
      </c>
      <c r="K46" cm="1">
        <f t="array" ref="K46">INDEX(GMWQ!$A$2:$HN$50,MATCH(1,(GMWQ!$HM$2:$HM$50=K$3)*(GMWQ!$HN$2:$HN$50=K$1),0),$B46-1973)</f>
        <v>349523</v>
      </c>
      <c r="L46" cm="1">
        <f t="array" ref="L46">INDEX(GMWQ!$A$2:$HN$50,MATCH(1,(GMWQ!$HM$2:$HM$50=L$3)*(GMWQ!$HN$2:$HN$50=L$1),0),$B46-1973)</f>
        <v>26880</v>
      </c>
      <c r="M46" cm="1">
        <f t="array" ref="M46">INDEX(GMWQ!$A$2:$HN$50,MATCH(1,(GMWQ!$HM$2:$HM$50=M$3)*(GMWQ!$HN$2:$HN$50=M$1),0),$B46-1973)</f>
        <v>2895.6689999999999</v>
      </c>
      <c r="N46" cm="1">
        <f t="array" ref="N46">INDEX(GMWQ!$A$2:$HN$50,MATCH(1,(GMWQ!$HM$2:$HM$50=N$3)*(GMWQ!$HN$2:$HN$50=N$1),0),$B46-1973)</f>
        <v>7</v>
      </c>
      <c r="O46" cm="1">
        <f t="array" ref="O46">INDEX(GMWQ!$A$2:$HN$50,MATCH(1,(GMWQ!$HM$2:$HM$50=O$3)*(GMWQ!$HN$2:$HN$50=O$1),0),$B46-1973)</f>
        <v>207949</v>
      </c>
      <c r="P46" cm="1">
        <f t="array" ref="P46">INDEX(GMWQ!$A$2:$HN$50,MATCH(1,(GMWQ!$HM$2:$HM$50=P$3)*(GMWQ!$HN$2:$HN$50=P$1),0),$B46-1973)</f>
        <v>5609</v>
      </c>
    </row>
    <row r="47" spans="1:16">
      <c r="A47">
        <v>1990</v>
      </c>
      <c r="B47">
        <f t="shared" si="2"/>
        <v>2020</v>
      </c>
      <c r="C47">
        <f t="shared" si="3"/>
        <v>1990</v>
      </c>
      <c r="D47">
        <f t="shared" si="3"/>
        <v>1989</v>
      </c>
      <c r="E47" cm="1">
        <f t="array" ref="E47">INDEX(GMWQ!$A$2:$HN$50,MATCH(1,(GMWQ!$HM$2:$HM$50=E$3)*(GMWQ!$HN$2:$HN$50=E$1),0),$B47-1973)</f>
        <v>351299</v>
      </c>
      <c r="F47" cm="1">
        <f t="array" ref="F47">INDEX(GMWQ!$A$2:$HN$50,MATCH(1,(GMWQ!$HM$2:$HM$50=F$3)*(GMWQ!$HN$2:$HN$50=F$1),0),$B47-1973)</f>
        <v>26900</v>
      </c>
      <c r="G47" cm="1">
        <f t="array" ref="G47">INDEX(GMWQ!$A$2:$HN$50,MATCH(1,(GMWQ!$HM$2:$HM$50=G$3)*(GMWQ!$HN$2:$HN$50=G$1),0),$B47-1973)</f>
        <v>2978.6680000000001</v>
      </c>
      <c r="H47" cm="1">
        <f t="array" ref="H47">INDEX(GMWQ!$A$2:$HN$50,MATCH(1,(GMWQ!$HM$2:$HM$50=H$3)*(GMWQ!$HN$2:$HN$50=H$1),0),$B47-1973)</f>
        <v>6.9</v>
      </c>
      <c r="I47" cm="1">
        <f t="array" ref="I47">INDEX(GMWQ!$A$2:$HN$50,MATCH(1,(GMWQ!$HM$2:$HM$50=I$3)*(GMWQ!$HN$2:$HN$50=I$1),0),$B47-1973)</f>
        <v>213872</v>
      </c>
      <c r="J47" cm="1">
        <f t="array" ref="J47">INDEX(GMWQ!$A$2:$HN$50,MATCH(1,(GMWQ!$HM$2:$HM$50=J$3)*(GMWQ!$HN$2:$HN$50=J$1),0),$B47-1973)</f>
        <v>5594</v>
      </c>
      <c r="K47" cm="1">
        <f t="array" ref="K47">INDEX(GMWQ!$A$2:$HN$50,MATCH(1,(GMWQ!$HM$2:$HM$50=K$3)*(GMWQ!$HN$2:$HN$50=K$1),0),$B47-1973)</f>
        <v>351299</v>
      </c>
      <c r="L47" cm="1">
        <f t="array" ref="L47">INDEX(GMWQ!$A$2:$HN$50,MATCH(1,(GMWQ!$HM$2:$HM$50=L$3)*(GMWQ!$HN$2:$HN$50=L$1),0),$B47-1973)</f>
        <v>26900</v>
      </c>
      <c r="M47" cm="1">
        <f t="array" ref="M47">INDEX(GMWQ!$A$2:$HN$50,MATCH(1,(GMWQ!$HM$2:$HM$50=M$3)*(GMWQ!$HN$2:$HN$50=M$1),0),$B47-1973)</f>
        <v>2978.6680000000001</v>
      </c>
      <c r="N47" cm="1">
        <f t="array" ref="N47">INDEX(GMWQ!$A$2:$HN$50,MATCH(1,(GMWQ!$HM$2:$HM$50=N$3)*(GMWQ!$HN$2:$HN$50=N$1),0),$B47-1973)</f>
        <v>6.9</v>
      </c>
      <c r="O47" cm="1">
        <f t="array" ref="O47">INDEX(GMWQ!$A$2:$HN$50,MATCH(1,(GMWQ!$HM$2:$HM$50=O$3)*(GMWQ!$HN$2:$HN$50=O$1),0),$B47-1973)</f>
        <v>213872</v>
      </c>
      <c r="P47" cm="1">
        <f t="array" ref="P47">INDEX(GMWQ!$A$2:$HN$50,MATCH(1,(GMWQ!$HM$2:$HM$50=P$3)*(GMWQ!$HN$2:$HN$50=P$1),0),$B47-1973)</f>
        <v>5594</v>
      </c>
    </row>
    <row r="48" spans="1:16">
      <c r="B48">
        <f t="shared" si="2"/>
        <v>2021</v>
      </c>
      <c r="C48">
        <f t="shared" si="3"/>
        <v>1990</v>
      </c>
      <c r="D48">
        <f t="shared" si="3"/>
        <v>1990</v>
      </c>
      <c r="E48" cm="1">
        <f t="array" ref="E48">INDEX(GMWQ!$A$2:$HN$50,MATCH(1,(GMWQ!$HM$2:$HM$50=E$3)*(GMWQ!$HN$2:$HN$50=E$1),0),$B48-1973)</f>
        <v>353663</v>
      </c>
      <c r="F48" cm="1">
        <f t="array" ref="F48">INDEX(GMWQ!$A$2:$HN$50,MATCH(1,(GMWQ!$HM$2:$HM$50=F$3)*(GMWQ!$HN$2:$HN$50=F$1),0),$B48-1973)</f>
        <v>26935</v>
      </c>
      <c r="G48" cm="1">
        <f t="array" ref="G48">INDEX(GMWQ!$A$2:$HN$50,MATCH(1,(GMWQ!$HM$2:$HM$50=G$3)*(GMWQ!$HN$2:$HN$50=G$1),0),$B48-1973)</f>
        <v>3042.386</v>
      </c>
      <c r="H48" cm="1">
        <f t="array" ref="H48">INDEX(GMWQ!$A$2:$HN$50,MATCH(1,(GMWQ!$HM$2:$HM$50=H$3)*(GMWQ!$HN$2:$HN$50=H$1),0),$B48-1973)</f>
        <v>6.9</v>
      </c>
      <c r="I48" cm="1">
        <f t="array" ref="I48">INDEX(GMWQ!$A$2:$HN$50,MATCH(1,(GMWQ!$HM$2:$HM$50=I$3)*(GMWQ!$HN$2:$HN$50=I$1),0),$B48-1973)</f>
        <v>211391</v>
      </c>
      <c r="J48" cm="1">
        <f t="array" ref="J48">INDEX(GMWQ!$A$2:$HN$50,MATCH(1,(GMWQ!$HM$2:$HM$50=J$3)*(GMWQ!$HN$2:$HN$50=J$1),0),$B48-1973)</f>
        <v>5782</v>
      </c>
      <c r="K48" cm="1">
        <f t="array" ref="K48">INDEX(GMWQ!$A$2:$HN$50,MATCH(1,(GMWQ!$HM$2:$HM$50=K$3)*(GMWQ!$HN$2:$HN$50=K$1),0),$B48-1973)</f>
        <v>353663</v>
      </c>
      <c r="L48" cm="1">
        <f t="array" ref="L48">INDEX(GMWQ!$A$2:$HN$50,MATCH(1,(GMWQ!$HM$2:$HM$50=L$3)*(GMWQ!$HN$2:$HN$50=L$1),0),$B48-1973)</f>
        <v>26935</v>
      </c>
      <c r="M48" cm="1">
        <f t="array" ref="M48">INDEX(GMWQ!$A$2:$HN$50,MATCH(1,(GMWQ!$HM$2:$HM$50=M$3)*(GMWQ!$HN$2:$HN$50=M$1),0),$B48-1973)</f>
        <v>3042.386</v>
      </c>
      <c r="N48" cm="1">
        <f t="array" ref="N48">INDEX(GMWQ!$A$2:$HN$50,MATCH(1,(GMWQ!$HM$2:$HM$50=N$3)*(GMWQ!$HN$2:$HN$50=N$1),0),$B48-1973)</f>
        <v>6.9</v>
      </c>
      <c r="O48" cm="1">
        <f t="array" ref="O48">INDEX(GMWQ!$A$2:$HN$50,MATCH(1,(GMWQ!$HM$2:$HM$50=O$3)*(GMWQ!$HN$2:$HN$50=O$1),0),$B48-1973)</f>
        <v>211391</v>
      </c>
      <c r="P48" cm="1">
        <f t="array" ref="P48">INDEX(GMWQ!$A$2:$HN$50,MATCH(1,(GMWQ!$HM$2:$HM$50=P$3)*(GMWQ!$HN$2:$HN$50=P$1),0),$B48-1973)</f>
        <v>5782</v>
      </c>
    </row>
    <row r="49" spans="1:16">
      <c r="B49">
        <f t="shared" si="2"/>
        <v>2022</v>
      </c>
      <c r="C49">
        <f t="shared" si="3"/>
        <v>1990</v>
      </c>
      <c r="D49">
        <f t="shared" si="3"/>
        <v>1990</v>
      </c>
      <c r="E49" cm="1">
        <f t="array" ref="E49">INDEX(GMWQ!$A$2:$HN$50,MATCH(1,(GMWQ!$HM$2:$HM$50=E$3)*(GMWQ!$HN$2:$HN$50=E$1),0),$B49-1973)</f>
        <v>349780</v>
      </c>
      <c r="F49" cm="1">
        <f t="array" ref="F49">INDEX(GMWQ!$A$2:$HN$50,MATCH(1,(GMWQ!$HM$2:$HM$50=F$3)*(GMWQ!$HN$2:$HN$50=F$1),0),$B49-1973)</f>
        <v>26900</v>
      </c>
      <c r="G49" cm="1">
        <f t="array" ref="G49">INDEX(GMWQ!$A$2:$HN$50,MATCH(1,(GMWQ!$HM$2:$HM$50=G$3)*(GMWQ!$HN$2:$HN$50=G$1),0),$B49-1973)</f>
        <v>3096.3310000000001</v>
      </c>
      <c r="H49" cm="1">
        <f t="array" ref="H49">INDEX(GMWQ!$A$2:$HN$50,MATCH(1,(GMWQ!$HM$2:$HM$50=H$3)*(GMWQ!$HN$2:$HN$50=H$1),0),$B49-1973)</f>
        <v>7.1</v>
      </c>
      <c r="I49" cm="1">
        <f t="array" ref="I49">INDEX(GMWQ!$A$2:$HN$50,MATCH(1,(GMWQ!$HM$2:$HM$50=I$3)*(GMWQ!$HN$2:$HN$50=I$1),0),$B49-1973)</f>
        <v>213462</v>
      </c>
      <c r="J49" cm="1">
        <f t="array" ref="J49">INDEX(GMWQ!$A$2:$HN$50,MATCH(1,(GMWQ!$HM$2:$HM$50=J$3)*(GMWQ!$HN$2:$HN$50=J$1),0),$B49-1973)</f>
        <v>5930</v>
      </c>
      <c r="K49" cm="1">
        <f t="array" ref="K49">INDEX(GMWQ!$A$2:$HN$50,MATCH(1,(GMWQ!$HM$2:$HM$50=K$3)*(GMWQ!$HN$2:$HN$50=K$1),0),$B49-1973)</f>
        <v>349780</v>
      </c>
      <c r="L49" cm="1">
        <f t="array" ref="L49">INDEX(GMWQ!$A$2:$HN$50,MATCH(1,(GMWQ!$HM$2:$HM$50=L$3)*(GMWQ!$HN$2:$HN$50=L$1),0),$B49-1973)</f>
        <v>26900</v>
      </c>
      <c r="M49" cm="1">
        <f t="array" ref="M49">INDEX(GMWQ!$A$2:$HN$50,MATCH(1,(GMWQ!$HM$2:$HM$50=M$3)*(GMWQ!$HN$2:$HN$50=M$1),0),$B49-1973)</f>
        <v>3096.3310000000001</v>
      </c>
      <c r="N49" cm="1">
        <f t="array" ref="N49">INDEX(GMWQ!$A$2:$HN$50,MATCH(1,(GMWQ!$HM$2:$HM$50=N$3)*(GMWQ!$HN$2:$HN$50=N$1),0),$B49-1973)</f>
        <v>7.1</v>
      </c>
      <c r="O49" cm="1">
        <f t="array" ref="O49">INDEX(GMWQ!$A$2:$HN$50,MATCH(1,(GMWQ!$HM$2:$HM$50=O$3)*(GMWQ!$HN$2:$HN$50=O$1),0),$B49-1973)</f>
        <v>213462</v>
      </c>
      <c r="P49" cm="1">
        <f t="array" ref="P49">INDEX(GMWQ!$A$2:$HN$50,MATCH(1,(GMWQ!$HM$2:$HM$50=P$3)*(GMWQ!$HN$2:$HN$50=P$1),0),$B49-1973)</f>
        <v>5930</v>
      </c>
    </row>
    <row r="50" spans="1:16">
      <c r="B50">
        <f t="shared" si="2"/>
        <v>2023</v>
      </c>
      <c r="C50">
        <f t="shared" si="3"/>
        <v>1990</v>
      </c>
      <c r="D50">
        <f t="shared" si="3"/>
        <v>1990</v>
      </c>
      <c r="E50" cm="1">
        <f t="array" ref="E50">INDEX(GMWQ!$A$2:$HN$50,MATCH(1,(GMWQ!$HM$2:$HM$50=E$3)*(GMWQ!$HN$2:$HN$50=E$1),0),$B50-1973)</f>
        <v>348006</v>
      </c>
      <c r="F50" cm="1">
        <f t="array" ref="F50">INDEX(GMWQ!$A$2:$HN$50,MATCH(1,(GMWQ!$HM$2:$HM$50=F$3)*(GMWQ!$HN$2:$HN$50=F$1),0),$B50-1973)</f>
        <v>26750</v>
      </c>
      <c r="G50" cm="1">
        <f t="array" ref="G50">INDEX(GMWQ!$A$2:$HN$50,MATCH(1,(GMWQ!$HM$2:$HM$50=G$3)*(GMWQ!$HN$2:$HN$50=G$1),0),$B50-1973)</f>
        <v>3142.5079999999998</v>
      </c>
      <c r="H50" cm="1">
        <f t="array" ref="H50">INDEX(GMWQ!$A$2:$HN$50,MATCH(1,(GMWQ!$HM$2:$HM$50=H$3)*(GMWQ!$HN$2:$HN$50=H$1),0),$B50-1973)</f>
        <v>7.5</v>
      </c>
      <c r="I50" cm="1">
        <f t="array" ref="I50">INDEX(GMWQ!$A$2:$HN$50,MATCH(1,(GMWQ!$HM$2:$HM$50=I$3)*(GMWQ!$HN$2:$HN$50=I$1),0),$B50-1973)</f>
        <v>216821</v>
      </c>
      <c r="J50" cm="1">
        <f t="array" ref="J50">INDEX(GMWQ!$A$2:$HN$50,MATCH(1,(GMWQ!$HM$2:$HM$50=J$3)*(GMWQ!$HN$2:$HN$50=J$1),0),$B50-1973)</f>
        <v>6012</v>
      </c>
      <c r="K50" cm="1">
        <f t="array" ref="K50">INDEX(GMWQ!$A$2:$HN$50,MATCH(1,(GMWQ!$HM$2:$HM$50=K$3)*(GMWQ!$HN$2:$HN$50=K$1),0),$B50-1973)</f>
        <v>348006</v>
      </c>
      <c r="L50" cm="1">
        <f t="array" ref="L50">INDEX(GMWQ!$A$2:$HN$50,MATCH(1,(GMWQ!$HM$2:$HM$50=L$3)*(GMWQ!$HN$2:$HN$50=L$1),0),$B50-1973)</f>
        <v>26750</v>
      </c>
      <c r="M50" cm="1">
        <f t="array" ref="M50">INDEX(GMWQ!$A$2:$HN$50,MATCH(1,(GMWQ!$HM$2:$HM$50=M$3)*(GMWQ!$HN$2:$HN$50=M$1),0),$B50-1973)</f>
        <v>3142.5079999999998</v>
      </c>
      <c r="N50" cm="1">
        <f t="array" ref="N50">INDEX(GMWQ!$A$2:$HN$50,MATCH(1,(GMWQ!$HM$2:$HM$50=N$3)*(GMWQ!$HN$2:$HN$50=N$1),0),$B50-1973)</f>
        <v>7.5</v>
      </c>
      <c r="O50" cm="1">
        <f t="array" ref="O50">INDEX(GMWQ!$A$2:$HN$50,MATCH(1,(GMWQ!$HM$2:$HM$50=O$3)*(GMWQ!$HN$2:$HN$50=O$1),0),$B50-1973)</f>
        <v>216821</v>
      </c>
      <c r="P50" cm="1">
        <f t="array" ref="P50">INDEX(GMWQ!$A$2:$HN$50,MATCH(1,(GMWQ!$HM$2:$HM$50=P$3)*(GMWQ!$HN$2:$HN$50=P$1),0),$B50-1973)</f>
        <v>6012</v>
      </c>
    </row>
    <row r="51" spans="1:16">
      <c r="A51">
        <v>1991</v>
      </c>
      <c r="B51">
        <f t="shared" si="2"/>
        <v>2024</v>
      </c>
      <c r="C51">
        <f t="shared" si="3"/>
        <v>1991</v>
      </c>
      <c r="D51">
        <f t="shared" si="3"/>
        <v>1990</v>
      </c>
      <c r="E51" cm="1">
        <f t="array" ref="E51">INDEX(GMWQ!$A$2:$HN$50,MATCH(1,(GMWQ!$HM$2:$HM$50=E$3)*(GMWQ!$HN$2:$HN$50=E$1),0),$B51-1973)</f>
        <v>346292</v>
      </c>
      <c r="F51" cm="1">
        <f t="array" ref="F51">INDEX(GMWQ!$A$2:$HN$50,MATCH(1,(GMWQ!$HM$2:$HM$50=F$3)*(GMWQ!$HN$2:$HN$50=F$1),0),$B51-1973)</f>
        <v>26530</v>
      </c>
      <c r="G51" cm="1">
        <f t="array" ref="G51">INDEX(GMWQ!$A$2:$HN$50,MATCH(1,(GMWQ!$HM$2:$HM$50=G$3)*(GMWQ!$HN$2:$HN$50=G$1),0),$B51-1973)</f>
        <v>3224.9960000000001</v>
      </c>
      <c r="H51" cm="1">
        <f t="array" ref="H51">INDEX(GMWQ!$A$2:$HN$50,MATCH(1,(GMWQ!$HM$2:$HM$50=H$3)*(GMWQ!$HN$2:$HN$50=H$1),0),$B51-1973)</f>
        <v>8</v>
      </c>
      <c r="I51" cm="1">
        <f t="array" ref="I51">INDEX(GMWQ!$A$2:$HN$50,MATCH(1,(GMWQ!$HM$2:$HM$50=I$3)*(GMWQ!$HN$2:$HN$50=I$1),0),$B51-1973)</f>
        <v>218128</v>
      </c>
      <c r="J51" cm="1">
        <f t="array" ref="J51">INDEX(GMWQ!$A$2:$HN$50,MATCH(1,(GMWQ!$HM$2:$HM$50=J$3)*(GMWQ!$HN$2:$HN$50=J$1),0),$B51-1973)</f>
        <v>5974</v>
      </c>
      <c r="K51" cm="1">
        <f t="array" ref="K51">INDEX(GMWQ!$A$2:$HN$50,MATCH(1,(GMWQ!$HM$2:$HM$50=K$3)*(GMWQ!$HN$2:$HN$50=K$1),0),$B51-1973)</f>
        <v>346292</v>
      </c>
      <c r="L51" cm="1">
        <f t="array" ref="L51">INDEX(GMWQ!$A$2:$HN$50,MATCH(1,(GMWQ!$HM$2:$HM$50=L$3)*(GMWQ!$HN$2:$HN$50=L$1),0),$B51-1973)</f>
        <v>26530</v>
      </c>
      <c r="M51" cm="1">
        <f t="array" ref="M51">INDEX(GMWQ!$A$2:$HN$50,MATCH(1,(GMWQ!$HM$2:$HM$50=M$3)*(GMWQ!$HN$2:$HN$50=M$1),0),$B51-1973)</f>
        <v>3224.9960000000001</v>
      </c>
      <c r="N51" cm="1">
        <f t="array" ref="N51">INDEX(GMWQ!$A$2:$HN$50,MATCH(1,(GMWQ!$HM$2:$HM$50=N$3)*(GMWQ!$HN$2:$HN$50=N$1),0),$B51-1973)</f>
        <v>8</v>
      </c>
      <c r="O51" cm="1">
        <f t="array" ref="O51">INDEX(GMWQ!$A$2:$HN$50,MATCH(1,(GMWQ!$HM$2:$HM$50=O$3)*(GMWQ!$HN$2:$HN$50=O$1),0),$B51-1973)</f>
        <v>218128</v>
      </c>
      <c r="P51" cm="1">
        <f t="array" ref="P51">INDEX(GMWQ!$A$2:$HN$50,MATCH(1,(GMWQ!$HM$2:$HM$50=P$3)*(GMWQ!$HN$2:$HN$50=P$1),0),$B51-1973)</f>
        <v>5974</v>
      </c>
    </row>
    <row r="52" spans="1:16">
      <c r="B52">
        <f t="shared" si="2"/>
        <v>2025</v>
      </c>
      <c r="C52">
        <f t="shared" si="3"/>
        <v>1991</v>
      </c>
      <c r="D52">
        <f t="shared" si="3"/>
        <v>1991</v>
      </c>
      <c r="E52" cm="1">
        <f t="array" ref="E52">INDEX(GMWQ!$A$2:$HN$50,MATCH(1,(GMWQ!$HM$2:$HM$50=E$3)*(GMWQ!$HN$2:$HN$50=E$1),0),$B52-1973)</f>
        <v>345892</v>
      </c>
      <c r="F52" cm="1">
        <f t="array" ref="F52">INDEX(GMWQ!$A$2:$HN$50,MATCH(1,(GMWQ!$HM$2:$HM$50=F$3)*(GMWQ!$HN$2:$HN$50=F$1),0),$B52-1973)</f>
        <v>26275</v>
      </c>
      <c r="G52" cm="1">
        <f t="array" ref="G52">INDEX(GMWQ!$A$2:$HN$50,MATCH(1,(GMWQ!$HM$2:$HM$50=G$3)*(GMWQ!$HN$2:$HN$50=G$1),0),$B52-1973)</f>
        <v>3293.2919999999999</v>
      </c>
      <c r="H52" cm="1">
        <f t="array" ref="H52">INDEX(GMWQ!$A$2:$HN$50,MATCH(1,(GMWQ!$HM$2:$HM$50=H$3)*(GMWQ!$HN$2:$HN$50=H$1),0),$B52-1973)</f>
        <v>8.6999999999999993</v>
      </c>
      <c r="I52" cm="1">
        <f t="array" ref="I52">INDEX(GMWQ!$A$2:$HN$50,MATCH(1,(GMWQ!$HM$2:$HM$50=I$3)*(GMWQ!$HN$2:$HN$50=I$1),0),$B52-1973)</f>
        <v>214176</v>
      </c>
      <c r="J52" cm="1">
        <f t="array" ref="J52">INDEX(GMWQ!$A$2:$HN$50,MATCH(1,(GMWQ!$HM$2:$HM$50=J$3)*(GMWQ!$HN$2:$HN$50=J$1),0),$B52-1973)</f>
        <v>6126</v>
      </c>
      <c r="K52" cm="1">
        <f t="array" ref="K52">INDEX(GMWQ!$A$2:$HN$50,MATCH(1,(GMWQ!$HM$2:$HM$50=K$3)*(GMWQ!$HN$2:$HN$50=K$1),0),$B52-1973)</f>
        <v>345892</v>
      </c>
      <c r="L52" cm="1">
        <f t="array" ref="L52">INDEX(GMWQ!$A$2:$HN$50,MATCH(1,(GMWQ!$HM$2:$HM$50=L$3)*(GMWQ!$HN$2:$HN$50=L$1),0),$B52-1973)</f>
        <v>26275</v>
      </c>
      <c r="M52" cm="1">
        <f t="array" ref="M52">INDEX(GMWQ!$A$2:$HN$50,MATCH(1,(GMWQ!$HM$2:$HM$50=M$3)*(GMWQ!$HN$2:$HN$50=M$1),0),$B52-1973)</f>
        <v>3293.2919999999999</v>
      </c>
      <c r="N52" cm="1">
        <f t="array" ref="N52">INDEX(GMWQ!$A$2:$HN$50,MATCH(1,(GMWQ!$HM$2:$HM$50=N$3)*(GMWQ!$HN$2:$HN$50=N$1),0),$B52-1973)</f>
        <v>8.6999999999999993</v>
      </c>
      <c r="O52" cm="1">
        <f t="array" ref="O52">INDEX(GMWQ!$A$2:$HN$50,MATCH(1,(GMWQ!$HM$2:$HM$50=O$3)*(GMWQ!$HN$2:$HN$50=O$1),0),$B52-1973)</f>
        <v>214176</v>
      </c>
      <c r="P52" cm="1">
        <f t="array" ref="P52">INDEX(GMWQ!$A$2:$HN$50,MATCH(1,(GMWQ!$HM$2:$HM$50=P$3)*(GMWQ!$HN$2:$HN$50=P$1),0),$B52-1973)</f>
        <v>6126</v>
      </c>
    </row>
    <row r="53" spans="1:16">
      <c r="B53">
        <f t="shared" si="2"/>
        <v>2026</v>
      </c>
      <c r="C53">
        <f t="shared" si="3"/>
        <v>1991</v>
      </c>
      <c r="D53">
        <f t="shared" si="3"/>
        <v>1991</v>
      </c>
      <c r="E53" cm="1">
        <f t="array" ref="E53">INDEX(GMWQ!$A$2:$HN$50,MATCH(1,(GMWQ!$HM$2:$HM$50=E$3)*(GMWQ!$HN$2:$HN$50=E$1),0),$B53-1973)</f>
        <v>345216</v>
      </c>
      <c r="F53" cm="1">
        <f t="array" ref="F53">INDEX(GMWQ!$A$2:$HN$50,MATCH(1,(GMWQ!$HM$2:$HM$50=F$3)*(GMWQ!$HN$2:$HN$50=F$1),0),$B53-1973)</f>
        <v>26025</v>
      </c>
      <c r="G53" cm="1">
        <f t="array" ref="G53">INDEX(GMWQ!$A$2:$HN$50,MATCH(1,(GMWQ!$HM$2:$HM$50=G$3)*(GMWQ!$HN$2:$HN$50=G$1),0),$B53-1973)</f>
        <v>3373.0810000000001</v>
      </c>
      <c r="H53" cm="1">
        <f t="array" ref="H53">INDEX(GMWQ!$A$2:$HN$50,MATCH(1,(GMWQ!$HM$2:$HM$50=H$3)*(GMWQ!$HN$2:$HN$50=H$1),0),$B53-1973)</f>
        <v>9.1999999999999993</v>
      </c>
      <c r="I53" cm="1">
        <f t="array" ref="I53">INDEX(GMWQ!$A$2:$HN$50,MATCH(1,(GMWQ!$HM$2:$HM$50=I$3)*(GMWQ!$HN$2:$HN$50=I$1),0),$B53-1973)</f>
        <v>220568</v>
      </c>
      <c r="J53" cm="1">
        <f t="array" ref="J53">INDEX(GMWQ!$A$2:$HN$50,MATCH(1,(GMWQ!$HM$2:$HM$50=J$3)*(GMWQ!$HN$2:$HN$50=J$1),0),$B53-1973)</f>
        <v>6125</v>
      </c>
      <c r="K53" cm="1">
        <f t="array" ref="K53">INDEX(GMWQ!$A$2:$HN$50,MATCH(1,(GMWQ!$HM$2:$HM$50=K$3)*(GMWQ!$HN$2:$HN$50=K$1),0),$B53-1973)</f>
        <v>345216</v>
      </c>
      <c r="L53" cm="1">
        <f t="array" ref="L53">INDEX(GMWQ!$A$2:$HN$50,MATCH(1,(GMWQ!$HM$2:$HM$50=L$3)*(GMWQ!$HN$2:$HN$50=L$1),0),$B53-1973)</f>
        <v>26025</v>
      </c>
      <c r="M53" cm="1">
        <f t="array" ref="M53">INDEX(GMWQ!$A$2:$HN$50,MATCH(1,(GMWQ!$HM$2:$HM$50=M$3)*(GMWQ!$HN$2:$HN$50=M$1),0),$B53-1973)</f>
        <v>3373.0810000000001</v>
      </c>
      <c r="N53" cm="1">
        <f t="array" ref="N53">INDEX(GMWQ!$A$2:$HN$50,MATCH(1,(GMWQ!$HM$2:$HM$50=N$3)*(GMWQ!$HN$2:$HN$50=N$1),0),$B53-1973)</f>
        <v>9.1999999999999993</v>
      </c>
      <c r="O53" cm="1">
        <f t="array" ref="O53">INDEX(GMWQ!$A$2:$HN$50,MATCH(1,(GMWQ!$HM$2:$HM$50=O$3)*(GMWQ!$HN$2:$HN$50=O$1),0),$B53-1973)</f>
        <v>220568</v>
      </c>
      <c r="P53" cm="1">
        <f t="array" ref="P53">INDEX(GMWQ!$A$2:$HN$50,MATCH(1,(GMWQ!$HM$2:$HM$50=P$3)*(GMWQ!$HN$2:$HN$50=P$1),0),$B53-1973)</f>
        <v>6125</v>
      </c>
    </row>
    <row r="54" spans="1:16">
      <c r="B54">
        <f t="shared" si="2"/>
        <v>2027</v>
      </c>
      <c r="C54">
        <f t="shared" si="3"/>
        <v>1991</v>
      </c>
      <c r="D54">
        <f t="shared" si="3"/>
        <v>1991</v>
      </c>
      <c r="E54" cm="1">
        <f t="array" ref="E54">INDEX(GMWQ!$A$2:$HN$50,MATCH(1,(GMWQ!$HM$2:$HM$50=E$3)*(GMWQ!$HN$2:$HN$50=E$1),0),$B54-1973)</f>
        <v>345643</v>
      </c>
      <c r="F54" cm="1">
        <f t="array" ref="F54">INDEX(GMWQ!$A$2:$HN$50,MATCH(1,(GMWQ!$HM$2:$HM$50=F$3)*(GMWQ!$HN$2:$HN$50=F$1),0),$B54-1973)</f>
        <v>25820</v>
      </c>
      <c r="G54" cm="1">
        <f t="array" ref="G54">INDEX(GMWQ!$A$2:$HN$50,MATCH(1,(GMWQ!$HM$2:$HM$50=G$3)*(GMWQ!$HN$2:$HN$50=G$1),0),$B54-1973)</f>
        <v>3431.9459999999999</v>
      </c>
      <c r="H54" cm="1">
        <f t="array" ref="H54">INDEX(GMWQ!$A$2:$HN$50,MATCH(1,(GMWQ!$HM$2:$HM$50=H$3)*(GMWQ!$HN$2:$HN$50=H$1),0),$B54-1973)</f>
        <v>9.5</v>
      </c>
      <c r="I54" cm="1">
        <f t="array" ref="I54">INDEX(GMWQ!$A$2:$HN$50,MATCH(1,(GMWQ!$HM$2:$HM$50=I$3)*(GMWQ!$HN$2:$HN$50=I$1),0),$B54-1973)</f>
        <v>220151</v>
      </c>
      <c r="J54" cm="1">
        <f t="array" ref="J54">INDEX(GMWQ!$A$2:$HN$50,MATCH(1,(GMWQ!$HM$2:$HM$50=J$3)*(GMWQ!$HN$2:$HN$50=J$1),0),$B54-1973)</f>
        <v>6492</v>
      </c>
      <c r="K54" cm="1">
        <f t="array" ref="K54">INDEX(GMWQ!$A$2:$HN$50,MATCH(1,(GMWQ!$HM$2:$HM$50=K$3)*(GMWQ!$HN$2:$HN$50=K$1),0),$B54-1973)</f>
        <v>345643</v>
      </c>
      <c r="L54" cm="1">
        <f t="array" ref="L54">INDEX(GMWQ!$A$2:$HN$50,MATCH(1,(GMWQ!$HM$2:$HM$50=L$3)*(GMWQ!$HN$2:$HN$50=L$1),0),$B54-1973)</f>
        <v>25820</v>
      </c>
      <c r="M54" cm="1">
        <f t="array" ref="M54">INDEX(GMWQ!$A$2:$HN$50,MATCH(1,(GMWQ!$HM$2:$HM$50=M$3)*(GMWQ!$HN$2:$HN$50=M$1),0),$B54-1973)</f>
        <v>3431.9459999999999</v>
      </c>
      <c r="N54" cm="1">
        <f t="array" ref="N54">INDEX(GMWQ!$A$2:$HN$50,MATCH(1,(GMWQ!$HM$2:$HM$50=N$3)*(GMWQ!$HN$2:$HN$50=N$1),0),$B54-1973)</f>
        <v>9.5</v>
      </c>
      <c r="O54" cm="1">
        <f t="array" ref="O54">INDEX(GMWQ!$A$2:$HN$50,MATCH(1,(GMWQ!$HM$2:$HM$50=O$3)*(GMWQ!$HN$2:$HN$50=O$1),0),$B54-1973)</f>
        <v>220151</v>
      </c>
      <c r="P54" cm="1">
        <f t="array" ref="P54">INDEX(GMWQ!$A$2:$HN$50,MATCH(1,(GMWQ!$HM$2:$HM$50=P$3)*(GMWQ!$HN$2:$HN$50=P$1),0),$B54-1973)</f>
        <v>6492</v>
      </c>
    </row>
    <row r="55" spans="1:16">
      <c r="A55">
        <v>1992</v>
      </c>
      <c r="B55">
        <f t="shared" si="2"/>
        <v>2028</v>
      </c>
      <c r="C55">
        <f t="shared" si="3"/>
        <v>1992</v>
      </c>
      <c r="D55">
        <f t="shared" si="3"/>
        <v>1991</v>
      </c>
      <c r="E55" cm="1">
        <f t="array" ref="E55">INDEX(GMWQ!$A$2:$HN$50,MATCH(1,(GMWQ!$HM$2:$HM$50=E$3)*(GMWQ!$HN$2:$HN$50=E$1),0),$B55-1973)</f>
        <v>345523</v>
      </c>
      <c r="F55" cm="1">
        <f t="array" ref="F55">INDEX(GMWQ!$A$2:$HN$50,MATCH(1,(GMWQ!$HM$2:$HM$50=F$3)*(GMWQ!$HN$2:$HN$50=F$1),0),$B55-1973)</f>
        <v>25710</v>
      </c>
      <c r="G55" cm="1">
        <f t="array" ref="G55">INDEX(GMWQ!$A$2:$HN$50,MATCH(1,(GMWQ!$HM$2:$HM$50=G$3)*(GMWQ!$HN$2:$HN$50=G$1),0),$B55-1973)</f>
        <v>3467.9760000000001</v>
      </c>
      <c r="H55" cm="1">
        <f t="array" ref="H55">INDEX(GMWQ!$A$2:$HN$50,MATCH(1,(GMWQ!$HM$2:$HM$50=H$3)*(GMWQ!$HN$2:$HN$50=H$1),0),$B55-1973)</f>
        <v>9.6999999999999993</v>
      </c>
      <c r="I55" cm="1">
        <f t="array" ref="I55">INDEX(GMWQ!$A$2:$HN$50,MATCH(1,(GMWQ!$HM$2:$HM$50=I$3)*(GMWQ!$HN$2:$HN$50=I$1),0),$B55-1973)</f>
        <v>221591</v>
      </c>
      <c r="J55" cm="1">
        <f t="array" ref="J55">INDEX(GMWQ!$A$2:$HN$50,MATCH(1,(GMWQ!$HM$2:$HM$50=J$3)*(GMWQ!$HN$2:$HN$50=J$1),0),$B55-1973)</f>
        <v>6453</v>
      </c>
      <c r="K55" cm="1">
        <f t="array" ref="K55">INDEX(GMWQ!$A$2:$HN$50,MATCH(1,(GMWQ!$HM$2:$HM$50=K$3)*(GMWQ!$HN$2:$HN$50=K$1),0),$B55-1973)</f>
        <v>345523</v>
      </c>
      <c r="L55" cm="1">
        <f t="array" ref="L55">INDEX(GMWQ!$A$2:$HN$50,MATCH(1,(GMWQ!$HM$2:$HM$50=L$3)*(GMWQ!$HN$2:$HN$50=L$1),0),$B55-1973)</f>
        <v>25710</v>
      </c>
      <c r="M55" cm="1">
        <f t="array" ref="M55">INDEX(GMWQ!$A$2:$HN$50,MATCH(1,(GMWQ!$HM$2:$HM$50=M$3)*(GMWQ!$HN$2:$HN$50=M$1),0),$B55-1973)</f>
        <v>3467.9760000000001</v>
      </c>
      <c r="N55" cm="1">
        <f t="array" ref="N55">INDEX(GMWQ!$A$2:$HN$50,MATCH(1,(GMWQ!$HM$2:$HM$50=N$3)*(GMWQ!$HN$2:$HN$50=N$1),0),$B55-1973)</f>
        <v>9.6999999999999993</v>
      </c>
      <c r="O55" cm="1">
        <f t="array" ref="O55">INDEX(GMWQ!$A$2:$HN$50,MATCH(1,(GMWQ!$HM$2:$HM$50=O$3)*(GMWQ!$HN$2:$HN$50=O$1),0),$B55-1973)</f>
        <v>221591</v>
      </c>
      <c r="P55" cm="1">
        <f t="array" ref="P55">INDEX(GMWQ!$A$2:$HN$50,MATCH(1,(GMWQ!$HM$2:$HM$50=P$3)*(GMWQ!$HN$2:$HN$50=P$1),0),$B55-1973)</f>
        <v>6453</v>
      </c>
    </row>
    <row r="56" spans="1:16">
      <c r="B56">
        <f t="shared" si="2"/>
        <v>2029</v>
      </c>
      <c r="C56">
        <f t="shared" si="3"/>
        <v>1992</v>
      </c>
      <c r="D56">
        <f t="shared" si="3"/>
        <v>1992</v>
      </c>
      <c r="E56" cm="1">
        <f t="array" ref="E56">INDEX(GMWQ!$A$2:$HN$50,MATCH(1,(GMWQ!$HM$2:$HM$50=E$3)*(GMWQ!$HN$2:$HN$50=E$1),0),$B56-1973)</f>
        <v>344987</v>
      </c>
      <c r="F56" cm="1">
        <f t="array" ref="F56">INDEX(GMWQ!$A$2:$HN$50,MATCH(1,(GMWQ!$HM$2:$HM$50=F$3)*(GMWQ!$HN$2:$HN$50=F$1),0),$B56-1973)</f>
        <v>25605</v>
      </c>
      <c r="G56" cm="1">
        <f t="array" ref="G56">INDEX(GMWQ!$A$2:$HN$50,MATCH(1,(GMWQ!$HM$2:$HM$50=G$3)*(GMWQ!$HN$2:$HN$50=G$1),0),$B56-1973)</f>
        <v>3483.1289999999999</v>
      </c>
      <c r="H56" cm="1">
        <f t="array" ref="H56">INDEX(GMWQ!$A$2:$HN$50,MATCH(1,(GMWQ!$HM$2:$HM$50=H$3)*(GMWQ!$HN$2:$HN$50=H$1),0),$B56-1973)</f>
        <v>9.8000000000000007</v>
      </c>
      <c r="I56" cm="1">
        <f t="array" ref="I56">INDEX(GMWQ!$A$2:$HN$50,MATCH(1,(GMWQ!$HM$2:$HM$50=I$3)*(GMWQ!$HN$2:$HN$50=I$1),0),$B56-1973)</f>
        <v>223785</v>
      </c>
      <c r="J56" cm="1">
        <f t="array" ref="J56">INDEX(GMWQ!$A$2:$HN$50,MATCH(1,(GMWQ!$HM$2:$HM$50=J$3)*(GMWQ!$HN$2:$HN$50=J$1),0),$B56-1973)</f>
        <v>6234</v>
      </c>
      <c r="K56" cm="1">
        <f t="array" ref="K56">INDEX(GMWQ!$A$2:$HN$50,MATCH(1,(GMWQ!$HM$2:$HM$50=K$3)*(GMWQ!$HN$2:$HN$50=K$1),0),$B56-1973)</f>
        <v>344987</v>
      </c>
      <c r="L56" cm="1">
        <f t="array" ref="L56">INDEX(GMWQ!$A$2:$HN$50,MATCH(1,(GMWQ!$HM$2:$HM$50=L$3)*(GMWQ!$HN$2:$HN$50=L$1),0),$B56-1973)</f>
        <v>25605</v>
      </c>
      <c r="M56" cm="1">
        <f t="array" ref="M56">INDEX(GMWQ!$A$2:$HN$50,MATCH(1,(GMWQ!$HM$2:$HM$50=M$3)*(GMWQ!$HN$2:$HN$50=M$1),0),$B56-1973)</f>
        <v>3483.1289999999999</v>
      </c>
      <c r="N56" cm="1">
        <f t="array" ref="N56">INDEX(GMWQ!$A$2:$HN$50,MATCH(1,(GMWQ!$HM$2:$HM$50=N$3)*(GMWQ!$HN$2:$HN$50=N$1),0),$B56-1973)</f>
        <v>9.8000000000000007</v>
      </c>
      <c r="O56" cm="1">
        <f t="array" ref="O56">INDEX(GMWQ!$A$2:$HN$50,MATCH(1,(GMWQ!$HM$2:$HM$50=O$3)*(GMWQ!$HN$2:$HN$50=O$1),0),$B56-1973)</f>
        <v>223785</v>
      </c>
      <c r="P56" cm="1">
        <f t="array" ref="P56">INDEX(GMWQ!$A$2:$HN$50,MATCH(1,(GMWQ!$HM$2:$HM$50=P$3)*(GMWQ!$HN$2:$HN$50=P$1),0),$B56-1973)</f>
        <v>6234</v>
      </c>
    </row>
    <row r="57" spans="1:16">
      <c r="B57">
        <f t="shared" si="2"/>
        <v>2030</v>
      </c>
      <c r="C57">
        <f t="shared" si="3"/>
        <v>1992</v>
      </c>
      <c r="D57">
        <f t="shared" si="3"/>
        <v>1992</v>
      </c>
      <c r="E57" cm="1">
        <f t="array" ref="E57">INDEX(GMWQ!$A$2:$HN$50,MATCH(1,(GMWQ!$HM$2:$HM$50=E$3)*(GMWQ!$HN$2:$HN$50=E$1),0),$B57-1973)</f>
        <v>346628</v>
      </c>
      <c r="F57" cm="1">
        <f t="array" ref="F57">INDEX(GMWQ!$A$2:$HN$50,MATCH(1,(GMWQ!$HM$2:$HM$50=F$3)*(GMWQ!$HN$2:$HN$50=F$1),0),$B57-1973)</f>
        <v>25509</v>
      </c>
      <c r="G57" cm="1">
        <f t="array" ref="G57">INDEX(GMWQ!$A$2:$HN$50,MATCH(1,(GMWQ!$HM$2:$HM$50=G$3)*(GMWQ!$HN$2:$HN$50=G$1),0),$B57-1973)</f>
        <v>3486.288</v>
      </c>
      <c r="H57" cm="1">
        <f t="array" ref="H57">INDEX(GMWQ!$A$2:$HN$50,MATCH(1,(GMWQ!$HM$2:$HM$50=H$3)*(GMWQ!$HN$2:$HN$50=H$1),0),$B57-1973)</f>
        <v>9.9</v>
      </c>
      <c r="I57" cm="1">
        <f t="array" ref="I57">INDEX(GMWQ!$A$2:$HN$50,MATCH(1,(GMWQ!$HM$2:$HM$50=I$3)*(GMWQ!$HN$2:$HN$50=I$1),0),$B57-1973)</f>
        <v>225633</v>
      </c>
      <c r="J57" cm="1">
        <f t="array" ref="J57">INDEX(GMWQ!$A$2:$HN$50,MATCH(1,(GMWQ!$HM$2:$HM$50=J$3)*(GMWQ!$HN$2:$HN$50=J$1),0),$B57-1973)</f>
        <v>6198</v>
      </c>
      <c r="K57" cm="1">
        <f t="array" ref="K57">INDEX(GMWQ!$A$2:$HN$50,MATCH(1,(GMWQ!$HM$2:$HM$50=K$3)*(GMWQ!$HN$2:$HN$50=K$1),0),$B57-1973)</f>
        <v>346628</v>
      </c>
      <c r="L57" cm="1">
        <f t="array" ref="L57">INDEX(GMWQ!$A$2:$HN$50,MATCH(1,(GMWQ!$HM$2:$HM$50=L$3)*(GMWQ!$HN$2:$HN$50=L$1),0),$B57-1973)</f>
        <v>25509</v>
      </c>
      <c r="M57" cm="1">
        <f t="array" ref="M57">INDEX(GMWQ!$A$2:$HN$50,MATCH(1,(GMWQ!$HM$2:$HM$50=M$3)*(GMWQ!$HN$2:$HN$50=M$1),0),$B57-1973)</f>
        <v>3486.288</v>
      </c>
      <c r="N57" cm="1">
        <f t="array" ref="N57">INDEX(GMWQ!$A$2:$HN$50,MATCH(1,(GMWQ!$HM$2:$HM$50=N$3)*(GMWQ!$HN$2:$HN$50=N$1),0),$B57-1973)</f>
        <v>9.9</v>
      </c>
      <c r="O57" cm="1">
        <f t="array" ref="O57">INDEX(GMWQ!$A$2:$HN$50,MATCH(1,(GMWQ!$HM$2:$HM$50=O$3)*(GMWQ!$HN$2:$HN$50=O$1),0),$B57-1973)</f>
        <v>225633</v>
      </c>
      <c r="P57" cm="1">
        <f t="array" ref="P57">INDEX(GMWQ!$A$2:$HN$50,MATCH(1,(GMWQ!$HM$2:$HM$50=P$3)*(GMWQ!$HN$2:$HN$50=P$1),0),$B57-1973)</f>
        <v>6198</v>
      </c>
    </row>
    <row r="58" spans="1:16">
      <c r="B58">
        <f t="shared" si="2"/>
        <v>2031</v>
      </c>
      <c r="C58">
        <f t="shared" si="3"/>
        <v>1992</v>
      </c>
      <c r="D58">
        <f t="shared" si="3"/>
        <v>1992</v>
      </c>
      <c r="E58" cm="1">
        <f t="array" ref="E58">INDEX(GMWQ!$A$2:$HN$50,MATCH(1,(GMWQ!$HM$2:$HM$50=E$3)*(GMWQ!$HN$2:$HN$50=E$1),0),$B58-1973)</f>
        <v>349299</v>
      </c>
      <c r="F58" cm="1">
        <f t="array" ref="F58">INDEX(GMWQ!$A$2:$HN$50,MATCH(1,(GMWQ!$HM$2:$HM$50=F$3)*(GMWQ!$HN$2:$HN$50=F$1),0),$B58-1973)</f>
        <v>25336</v>
      </c>
      <c r="G58" cm="1">
        <f t="array" ref="G58">INDEX(GMWQ!$A$2:$HN$50,MATCH(1,(GMWQ!$HM$2:$HM$50=G$3)*(GMWQ!$HN$2:$HN$50=G$1),0),$B58-1973)</f>
        <v>3519.4830000000002</v>
      </c>
      <c r="H58" cm="1">
        <f t="array" ref="H58">INDEX(GMWQ!$A$2:$HN$50,MATCH(1,(GMWQ!$HM$2:$HM$50=H$3)*(GMWQ!$HN$2:$HN$50=H$1),0),$B58-1973)</f>
        <v>10.4</v>
      </c>
      <c r="I58" cm="1">
        <f t="array" ref="I58">INDEX(GMWQ!$A$2:$HN$50,MATCH(1,(GMWQ!$HM$2:$HM$50=I$3)*(GMWQ!$HN$2:$HN$50=I$1),0),$B58-1973)</f>
        <v>225562</v>
      </c>
      <c r="J58" cm="1">
        <f t="array" ref="J58">INDEX(GMWQ!$A$2:$HN$50,MATCH(1,(GMWQ!$HM$2:$HM$50=J$3)*(GMWQ!$HN$2:$HN$50=J$1),0),$B58-1973)</f>
        <v>6517</v>
      </c>
      <c r="K58" cm="1">
        <f t="array" ref="K58">INDEX(GMWQ!$A$2:$HN$50,MATCH(1,(GMWQ!$HM$2:$HM$50=K$3)*(GMWQ!$HN$2:$HN$50=K$1),0),$B58-1973)</f>
        <v>349299</v>
      </c>
      <c r="L58" cm="1">
        <f t="array" ref="L58">INDEX(GMWQ!$A$2:$HN$50,MATCH(1,(GMWQ!$HM$2:$HM$50=L$3)*(GMWQ!$HN$2:$HN$50=L$1),0),$B58-1973)</f>
        <v>25336</v>
      </c>
      <c r="M58" cm="1">
        <f t="array" ref="M58">INDEX(GMWQ!$A$2:$HN$50,MATCH(1,(GMWQ!$HM$2:$HM$50=M$3)*(GMWQ!$HN$2:$HN$50=M$1),0),$B58-1973)</f>
        <v>3519.4830000000002</v>
      </c>
      <c r="N58" cm="1">
        <f t="array" ref="N58">INDEX(GMWQ!$A$2:$HN$50,MATCH(1,(GMWQ!$HM$2:$HM$50=N$3)*(GMWQ!$HN$2:$HN$50=N$1),0),$B58-1973)</f>
        <v>10.4</v>
      </c>
      <c r="O58" cm="1">
        <f t="array" ref="O58">INDEX(GMWQ!$A$2:$HN$50,MATCH(1,(GMWQ!$HM$2:$HM$50=O$3)*(GMWQ!$HN$2:$HN$50=O$1),0),$B58-1973)</f>
        <v>225562</v>
      </c>
      <c r="P58" cm="1">
        <f t="array" ref="P58">INDEX(GMWQ!$A$2:$HN$50,MATCH(1,(GMWQ!$HM$2:$HM$50=P$3)*(GMWQ!$HN$2:$HN$50=P$1),0),$B58-1973)</f>
        <v>6517</v>
      </c>
    </row>
    <row r="59" spans="1:16">
      <c r="A59">
        <v>1993</v>
      </c>
      <c r="B59">
        <f t="shared" si="2"/>
        <v>2032</v>
      </c>
      <c r="C59">
        <f t="shared" si="3"/>
        <v>1993</v>
      </c>
      <c r="D59">
        <f t="shared" si="3"/>
        <v>1992</v>
      </c>
      <c r="E59" cm="1">
        <f t="array" ref="E59">INDEX(GMWQ!$A$2:$HN$50,MATCH(1,(GMWQ!$HM$2:$HM$50=E$3)*(GMWQ!$HN$2:$HN$50=E$1),0),$B59-1973)</f>
        <v>351046</v>
      </c>
      <c r="F59" cm="1">
        <f t="array" ref="F59">INDEX(GMWQ!$A$2:$HN$50,MATCH(1,(GMWQ!$HM$2:$HM$50=F$3)*(GMWQ!$HN$2:$HN$50=F$1),0),$B59-1973)</f>
        <v>25282</v>
      </c>
      <c r="G59" cm="1">
        <f t="array" ref="G59">INDEX(GMWQ!$A$2:$HN$50,MATCH(1,(GMWQ!$HM$2:$HM$50=G$3)*(GMWQ!$HN$2:$HN$50=G$1),0),$B59-1973)</f>
        <v>3533.2429999999999</v>
      </c>
      <c r="H59" cm="1">
        <f t="array" ref="H59">INDEX(GMWQ!$A$2:$HN$50,MATCH(1,(GMWQ!$HM$2:$HM$50=H$3)*(GMWQ!$HN$2:$HN$50=H$1),0),$B59-1973)</f>
        <v>10.6</v>
      </c>
      <c r="I59" cm="1">
        <f t="array" ref="I59">INDEX(GMWQ!$A$2:$HN$50,MATCH(1,(GMWQ!$HM$2:$HM$50=I$3)*(GMWQ!$HN$2:$HN$50=I$1),0),$B59-1973)</f>
        <v>224008</v>
      </c>
      <c r="J59" cm="1">
        <f t="array" ref="J59">INDEX(GMWQ!$A$2:$HN$50,MATCH(1,(GMWQ!$HM$2:$HM$50=J$3)*(GMWQ!$HN$2:$HN$50=J$1),0),$B59-1973)</f>
        <v>6477</v>
      </c>
      <c r="K59" cm="1">
        <f t="array" ref="K59">INDEX(GMWQ!$A$2:$HN$50,MATCH(1,(GMWQ!$HM$2:$HM$50=K$3)*(GMWQ!$HN$2:$HN$50=K$1),0),$B59-1973)</f>
        <v>351046</v>
      </c>
      <c r="L59" cm="1">
        <f t="array" ref="L59">INDEX(GMWQ!$A$2:$HN$50,MATCH(1,(GMWQ!$HM$2:$HM$50=L$3)*(GMWQ!$HN$2:$HN$50=L$1),0),$B59-1973)</f>
        <v>25282</v>
      </c>
      <c r="M59" cm="1">
        <f t="array" ref="M59">INDEX(GMWQ!$A$2:$HN$50,MATCH(1,(GMWQ!$HM$2:$HM$50=M$3)*(GMWQ!$HN$2:$HN$50=M$1),0),$B59-1973)</f>
        <v>3533.2429999999999</v>
      </c>
      <c r="N59" cm="1">
        <f t="array" ref="N59">INDEX(GMWQ!$A$2:$HN$50,MATCH(1,(GMWQ!$HM$2:$HM$50=N$3)*(GMWQ!$HN$2:$HN$50=N$1),0),$B59-1973)</f>
        <v>10.6</v>
      </c>
      <c r="O59" cm="1">
        <f t="array" ref="O59">INDEX(GMWQ!$A$2:$HN$50,MATCH(1,(GMWQ!$HM$2:$HM$50=O$3)*(GMWQ!$HN$2:$HN$50=O$1),0),$B59-1973)</f>
        <v>224008</v>
      </c>
      <c r="P59" cm="1">
        <f t="array" ref="P59">INDEX(GMWQ!$A$2:$HN$50,MATCH(1,(GMWQ!$HM$2:$HM$50=P$3)*(GMWQ!$HN$2:$HN$50=P$1),0),$B59-1973)</f>
        <v>6477</v>
      </c>
    </row>
    <row r="60" spans="1:16">
      <c r="B60">
        <f t="shared" si="2"/>
        <v>2033</v>
      </c>
      <c r="C60">
        <f t="shared" si="3"/>
        <v>1993</v>
      </c>
      <c r="D60">
        <f t="shared" si="3"/>
        <v>1993</v>
      </c>
      <c r="E60" cm="1">
        <f t="array" ref="E60">INDEX(GMWQ!$A$2:$HN$50,MATCH(1,(GMWQ!$HM$2:$HM$50=E$3)*(GMWQ!$HN$2:$HN$50=E$1),0),$B60-1973)</f>
        <v>352612</v>
      </c>
      <c r="F60" cm="1">
        <f t="array" ref="F60">INDEX(GMWQ!$A$2:$HN$50,MATCH(1,(GMWQ!$HM$2:$HM$50=F$3)*(GMWQ!$HN$2:$HN$50=F$1),0),$B60-1973)</f>
        <v>25293</v>
      </c>
      <c r="G60" cm="1">
        <f t="array" ref="G60">INDEX(GMWQ!$A$2:$HN$50,MATCH(1,(GMWQ!$HM$2:$HM$50=G$3)*(GMWQ!$HN$2:$HN$50=G$1),0),$B60-1973)</f>
        <v>3585.3939999999998</v>
      </c>
      <c r="H60" cm="1">
        <f t="array" ref="H60">INDEX(GMWQ!$A$2:$HN$50,MATCH(1,(GMWQ!$HM$2:$HM$50=H$3)*(GMWQ!$HN$2:$HN$50=H$1),0),$B60-1973)</f>
        <v>10.4</v>
      </c>
      <c r="I60" cm="1">
        <f t="array" ref="I60">INDEX(GMWQ!$A$2:$HN$50,MATCH(1,(GMWQ!$HM$2:$HM$50=I$3)*(GMWQ!$HN$2:$HN$50=I$1),0),$B60-1973)</f>
        <v>230278</v>
      </c>
      <c r="J60" cm="1">
        <f t="array" ref="J60">INDEX(GMWQ!$A$2:$HN$50,MATCH(1,(GMWQ!$HM$2:$HM$50=J$3)*(GMWQ!$HN$2:$HN$50=J$1),0),$B60-1973)</f>
        <v>6646</v>
      </c>
      <c r="K60" cm="1">
        <f t="array" ref="K60">INDEX(GMWQ!$A$2:$HN$50,MATCH(1,(GMWQ!$HM$2:$HM$50=K$3)*(GMWQ!$HN$2:$HN$50=K$1),0),$B60-1973)</f>
        <v>352612</v>
      </c>
      <c r="L60" cm="1">
        <f t="array" ref="L60">INDEX(GMWQ!$A$2:$HN$50,MATCH(1,(GMWQ!$HM$2:$HM$50=L$3)*(GMWQ!$HN$2:$HN$50=L$1),0),$B60-1973)</f>
        <v>25293</v>
      </c>
      <c r="M60" cm="1">
        <f t="array" ref="M60">INDEX(GMWQ!$A$2:$HN$50,MATCH(1,(GMWQ!$HM$2:$HM$50=M$3)*(GMWQ!$HN$2:$HN$50=M$1),0),$B60-1973)</f>
        <v>3585.3939999999998</v>
      </c>
      <c r="N60" cm="1">
        <f t="array" ref="N60">INDEX(GMWQ!$A$2:$HN$50,MATCH(1,(GMWQ!$HM$2:$HM$50=N$3)*(GMWQ!$HN$2:$HN$50=N$1),0),$B60-1973)</f>
        <v>10.4</v>
      </c>
      <c r="O60" cm="1">
        <f t="array" ref="O60">INDEX(GMWQ!$A$2:$HN$50,MATCH(1,(GMWQ!$HM$2:$HM$50=O$3)*(GMWQ!$HN$2:$HN$50=O$1),0),$B60-1973)</f>
        <v>230278</v>
      </c>
      <c r="P60" cm="1">
        <f t="array" ref="P60">INDEX(GMWQ!$A$2:$HN$50,MATCH(1,(GMWQ!$HM$2:$HM$50=P$3)*(GMWQ!$HN$2:$HN$50=P$1),0),$B60-1973)</f>
        <v>6646</v>
      </c>
    </row>
    <row r="61" spans="1:16">
      <c r="B61">
        <f t="shared" si="2"/>
        <v>2034</v>
      </c>
      <c r="C61">
        <f t="shared" si="3"/>
        <v>1993</v>
      </c>
      <c r="D61">
        <f t="shared" si="3"/>
        <v>1993</v>
      </c>
      <c r="E61" cm="1">
        <f t="array" ref="E61">INDEX(GMWQ!$A$2:$HN$50,MATCH(1,(GMWQ!$HM$2:$HM$50=E$3)*(GMWQ!$HN$2:$HN$50=E$1),0),$B61-1973)</f>
        <v>355841</v>
      </c>
      <c r="F61" cm="1">
        <f t="array" ref="F61">INDEX(GMWQ!$A$2:$HN$50,MATCH(1,(GMWQ!$HM$2:$HM$50=F$3)*(GMWQ!$HN$2:$HN$50=F$1),0),$B61-1973)</f>
        <v>25316</v>
      </c>
      <c r="G61" cm="1">
        <f t="array" ref="G61">INDEX(GMWQ!$A$2:$HN$50,MATCH(1,(GMWQ!$HM$2:$HM$50=G$3)*(GMWQ!$HN$2:$HN$50=G$1),0),$B61-1973)</f>
        <v>3630.5349999999999</v>
      </c>
      <c r="H61" cm="1">
        <f t="array" ref="H61">INDEX(GMWQ!$A$2:$HN$50,MATCH(1,(GMWQ!$HM$2:$HM$50=H$3)*(GMWQ!$HN$2:$HN$50=H$1),0),$B61-1973)</f>
        <v>10.199999999999999</v>
      </c>
      <c r="I61" cm="1">
        <f t="array" ref="I61">INDEX(GMWQ!$A$2:$HN$50,MATCH(1,(GMWQ!$HM$2:$HM$50=I$3)*(GMWQ!$HN$2:$HN$50=I$1),0),$B61-1973)</f>
        <v>232470</v>
      </c>
      <c r="J61" cm="1">
        <f t="array" ref="J61">INDEX(GMWQ!$A$2:$HN$50,MATCH(1,(GMWQ!$HM$2:$HM$50=J$3)*(GMWQ!$HN$2:$HN$50=J$1),0),$B61-1973)</f>
        <v>6727</v>
      </c>
      <c r="K61" cm="1">
        <f t="array" ref="K61">INDEX(GMWQ!$A$2:$HN$50,MATCH(1,(GMWQ!$HM$2:$HM$50=K$3)*(GMWQ!$HN$2:$HN$50=K$1),0),$B61-1973)</f>
        <v>355841</v>
      </c>
      <c r="L61" cm="1">
        <f t="array" ref="L61">INDEX(GMWQ!$A$2:$HN$50,MATCH(1,(GMWQ!$HM$2:$HM$50=L$3)*(GMWQ!$HN$2:$HN$50=L$1),0),$B61-1973)</f>
        <v>25316</v>
      </c>
      <c r="M61" cm="1">
        <f t="array" ref="M61">INDEX(GMWQ!$A$2:$HN$50,MATCH(1,(GMWQ!$HM$2:$HM$50=M$3)*(GMWQ!$HN$2:$HN$50=M$1),0),$B61-1973)</f>
        <v>3630.5349999999999</v>
      </c>
      <c r="N61" cm="1">
        <f t="array" ref="N61">INDEX(GMWQ!$A$2:$HN$50,MATCH(1,(GMWQ!$HM$2:$HM$50=N$3)*(GMWQ!$HN$2:$HN$50=N$1),0),$B61-1973)</f>
        <v>10.199999999999999</v>
      </c>
      <c r="O61" cm="1">
        <f t="array" ref="O61">INDEX(GMWQ!$A$2:$HN$50,MATCH(1,(GMWQ!$HM$2:$HM$50=O$3)*(GMWQ!$HN$2:$HN$50=O$1),0),$B61-1973)</f>
        <v>232470</v>
      </c>
      <c r="P61" cm="1">
        <f t="array" ref="P61">INDEX(GMWQ!$A$2:$HN$50,MATCH(1,(GMWQ!$HM$2:$HM$50=P$3)*(GMWQ!$HN$2:$HN$50=P$1),0),$B61-1973)</f>
        <v>6727</v>
      </c>
    </row>
    <row r="62" spans="1:16">
      <c r="B62">
        <f t="shared" si="2"/>
        <v>2035</v>
      </c>
      <c r="C62">
        <f t="shared" si="3"/>
        <v>1993</v>
      </c>
      <c r="D62">
        <f t="shared" si="3"/>
        <v>1993</v>
      </c>
      <c r="E62" cm="1">
        <f t="array" ref="E62">INDEX(GMWQ!$A$2:$HN$50,MATCH(1,(GMWQ!$HM$2:$HM$50=E$3)*(GMWQ!$HN$2:$HN$50=E$1),0),$B62-1973)</f>
        <v>358264</v>
      </c>
      <c r="F62" cm="1">
        <f t="array" ref="F62">INDEX(GMWQ!$A$2:$HN$50,MATCH(1,(GMWQ!$HM$2:$HM$50=F$3)*(GMWQ!$HN$2:$HN$50=F$1),0),$B62-1973)</f>
        <v>25320</v>
      </c>
      <c r="G62" cm="1">
        <f t="array" ref="G62">INDEX(GMWQ!$A$2:$HN$50,MATCH(1,(GMWQ!$HM$2:$HM$50=G$3)*(GMWQ!$HN$2:$HN$50=G$1),0),$B62-1973)</f>
        <v>3662.1970000000001</v>
      </c>
      <c r="H62" cm="1">
        <f t="array" ref="H62">INDEX(GMWQ!$A$2:$HN$50,MATCH(1,(GMWQ!$HM$2:$HM$50=H$3)*(GMWQ!$HN$2:$HN$50=H$1),0),$B62-1973)</f>
        <v>10.3</v>
      </c>
      <c r="I62" cm="1">
        <f t="array" ref="I62">INDEX(GMWQ!$A$2:$HN$50,MATCH(1,(GMWQ!$HM$2:$HM$50=I$3)*(GMWQ!$HN$2:$HN$50=I$1),0),$B62-1973)</f>
        <v>233411</v>
      </c>
      <c r="J62" cm="1">
        <f t="array" ref="J62">INDEX(GMWQ!$A$2:$HN$50,MATCH(1,(GMWQ!$HM$2:$HM$50=J$3)*(GMWQ!$HN$2:$HN$50=J$1),0),$B62-1973)</f>
        <v>6997</v>
      </c>
      <c r="K62" cm="1">
        <f t="array" ref="K62">INDEX(GMWQ!$A$2:$HN$50,MATCH(1,(GMWQ!$HM$2:$HM$50=K$3)*(GMWQ!$HN$2:$HN$50=K$1),0),$B62-1973)</f>
        <v>358264</v>
      </c>
      <c r="L62" cm="1">
        <f t="array" ref="L62">INDEX(GMWQ!$A$2:$HN$50,MATCH(1,(GMWQ!$HM$2:$HM$50=L$3)*(GMWQ!$HN$2:$HN$50=L$1),0),$B62-1973)</f>
        <v>25320</v>
      </c>
      <c r="M62" cm="1">
        <f t="array" ref="M62">INDEX(GMWQ!$A$2:$HN$50,MATCH(1,(GMWQ!$HM$2:$HM$50=M$3)*(GMWQ!$HN$2:$HN$50=M$1),0),$B62-1973)</f>
        <v>3662.1970000000001</v>
      </c>
      <c r="N62" cm="1">
        <f t="array" ref="N62">INDEX(GMWQ!$A$2:$HN$50,MATCH(1,(GMWQ!$HM$2:$HM$50=N$3)*(GMWQ!$HN$2:$HN$50=N$1),0),$B62-1973)</f>
        <v>10.3</v>
      </c>
      <c r="O62" cm="1">
        <f t="array" ref="O62">INDEX(GMWQ!$A$2:$HN$50,MATCH(1,(GMWQ!$HM$2:$HM$50=O$3)*(GMWQ!$HN$2:$HN$50=O$1),0),$B62-1973)</f>
        <v>233411</v>
      </c>
      <c r="P62" cm="1">
        <f t="array" ref="P62">INDEX(GMWQ!$A$2:$HN$50,MATCH(1,(GMWQ!$HM$2:$HM$50=P$3)*(GMWQ!$HN$2:$HN$50=P$1),0),$B62-1973)</f>
        <v>6997</v>
      </c>
    </row>
    <row r="63" spans="1:16">
      <c r="A63">
        <v>1994</v>
      </c>
      <c r="B63">
        <f t="shared" si="2"/>
        <v>2036</v>
      </c>
      <c r="C63">
        <f t="shared" si="3"/>
        <v>1994</v>
      </c>
      <c r="D63">
        <f t="shared" si="3"/>
        <v>1993</v>
      </c>
      <c r="E63" cm="1">
        <f t="array" ref="E63">INDEX(GMWQ!$A$2:$HN$50,MATCH(1,(GMWQ!$HM$2:$HM$50=E$3)*(GMWQ!$HN$2:$HN$50=E$1),0),$B63-1973)</f>
        <v>361793</v>
      </c>
      <c r="F63" cm="1">
        <f t="array" ref="F63">INDEX(GMWQ!$A$2:$HN$50,MATCH(1,(GMWQ!$HM$2:$HM$50=F$3)*(GMWQ!$HN$2:$HN$50=F$1),0),$B63-1973)</f>
        <v>25408</v>
      </c>
      <c r="G63" cm="1">
        <f t="array" ref="G63">INDEX(GMWQ!$A$2:$HN$50,MATCH(1,(GMWQ!$HM$2:$HM$50=G$3)*(GMWQ!$HN$2:$HN$50=G$1),0),$B63-1973)</f>
        <v>3681.2950000000001</v>
      </c>
      <c r="H63" cm="1">
        <f t="array" ref="H63">INDEX(GMWQ!$A$2:$HN$50,MATCH(1,(GMWQ!$HM$2:$HM$50=H$3)*(GMWQ!$HN$2:$HN$50=H$1),0),$B63-1973)</f>
        <v>9.9</v>
      </c>
      <c r="I63" cm="1">
        <f t="array" ref="I63">INDEX(GMWQ!$A$2:$HN$50,MATCH(1,(GMWQ!$HM$2:$HM$50=I$3)*(GMWQ!$HN$2:$HN$50=I$1),0),$B63-1973)</f>
        <v>232541</v>
      </c>
      <c r="J63" cm="1">
        <f t="array" ref="J63">INDEX(GMWQ!$A$2:$HN$50,MATCH(1,(GMWQ!$HM$2:$HM$50=J$3)*(GMWQ!$HN$2:$HN$50=J$1),0),$B63-1973)</f>
        <v>6841</v>
      </c>
      <c r="K63" cm="1">
        <f t="array" ref="K63">INDEX(GMWQ!$A$2:$HN$50,MATCH(1,(GMWQ!$HM$2:$HM$50=K$3)*(GMWQ!$HN$2:$HN$50=K$1),0),$B63-1973)</f>
        <v>361793</v>
      </c>
      <c r="L63" cm="1">
        <f t="array" ref="L63">INDEX(GMWQ!$A$2:$HN$50,MATCH(1,(GMWQ!$HM$2:$HM$50=L$3)*(GMWQ!$HN$2:$HN$50=L$1),0),$B63-1973)</f>
        <v>25408</v>
      </c>
      <c r="M63" cm="1">
        <f t="array" ref="M63">INDEX(GMWQ!$A$2:$HN$50,MATCH(1,(GMWQ!$HM$2:$HM$50=M$3)*(GMWQ!$HN$2:$HN$50=M$1),0),$B63-1973)</f>
        <v>3681.2950000000001</v>
      </c>
      <c r="N63" cm="1">
        <f t="array" ref="N63">INDEX(GMWQ!$A$2:$HN$50,MATCH(1,(GMWQ!$HM$2:$HM$50=N$3)*(GMWQ!$HN$2:$HN$50=N$1),0),$B63-1973)</f>
        <v>9.9</v>
      </c>
      <c r="O63" cm="1">
        <f t="array" ref="O63">INDEX(GMWQ!$A$2:$HN$50,MATCH(1,(GMWQ!$HM$2:$HM$50=O$3)*(GMWQ!$HN$2:$HN$50=O$1),0),$B63-1973)</f>
        <v>232541</v>
      </c>
      <c r="P63" cm="1">
        <f t="array" ref="P63">INDEX(GMWQ!$A$2:$HN$50,MATCH(1,(GMWQ!$HM$2:$HM$50=P$3)*(GMWQ!$HN$2:$HN$50=P$1),0),$B63-1973)</f>
        <v>6841</v>
      </c>
    </row>
    <row r="64" spans="1:16">
      <c r="B64">
        <f t="shared" si="2"/>
        <v>2037</v>
      </c>
      <c r="C64">
        <f t="shared" si="3"/>
        <v>1994</v>
      </c>
      <c r="D64">
        <f t="shared" si="3"/>
        <v>1994</v>
      </c>
      <c r="E64" cm="1">
        <f t="array" ref="E64">INDEX(GMWQ!$A$2:$HN$50,MATCH(1,(GMWQ!$HM$2:$HM$50=E$3)*(GMWQ!$HN$2:$HN$50=E$1),0),$B64-1973)</f>
        <v>365109</v>
      </c>
      <c r="F64" cm="1">
        <f t="array" ref="F64">INDEX(GMWQ!$A$2:$HN$50,MATCH(1,(GMWQ!$HM$2:$HM$50=F$3)*(GMWQ!$HN$2:$HN$50=F$1),0),$B64-1973)</f>
        <v>25451</v>
      </c>
      <c r="G64" cm="1">
        <f t="array" ref="G64">INDEX(GMWQ!$A$2:$HN$50,MATCH(1,(GMWQ!$HM$2:$HM$50=G$3)*(GMWQ!$HN$2:$HN$50=G$1),0),$B64-1973)</f>
        <v>3682.5749999999998</v>
      </c>
      <c r="H64" cm="1">
        <f t="array" ref="H64">INDEX(GMWQ!$A$2:$HN$50,MATCH(1,(GMWQ!$HM$2:$HM$50=H$3)*(GMWQ!$HN$2:$HN$50=H$1),0),$B64-1973)</f>
        <v>9.6999999999999993</v>
      </c>
      <c r="I64" cm="1">
        <f t="array" ref="I64">INDEX(GMWQ!$A$2:$HN$50,MATCH(1,(GMWQ!$HM$2:$HM$50=I$3)*(GMWQ!$HN$2:$HN$50=I$1),0),$B64-1973)</f>
        <v>232173</v>
      </c>
      <c r="J64" cm="1">
        <f t="array" ref="J64">INDEX(GMWQ!$A$2:$HN$50,MATCH(1,(GMWQ!$HM$2:$HM$50=J$3)*(GMWQ!$HN$2:$HN$50=J$1),0),$B64-1973)</f>
        <v>6602</v>
      </c>
      <c r="K64" cm="1">
        <f t="array" ref="K64">INDEX(GMWQ!$A$2:$HN$50,MATCH(1,(GMWQ!$HM$2:$HM$50=K$3)*(GMWQ!$HN$2:$HN$50=K$1),0),$B64-1973)</f>
        <v>365109</v>
      </c>
      <c r="L64" cm="1">
        <f t="array" ref="L64">INDEX(GMWQ!$A$2:$HN$50,MATCH(1,(GMWQ!$HM$2:$HM$50=L$3)*(GMWQ!$HN$2:$HN$50=L$1),0),$B64-1973)</f>
        <v>25451</v>
      </c>
      <c r="M64" cm="1">
        <f t="array" ref="M64">INDEX(GMWQ!$A$2:$HN$50,MATCH(1,(GMWQ!$HM$2:$HM$50=M$3)*(GMWQ!$HN$2:$HN$50=M$1),0),$B64-1973)</f>
        <v>3682.5749999999998</v>
      </c>
      <c r="N64" cm="1">
        <f t="array" ref="N64">INDEX(GMWQ!$A$2:$HN$50,MATCH(1,(GMWQ!$HM$2:$HM$50=N$3)*(GMWQ!$HN$2:$HN$50=N$1),0),$B64-1973)</f>
        <v>9.6999999999999993</v>
      </c>
      <c r="O64" cm="1">
        <f t="array" ref="O64">INDEX(GMWQ!$A$2:$HN$50,MATCH(1,(GMWQ!$HM$2:$HM$50=O$3)*(GMWQ!$HN$2:$HN$50=O$1),0),$B64-1973)</f>
        <v>232173</v>
      </c>
      <c r="P64" cm="1">
        <f t="array" ref="P64">INDEX(GMWQ!$A$2:$HN$50,MATCH(1,(GMWQ!$HM$2:$HM$50=P$3)*(GMWQ!$HN$2:$HN$50=P$1),0),$B64-1973)</f>
        <v>6602</v>
      </c>
    </row>
    <row r="65" spans="1:16">
      <c r="B65">
        <f t="shared" si="2"/>
        <v>2038</v>
      </c>
      <c r="C65">
        <f t="shared" si="3"/>
        <v>1994</v>
      </c>
      <c r="D65">
        <f t="shared" si="3"/>
        <v>1994</v>
      </c>
      <c r="E65" cm="1">
        <f t="array" ref="E65">INDEX(GMWQ!$A$2:$HN$50,MATCH(1,(GMWQ!$HM$2:$HM$50=E$3)*(GMWQ!$HN$2:$HN$50=E$1),0),$B65-1973)</f>
        <v>368798</v>
      </c>
      <c r="F65" cm="1">
        <f t="array" ref="F65">INDEX(GMWQ!$A$2:$HN$50,MATCH(1,(GMWQ!$HM$2:$HM$50=F$3)*(GMWQ!$HN$2:$HN$50=F$1),0),$B65-1973)</f>
        <v>25559</v>
      </c>
      <c r="G65" cm="1">
        <f t="array" ref="G65">INDEX(GMWQ!$A$2:$HN$50,MATCH(1,(GMWQ!$HM$2:$HM$50=G$3)*(GMWQ!$HN$2:$HN$50=G$1),0),$B65-1973)</f>
        <v>3730.634</v>
      </c>
      <c r="H65" cm="1">
        <f t="array" ref="H65">INDEX(GMWQ!$A$2:$HN$50,MATCH(1,(GMWQ!$HM$2:$HM$50=H$3)*(GMWQ!$HN$2:$HN$50=H$1),0),$B65-1973)</f>
        <v>9.4</v>
      </c>
      <c r="I65" cm="1">
        <f t="array" ref="I65">INDEX(GMWQ!$A$2:$HN$50,MATCH(1,(GMWQ!$HM$2:$HM$50=I$3)*(GMWQ!$HN$2:$HN$50=I$1),0),$B65-1973)</f>
        <v>236870</v>
      </c>
      <c r="J65" cm="1">
        <f t="array" ref="J65">INDEX(GMWQ!$A$2:$HN$50,MATCH(1,(GMWQ!$HM$2:$HM$50=J$3)*(GMWQ!$HN$2:$HN$50=J$1),0),$B65-1973)</f>
        <v>6704</v>
      </c>
      <c r="K65" cm="1">
        <f t="array" ref="K65">INDEX(GMWQ!$A$2:$HN$50,MATCH(1,(GMWQ!$HM$2:$HM$50=K$3)*(GMWQ!$HN$2:$HN$50=K$1),0),$B65-1973)</f>
        <v>368798</v>
      </c>
      <c r="L65" cm="1">
        <f t="array" ref="L65">INDEX(GMWQ!$A$2:$HN$50,MATCH(1,(GMWQ!$HM$2:$HM$50=L$3)*(GMWQ!$HN$2:$HN$50=L$1),0),$B65-1973)</f>
        <v>25559</v>
      </c>
      <c r="M65" cm="1">
        <f t="array" ref="M65">INDEX(GMWQ!$A$2:$HN$50,MATCH(1,(GMWQ!$HM$2:$HM$50=M$3)*(GMWQ!$HN$2:$HN$50=M$1),0),$B65-1973)</f>
        <v>3730.634</v>
      </c>
      <c r="N65" cm="1">
        <f t="array" ref="N65">INDEX(GMWQ!$A$2:$HN$50,MATCH(1,(GMWQ!$HM$2:$HM$50=N$3)*(GMWQ!$HN$2:$HN$50=N$1),0),$B65-1973)</f>
        <v>9.4</v>
      </c>
      <c r="O65" cm="1">
        <f t="array" ref="O65">INDEX(GMWQ!$A$2:$HN$50,MATCH(1,(GMWQ!$HM$2:$HM$50=O$3)*(GMWQ!$HN$2:$HN$50=O$1),0),$B65-1973)</f>
        <v>236870</v>
      </c>
      <c r="P65" cm="1">
        <f t="array" ref="P65">INDEX(GMWQ!$A$2:$HN$50,MATCH(1,(GMWQ!$HM$2:$HM$50=P$3)*(GMWQ!$HN$2:$HN$50=P$1),0),$B65-1973)</f>
        <v>6704</v>
      </c>
    </row>
    <row r="66" spans="1:16">
      <c r="B66">
        <f t="shared" si="2"/>
        <v>2039</v>
      </c>
      <c r="C66">
        <f t="shared" si="3"/>
        <v>1994</v>
      </c>
      <c r="D66">
        <f t="shared" si="3"/>
        <v>1994</v>
      </c>
      <c r="E66" cm="1">
        <f t="array" ref="E66">INDEX(GMWQ!$A$2:$HN$50,MATCH(1,(GMWQ!$HM$2:$HM$50=E$3)*(GMWQ!$HN$2:$HN$50=E$1),0),$B66-1973)</f>
        <v>370401</v>
      </c>
      <c r="F66" cm="1">
        <f t="array" ref="F66">INDEX(GMWQ!$A$2:$HN$50,MATCH(1,(GMWQ!$HM$2:$HM$50=F$3)*(GMWQ!$HN$2:$HN$50=F$1),0),$B66-1973)</f>
        <v>25600</v>
      </c>
      <c r="G66" cm="1">
        <f t="array" ref="G66">INDEX(GMWQ!$A$2:$HN$50,MATCH(1,(GMWQ!$HM$2:$HM$50=G$3)*(GMWQ!$HN$2:$HN$50=G$1),0),$B66-1973)</f>
        <v>3764.5340000000001</v>
      </c>
      <c r="H66" cm="1">
        <f t="array" ref="H66">INDEX(GMWQ!$A$2:$HN$50,MATCH(1,(GMWQ!$HM$2:$HM$50=H$3)*(GMWQ!$HN$2:$HN$50=H$1),0),$B66-1973)</f>
        <v>9</v>
      </c>
      <c r="I66" cm="1">
        <f t="array" ref="I66">INDEX(GMWQ!$A$2:$HN$50,MATCH(1,(GMWQ!$HM$2:$HM$50=I$3)*(GMWQ!$HN$2:$HN$50=I$1),0),$B66-1973)</f>
        <v>235558</v>
      </c>
      <c r="J66" cm="1">
        <f t="array" ref="J66">INDEX(GMWQ!$A$2:$HN$50,MATCH(1,(GMWQ!$HM$2:$HM$50=J$3)*(GMWQ!$HN$2:$HN$50=J$1),0),$B66-1973)</f>
        <v>6891</v>
      </c>
      <c r="K66" cm="1">
        <f t="array" ref="K66">INDEX(GMWQ!$A$2:$HN$50,MATCH(1,(GMWQ!$HM$2:$HM$50=K$3)*(GMWQ!$HN$2:$HN$50=K$1),0),$B66-1973)</f>
        <v>370401</v>
      </c>
      <c r="L66" cm="1">
        <f t="array" ref="L66">INDEX(GMWQ!$A$2:$HN$50,MATCH(1,(GMWQ!$HM$2:$HM$50=L$3)*(GMWQ!$HN$2:$HN$50=L$1),0),$B66-1973)</f>
        <v>25600</v>
      </c>
      <c r="M66" cm="1">
        <f t="array" ref="M66">INDEX(GMWQ!$A$2:$HN$50,MATCH(1,(GMWQ!$HM$2:$HM$50=M$3)*(GMWQ!$HN$2:$HN$50=M$1),0),$B66-1973)</f>
        <v>3764.5340000000001</v>
      </c>
      <c r="N66" cm="1">
        <f t="array" ref="N66">INDEX(GMWQ!$A$2:$HN$50,MATCH(1,(GMWQ!$HM$2:$HM$50=N$3)*(GMWQ!$HN$2:$HN$50=N$1),0),$B66-1973)</f>
        <v>9</v>
      </c>
      <c r="O66" cm="1">
        <f t="array" ref="O66">INDEX(GMWQ!$A$2:$HN$50,MATCH(1,(GMWQ!$HM$2:$HM$50=O$3)*(GMWQ!$HN$2:$HN$50=O$1),0),$B66-1973)</f>
        <v>235558</v>
      </c>
      <c r="P66" cm="1">
        <f t="array" ref="P66">INDEX(GMWQ!$A$2:$HN$50,MATCH(1,(GMWQ!$HM$2:$HM$50=P$3)*(GMWQ!$HN$2:$HN$50=P$1),0),$B66-1973)</f>
        <v>6891</v>
      </c>
    </row>
    <row r="67" spans="1:16">
      <c r="A67">
        <v>1995</v>
      </c>
      <c r="B67">
        <f t="shared" si="2"/>
        <v>2040</v>
      </c>
      <c r="C67">
        <f t="shared" si="3"/>
        <v>1995</v>
      </c>
      <c r="D67">
        <f t="shared" si="3"/>
        <v>1994</v>
      </c>
      <c r="E67" cm="1">
        <f t="array" ref="E67">INDEX(GMWQ!$A$2:$HN$50,MATCH(1,(GMWQ!$HM$2:$HM$50=E$3)*(GMWQ!$HN$2:$HN$50=E$1),0),$B67-1973)</f>
        <v>372307</v>
      </c>
      <c r="F67" cm="1">
        <f t="array" ref="F67">INDEX(GMWQ!$A$2:$HN$50,MATCH(1,(GMWQ!$HM$2:$HM$50=F$3)*(GMWQ!$HN$2:$HN$50=F$1),0),$B67-1973)</f>
        <v>25670</v>
      </c>
      <c r="G67" cm="1">
        <f t="array" ref="G67">INDEX(GMWQ!$A$2:$HN$50,MATCH(1,(GMWQ!$HM$2:$HM$50=G$3)*(GMWQ!$HN$2:$HN$50=G$1),0),$B67-1973)</f>
        <v>3784.6889999999999</v>
      </c>
      <c r="H67" cm="1">
        <f t="array" ref="H67">INDEX(GMWQ!$A$2:$HN$50,MATCH(1,(GMWQ!$HM$2:$HM$50=H$3)*(GMWQ!$HN$2:$HN$50=H$1),0),$B67-1973)</f>
        <v>8.9</v>
      </c>
      <c r="I67" cm="1">
        <f t="array" ref="I67">INDEX(GMWQ!$A$2:$HN$50,MATCH(1,(GMWQ!$HM$2:$HM$50=I$3)*(GMWQ!$HN$2:$HN$50=I$1),0),$B67-1973)</f>
        <v>239669</v>
      </c>
      <c r="J67" cm="1">
        <f t="array" ref="J67">INDEX(GMWQ!$A$2:$HN$50,MATCH(1,(GMWQ!$HM$2:$HM$50=J$3)*(GMWQ!$HN$2:$HN$50=J$1),0),$B67-1973)</f>
        <v>6872</v>
      </c>
      <c r="K67" cm="1">
        <f t="array" ref="K67">INDEX(GMWQ!$A$2:$HN$50,MATCH(1,(GMWQ!$HM$2:$HM$50=K$3)*(GMWQ!$HN$2:$HN$50=K$1),0),$B67-1973)</f>
        <v>372307</v>
      </c>
      <c r="L67" cm="1">
        <f t="array" ref="L67">INDEX(GMWQ!$A$2:$HN$50,MATCH(1,(GMWQ!$HM$2:$HM$50=L$3)*(GMWQ!$HN$2:$HN$50=L$1),0),$B67-1973)</f>
        <v>25670</v>
      </c>
      <c r="M67" cm="1">
        <f t="array" ref="M67">INDEX(GMWQ!$A$2:$HN$50,MATCH(1,(GMWQ!$HM$2:$HM$50=M$3)*(GMWQ!$HN$2:$HN$50=M$1),0),$B67-1973)</f>
        <v>3784.6889999999999</v>
      </c>
      <c r="N67" cm="1">
        <f t="array" ref="N67">INDEX(GMWQ!$A$2:$HN$50,MATCH(1,(GMWQ!$HM$2:$HM$50=N$3)*(GMWQ!$HN$2:$HN$50=N$1),0),$B67-1973)</f>
        <v>8.9</v>
      </c>
      <c r="O67" cm="1">
        <f t="array" ref="O67">INDEX(GMWQ!$A$2:$HN$50,MATCH(1,(GMWQ!$HM$2:$HM$50=O$3)*(GMWQ!$HN$2:$HN$50=O$1),0),$B67-1973)</f>
        <v>239669</v>
      </c>
      <c r="P67" cm="1">
        <f t="array" ref="P67">INDEX(GMWQ!$A$2:$HN$50,MATCH(1,(GMWQ!$HM$2:$HM$50=P$3)*(GMWQ!$HN$2:$HN$50=P$1),0),$B67-1973)</f>
        <v>6872</v>
      </c>
    </row>
    <row r="68" spans="1:16">
      <c r="B68">
        <f t="shared" si="2"/>
        <v>2041</v>
      </c>
      <c r="C68">
        <f t="shared" si="3"/>
        <v>1995</v>
      </c>
      <c r="D68">
        <f t="shared" si="3"/>
        <v>1995</v>
      </c>
      <c r="E68" cm="1">
        <f t="array" ref="E68">INDEX(GMWQ!$A$2:$HN$50,MATCH(1,(GMWQ!$HM$2:$HM$50=E$3)*(GMWQ!$HN$2:$HN$50=E$1),0),$B68-1973)</f>
        <v>373090</v>
      </c>
      <c r="F68" cm="1">
        <f t="array" ref="F68">INDEX(GMWQ!$A$2:$HN$50,MATCH(1,(GMWQ!$HM$2:$HM$50=F$3)*(GMWQ!$HN$2:$HN$50=F$1),0),$B68-1973)</f>
        <v>25770</v>
      </c>
      <c r="G68" cm="1">
        <f t="array" ref="G68">INDEX(GMWQ!$A$2:$HN$50,MATCH(1,(GMWQ!$HM$2:$HM$50=G$3)*(GMWQ!$HN$2:$HN$50=G$1),0),$B68-1973)</f>
        <v>3813.2370000000001</v>
      </c>
      <c r="H68" cm="1">
        <f t="array" ref="H68">INDEX(GMWQ!$A$2:$HN$50,MATCH(1,(GMWQ!$HM$2:$HM$50=H$3)*(GMWQ!$HN$2:$HN$50=H$1),0),$B68-1973)</f>
        <v>8.6999999999999993</v>
      </c>
      <c r="I68" cm="1">
        <f t="array" ref="I68">INDEX(GMWQ!$A$2:$HN$50,MATCH(1,(GMWQ!$HM$2:$HM$50=I$3)*(GMWQ!$HN$2:$HN$50=I$1),0),$B68-1973)</f>
        <v>239943</v>
      </c>
      <c r="J68" cm="1">
        <f t="array" ref="J68">INDEX(GMWQ!$A$2:$HN$50,MATCH(1,(GMWQ!$HM$2:$HM$50=J$3)*(GMWQ!$HN$2:$HN$50=J$1),0),$B68-1973)</f>
        <v>6901</v>
      </c>
      <c r="K68" cm="1">
        <f t="array" ref="K68">INDEX(GMWQ!$A$2:$HN$50,MATCH(1,(GMWQ!$HM$2:$HM$50=K$3)*(GMWQ!$HN$2:$HN$50=K$1),0),$B68-1973)</f>
        <v>373090</v>
      </c>
      <c r="L68" cm="1">
        <f t="array" ref="L68">INDEX(GMWQ!$A$2:$HN$50,MATCH(1,(GMWQ!$HM$2:$HM$50=L$3)*(GMWQ!$HN$2:$HN$50=L$1),0),$B68-1973)</f>
        <v>25770</v>
      </c>
      <c r="M68" cm="1">
        <f t="array" ref="M68">INDEX(GMWQ!$A$2:$HN$50,MATCH(1,(GMWQ!$HM$2:$HM$50=M$3)*(GMWQ!$HN$2:$HN$50=M$1),0),$B68-1973)</f>
        <v>3813.2370000000001</v>
      </c>
      <c r="N68" cm="1">
        <f t="array" ref="N68">INDEX(GMWQ!$A$2:$HN$50,MATCH(1,(GMWQ!$HM$2:$HM$50=N$3)*(GMWQ!$HN$2:$HN$50=N$1),0),$B68-1973)</f>
        <v>8.6999999999999993</v>
      </c>
      <c r="O68" cm="1">
        <f t="array" ref="O68">INDEX(GMWQ!$A$2:$HN$50,MATCH(1,(GMWQ!$HM$2:$HM$50=O$3)*(GMWQ!$HN$2:$HN$50=O$1),0),$B68-1973)</f>
        <v>239943</v>
      </c>
      <c r="P68" cm="1">
        <f t="array" ref="P68">INDEX(GMWQ!$A$2:$HN$50,MATCH(1,(GMWQ!$HM$2:$HM$50=P$3)*(GMWQ!$HN$2:$HN$50=P$1),0),$B68-1973)</f>
        <v>6901</v>
      </c>
    </row>
    <row r="69" spans="1:16">
      <c r="B69">
        <f t="shared" si="2"/>
        <v>2042</v>
      </c>
      <c r="C69">
        <f t="shared" si="3"/>
        <v>1995</v>
      </c>
      <c r="D69">
        <f t="shared" si="3"/>
        <v>1995</v>
      </c>
      <c r="E69" cm="1">
        <f t="array" ref="E69">INDEX(GMWQ!$A$2:$HN$50,MATCH(1,(GMWQ!$HM$2:$HM$50=E$3)*(GMWQ!$HN$2:$HN$50=E$1),0),$B69-1973)</f>
        <v>377249</v>
      </c>
      <c r="F69" cm="1">
        <f t="array" ref="F69">INDEX(GMWQ!$A$2:$HN$50,MATCH(1,(GMWQ!$HM$2:$HM$50=F$3)*(GMWQ!$HN$2:$HN$50=F$1),0),$B69-1973)</f>
        <v>25852</v>
      </c>
      <c r="G69" cm="1">
        <f t="array" ref="G69">INDEX(GMWQ!$A$2:$HN$50,MATCH(1,(GMWQ!$HM$2:$HM$50=G$3)*(GMWQ!$HN$2:$HN$50=G$1),0),$B69-1973)</f>
        <v>3825.77</v>
      </c>
      <c r="H69" cm="1">
        <f t="array" ref="H69">INDEX(GMWQ!$A$2:$HN$50,MATCH(1,(GMWQ!$HM$2:$HM$50=H$3)*(GMWQ!$HN$2:$HN$50=H$1),0),$B69-1973)</f>
        <v>8.6</v>
      </c>
      <c r="I69" cm="1">
        <f t="array" ref="I69">INDEX(GMWQ!$A$2:$HN$50,MATCH(1,(GMWQ!$HM$2:$HM$50=I$3)*(GMWQ!$HN$2:$HN$50=I$1),0),$B69-1973)</f>
        <v>242123</v>
      </c>
      <c r="J69" cm="1">
        <f t="array" ref="J69">INDEX(GMWQ!$A$2:$HN$50,MATCH(1,(GMWQ!$HM$2:$HM$50=J$3)*(GMWQ!$HN$2:$HN$50=J$1),0),$B69-1973)</f>
        <v>6999</v>
      </c>
      <c r="K69" cm="1">
        <f t="array" ref="K69">INDEX(GMWQ!$A$2:$HN$50,MATCH(1,(GMWQ!$HM$2:$HM$50=K$3)*(GMWQ!$HN$2:$HN$50=K$1),0),$B69-1973)</f>
        <v>377249</v>
      </c>
      <c r="L69" cm="1">
        <f t="array" ref="L69">INDEX(GMWQ!$A$2:$HN$50,MATCH(1,(GMWQ!$HM$2:$HM$50=L$3)*(GMWQ!$HN$2:$HN$50=L$1),0),$B69-1973)</f>
        <v>25852</v>
      </c>
      <c r="M69" cm="1">
        <f t="array" ref="M69">INDEX(GMWQ!$A$2:$HN$50,MATCH(1,(GMWQ!$HM$2:$HM$50=M$3)*(GMWQ!$HN$2:$HN$50=M$1),0),$B69-1973)</f>
        <v>3825.77</v>
      </c>
      <c r="N69" cm="1">
        <f t="array" ref="N69">INDEX(GMWQ!$A$2:$HN$50,MATCH(1,(GMWQ!$HM$2:$HM$50=N$3)*(GMWQ!$HN$2:$HN$50=N$1),0),$B69-1973)</f>
        <v>8.6</v>
      </c>
      <c r="O69" cm="1">
        <f t="array" ref="O69">INDEX(GMWQ!$A$2:$HN$50,MATCH(1,(GMWQ!$HM$2:$HM$50=O$3)*(GMWQ!$HN$2:$HN$50=O$1),0),$B69-1973)</f>
        <v>242123</v>
      </c>
      <c r="P69" cm="1">
        <f t="array" ref="P69">INDEX(GMWQ!$A$2:$HN$50,MATCH(1,(GMWQ!$HM$2:$HM$50=P$3)*(GMWQ!$HN$2:$HN$50=P$1),0),$B69-1973)</f>
        <v>6999</v>
      </c>
    </row>
    <row r="70" spans="1:16">
      <c r="B70">
        <f t="shared" si="2"/>
        <v>2043</v>
      </c>
      <c r="C70">
        <f t="shared" si="3"/>
        <v>1995</v>
      </c>
      <c r="D70">
        <f t="shared" si="3"/>
        <v>1995</v>
      </c>
      <c r="E70" cm="1">
        <f t="array" ref="E70">INDEX(GMWQ!$A$2:$HN$50,MATCH(1,(GMWQ!$HM$2:$HM$50=E$3)*(GMWQ!$HN$2:$HN$50=E$1),0),$B70-1973)</f>
        <v>378442</v>
      </c>
      <c r="F70" cm="1">
        <f t="array" ref="F70">INDEX(GMWQ!$A$2:$HN$50,MATCH(1,(GMWQ!$HM$2:$HM$50=F$3)*(GMWQ!$HN$2:$HN$50=F$1),0),$B70-1973)</f>
        <v>25982</v>
      </c>
      <c r="G70" cm="1">
        <f t="array" ref="G70">INDEX(GMWQ!$A$2:$HN$50,MATCH(1,(GMWQ!$HM$2:$HM$50=G$3)*(GMWQ!$HN$2:$HN$50=G$1),0),$B70-1973)</f>
        <v>3869.8229999999999</v>
      </c>
      <c r="H70" cm="1">
        <f t="array" ref="H70">INDEX(GMWQ!$A$2:$HN$50,MATCH(1,(GMWQ!$HM$2:$HM$50=H$3)*(GMWQ!$HN$2:$HN$50=H$1),0),$B70-1973)</f>
        <v>8.3000000000000007</v>
      </c>
      <c r="I70" cm="1">
        <f t="array" ref="I70">INDEX(GMWQ!$A$2:$HN$50,MATCH(1,(GMWQ!$HM$2:$HM$50=I$3)*(GMWQ!$HN$2:$HN$50=I$1),0),$B70-1973)</f>
        <v>243427</v>
      </c>
      <c r="J70" cm="1">
        <f t="array" ref="J70">INDEX(GMWQ!$A$2:$HN$50,MATCH(1,(GMWQ!$HM$2:$HM$50=J$3)*(GMWQ!$HN$2:$HN$50=J$1),0),$B70-1973)</f>
        <v>7120</v>
      </c>
      <c r="K70" cm="1">
        <f t="array" ref="K70">INDEX(GMWQ!$A$2:$HN$50,MATCH(1,(GMWQ!$HM$2:$HM$50=K$3)*(GMWQ!$HN$2:$HN$50=K$1),0),$B70-1973)</f>
        <v>378442</v>
      </c>
      <c r="L70" cm="1">
        <f t="array" ref="L70">INDEX(GMWQ!$A$2:$HN$50,MATCH(1,(GMWQ!$HM$2:$HM$50=L$3)*(GMWQ!$HN$2:$HN$50=L$1),0),$B70-1973)</f>
        <v>25982</v>
      </c>
      <c r="M70" cm="1">
        <f t="array" ref="M70">INDEX(GMWQ!$A$2:$HN$50,MATCH(1,(GMWQ!$HM$2:$HM$50=M$3)*(GMWQ!$HN$2:$HN$50=M$1),0),$B70-1973)</f>
        <v>3869.8229999999999</v>
      </c>
      <c r="N70" cm="1">
        <f t="array" ref="N70">INDEX(GMWQ!$A$2:$HN$50,MATCH(1,(GMWQ!$HM$2:$HM$50=N$3)*(GMWQ!$HN$2:$HN$50=N$1),0),$B70-1973)</f>
        <v>8.3000000000000007</v>
      </c>
      <c r="O70" cm="1">
        <f t="array" ref="O70">INDEX(GMWQ!$A$2:$HN$50,MATCH(1,(GMWQ!$HM$2:$HM$50=O$3)*(GMWQ!$HN$2:$HN$50=O$1),0),$B70-1973)</f>
        <v>243427</v>
      </c>
      <c r="P70" cm="1">
        <f t="array" ref="P70">INDEX(GMWQ!$A$2:$HN$50,MATCH(1,(GMWQ!$HM$2:$HM$50=P$3)*(GMWQ!$HN$2:$HN$50=P$1),0),$B70-1973)</f>
        <v>7120</v>
      </c>
    </row>
    <row r="71" spans="1:16">
      <c r="A71">
        <v>1996</v>
      </c>
      <c r="B71">
        <f t="shared" si="2"/>
        <v>2044</v>
      </c>
      <c r="C71">
        <f t="shared" si="3"/>
        <v>1996</v>
      </c>
      <c r="D71">
        <f t="shared" si="3"/>
        <v>1995</v>
      </c>
      <c r="E71" cm="1">
        <f t="array" ref="E71">INDEX(GMWQ!$A$2:$HN$50,MATCH(1,(GMWQ!$HM$2:$HM$50=E$3)*(GMWQ!$HN$2:$HN$50=E$1),0),$B71-1973)</f>
        <v>380976</v>
      </c>
      <c r="F71" cm="1">
        <f t="array" ref="F71">INDEX(GMWQ!$A$2:$HN$50,MATCH(1,(GMWQ!$HM$2:$HM$50=F$3)*(GMWQ!$HN$2:$HN$50=F$1),0),$B71-1973)</f>
        <v>25970</v>
      </c>
      <c r="G71" cm="1">
        <f t="array" ref="G71">INDEX(GMWQ!$A$2:$HN$50,MATCH(1,(GMWQ!$HM$2:$HM$50=G$3)*(GMWQ!$HN$2:$HN$50=G$1),0),$B71-1973)</f>
        <v>3882.18</v>
      </c>
      <c r="H71" cm="1">
        <f t="array" ref="H71">INDEX(GMWQ!$A$2:$HN$50,MATCH(1,(GMWQ!$HM$2:$HM$50=H$3)*(GMWQ!$HN$2:$HN$50=H$1),0),$B71-1973)</f>
        <v>8.1999999999999993</v>
      </c>
      <c r="I71" cm="1">
        <f t="array" ref="I71">INDEX(GMWQ!$A$2:$HN$50,MATCH(1,(GMWQ!$HM$2:$HM$50=I$3)*(GMWQ!$HN$2:$HN$50=I$1),0),$B71-1973)</f>
        <v>247598</v>
      </c>
      <c r="J71" cm="1">
        <f t="array" ref="J71">INDEX(GMWQ!$A$2:$HN$50,MATCH(1,(GMWQ!$HM$2:$HM$50=J$3)*(GMWQ!$HN$2:$HN$50=J$1),0),$B71-1973)</f>
        <v>7100</v>
      </c>
      <c r="K71" cm="1">
        <f t="array" ref="K71">INDEX(GMWQ!$A$2:$HN$50,MATCH(1,(GMWQ!$HM$2:$HM$50=K$3)*(GMWQ!$HN$2:$HN$50=K$1),0),$B71-1973)</f>
        <v>380976</v>
      </c>
      <c r="L71" cm="1">
        <f t="array" ref="L71">INDEX(GMWQ!$A$2:$HN$50,MATCH(1,(GMWQ!$HM$2:$HM$50=L$3)*(GMWQ!$HN$2:$HN$50=L$1),0),$B71-1973)</f>
        <v>25970</v>
      </c>
      <c r="M71" cm="1">
        <f t="array" ref="M71">INDEX(GMWQ!$A$2:$HN$50,MATCH(1,(GMWQ!$HM$2:$HM$50=M$3)*(GMWQ!$HN$2:$HN$50=M$1),0),$B71-1973)</f>
        <v>3882.18</v>
      </c>
      <c r="N71" cm="1">
        <f t="array" ref="N71">INDEX(GMWQ!$A$2:$HN$50,MATCH(1,(GMWQ!$HM$2:$HM$50=N$3)*(GMWQ!$HN$2:$HN$50=N$1),0),$B71-1973)</f>
        <v>8.1999999999999993</v>
      </c>
      <c r="O71" cm="1">
        <f t="array" ref="O71">INDEX(GMWQ!$A$2:$HN$50,MATCH(1,(GMWQ!$HM$2:$HM$50=O$3)*(GMWQ!$HN$2:$HN$50=O$1),0),$B71-1973)</f>
        <v>247598</v>
      </c>
      <c r="P71" cm="1">
        <f t="array" ref="P71">INDEX(GMWQ!$A$2:$HN$50,MATCH(1,(GMWQ!$HM$2:$HM$50=P$3)*(GMWQ!$HN$2:$HN$50=P$1),0),$B71-1973)</f>
        <v>7100</v>
      </c>
    </row>
    <row r="72" spans="1:16">
      <c r="B72">
        <f t="shared" si="2"/>
        <v>2045</v>
      </c>
      <c r="C72">
        <f t="shared" si="3"/>
        <v>1996</v>
      </c>
      <c r="D72">
        <f t="shared" si="3"/>
        <v>1996</v>
      </c>
      <c r="E72" cm="1">
        <f t="array" ref="E72">INDEX(GMWQ!$A$2:$HN$50,MATCH(1,(GMWQ!$HM$2:$HM$50=E$3)*(GMWQ!$HN$2:$HN$50=E$1),0),$B72-1973)</f>
        <v>382146</v>
      </c>
      <c r="F72" cm="1">
        <f t="array" ref="F72">INDEX(GMWQ!$A$2:$HN$50,MATCH(1,(GMWQ!$HM$2:$HM$50=F$3)*(GMWQ!$HN$2:$HN$50=F$1),0),$B72-1973)</f>
        <v>26009</v>
      </c>
      <c r="G72" cm="1">
        <f t="array" ref="G72">INDEX(GMWQ!$A$2:$HN$50,MATCH(1,(GMWQ!$HM$2:$HM$50=G$3)*(GMWQ!$HN$2:$HN$50=G$1),0),$B72-1973)</f>
        <v>3914.6239999999998</v>
      </c>
      <c r="H72" cm="1">
        <f t="array" ref="H72">INDEX(GMWQ!$A$2:$HN$50,MATCH(1,(GMWQ!$HM$2:$HM$50=H$3)*(GMWQ!$HN$2:$HN$50=H$1),0),$B72-1973)</f>
        <v>8.3000000000000007</v>
      </c>
      <c r="I72" cm="1">
        <f t="array" ref="I72">INDEX(GMWQ!$A$2:$HN$50,MATCH(1,(GMWQ!$HM$2:$HM$50=I$3)*(GMWQ!$HN$2:$HN$50=I$1),0),$B72-1973)</f>
        <v>247441</v>
      </c>
      <c r="J72" cm="1">
        <f t="array" ref="J72">INDEX(GMWQ!$A$2:$HN$50,MATCH(1,(GMWQ!$HM$2:$HM$50=J$3)*(GMWQ!$HN$2:$HN$50=J$1),0),$B72-1973)</f>
        <v>7308</v>
      </c>
      <c r="K72" cm="1">
        <f t="array" ref="K72">INDEX(GMWQ!$A$2:$HN$50,MATCH(1,(GMWQ!$HM$2:$HM$50=K$3)*(GMWQ!$HN$2:$HN$50=K$1),0),$B72-1973)</f>
        <v>382146</v>
      </c>
      <c r="L72" cm="1">
        <f t="array" ref="L72">INDEX(GMWQ!$A$2:$HN$50,MATCH(1,(GMWQ!$HM$2:$HM$50=L$3)*(GMWQ!$HN$2:$HN$50=L$1),0),$B72-1973)</f>
        <v>26009</v>
      </c>
      <c r="M72" cm="1">
        <f t="array" ref="M72">INDEX(GMWQ!$A$2:$HN$50,MATCH(1,(GMWQ!$HM$2:$HM$50=M$3)*(GMWQ!$HN$2:$HN$50=M$1),0),$B72-1973)</f>
        <v>3914.6239999999998</v>
      </c>
      <c r="N72" cm="1">
        <f t="array" ref="N72">INDEX(GMWQ!$A$2:$HN$50,MATCH(1,(GMWQ!$HM$2:$HM$50=N$3)*(GMWQ!$HN$2:$HN$50=N$1),0),$B72-1973)</f>
        <v>8.3000000000000007</v>
      </c>
      <c r="O72" cm="1">
        <f t="array" ref="O72">INDEX(GMWQ!$A$2:$HN$50,MATCH(1,(GMWQ!$HM$2:$HM$50=O$3)*(GMWQ!$HN$2:$HN$50=O$1),0),$B72-1973)</f>
        <v>247441</v>
      </c>
      <c r="P72" cm="1">
        <f t="array" ref="P72">INDEX(GMWQ!$A$2:$HN$50,MATCH(1,(GMWQ!$HM$2:$HM$50=P$3)*(GMWQ!$HN$2:$HN$50=P$1),0),$B72-1973)</f>
        <v>7308</v>
      </c>
    </row>
    <row r="73" spans="1:16">
      <c r="B73">
        <f t="shared" ref="B73:B136" si="4">+B72+1</f>
        <v>2046</v>
      </c>
      <c r="C73">
        <f t="shared" si="3"/>
        <v>1996</v>
      </c>
      <c r="D73">
        <f t="shared" si="3"/>
        <v>1996</v>
      </c>
      <c r="E73" cm="1">
        <f t="array" ref="E73">INDEX(GMWQ!$A$2:$HN$50,MATCH(1,(GMWQ!$HM$2:$HM$50=E$3)*(GMWQ!$HN$2:$HN$50=E$1),0),$B73-1973)</f>
        <v>385671</v>
      </c>
      <c r="F73" cm="1">
        <f t="array" ref="F73">INDEX(GMWQ!$A$2:$HN$50,MATCH(1,(GMWQ!$HM$2:$HM$50=F$3)*(GMWQ!$HN$2:$HN$50=F$1),0),$B73-1973)</f>
        <v>26062</v>
      </c>
      <c r="G73" cm="1">
        <f t="array" ref="G73">INDEX(GMWQ!$A$2:$HN$50,MATCH(1,(GMWQ!$HM$2:$HM$50=G$3)*(GMWQ!$HN$2:$HN$50=G$1),0),$B73-1973)</f>
        <v>3968.22</v>
      </c>
      <c r="H73" cm="1">
        <f t="array" ref="H73">INDEX(GMWQ!$A$2:$HN$50,MATCH(1,(GMWQ!$HM$2:$HM$50=H$3)*(GMWQ!$HN$2:$HN$50=H$1),0),$B73-1973)</f>
        <v>8.1</v>
      </c>
      <c r="I73" cm="1">
        <f t="array" ref="I73">INDEX(GMWQ!$A$2:$HN$50,MATCH(1,(GMWQ!$HM$2:$HM$50=I$3)*(GMWQ!$HN$2:$HN$50=I$1),0),$B73-1973)</f>
        <v>250067</v>
      </c>
      <c r="J73" cm="1">
        <f t="array" ref="J73">INDEX(GMWQ!$A$2:$HN$50,MATCH(1,(GMWQ!$HM$2:$HM$50=J$3)*(GMWQ!$HN$2:$HN$50=J$1),0),$B73-1973)</f>
        <v>7377</v>
      </c>
      <c r="K73" cm="1">
        <f t="array" ref="K73">INDEX(GMWQ!$A$2:$HN$50,MATCH(1,(GMWQ!$HM$2:$HM$50=K$3)*(GMWQ!$HN$2:$HN$50=K$1),0),$B73-1973)</f>
        <v>385671</v>
      </c>
      <c r="L73" cm="1">
        <f t="array" ref="L73">INDEX(GMWQ!$A$2:$HN$50,MATCH(1,(GMWQ!$HM$2:$HM$50=L$3)*(GMWQ!$HN$2:$HN$50=L$1),0),$B73-1973)</f>
        <v>26062</v>
      </c>
      <c r="M73" cm="1">
        <f t="array" ref="M73">INDEX(GMWQ!$A$2:$HN$50,MATCH(1,(GMWQ!$HM$2:$HM$50=M$3)*(GMWQ!$HN$2:$HN$50=M$1),0),$B73-1973)</f>
        <v>3968.22</v>
      </c>
      <c r="N73" cm="1">
        <f t="array" ref="N73">INDEX(GMWQ!$A$2:$HN$50,MATCH(1,(GMWQ!$HM$2:$HM$50=N$3)*(GMWQ!$HN$2:$HN$50=N$1),0),$B73-1973)</f>
        <v>8.1</v>
      </c>
      <c r="O73" cm="1">
        <f t="array" ref="O73">INDEX(GMWQ!$A$2:$HN$50,MATCH(1,(GMWQ!$HM$2:$HM$50=O$3)*(GMWQ!$HN$2:$HN$50=O$1),0),$B73-1973)</f>
        <v>250067</v>
      </c>
      <c r="P73" cm="1">
        <f t="array" ref="P73">INDEX(GMWQ!$A$2:$HN$50,MATCH(1,(GMWQ!$HM$2:$HM$50=P$3)*(GMWQ!$HN$2:$HN$50=P$1),0),$B73-1973)</f>
        <v>7377</v>
      </c>
    </row>
    <row r="74" spans="1:16">
      <c r="B74">
        <f t="shared" si="4"/>
        <v>2047</v>
      </c>
      <c r="C74">
        <f t="shared" si="3"/>
        <v>1996</v>
      </c>
      <c r="D74">
        <f t="shared" si="3"/>
        <v>1996</v>
      </c>
      <c r="E74" cm="1">
        <f t="array" ref="E74">INDEX(GMWQ!$A$2:$HN$50,MATCH(1,(GMWQ!$HM$2:$HM$50=E$3)*(GMWQ!$HN$2:$HN$50=E$1),0),$B74-1973)</f>
        <v>391053</v>
      </c>
      <c r="F74" cm="1">
        <f t="array" ref="F74">INDEX(GMWQ!$A$2:$HN$50,MATCH(1,(GMWQ!$HM$2:$HM$50=F$3)*(GMWQ!$HN$2:$HN$50=F$1),0),$B74-1973)</f>
        <v>26198</v>
      </c>
      <c r="G74" cm="1">
        <f t="array" ref="G74">INDEX(GMWQ!$A$2:$HN$50,MATCH(1,(GMWQ!$HM$2:$HM$50=G$3)*(GMWQ!$HN$2:$HN$50=G$1),0),$B74-1973)</f>
        <v>3978.2469999999998</v>
      </c>
      <c r="H74" cm="1">
        <f t="array" ref="H74">INDEX(GMWQ!$A$2:$HN$50,MATCH(1,(GMWQ!$HM$2:$HM$50=H$3)*(GMWQ!$HN$2:$HN$50=H$1),0),$B74-1973)</f>
        <v>7.8</v>
      </c>
      <c r="I74" cm="1">
        <f t="array" ref="I74">INDEX(GMWQ!$A$2:$HN$50,MATCH(1,(GMWQ!$HM$2:$HM$50=I$3)*(GMWQ!$HN$2:$HN$50=I$1),0),$B74-1973)</f>
        <v>245800</v>
      </c>
      <c r="J74" cm="1">
        <f t="array" ref="J74">INDEX(GMWQ!$A$2:$HN$50,MATCH(1,(GMWQ!$HM$2:$HM$50=J$3)*(GMWQ!$HN$2:$HN$50=J$1),0),$B74-1973)</f>
        <v>7428</v>
      </c>
      <c r="K74" cm="1">
        <f t="array" ref="K74">INDEX(GMWQ!$A$2:$HN$50,MATCH(1,(GMWQ!$HM$2:$HM$50=K$3)*(GMWQ!$HN$2:$HN$50=K$1),0),$B74-1973)</f>
        <v>391053</v>
      </c>
      <c r="L74" cm="1">
        <f t="array" ref="L74">INDEX(GMWQ!$A$2:$HN$50,MATCH(1,(GMWQ!$HM$2:$HM$50=L$3)*(GMWQ!$HN$2:$HN$50=L$1),0),$B74-1973)</f>
        <v>26198</v>
      </c>
      <c r="M74" cm="1">
        <f t="array" ref="M74">INDEX(GMWQ!$A$2:$HN$50,MATCH(1,(GMWQ!$HM$2:$HM$50=M$3)*(GMWQ!$HN$2:$HN$50=M$1),0),$B74-1973)</f>
        <v>3978.2469999999998</v>
      </c>
      <c r="N74" cm="1">
        <f t="array" ref="N74">INDEX(GMWQ!$A$2:$HN$50,MATCH(1,(GMWQ!$HM$2:$HM$50=N$3)*(GMWQ!$HN$2:$HN$50=N$1),0),$B74-1973)</f>
        <v>7.8</v>
      </c>
      <c r="O74" cm="1">
        <f t="array" ref="O74">INDEX(GMWQ!$A$2:$HN$50,MATCH(1,(GMWQ!$HM$2:$HM$50=O$3)*(GMWQ!$HN$2:$HN$50=O$1),0),$B74-1973)</f>
        <v>245800</v>
      </c>
      <c r="P74" cm="1">
        <f t="array" ref="P74">INDEX(GMWQ!$A$2:$HN$50,MATCH(1,(GMWQ!$HM$2:$HM$50=P$3)*(GMWQ!$HN$2:$HN$50=P$1),0),$B74-1973)</f>
        <v>7428</v>
      </c>
    </row>
    <row r="75" spans="1:16">
      <c r="A75">
        <v>1997</v>
      </c>
      <c r="B75">
        <f t="shared" si="4"/>
        <v>2048</v>
      </c>
      <c r="C75">
        <f t="shared" si="3"/>
        <v>1997</v>
      </c>
      <c r="D75">
        <f t="shared" si="3"/>
        <v>1996</v>
      </c>
      <c r="E75" cm="1">
        <f t="array" ref="E75">INDEX(GMWQ!$A$2:$HN$50,MATCH(1,(GMWQ!$HM$2:$HM$50=E$3)*(GMWQ!$HN$2:$HN$50=E$1),0),$B75-1973)</f>
        <v>397303</v>
      </c>
      <c r="F75" cm="1">
        <f t="array" ref="F75">INDEX(GMWQ!$A$2:$HN$50,MATCH(1,(GMWQ!$HM$2:$HM$50=F$3)*(GMWQ!$HN$2:$HN$50=F$1),0),$B75-1973)</f>
        <v>26381</v>
      </c>
      <c r="G75" cm="1">
        <f t="array" ref="G75">INDEX(GMWQ!$A$2:$HN$50,MATCH(1,(GMWQ!$HM$2:$HM$50=G$3)*(GMWQ!$HN$2:$HN$50=G$1),0),$B75-1973)</f>
        <v>4081.9929999999999</v>
      </c>
      <c r="H75" cm="1">
        <f t="array" ref="H75">INDEX(GMWQ!$A$2:$HN$50,MATCH(1,(GMWQ!$HM$2:$HM$50=H$3)*(GMWQ!$HN$2:$HN$50=H$1),0),$B75-1973)</f>
        <v>7.3</v>
      </c>
      <c r="I75" cm="1">
        <f t="array" ref="I75">INDEX(GMWQ!$A$2:$HN$50,MATCH(1,(GMWQ!$HM$2:$HM$50=I$3)*(GMWQ!$HN$2:$HN$50=I$1),0),$B75-1973)</f>
        <v>249558</v>
      </c>
      <c r="J75" cm="1">
        <f t="array" ref="J75">INDEX(GMWQ!$A$2:$HN$50,MATCH(1,(GMWQ!$HM$2:$HM$50=J$3)*(GMWQ!$HN$2:$HN$50=J$1),0),$B75-1973)</f>
        <v>7219</v>
      </c>
      <c r="K75" cm="1">
        <f t="array" ref="K75">INDEX(GMWQ!$A$2:$HN$50,MATCH(1,(GMWQ!$HM$2:$HM$50=K$3)*(GMWQ!$HN$2:$HN$50=K$1),0),$B75-1973)</f>
        <v>397303</v>
      </c>
      <c r="L75" cm="1">
        <f t="array" ref="L75">INDEX(GMWQ!$A$2:$HN$50,MATCH(1,(GMWQ!$HM$2:$HM$50=L$3)*(GMWQ!$HN$2:$HN$50=L$1),0),$B75-1973)</f>
        <v>26381</v>
      </c>
      <c r="M75" cm="1">
        <f t="array" ref="M75">INDEX(GMWQ!$A$2:$HN$50,MATCH(1,(GMWQ!$HM$2:$HM$50=M$3)*(GMWQ!$HN$2:$HN$50=M$1),0),$B75-1973)</f>
        <v>4081.9929999999999</v>
      </c>
      <c r="N75" cm="1">
        <f t="array" ref="N75">INDEX(GMWQ!$A$2:$HN$50,MATCH(1,(GMWQ!$HM$2:$HM$50=N$3)*(GMWQ!$HN$2:$HN$50=N$1),0),$B75-1973)</f>
        <v>7.3</v>
      </c>
      <c r="O75" cm="1">
        <f t="array" ref="O75">INDEX(GMWQ!$A$2:$HN$50,MATCH(1,(GMWQ!$HM$2:$HM$50=O$3)*(GMWQ!$HN$2:$HN$50=O$1),0),$B75-1973)</f>
        <v>249558</v>
      </c>
      <c r="P75" cm="1">
        <f t="array" ref="P75">INDEX(GMWQ!$A$2:$HN$50,MATCH(1,(GMWQ!$HM$2:$HM$50=P$3)*(GMWQ!$HN$2:$HN$50=P$1),0),$B75-1973)</f>
        <v>7219</v>
      </c>
    </row>
    <row r="76" spans="1:16">
      <c r="B76">
        <f t="shared" si="4"/>
        <v>2049</v>
      </c>
      <c r="C76">
        <f t="shared" ref="C76:D140" si="5">+C72+1</f>
        <v>1997</v>
      </c>
      <c r="D76">
        <f t="shared" si="3"/>
        <v>1997</v>
      </c>
      <c r="E76" cm="1">
        <f t="array" ref="E76">INDEX(GMWQ!$A$2:$HN$50,MATCH(1,(GMWQ!$HM$2:$HM$50=E$3)*(GMWQ!$HN$2:$HN$50=E$1),0),$B76-1973)</f>
        <v>401790</v>
      </c>
      <c r="F76" cm="1">
        <f t="array" ref="F76">INDEX(GMWQ!$A$2:$HN$50,MATCH(1,(GMWQ!$HM$2:$HM$50=F$3)*(GMWQ!$HN$2:$HN$50=F$1),0),$B76-1973)</f>
        <v>26514</v>
      </c>
      <c r="G76" cm="1">
        <f t="array" ref="G76">INDEX(GMWQ!$A$2:$HN$50,MATCH(1,(GMWQ!$HM$2:$HM$50=G$3)*(GMWQ!$HN$2:$HN$50=G$1),0),$B76-1973)</f>
        <v>4143.857</v>
      </c>
      <c r="H76" cm="1">
        <f t="array" ref="H76">INDEX(GMWQ!$A$2:$HN$50,MATCH(1,(GMWQ!$HM$2:$HM$50=H$3)*(GMWQ!$HN$2:$HN$50=H$1),0),$B76-1973)</f>
        <v>7.2</v>
      </c>
      <c r="I76" cm="1">
        <f t="array" ref="I76">INDEX(GMWQ!$A$2:$HN$50,MATCH(1,(GMWQ!$HM$2:$HM$50=I$3)*(GMWQ!$HN$2:$HN$50=I$1),0),$B76-1973)</f>
        <v>251781</v>
      </c>
      <c r="J76" cm="1">
        <f t="array" ref="J76">INDEX(GMWQ!$A$2:$HN$50,MATCH(1,(GMWQ!$HM$2:$HM$50=J$3)*(GMWQ!$HN$2:$HN$50=J$1),0),$B76-1973)</f>
        <v>7704</v>
      </c>
      <c r="K76" cm="1">
        <f t="array" ref="K76">INDEX(GMWQ!$A$2:$HN$50,MATCH(1,(GMWQ!$HM$2:$HM$50=K$3)*(GMWQ!$HN$2:$HN$50=K$1),0),$B76-1973)</f>
        <v>401790</v>
      </c>
      <c r="L76" cm="1">
        <f t="array" ref="L76">INDEX(GMWQ!$A$2:$HN$50,MATCH(1,(GMWQ!$HM$2:$HM$50=L$3)*(GMWQ!$HN$2:$HN$50=L$1),0),$B76-1973)</f>
        <v>26514</v>
      </c>
      <c r="M76" cm="1">
        <f t="array" ref="M76">INDEX(GMWQ!$A$2:$HN$50,MATCH(1,(GMWQ!$HM$2:$HM$50=M$3)*(GMWQ!$HN$2:$HN$50=M$1),0),$B76-1973)</f>
        <v>4143.857</v>
      </c>
      <c r="N76" cm="1">
        <f t="array" ref="N76">INDEX(GMWQ!$A$2:$HN$50,MATCH(1,(GMWQ!$HM$2:$HM$50=N$3)*(GMWQ!$HN$2:$HN$50=N$1),0),$B76-1973)</f>
        <v>7.2</v>
      </c>
      <c r="O76" cm="1">
        <f t="array" ref="O76">INDEX(GMWQ!$A$2:$HN$50,MATCH(1,(GMWQ!$HM$2:$HM$50=O$3)*(GMWQ!$HN$2:$HN$50=O$1),0),$B76-1973)</f>
        <v>251781</v>
      </c>
      <c r="P76" cm="1">
        <f t="array" ref="P76">INDEX(GMWQ!$A$2:$HN$50,MATCH(1,(GMWQ!$HM$2:$HM$50=P$3)*(GMWQ!$HN$2:$HN$50=P$1),0),$B76-1973)</f>
        <v>7704</v>
      </c>
    </row>
    <row r="77" spans="1:16">
      <c r="B77">
        <f t="shared" si="4"/>
        <v>2050</v>
      </c>
      <c r="C77">
        <f t="shared" si="5"/>
        <v>1997</v>
      </c>
      <c r="D77">
        <f t="shared" si="5"/>
        <v>1997</v>
      </c>
      <c r="E77" cm="1">
        <f t="array" ref="E77">INDEX(GMWQ!$A$2:$HN$50,MATCH(1,(GMWQ!$HM$2:$HM$50=E$3)*(GMWQ!$HN$2:$HN$50=E$1),0),$B77-1973)</f>
        <v>405233</v>
      </c>
      <c r="F77" cm="1">
        <f t="array" ref="F77">INDEX(GMWQ!$A$2:$HN$50,MATCH(1,(GMWQ!$HM$2:$HM$50=F$3)*(GMWQ!$HN$2:$HN$50=F$1),0),$B77-1973)</f>
        <v>26572</v>
      </c>
      <c r="G77" cm="1">
        <f t="array" ref="G77">INDEX(GMWQ!$A$2:$HN$50,MATCH(1,(GMWQ!$HM$2:$HM$50=G$3)*(GMWQ!$HN$2:$HN$50=G$1),0),$B77-1973)</f>
        <v>4207.8729999999996</v>
      </c>
      <c r="H77" cm="1">
        <f t="array" ref="H77">INDEX(GMWQ!$A$2:$HN$50,MATCH(1,(GMWQ!$HM$2:$HM$50=H$3)*(GMWQ!$HN$2:$HN$50=H$1),0),$B77-1973)</f>
        <v>6.8</v>
      </c>
      <c r="I77" cm="1">
        <f t="array" ref="I77">INDEX(GMWQ!$A$2:$HN$50,MATCH(1,(GMWQ!$HM$2:$HM$50=I$3)*(GMWQ!$HN$2:$HN$50=I$1),0),$B77-1973)</f>
        <v>254358</v>
      </c>
      <c r="J77" cm="1">
        <f t="array" ref="J77">INDEX(GMWQ!$A$2:$HN$50,MATCH(1,(GMWQ!$HM$2:$HM$50=J$3)*(GMWQ!$HN$2:$HN$50=J$1),0),$B77-1973)</f>
        <v>8050</v>
      </c>
      <c r="K77" cm="1">
        <f t="array" ref="K77">INDEX(GMWQ!$A$2:$HN$50,MATCH(1,(GMWQ!$HM$2:$HM$50=K$3)*(GMWQ!$HN$2:$HN$50=K$1),0),$B77-1973)</f>
        <v>405233</v>
      </c>
      <c r="L77" cm="1">
        <f t="array" ref="L77">INDEX(GMWQ!$A$2:$HN$50,MATCH(1,(GMWQ!$HM$2:$HM$50=L$3)*(GMWQ!$HN$2:$HN$50=L$1),0),$B77-1973)</f>
        <v>26572</v>
      </c>
      <c r="M77" cm="1">
        <f t="array" ref="M77">INDEX(GMWQ!$A$2:$HN$50,MATCH(1,(GMWQ!$HM$2:$HM$50=M$3)*(GMWQ!$HN$2:$HN$50=M$1),0),$B77-1973)</f>
        <v>4207.8729999999996</v>
      </c>
      <c r="N77" cm="1">
        <f t="array" ref="N77">INDEX(GMWQ!$A$2:$HN$50,MATCH(1,(GMWQ!$HM$2:$HM$50=N$3)*(GMWQ!$HN$2:$HN$50=N$1),0),$B77-1973)</f>
        <v>6.8</v>
      </c>
      <c r="O77" cm="1">
        <f t="array" ref="O77">INDEX(GMWQ!$A$2:$HN$50,MATCH(1,(GMWQ!$HM$2:$HM$50=O$3)*(GMWQ!$HN$2:$HN$50=O$1),0),$B77-1973)</f>
        <v>254358</v>
      </c>
      <c r="P77" cm="1">
        <f t="array" ref="P77">INDEX(GMWQ!$A$2:$HN$50,MATCH(1,(GMWQ!$HM$2:$HM$50=P$3)*(GMWQ!$HN$2:$HN$50=P$1),0),$B77-1973)</f>
        <v>8050</v>
      </c>
    </row>
    <row r="78" spans="1:16">
      <c r="B78">
        <f t="shared" si="4"/>
        <v>2051</v>
      </c>
      <c r="C78">
        <f t="shared" si="5"/>
        <v>1997</v>
      </c>
      <c r="D78">
        <f t="shared" si="5"/>
        <v>1997</v>
      </c>
      <c r="E78" cm="1">
        <f t="array" ref="E78">INDEX(GMWQ!$A$2:$HN$50,MATCH(1,(GMWQ!$HM$2:$HM$50=E$3)*(GMWQ!$HN$2:$HN$50=E$1),0),$B78-1973)</f>
        <v>411352</v>
      </c>
      <c r="F78" cm="1">
        <f t="array" ref="F78">INDEX(GMWQ!$A$2:$HN$50,MATCH(1,(GMWQ!$HM$2:$HM$50=F$3)*(GMWQ!$HN$2:$HN$50=F$1),0),$B78-1973)</f>
        <v>26636</v>
      </c>
      <c r="G78" cm="1">
        <f t="array" ref="G78">INDEX(GMWQ!$A$2:$HN$50,MATCH(1,(GMWQ!$HM$2:$HM$50=G$3)*(GMWQ!$HN$2:$HN$50=G$1),0),$B78-1973)</f>
        <v>4225.6909999999998</v>
      </c>
      <c r="H78" cm="1">
        <f t="array" ref="H78">INDEX(GMWQ!$A$2:$HN$50,MATCH(1,(GMWQ!$HM$2:$HM$50=H$3)*(GMWQ!$HN$2:$HN$50=H$1),0),$B78-1973)</f>
        <v>6.5</v>
      </c>
      <c r="I78" cm="1">
        <f t="array" ref="I78">INDEX(GMWQ!$A$2:$HN$50,MATCH(1,(GMWQ!$HM$2:$HM$50=I$3)*(GMWQ!$HN$2:$HN$50=I$1),0),$B78-1973)</f>
        <v>253468</v>
      </c>
      <c r="J78" cm="1">
        <f t="array" ref="J78">INDEX(GMWQ!$A$2:$HN$50,MATCH(1,(GMWQ!$HM$2:$HM$50=J$3)*(GMWQ!$HN$2:$HN$50=J$1),0),$B78-1973)</f>
        <v>8065</v>
      </c>
      <c r="K78" cm="1">
        <f t="array" ref="K78">INDEX(GMWQ!$A$2:$HN$50,MATCH(1,(GMWQ!$HM$2:$HM$50=K$3)*(GMWQ!$HN$2:$HN$50=K$1),0),$B78-1973)</f>
        <v>411352</v>
      </c>
      <c r="L78" cm="1">
        <f t="array" ref="L78">INDEX(GMWQ!$A$2:$HN$50,MATCH(1,(GMWQ!$HM$2:$HM$50=L$3)*(GMWQ!$HN$2:$HN$50=L$1),0),$B78-1973)</f>
        <v>26636</v>
      </c>
      <c r="M78" cm="1">
        <f t="array" ref="M78">INDEX(GMWQ!$A$2:$HN$50,MATCH(1,(GMWQ!$HM$2:$HM$50=M$3)*(GMWQ!$HN$2:$HN$50=M$1),0),$B78-1973)</f>
        <v>4225.6909999999998</v>
      </c>
      <c r="N78" cm="1">
        <f t="array" ref="N78">INDEX(GMWQ!$A$2:$HN$50,MATCH(1,(GMWQ!$HM$2:$HM$50=N$3)*(GMWQ!$HN$2:$HN$50=N$1),0),$B78-1973)</f>
        <v>6.5</v>
      </c>
      <c r="O78" cm="1">
        <f t="array" ref="O78">INDEX(GMWQ!$A$2:$HN$50,MATCH(1,(GMWQ!$HM$2:$HM$50=O$3)*(GMWQ!$HN$2:$HN$50=O$1),0),$B78-1973)</f>
        <v>253468</v>
      </c>
      <c r="P78" cm="1">
        <f t="array" ref="P78">INDEX(GMWQ!$A$2:$HN$50,MATCH(1,(GMWQ!$HM$2:$HM$50=P$3)*(GMWQ!$HN$2:$HN$50=P$1),0),$B78-1973)</f>
        <v>8065</v>
      </c>
    </row>
    <row r="79" spans="1:16">
      <c r="A79">
        <v>1998</v>
      </c>
      <c r="B79">
        <f t="shared" si="4"/>
        <v>2052</v>
      </c>
      <c r="C79">
        <f t="shared" si="5"/>
        <v>1998</v>
      </c>
      <c r="D79">
        <f t="shared" si="5"/>
        <v>1997</v>
      </c>
      <c r="E79" cm="1">
        <f t="array" ref="E79">INDEX(GMWQ!$A$2:$HN$50,MATCH(1,(GMWQ!$HM$2:$HM$50=E$3)*(GMWQ!$HN$2:$HN$50=E$1),0),$B79-1973)</f>
        <v>414377</v>
      </c>
      <c r="F79" cm="1">
        <f t="array" ref="F79">INDEX(GMWQ!$A$2:$HN$50,MATCH(1,(GMWQ!$HM$2:$HM$50=F$3)*(GMWQ!$HN$2:$HN$50=F$1),0),$B79-1973)</f>
        <v>26677</v>
      </c>
      <c r="G79" cm="1">
        <f t="array" ref="G79">INDEX(GMWQ!$A$2:$HN$50,MATCH(1,(GMWQ!$HM$2:$HM$50=G$3)*(GMWQ!$HN$2:$HN$50=G$1),0),$B79-1973)</f>
        <v>4229.5839999999998</v>
      </c>
      <c r="H79" cm="1">
        <f t="array" ref="H79">INDEX(GMWQ!$A$2:$HN$50,MATCH(1,(GMWQ!$HM$2:$HM$50=H$3)*(GMWQ!$HN$2:$HN$50=H$1),0),$B79-1973)</f>
        <v>6.4</v>
      </c>
      <c r="I79" cm="1">
        <f t="array" ref="I79">INDEX(GMWQ!$A$2:$HN$50,MATCH(1,(GMWQ!$HM$2:$HM$50=I$3)*(GMWQ!$HN$2:$HN$50=I$1),0),$B79-1973)</f>
        <v>253069</v>
      </c>
      <c r="J79" cm="1">
        <f t="array" ref="J79">INDEX(GMWQ!$A$2:$HN$50,MATCH(1,(GMWQ!$HM$2:$HM$50=J$3)*(GMWQ!$HN$2:$HN$50=J$1),0),$B79-1973)</f>
        <v>7887</v>
      </c>
      <c r="K79" cm="1">
        <f t="array" ref="K79">INDEX(GMWQ!$A$2:$HN$50,MATCH(1,(GMWQ!$HM$2:$HM$50=K$3)*(GMWQ!$HN$2:$HN$50=K$1),0),$B79-1973)</f>
        <v>414377</v>
      </c>
      <c r="L79" cm="1">
        <f t="array" ref="L79">INDEX(GMWQ!$A$2:$HN$50,MATCH(1,(GMWQ!$HM$2:$HM$50=L$3)*(GMWQ!$HN$2:$HN$50=L$1),0),$B79-1973)</f>
        <v>26677</v>
      </c>
      <c r="M79" cm="1">
        <f t="array" ref="M79">INDEX(GMWQ!$A$2:$HN$50,MATCH(1,(GMWQ!$HM$2:$HM$50=M$3)*(GMWQ!$HN$2:$HN$50=M$1),0),$B79-1973)</f>
        <v>4229.5839999999998</v>
      </c>
      <c r="N79" cm="1">
        <f t="array" ref="N79">INDEX(GMWQ!$A$2:$HN$50,MATCH(1,(GMWQ!$HM$2:$HM$50=N$3)*(GMWQ!$HN$2:$HN$50=N$1),0),$B79-1973)</f>
        <v>6.4</v>
      </c>
      <c r="O79" cm="1">
        <f t="array" ref="O79">INDEX(GMWQ!$A$2:$HN$50,MATCH(1,(GMWQ!$HM$2:$HM$50=O$3)*(GMWQ!$HN$2:$HN$50=O$1),0),$B79-1973)</f>
        <v>253069</v>
      </c>
      <c r="P79" cm="1">
        <f t="array" ref="P79">INDEX(GMWQ!$A$2:$HN$50,MATCH(1,(GMWQ!$HM$2:$HM$50=P$3)*(GMWQ!$HN$2:$HN$50=P$1),0),$B79-1973)</f>
        <v>7887</v>
      </c>
    </row>
    <row r="80" spans="1:16">
      <c r="B80">
        <f t="shared" si="4"/>
        <v>2053</v>
      </c>
      <c r="C80">
        <f t="shared" si="5"/>
        <v>1998</v>
      </c>
      <c r="D80">
        <f t="shared" si="5"/>
        <v>1998</v>
      </c>
      <c r="E80" cm="1">
        <f t="array" ref="E80">INDEX(GMWQ!$A$2:$HN$50,MATCH(1,(GMWQ!$HM$2:$HM$50=E$3)*(GMWQ!$HN$2:$HN$50=E$1),0),$B80-1973)</f>
        <v>416909</v>
      </c>
      <c r="F80" cm="1">
        <f t="array" ref="F80">INDEX(GMWQ!$A$2:$HN$50,MATCH(1,(GMWQ!$HM$2:$HM$50=F$3)*(GMWQ!$HN$2:$HN$50=F$1),0),$B80-1973)</f>
        <v>26714</v>
      </c>
      <c r="G80" cm="1">
        <f t="array" ref="G80">INDEX(GMWQ!$A$2:$HN$50,MATCH(1,(GMWQ!$HM$2:$HM$50=G$3)*(GMWQ!$HN$2:$HN$50=G$1),0),$B80-1973)</f>
        <v>4273.2780000000002</v>
      </c>
      <c r="H80" cm="1">
        <f t="array" ref="H80">INDEX(GMWQ!$A$2:$HN$50,MATCH(1,(GMWQ!$HM$2:$HM$50=H$3)*(GMWQ!$HN$2:$HN$50=H$1),0),$B80-1973)</f>
        <v>6.3</v>
      </c>
      <c r="I80" cm="1">
        <f t="array" ref="I80">INDEX(GMWQ!$A$2:$HN$50,MATCH(1,(GMWQ!$HM$2:$HM$50=I$3)*(GMWQ!$HN$2:$HN$50=I$1),0),$B80-1973)</f>
        <v>254576</v>
      </c>
      <c r="J80" cm="1">
        <f t="array" ref="J80">INDEX(GMWQ!$A$2:$HN$50,MATCH(1,(GMWQ!$HM$2:$HM$50=J$3)*(GMWQ!$HN$2:$HN$50=J$1),0),$B80-1973)</f>
        <v>8048</v>
      </c>
      <c r="K80" cm="1">
        <f t="array" ref="K80">INDEX(GMWQ!$A$2:$HN$50,MATCH(1,(GMWQ!$HM$2:$HM$50=K$3)*(GMWQ!$HN$2:$HN$50=K$1),0),$B80-1973)</f>
        <v>416909</v>
      </c>
      <c r="L80" cm="1">
        <f t="array" ref="L80">INDEX(GMWQ!$A$2:$HN$50,MATCH(1,(GMWQ!$HM$2:$HM$50=L$3)*(GMWQ!$HN$2:$HN$50=L$1),0),$B80-1973)</f>
        <v>26714</v>
      </c>
      <c r="M80" cm="1">
        <f t="array" ref="M80">INDEX(GMWQ!$A$2:$HN$50,MATCH(1,(GMWQ!$HM$2:$HM$50=M$3)*(GMWQ!$HN$2:$HN$50=M$1),0),$B80-1973)</f>
        <v>4273.2780000000002</v>
      </c>
      <c r="N80" cm="1">
        <f t="array" ref="N80">INDEX(GMWQ!$A$2:$HN$50,MATCH(1,(GMWQ!$HM$2:$HM$50=N$3)*(GMWQ!$HN$2:$HN$50=N$1),0),$B80-1973)</f>
        <v>6.3</v>
      </c>
      <c r="O80" cm="1">
        <f t="array" ref="O80">INDEX(GMWQ!$A$2:$HN$50,MATCH(1,(GMWQ!$HM$2:$HM$50=O$3)*(GMWQ!$HN$2:$HN$50=O$1),0),$B80-1973)</f>
        <v>254576</v>
      </c>
      <c r="P80" cm="1">
        <f t="array" ref="P80">INDEX(GMWQ!$A$2:$HN$50,MATCH(1,(GMWQ!$HM$2:$HM$50=P$3)*(GMWQ!$HN$2:$HN$50=P$1),0),$B80-1973)</f>
        <v>8048</v>
      </c>
    </row>
    <row r="81" spans="1:16">
      <c r="B81">
        <f t="shared" si="4"/>
        <v>2054</v>
      </c>
      <c r="C81">
        <f t="shared" si="5"/>
        <v>1998</v>
      </c>
      <c r="D81">
        <f t="shared" si="5"/>
        <v>1998</v>
      </c>
      <c r="E81" cm="1">
        <f t="array" ref="E81">INDEX(GMWQ!$A$2:$HN$50,MATCH(1,(GMWQ!$HM$2:$HM$50=E$3)*(GMWQ!$HN$2:$HN$50=E$1),0),$B81-1973)</f>
        <v>418294</v>
      </c>
      <c r="F81" cm="1">
        <f t="array" ref="F81">INDEX(GMWQ!$A$2:$HN$50,MATCH(1,(GMWQ!$HM$2:$HM$50=F$3)*(GMWQ!$HN$2:$HN$50=F$1),0),$B81-1973)</f>
        <v>26834</v>
      </c>
      <c r="G81" cm="1">
        <f t="array" ref="G81">INDEX(GMWQ!$A$2:$HN$50,MATCH(1,(GMWQ!$HM$2:$HM$50=G$3)*(GMWQ!$HN$2:$HN$50=G$1),0),$B81-1973)</f>
        <v>4319.6819999999998</v>
      </c>
      <c r="H81" cm="1">
        <f t="array" ref="H81">INDEX(GMWQ!$A$2:$HN$50,MATCH(1,(GMWQ!$HM$2:$HM$50=H$3)*(GMWQ!$HN$2:$HN$50=H$1),0),$B81-1973)</f>
        <v>6.2</v>
      </c>
      <c r="I81" cm="1">
        <f t="array" ref="I81">INDEX(GMWQ!$A$2:$HN$50,MATCH(1,(GMWQ!$HM$2:$HM$50=I$3)*(GMWQ!$HN$2:$HN$50=I$1),0),$B81-1973)</f>
        <v>253636</v>
      </c>
      <c r="J81" cm="1">
        <f t="array" ref="J81">INDEX(GMWQ!$A$2:$HN$50,MATCH(1,(GMWQ!$HM$2:$HM$50=J$3)*(GMWQ!$HN$2:$HN$50=J$1),0),$B81-1973)</f>
        <v>8448</v>
      </c>
      <c r="K81" cm="1">
        <f t="array" ref="K81">INDEX(GMWQ!$A$2:$HN$50,MATCH(1,(GMWQ!$HM$2:$HM$50=K$3)*(GMWQ!$HN$2:$HN$50=K$1),0),$B81-1973)</f>
        <v>418294</v>
      </c>
      <c r="L81" cm="1">
        <f t="array" ref="L81">INDEX(GMWQ!$A$2:$HN$50,MATCH(1,(GMWQ!$HM$2:$HM$50=L$3)*(GMWQ!$HN$2:$HN$50=L$1),0),$B81-1973)</f>
        <v>26834</v>
      </c>
      <c r="M81" cm="1">
        <f t="array" ref="M81">INDEX(GMWQ!$A$2:$HN$50,MATCH(1,(GMWQ!$HM$2:$HM$50=M$3)*(GMWQ!$HN$2:$HN$50=M$1),0),$B81-1973)</f>
        <v>4319.6819999999998</v>
      </c>
      <c r="N81" cm="1">
        <f t="array" ref="N81">INDEX(GMWQ!$A$2:$HN$50,MATCH(1,(GMWQ!$HM$2:$HM$50=N$3)*(GMWQ!$HN$2:$HN$50=N$1),0),$B81-1973)</f>
        <v>6.2</v>
      </c>
      <c r="O81" cm="1">
        <f t="array" ref="O81">INDEX(GMWQ!$A$2:$HN$50,MATCH(1,(GMWQ!$HM$2:$HM$50=O$3)*(GMWQ!$HN$2:$HN$50=O$1),0),$B81-1973)</f>
        <v>253636</v>
      </c>
      <c r="P81" cm="1">
        <f t="array" ref="P81">INDEX(GMWQ!$A$2:$HN$50,MATCH(1,(GMWQ!$HM$2:$HM$50=P$3)*(GMWQ!$HN$2:$HN$50=P$1),0),$B81-1973)</f>
        <v>8448</v>
      </c>
    </row>
    <row r="82" spans="1:16">
      <c r="B82">
        <f t="shared" si="4"/>
        <v>2055</v>
      </c>
      <c r="C82">
        <f t="shared" si="5"/>
        <v>1998</v>
      </c>
      <c r="D82">
        <f t="shared" si="5"/>
        <v>1998</v>
      </c>
      <c r="E82" cm="1">
        <f t="array" ref="E82">INDEX(GMWQ!$A$2:$HN$50,MATCH(1,(GMWQ!$HM$2:$HM$50=E$3)*(GMWQ!$HN$2:$HN$50=E$1),0),$B82-1973)</f>
        <v>421074</v>
      </c>
      <c r="F82" cm="1">
        <f t="array" ref="F82">INDEX(GMWQ!$A$2:$HN$50,MATCH(1,(GMWQ!$HM$2:$HM$50=F$3)*(GMWQ!$HN$2:$HN$50=F$1),0),$B82-1973)</f>
        <v>26955</v>
      </c>
      <c r="G82" cm="1">
        <f t="array" ref="G82">INDEX(GMWQ!$A$2:$HN$50,MATCH(1,(GMWQ!$HM$2:$HM$50=G$3)*(GMWQ!$HN$2:$HN$50=G$1),0),$B82-1973)</f>
        <v>4319.2709999999997</v>
      </c>
      <c r="H82" cm="1">
        <f t="array" ref="H82">INDEX(GMWQ!$A$2:$HN$50,MATCH(1,(GMWQ!$HM$2:$HM$50=H$3)*(GMWQ!$HN$2:$HN$50=H$1),0),$B82-1973)</f>
        <v>6.1</v>
      </c>
      <c r="I82" cm="1">
        <f t="array" ref="I82">INDEX(GMWQ!$A$2:$HN$50,MATCH(1,(GMWQ!$HM$2:$HM$50=I$3)*(GMWQ!$HN$2:$HN$50=I$1),0),$B82-1973)</f>
        <v>257028</v>
      </c>
      <c r="J82" cm="1">
        <f t="array" ref="J82">INDEX(GMWQ!$A$2:$HN$50,MATCH(1,(GMWQ!$HM$2:$HM$50=J$3)*(GMWQ!$HN$2:$HN$50=J$1),0),$B82-1973)</f>
        <v>8468</v>
      </c>
      <c r="K82" cm="1">
        <f t="array" ref="K82">INDEX(GMWQ!$A$2:$HN$50,MATCH(1,(GMWQ!$HM$2:$HM$50=K$3)*(GMWQ!$HN$2:$HN$50=K$1),0),$B82-1973)</f>
        <v>421074</v>
      </c>
      <c r="L82" cm="1">
        <f t="array" ref="L82">INDEX(GMWQ!$A$2:$HN$50,MATCH(1,(GMWQ!$HM$2:$HM$50=L$3)*(GMWQ!$HN$2:$HN$50=L$1),0),$B82-1973)</f>
        <v>26955</v>
      </c>
      <c r="M82" cm="1">
        <f t="array" ref="M82">INDEX(GMWQ!$A$2:$HN$50,MATCH(1,(GMWQ!$HM$2:$HM$50=M$3)*(GMWQ!$HN$2:$HN$50=M$1),0),$B82-1973)</f>
        <v>4319.2709999999997</v>
      </c>
      <c r="N82" cm="1">
        <f t="array" ref="N82">INDEX(GMWQ!$A$2:$HN$50,MATCH(1,(GMWQ!$HM$2:$HM$50=N$3)*(GMWQ!$HN$2:$HN$50=N$1),0),$B82-1973)</f>
        <v>6.1</v>
      </c>
      <c r="O82" cm="1">
        <f t="array" ref="O82">INDEX(GMWQ!$A$2:$HN$50,MATCH(1,(GMWQ!$HM$2:$HM$50=O$3)*(GMWQ!$HN$2:$HN$50=O$1),0),$B82-1973)</f>
        <v>257028</v>
      </c>
      <c r="P82" cm="1">
        <f t="array" ref="P82">INDEX(GMWQ!$A$2:$HN$50,MATCH(1,(GMWQ!$HM$2:$HM$50=P$3)*(GMWQ!$HN$2:$HN$50=P$1),0),$B82-1973)</f>
        <v>8468</v>
      </c>
    </row>
    <row r="83" spans="1:16">
      <c r="A83">
        <v>1999</v>
      </c>
      <c r="B83">
        <f t="shared" si="4"/>
        <v>2056</v>
      </c>
      <c r="C83">
        <f t="shared" si="5"/>
        <v>1999</v>
      </c>
      <c r="D83">
        <f t="shared" si="5"/>
        <v>1998</v>
      </c>
      <c r="E83" cm="1">
        <f t="array" ref="E83">INDEX(GMWQ!$A$2:$HN$50,MATCH(1,(GMWQ!$HM$2:$HM$50=E$3)*(GMWQ!$HN$2:$HN$50=E$1),0),$B83-1973)</f>
        <v>423875</v>
      </c>
      <c r="F83" cm="1">
        <f t="array" ref="F83">INDEX(GMWQ!$A$2:$HN$50,MATCH(1,(GMWQ!$HM$2:$HM$50=F$3)*(GMWQ!$HN$2:$HN$50=F$1),0),$B83-1973)</f>
        <v>27036</v>
      </c>
      <c r="G83" cm="1">
        <f t="array" ref="G83">INDEX(GMWQ!$A$2:$HN$50,MATCH(1,(GMWQ!$HM$2:$HM$50=G$3)*(GMWQ!$HN$2:$HN$50=G$1),0),$B83-1973)</f>
        <v>4422.741</v>
      </c>
      <c r="H83" cm="1">
        <f t="array" ref="H83">INDEX(GMWQ!$A$2:$HN$50,MATCH(1,(GMWQ!$HM$2:$HM$50=H$3)*(GMWQ!$HN$2:$HN$50=H$1),0),$B83-1973)</f>
        <v>6.2</v>
      </c>
      <c r="I83" cm="1">
        <f t="array" ref="I83">INDEX(GMWQ!$A$2:$HN$50,MATCH(1,(GMWQ!$HM$2:$HM$50=I$3)*(GMWQ!$HN$2:$HN$50=I$1),0),$B83-1973)</f>
        <v>254037</v>
      </c>
      <c r="J83" cm="1">
        <f t="array" ref="J83">INDEX(GMWQ!$A$2:$HN$50,MATCH(1,(GMWQ!$HM$2:$HM$50=J$3)*(GMWQ!$HN$2:$HN$50=J$1),0),$B83-1973)</f>
        <v>8757</v>
      </c>
      <c r="K83" cm="1">
        <f t="array" ref="K83">INDEX(GMWQ!$A$2:$HN$50,MATCH(1,(GMWQ!$HM$2:$HM$50=K$3)*(GMWQ!$HN$2:$HN$50=K$1),0),$B83-1973)</f>
        <v>423875</v>
      </c>
      <c r="L83" cm="1">
        <f t="array" ref="L83">INDEX(GMWQ!$A$2:$HN$50,MATCH(1,(GMWQ!$HM$2:$HM$50=L$3)*(GMWQ!$HN$2:$HN$50=L$1),0),$B83-1973)</f>
        <v>27036</v>
      </c>
      <c r="M83" cm="1">
        <f t="array" ref="M83">INDEX(GMWQ!$A$2:$HN$50,MATCH(1,(GMWQ!$HM$2:$HM$50=M$3)*(GMWQ!$HN$2:$HN$50=M$1),0),$B83-1973)</f>
        <v>4422.741</v>
      </c>
      <c r="N83" cm="1">
        <f t="array" ref="N83">INDEX(GMWQ!$A$2:$HN$50,MATCH(1,(GMWQ!$HM$2:$HM$50=N$3)*(GMWQ!$HN$2:$HN$50=N$1),0),$B83-1973)</f>
        <v>6.2</v>
      </c>
      <c r="O83" cm="1">
        <f t="array" ref="O83">INDEX(GMWQ!$A$2:$HN$50,MATCH(1,(GMWQ!$HM$2:$HM$50=O$3)*(GMWQ!$HN$2:$HN$50=O$1),0),$B83-1973)</f>
        <v>254037</v>
      </c>
      <c r="P83" cm="1">
        <f t="array" ref="P83">INDEX(GMWQ!$A$2:$HN$50,MATCH(1,(GMWQ!$HM$2:$HM$50=P$3)*(GMWQ!$HN$2:$HN$50=P$1),0),$B83-1973)</f>
        <v>8757</v>
      </c>
    </row>
    <row r="84" spans="1:16">
      <c r="B84">
        <f t="shared" si="4"/>
        <v>2057</v>
      </c>
      <c r="C84">
        <f t="shared" si="5"/>
        <v>1999</v>
      </c>
      <c r="D84">
        <f t="shared" si="5"/>
        <v>1999</v>
      </c>
      <c r="E84" cm="1">
        <f t="array" ref="E84">INDEX(GMWQ!$A$2:$HN$50,MATCH(1,(GMWQ!$HM$2:$HM$50=E$3)*(GMWQ!$HN$2:$HN$50=E$1),0),$B84-1973)</f>
        <v>425920</v>
      </c>
      <c r="F84" cm="1">
        <f t="array" ref="F84">INDEX(GMWQ!$A$2:$HN$50,MATCH(1,(GMWQ!$HM$2:$HM$50=F$3)*(GMWQ!$HN$2:$HN$50=F$1),0),$B84-1973)</f>
        <v>27095</v>
      </c>
      <c r="G84" cm="1">
        <f t="array" ref="G84">INDEX(GMWQ!$A$2:$HN$50,MATCH(1,(GMWQ!$HM$2:$HM$50=G$3)*(GMWQ!$HN$2:$HN$50=G$1),0),$B84-1973)</f>
        <v>4529.62</v>
      </c>
      <c r="H84" cm="1">
        <f t="array" ref="H84">INDEX(GMWQ!$A$2:$HN$50,MATCH(1,(GMWQ!$HM$2:$HM$50=H$3)*(GMWQ!$HN$2:$HN$50=H$1),0),$B84-1973)</f>
        <v>6</v>
      </c>
      <c r="I84" cm="1">
        <f t="array" ref="I84">INDEX(GMWQ!$A$2:$HN$50,MATCH(1,(GMWQ!$HM$2:$HM$50=I$3)*(GMWQ!$HN$2:$HN$50=I$1),0),$B84-1973)</f>
        <v>266557</v>
      </c>
      <c r="J84" cm="1">
        <f t="array" ref="J84">INDEX(GMWQ!$A$2:$HN$50,MATCH(1,(GMWQ!$HM$2:$HM$50=J$3)*(GMWQ!$HN$2:$HN$50=J$1),0),$B84-1973)</f>
        <v>8818</v>
      </c>
      <c r="K84" cm="1">
        <f t="array" ref="K84">INDEX(GMWQ!$A$2:$HN$50,MATCH(1,(GMWQ!$HM$2:$HM$50=K$3)*(GMWQ!$HN$2:$HN$50=K$1),0),$B84-1973)</f>
        <v>425920</v>
      </c>
      <c r="L84" cm="1">
        <f t="array" ref="L84">INDEX(GMWQ!$A$2:$HN$50,MATCH(1,(GMWQ!$HM$2:$HM$50=L$3)*(GMWQ!$HN$2:$HN$50=L$1),0),$B84-1973)</f>
        <v>27095</v>
      </c>
      <c r="M84" cm="1">
        <f t="array" ref="M84">INDEX(GMWQ!$A$2:$HN$50,MATCH(1,(GMWQ!$HM$2:$HM$50=M$3)*(GMWQ!$HN$2:$HN$50=M$1),0),$B84-1973)</f>
        <v>4529.62</v>
      </c>
      <c r="N84" cm="1">
        <f t="array" ref="N84">INDEX(GMWQ!$A$2:$HN$50,MATCH(1,(GMWQ!$HM$2:$HM$50=N$3)*(GMWQ!$HN$2:$HN$50=N$1),0),$B84-1973)</f>
        <v>6</v>
      </c>
      <c r="O84" cm="1">
        <f t="array" ref="O84">INDEX(GMWQ!$A$2:$HN$50,MATCH(1,(GMWQ!$HM$2:$HM$50=O$3)*(GMWQ!$HN$2:$HN$50=O$1),0),$B84-1973)</f>
        <v>266557</v>
      </c>
      <c r="P84" cm="1">
        <f t="array" ref="P84">INDEX(GMWQ!$A$2:$HN$50,MATCH(1,(GMWQ!$HM$2:$HM$50=P$3)*(GMWQ!$HN$2:$HN$50=P$1),0),$B84-1973)</f>
        <v>8818</v>
      </c>
    </row>
    <row r="85" spans="1:16">
      <c r="B85">
        <f t="shared" si="4"/>
        <v>2058</v>
      </c>
      <c r="C85">
        <f t="shared" si="5"/>
        <v>1999</v>
      </c>
      <c r="D85">
        <f t="shared" si="5"/>
        <v>1999</v>
      </c>
      <c r="E85" cm="1">
        <f t="array" ref="E85">INDEX(GMWQ!$A$2:$HN$50,MATCH(1,(GMWQ!$HM$2:$HM$50=E$3)*(GMWQ!$HN$2:$HN$50=E$1),0),$B85-1973)</f>
        <v>432860</v>
      </c>
      <c r="F85" cm="1">
        <f t="array" ref="F85">INDEX(GMWQ!$A$2:$HN$50,MATCH(1,(GMWQ!$HM$2:$HM$50=F$3)*(GMWQ!$HN$2:$HN$50=F$1),0),$B85-1973)</f>
        <v>27218</v>
      </c>
      <c r="G85" cm="1">
        <f t="array" ref="G85">INDEX(GMWQ!$A$2:$HN$50,MATCH(1,(GMWQ!$HM$2:$HM$50=G$3)*(GMWQ!$HN$2:$HN$50=G$1),0),$B85-1973)</f>
        <v>4579.0190000000002</v>
      </c>
      <c r="H85" cm="1">
        <f t="array" ref="H85">INDEX(GMWQ!$A$2:$HN$50,MATCH(1,(GMWQ!$HM$2:$HM$50=H$3)*(GMWQ!$HN$2:$HN$50=H$1),0),$B85-1973)</f>
        <v>5.9</v>
      </c>
      <c r="I85" cm="1">
        <f t="array" ref="I85">INDEX(GMWQ!$A$2:$HN$50,MATCH(1,(GMWQ!$HM$2:$HM$50=I$3)*(GMWQ!$HN$2:$HN$50=I$1),0),$B85-1973)</f>
        <v>267871</v>
      </c>
      <c r="J85" cm="1">
        <f t="array" ref="J85">INDEX(GMWQ!$A$2:$HN$50,MATCH(1,(GMWQ!$HM$2:$HM$50=J$3)*(GMWQ!$HN$2:$HN$50=J$1),0),$B85-1973)</f>
        <v>9094</v>
      </c>
      <c r="K85" cm="1">
        <f t="array" ref="K85">INDEX(GMWQ!$A$2:$HN$50,MATCH(1,(GMWQ!$HM$2:$HM$50=K$3)*(GMWQ!$HN$2:$HN$50=K$1),0),$B85-1973)</f>
        <v>432860</v>
      </c>
      <c r="L85" cm="1">
        <f t="array" ref="L85">INDEX(GMWQ!$A$2:$HN$50,MATCH(1,(GMWQ!$HM$2:$HM$50=L$3)*(GMWQ!$HN$2:$HN$50=L$1),0),$B85-1973)</f>
        <v>27218</v>
      </c>
      <c r="M85" cm="1">
        <f t="array" ref="M85">INDEX(GMWQ!$A$2:$HN$50,MATCH(1,(GMWQ!$HM$2:$HM$50=M$3)*(GMWQ!$HN$2:$HN$50=M$1),0),$B85-1973)</f>
        <v>4579.0190000000002</v>
      </c>
      <c r="N85" cm="1">
        <f t="array" ref="N85">INDEX(GMWQ!$A$2:$HN$50,MATCH(1,(GMWQ!$HM$2:$HM$50=N$3)*(GMWQ!$HN$2:$HN$50=N$1),0),$B85-1973)</f>
        <v>5.9</v>
      </c>
      <c r="O85" cm="1">
        <f t="array" ref="O85">INDEX(GMWQ!$A$2:$HN$50,MATCH(1,(GMWQ!$HM$2:$HM$50=O$3)*(GMWQ!$HN$2:$HN$50=O$1),0),$B85-1973)</f>
        <v>267871</v>
      </c>
      <c r="P85" cm="1">
        <f t="array" ref="P85">INDEX(GMWQ!$A$2:$HN$50,MATCH(1,(GMWQ!$HM$2:$HM$50=P$3)*(GMWQ!$HN$2:$HN$50=P$1),0),$B85-1973)</f>
        <v>9094</v>
      </c>
    </row>
    <row r="86" spans="1:16">
      <c r="B86">
        <f t="shared" si="4"/>
        <v>2059</v>
      </c>
      <c r="C86">
        <f t="shared" si="5"/>
        <v>1999</v>
      </c>
      <c r="D86">
        <f t="shared" si="5"/>
        <v>1999</v>
      </c>
      <c r="E86" cm="1">
        <f t="array" ref="E86">INDEX(GMWQ!$A$2:$HN$50,MATCH(1,(GMWQ!$HM$2:$HM$50=E$3)*(GMWQ!$HN$2:$HN$50=E$1),0),$B86-1973)</f>
        <v>439093</v>
      </c>
      <c r="F86" cm="1">
        <f t="array" ref="F86">INDEX(GMWQ!$A$2:$HN$50,MATCH(1,(GMWQ!$HM$2:$HM$50=F$3)*(GMWQ!$HN$2:$HN$50=F$1),0),$B86-1973)</f>
        <v>27322</v>
      </c>
      <c r="G86" cm="1">
        <f t="array" ref="G86">INDEX(GMWQ!$A$2:$HN$50,MATCH(1,(GMWQ!$HM$2:$HM$50=G$3)*(GMWQ!$HN$2:$HN$50=G$1),0),$B86-1973)</f>
        <v>4624.2740000000003</v>
      </c>
      <c r="H86" cm="1">
        <f t="array" ref="H86">INDEX(GMWQ!$A$2:$HN$50,MATCH(1,(GMWQ!$HM$2:$HM$50=H$3)*(GMWQ!$HN$2:$HN$50=H$1),0),$B86-1973)</f>
        <v>5.8</v>
      </c>
      <c r="I86" cm="1">
        <f t="array" ref="I86">INDEX(GMWQ!$A$2:$HN$50,MATCH(1,(GMWQ!$HM$2:$HM$50=I$3)*(GMWQ!$HN$2:$HN$50=I$1),0),$B86-1973)</f>
        <v>274118</v>
      </c>
      <c r="J86" cm="1">
        <f t="array" ref="J86">INDEX(GMWQ!$A$2:$HN$50,MATCH(1,(GMWQ!$HM$2:$HM$50=J$3)*(GMWQ!$HN$2:$HN$50=J$1),0),$B86-1973)</f>
        <v>9184</v>
      </c>
      <c r="K86" cm="1">
        <f t="array" ref="K86">INDEX(GMWQ!$A$2:$HN$50,MATCH(1,(GMWQ!$HM$2:$HM$50=K$3)*(GMWQ!$HN$2:$HN$50=K$1),0),$B86-1973)</f>
        <v>439093</v>
      </c>
      <c r="L86" cm="1">
        <f t="array" ref="L86">INDEX(GMWQ!$A$2:$HN$50,MATCH(1,(GMWQ!$HM$2:$HM$50=L$3)*(GMWQ!$HN$2:$HN$50=L$1),0),$B86-1973)</f>
        <v>27322</v>
      </c>
      <c r="M86" cm="1">
        <f t="array" ref="M86">INDEX(GMWQ!$A$2:$HN$50,MATCH(1,(GMWQ!$HM$2:$HM$50=M$3)*(GMWQ!$HN$2:$HN$50=M$1),0),$B86-1973)</f>
        <v>4624.2740000000003</v>
      </c>
      <c r="N86" cm="1">
        <f t="array" ref="N86">INDEX(GMWQ!$A$2:$HN$50,MATCH(1,(GMWQ!$HM$2:$HM$50=N$3)*(GMWQ!$HN$2:$HN$50=N$1),0),$B86-1973)</f>
        <v>5.8</v>
      </c>
      <c r="O86" cm="1">
        <f t="array" ref="O86">INDEX(GMWQ!$A$2:$HN$50,MATCH(1,(GMWQ!$HM$2:$HM$50=O$3)*(GMWQ!$HN$2:$HN$50=O$1),0),$B86-1973)</f>
        <v>274118</v>
      </c>
      <c r="P86" cm="1">
        <f t="array" ref="P86">INDEX(GMWQ!$A$2:$HN$50,MATCH(1,(GMWQ!$HM$2:$HM$50=P$3)*(GMWQ!$HN$2:$HN$50=P$1),0),$B86-1973)</f>
        <v>9184</v>
      </c>
    </row>
    <row r="87" spans="1:16">
      <c r="A87">
        <v>2000</v>
      </c>
      <c r="B87">
        <f t="shared" si="4"/>
        <v>2060</v>
      </c>
      <c r="C87">
        <f t="shared" si="5"/>
        <v>2000</v>
      </c>
      <c r="D87">
        <f t="shared" si="5"/>
        <v>1999</v>
      </c>
      <c r="E87" cm="1">
        <f t="array" ref="E87">INDEX(GMWQ!$A$2:$HN$50,MATCH(1,(GMWQ!$HM$2:$HM$50=E$3)*(GMWQ!$HN$2:$HN$50=E$1),0),$B87-1973)</f>
        <v>444540</v>
      </c>
      <c r="F87" cm="1">
        <f t="array" ref="F87">INDEX(GMWQ!$A$2:$HN$50,MATCH(1,(GMWQ!$HM$2:$HM$50=F$3)*(GMWQ!$HN$2:$HN$50=F$1),0),$B87-1973)</f>
        <v>27362</v>
      </c>
      <c r="G87" cm="1">
        <f t="array" ref="G87">INDEX(GMWQ!$A$2:$HN$50,MATCH(1,(GMWQ!$HM$2:$HM$50=G$3)*(GMWQ!$HN$2:$HN$50=G$1),0),$B87-1973)</f>
        <v>4637.7709999999997</v>
      </c>
      <c r="H87" cm="1">
        <f t="array" ref="H87">INDEX(GMWQ!$A$2:$HN$50,MATCH(1,(GMWQ!$HM$2:$HM$50=H$3)*(GMWQ!$HN$2:$HN$50=H$1),0),$B87-1973)</f>
        <v>5.8</v>
      </c>
      <c r="I87" cm="1">
        <f t="array" ref="I87">INDEX(GMWQ!$A$2:$HN$50,MATCH(1,(GMWQ!$HM$2:$HM$50=I$3)*(GMWQ!$HN$2:$HN$50=I$1),0),$B87-1973)</f>
        <v>274370</v>
      </c>
      <c r="J87" cm="1">
        <f t="array" ref="J87">INDEX(GMWQ!$A$2:$HN$50,MATCH(1,(GMWQ!$HM$2:$HM$50=J$3)*(GMWQ!$HN$2:$HN$50=J$1),0),$B87-1973)</f>
        <v>9313</v>
      </c>
      <c r="K87" cm="1">
        <f t="array" ref="K87">INDEX(GMWQ!$A$2:$HN$50,MATCH(1,(GMWQ!$HM$2:$HM$50=K$3)*(GMWQ!$HN$2:$HN$50=K$1),0),$B87-1973)</f>
        <v>444540</v>
      </c>
      <c r="L87" cm="1">
        <f t="array" ref="L87">INDEX(GMWQ!$A$2:$HN$50,MATCH(1,(GMWQ!$HM$2:$HM$50=L$3)*(GMWQ!$HN$2:$HN$50=L$1),0),$B87-1973)</f>
        <v>27362</v>
      </c>
      <c r="M87" cm="1">
        <f t="array" ref="M87">INDEX(GMWQ!$A$2:$HN$50,MATCH(1,(GMWQ!$HM$2:$HM$50=M$3)*(GMWQ!$HN$2:$HN$50=M$1),0),$B87-1973)</f>
        <v>4637.7709999999997</v>
      </c>
      <c r="N87" cm="1">
        <f t="array" ref="N87">INDEX(GMWQ!$A$2:$HN$50,MATCH(1,(GMWQ!$HM$2:$HM$50=N$3)*(GMWQ!$HN$2:$HN$50=N$1),0),$B87-1973)</f>
        <v>5.8</v>
      </c>
      <c r="O87" cm="1">
        <f t="array" ref="O87">INDEX(GMWQ!$A$2:$HN$50,MATCH(1,(GMWQ!$HM$2:$HM$50=O$3)*(GMWQ!$HN$2:$HN$50=O$1),0),$B87-1973)</f>
        <v>274370</v>
      </c>
      <c r="P87" cm="1">
        <f t="array" ref="P87">INDEX(GMWQ!$A$2:$HN$50,MATCH(1,(GMWQ!$HM$2:$HM$50=P$3)*(GMWQ!$HN$2:$HN$50=P$1),0),$B87-1973)</f>
        <v>9313</v>
      </c>
    </row>
    <row r="88" spans="1:16">
      <c r="B88">
        <f t="shared" si="4"/>
        <v>2061</v>
      </c>
      <c r="C88">
        <f t="shared" si="5"/>
        <v>2000</v>
      </c>
      <c r="D88">
        <f t="shared" si="5"/>
        <v>2000</v>
      </c>
      <c r="E88" cm="1">
        <f t="array" ref="E88">INDEX(GMWQ!$A$2:$HN$50,MATCH(1,(GMWQ!$HM$2:$HM$50=E$3)*(GMWQ!$HN$2:$HN$50=E$1),0),$B88-1973)</f>
        <v>447825</v>
      </c>
      <c r="F88" cm="1">
        <f t="array" ref="F88">INDEX(GMWQ!$A$2:$HN$50,MATCH(1,(GMWQ!$HM$2:$HM$50=F$3)*(GMWQ!$HN$2:$HN$50=F$1),0),$B88-1973)</f>
        <v>27468</v>
      </c>
      <c r="G88" cm="1">
        <f t="array" ref="G88">INDEX(GMWQ!$A$2:$HN$50,MATCH(1,(GMWQ!$HM$2:$HM$50=G$3)*(GMWQ!$HN$2:$HN$50=G$1),0),$B88-1973)</f>
        <v>4701.4949999999999</v>
      </c>
      <c r="H88" cm="1">
        <f t="array" ref="H88">INDEX(GMWQ!$A$2:$HN$50,MATCH(1,(GMWQ!$HM$2:$HM$50=H$3)*(GMWQ!$HN$2:$HN$50=H$1),0),$B88-1973)</f>
        <v>5.5</v>
      </c>
      <c r="I88" cm="1">
        <f t="array" ref="I88">INDEX(GMWQ!$A$2:$HN$50,MATCH(1,(GMWQ!$HM$2:$HM$50=I$3)*(GMWQ!$HN$2:$HN$50=I$1),0),$B88-1973)</f>
        <v>277466</v>
      </c>
      <c r="J88" cm="1">
        <f t="array" ref="J88">INDEX(GMWQ!$A$2:$HN$50,MATCH(1,(GMWQ!$HM$2:$HM$50=J$3)*(GMWQ!$HN$2:$HN$50=J$1),0),$B88-1973)</f>
        <v>9861</v>
      </c>
      <c r="K88" cm="1">
        <f t="array" ref="K88">INDEX(GMWQ!$A$2:$HN$50,MATCH(1,(GMWQ!$HM$2:$HM$50=K$3)*(GMWQ!$HN$2:$HN$50=K$1),0),$B88-1973)</f>
        <v>447825</v>
      </c>
      <c r="L88" cm="1">
        <f t="array" ref="L88">INDEX(GMWQ!$A$2:$HN$50,MATCH(1,(GMWQ!$HM$2:$HM$50=L$3)*(GMWQ!$HN$2:$HN$50=L$1),0),$B88-1973)</f>
        <v>27468</v>
      </c>
      <c r="M88" cm="1">
        <f t="array" ref="M88">INDEX(GMWQ!$A$2:$HN$50,MATCH(1,(GMWQ!$HM$2:$HM$50=M$3)*(GMWQ!$HN$2:$HN$50=M$1),0),$B88-1973)</f>
        <v>4701.4949999999999</v>
      </c>
      <c r="N88" cm="1">
        <f t="array" ref="N88">INDEX(GMWQ!$A$2:$HN$50,MATCH(1,(GMWQ!$HM$2:$HM$50=N$3)*(GMWQ!$HN$2:$HN$50=N$1),0),$B88-1973)</f>
        <v>5.5</v>
      </c>
      <c r="O88" cm="1">
        <f t="array" ref="O88">INDEX(GMWQ!$A$2:$HN$50,MATCH(1,(GMWQ!$HM$2:$HM$50=O$3)*(GMWQ!$HN$2:$HN$50=O$1),0),$B88-1973)</f>
        <v>277466</v>
      </c>
      <c r="P88" cm="1">
        <f t="array" ref="P88">INDEX(GMWQ!$A$2:$HN$50,MATCH(1,(GMWQ!$HM$2:$HM$50=P$3)*(GMWQ!$HN$2:$HN$50=P$1),0),$B88-1973)</f>
        <v>9861</v>
      </c>
    </row>
    <row r="89" spans="1:16">
      <c r="B89">
        <f t="shared" si="4"/>
        <v>2062</v>
      </c>
      <c r="C89">
        <f t="shared" si="5"/>
        <v>2000</v>
      </c>
      <c r="D89">
        <f t="shared" si="5"/>
        <v>2000</v>
      </c>
      <c r="E89" cm="1">
        <f t="array" ref="E89">INDEX(GMWQ!$A$2:$HN$50,MATCH(1,(GMWQ!$HM$2:$HM$50=E$3)*(GMWQ!$HN$2:$HN$50=E$1),0),$B89-1973)</f>
        <v>450688</v>
      </c>
      <c r="F89" cm="1">
        <f t="array" ref="F89">INDEX(GMWQ!$A$2:$HN$50,MATCH(1,(GMWQ!$HM$2:$HM$50=F$3)*(GMWQ!$HN$2:$HN$50=F$1),0),$B89-1973)</f>
        <v>27555</v>
      </c>
      <c r="G89" cm="1">
        <f t="array" ref="G89">INDEX(GMWQ!$A$2:$HN$50,MATCH(1,(GMWQ!$HM$2:$HM$50=G$3)*(GMWQ!$HN$2:$HN$50=G$1),0),$B89-1973)</f>
        <v>4802.4549999999999</v>
      </c>
      <c r="H89" cm="1">
        <f t="array" ref="H89">INDEX(GMWQ!$A$2:$HN$50,MATCH(1,(GMWQ!$HM$2:$HM$50=H$3)*(GMWQ!$HN$2:$HN$50=H$1),0),$B89-1973)</f>
        <v>5.3</v>
      </c>
      <c r="I89" cm="1">
        <f t="array" ref="I89">INDEX(GMWQ!$A$2:$HN$50,MATCH(1,(GMWQ!$HM$2:$HM$50=I$3)*(GMWQ!$HN$2:$HN$50=I$1),0),$B89-1973)</f>
        <v>283106</v>
      </c>
      <c r="J89" cm="1">
        <f t="array" ref="J89">INDEX(GMWQ!$A$2:$HN$50,MATCH(1,(GMWQ!$HM$2:$HM$50=J$3)*(GMWQ!$HN$2:$HN$50=J$1),0),$B89-1973)</f>
        <v>9826</v>
      </c>
      <c r="K89" cm="1">
        <f t="array" ref="K89">INDEX(GMWQ!$A$2:$HN$50,MATCH(1,(GMWQ!$HM$2:$HM$50=K$3)*(GMWQ!$HN$2:$HN$50=K$1),0),$B89-1973)</f>
        <v>450688</v>
      </c>
      <c r="L89" cm="1">
        <f t="array" ref="L89">INDEX(GMWQ!$A$2:$HN$50,MATCH(1,(GMWQ!$HM$2:$HM$50=L$3)*(GMWQ!$HN$2:$HN$50=L$1),0),$B89-1973)</f>
        <v>27555</v>
      </c>
      <c r="M89" cm="1">
        <f t="array" ref="M89">INDEX(GMWQ!$A$2:$HN$50,MATCH(1,(GMWQ!$HM$2:$HM$50=M$3)*(GMWQ!$HN$2:$HN$50=M$1),0),$B89-1973)</f>
        <v>4802.4549999999999</v>
      </c>
      <c r="N89" cm="1">
        <f t="array" ref="N89">INDEX(GMWQ!$A$2:$HN$50,MATCH(1,(GMWQ!$HM$2:$HM$50=N$3)*(GMWQ!$HN$2:$HN$50=N$1),0),$B89-1973)</f>
        <v>5.3</v>
      </c>
      <c r="O89" cm="1">
        <f t="array" ref="O89">INDEX(GMWQ!$A$2:$HN$50,MATCH(1,(GMWQ!$HM$2:$HM$50=O$3)*(GMWQ!$HN$2:$HN$50=O$1),0),$B89-1973)</f>
        <v>283106</v>
      </c>
      <c r="P89" cm="1">
        <f t="array" ref="P89">INDEX(GMWQ!$A$2:$HN$50,MATCH(1,(GMWQ!$HM$2:$HM$50=P$3)*(GMWQ!$HN$2:$HN$50=P$1),0),$B89-1973)</f>
        <v>9826</v>
      </c>
    </row>
    <row r="90" spans="1:16">
      <c r="B90">
        <f t="shared" si="4"/>
        <v>2063</v>
      </c>
      <c r="C90">
        <f t="shared" si="5"/>
        <v>2000</v>
      </c>
      <c r="D90">
        <f t="shared" si="5"/>
        <v>2000</v>
      </c>
      <c r="E90" cm="1">
        <f t="array" ref="E90">INDEX(GMWQ!$A$2:$HN$50,MATCH(1,(GMWQ!$HM$2:$HM$50=E$3)*(GMWQ!$HN$2:$HN$50=E$1),0),$B90-1973)</f>
        <v>453447</v>
      </c>
      <c r="F90" cm="1">
        <f t="array" ref="F90">INDEX(GMWQ!$A$2:$HN$50,MATCH(1,(GMWQ!$HM$2:$HM$50=F$3)*(GMWQ!$HN$2:$HN$50=F$1),0),$B90-1973)</f>
        <v>27549</v>
      </c>
      <c r="G90" cm="1">
        <f t="array" ref="G90">INDEX(GMWQ!$A$2:$HN$50,MATCH(1,(GMWQ!$HM$2:$HM$50=G$3)*(GMWQ!$HN$2:$HN$50=G$1),0),$B90-1973)</f>
        <v>4890.7749999999996</v>
      </c>
      <c r="H90" cm="1">
        <f t="array" ref="H90">INDEX(GMWQ!$A$2:$HN$50,MATCH(1,(GMWQ!$HM$2:$HM$50=H$3)*(GMWQ!$HN$2:$HN$50=H$1),0),$B90-1973)</f>
        <v>5.2</v>
      </c>
      <c r="I90" cm="1">
        <f t="array" ref="I90">INDEX(GMWQ!$A$2:$HN$50,MATCH(1,(GMWQ!$HM$2:$HM$50=I$3)*(GMWQ!$HN$2:$HN$50=I$1),0),$B90-1973)</f>
        <v>287523</v>
      </c>
      <c r="J90" cm="1">
        <f t="array" ref="J90">INDEX(GMWQ!$A$2:$HN$50,MATCH(1,(GMWQ!$HM$2:$HM$50=J$3)*(GMWQ!$HN$2:$HN$50=J$1),0),$B90-1973)</f>
        <v>10195</v>
      </c>
      <c r="K90" cm="1">
        <f t="array" ref="K90">INDEX(GMWQ!$A$2:$HN$50,MATCH(1,(GMWQ!$HM$2:$HM$50=K$3)*(GMWQ!$HN$2:$HN$50=K$1),0),$B90-1973)</f>
        <v>453447</v>
      </c>
      <c r="L90" cm="1">
        <f t="array" ref="L90">INDEX(GMWQ!$A$2:$HN$50,MATCH(1,(GMWQ!$HM$2:$HM$50=L$3)*(GMWQ!$HN$2:$HN$50=L$1),0),$B90-1973)</f>
        <v>27549</v>
      </c>
      <c r="M90" cm="1">
        <f t="array" ref="M90">INDEX(GMWQ!$A$2:$HN$50,MATCH(1,(GMWQ!$HM$2:$HM$50=M$3)*(GMWQ!$HN$2:$HN$50=M$1),0),$B90-1973)</f>
        <v>4890.7749999999996</v>
      </c>
      <c r="N90" cm="1">
        <f t="array" ref="N90">INDEX(GMWQ!$A$2:$HN$50,MATCH(1,(GMWQ!$HM$2:$HM$50=N$3)*(GMWQ!$HN$2:$HN$50=N$1),0),$B90-1973)</f>
        <v>5.2</v>
      </c>
      <c r="O90" cm="1">
        <f t="array" ref="O90">INDEX(GMWQ!$A$2:$HN$50,MATCH(1,(GMWQ!$HM$2:$HM$50=O$3)*(GMWQ!$HN$2:$HN$50=O$1),0),$B90-1973)</f>
        <v>287523</v>
      </c>
      <c r="P90" cm="1">
        <f t="array" ref="P90">INDEX(GMWQ!$A$2:$HN$50,MATCH(1,(GMWQ!$HM$2:$HM$50=P$3)*(GMWQ!$HN$2:$HN$50=P$1),0),$B90-1973)</f>
        <v>10195</v>
      </c>
    </row>
    <row r="91" spans="1:16">
      <c r="A91">
        <v>2001</v>
      </c>
      <c r="B91">
        <f t="shared" si="4"/>
        <v>2064</v>
      </c>
      <c r="C91">
        <f t="shared" si="5"/>
        <v>2001</v>
      </c>
      <c r="D91">
        <f t="shared" si="5"/>
        <v>2000</v>
      </c>
      <c r="E91" cm="1">
        <f t="array" ref="E91">INDEX(GMWQ!$A$2:$HN$50,MATCH(1,(GMWQ!$HM$2:$HM$50=E$3)*(GMWQ!$HN$2:$HN$50=E$1),0),$B91-1973)</f>
        <v>457680</v>
      </c>
      <c r="F91" cm="1">
        <f t="array" ref="F91">INDEX(GMWQ!$A$2:$HN$50,MATCH(1,(GMWQ!$HM$2:$HM$50=F$3)*(GMWQ!$HN$2:$HN$50=F$1),0),$B91-1973)</f>
        <v>27623</v>
      </c>
      <c r="G91" cm="1">
        <f t="array" ref="G91">INDEX(GMWQ!$A$2:$HN$50,MATCH(1,(GMWQ!$HM$2:$HM$50=G$3)*(GMWQ!$HN$2:$HN$50=G$1),0),$B91-1973)</f>
        <v>5001.3689999999997</v>
      </c>
      <c r="H91" cm="1">
        <f t="array" ref="H91">INDEX(GMWQ!$A$2:$HN$50,MATCH(1,(GMWQ!$HM$2:$HM$50=H$3)*(GMWQ!$HN$2:$HN$50=H$1),0),$B91-1973)</f>
        <v>5.0999999999999996</v>
      </c>
      <c r="I91" cm="1">
        <f t="array" ref="I91">INDEX(GMWQ!$A$2:$HN$50,MATCH(1,(GMWQ!$HM$2:$HM$50=I$3)*(GMWQ!$HN$2:$HN$50=I$1),0),$B91-1973)</f>
        <v>289476</v>
      </c>
      <c r="J91" cm="1">
        <f t="array" ref="J91">INDEX(GMWQ!$A$2:$HN$50,MATCH(1,(GMWQ!$HM$2:$HM$50=J$3)*(GMWQ!$HN$2:$HN$50=J$1),0),$B91-1973)</f>
        <v>10811</v>
      </c>
      <c r="K91" cm="1">
        <f t="array" ref="K91">INDEX(GMWQ!$A$2:$HN$50,MATCH(1,(GMWQ!$HM$2:$HM$50=K$3)*(GMWQ!$HN$2:$HN$50=K$1),0),$B91-1973)</f>
        <v>457680</v>
      </c>
      <c r="L91" cm="1">
        <f t="array" ref="L91">INDEX(GMWQ!$A$2:$HN$50,MATCH(1,(GMWQ!$HM$2:$HM$50=L$3)*(GMWQ!$HN$2:$HN$50=L$1),0),$B91-1973)</f>
        <v>27623</v>
      </c>
      <c r="M91" cm="1">
        <f t="array" ref="M91">INDEX(GMWQ!$A$2:$HN$50,MATCH(1,(GMWQ!$HM$2:$HM$50=M$3)*(GMWQ!$HN$2:$HN$50=M$1),0),$B91-1973)</f>
        <v>5001.3689999999997</v>
      </c>
      <c r="N91" cm="1">
        <f t="array" ref="N91">INDEX(GMWQ!$A$2:$HN$50,MATCH(1,(GMWQ!$HM$2:$HM$50=N$3)*(GMWQ!$HN$2:$HN$50=N$1),0),$B91-1973)</f>
        <v>5.0999999999999996</v>
      </c>
      <c r="O91" cm="1">
        <f t="array" ref="O91">INDEX(GMWQ!$A$2:$HN$50,MATCH(1,(GMWQ!$HM$2:$HM$50=O$3)*(GMWQ!$HN$2:$HN$50=O$1),0),$B91-1973)</f>
        <v>289476</v>
      </c>
      <c r="P91" cm="1">
        <f t="array" ref="P91">INDEX(GMWQ!$A$2:$HN$50,MATCH(1,(GMWQ!$HM$2:$HM$50=P$3)*(GMWQ!$HN$2:$HN$50=P$1),0),$B91-1973)</f>
        <v>10811</v>
      </c>
    </row>
    <row r="92" spans="1:16">
      <c r="B92">
        <f t="shared" si="4"/>
        <v>2065</v>
      </c>
      <c r="C92">
        <f t="shared" si="5"/>
        <v>2001</v>
      </c>
      <c r="D92">
        <f t="shared" si="5"/>
        <v>2001</v>
      </c>
      <c r="E92" cm="1">
        <f t="array" ref="E92">INDEX(GMWQ!$A$2:$HN$50,MATCH(1,(GMWQ!$HM$2:$HM$50=E$3)*(GMWQ!$HN$2:$HN$50=E$1),0),$B92-1973)</f>
        <v>459620</v>
      </c>
      <c r="F92" cm="1">
        <f t="array" ref="F92">INDEX(GMWQ!$A$2:$HN$50,MATCH(1,(GMWQ!$HM$2:$HM$50=F$3)*(GMWQ!$HN$2:$HN$50=F$1),0),$B92-1973)</f>
        <v>27707</v>
      </c>
      <c r="G92" cm="1">
        <f t="array" ref="G92">INDEX(GMWQ!$A$2:$HN$50,MATCH(1,(GMWQ!$HM$2:$HM$50=G$3)*(GMWQ!$HN$2:$HN$50=G$1),0),$B92-1973)</f>
        <v>5002.7700000000004</v>
      </c>
      <c r="H92" cm="1">
        <f t="array" ref="H92">INDEX(GMWQ!$A$2:$HN$50,MATCH(1,(GMWQ!$HM$2:$HM$50=H$3)*(GMWQ!$HN$2:$HN$50=H$1),0),$B92-1973)</f>
        <v>5</v>
      </c>
      <c r="I92" cm="1">
        <f t="array" ref="I92">INDEX(GMWQ!$A$2:$HN$50,MATCH(1,(GMWQ!$HM$2:$HM$50=I$3)*(GMWQ!$HN$2:$HN$50=I$1),0),$B92-1973)</f>
        <v>288052</v>
      </c>
      <c r="J92" cm="1">
        <f t="array" ref="J92">INDEX(GMWQ!$A$2:$HN$50,MATCH(1,(GMWQ!$HM$2:$HM$50=J$3)*(GMWQ!$HN$2:$HN$50=J$1),0),$B92-1973)</f>
        <v>9870</v>
      </c>
      <c r="K92" cm="1">
        <f t="array" ref="K92">INDEX(GMWQ!$A$2:$HN$50,MATCH(1,(GMWQ!$HM$2:$HM$50=K$3)*(GMWQ!$HN$2:$HN$50=K$1),0),$B92-1973)</f>
        <v>459620</v>
      </c>
      <c r="L92" cm="1">
        <f t="array" ref="L92">INDEX(GMWQ!$A$2:$HN$50,MATCH(1,(GMWQ!$HM$2:$HM$50=L$3)*(GMWQ!$HN$2:$HN$50=L$1),0),$B92-1973)</f>
        <v>27707</v>
      </c>
      <c r="M92" cm="1">
        <f t="array" ref="M92">INDEX(GMWQ!$A$2:$HN$50,MATCH(1,(GMWQ!$HM$2:$HM$50=M$3)*(GMWQ!$HN$2:$HN$50=M$1),0),$B92-1973)</f>
        <v>5002.7700000000004</v>
      </c>
      <c r="N92" cm="1">
        <f t="array" ref="N92">INDEX(GMWQ!$A$2:$HN$50,MATCH(1,(GMWQ!$HM$2:$HM$50=N$3)*(GMWQ!$HN$2:$HN$50=N$1),0),$B92-1973)</f>
        <v>5</v>
      </c>
      <c r="O92" cm="1">
        <f t="array" ref="O92">INDEX(GMWQ!$A$2:$HN$50,MATCH(1,(GMWQ!$HM$2:$HM$50=O$3)*(GMWQ!$HN$2:$HN$50=O$1),0),$B92-1973)</f>
        <v>288052</v>
      </c>
      <c r="P92" cm="1">
        <f t="array" ref="P92">INDEX(GMWQ!$A$2:$HN$50,MATCH(1,(GMWQ!$HM$2:$HM$50=P$3)*(GMWQ!$HN$2:$HN$50=P$1),0),$B92-1973)</f>
        <v>9870</v>
      </c>
    </row>
    <row r="93" spans="1:16">
      <c r="B93">
        <f t="shared" si="4"/>
        <v>2066</v>
      </c>
      <c r="C93">
        <f t="shared" si="5"/>
        <v>2001</v>
      </c>
      <c r="D93">
        <f t="shared" si="5"/>
        <v>2001</v>
      </c>
      <c r="E93" cm="1">
        <f t="array" ref="E93">INDEX(GMWQ!$A$2:$HN$50,MATCH(1,(GMWQ!$HM$2:$HM$50=E$3)*(GMWQ!$HN$2:$HN$50=E$1),0),$B93-1973)</f>
        <v>462016</v>
      </c>
      <c r="F93" cm="1">
        <f t="array" ref="F93">INDEX(GMWQ!$A$2:$HN$50,MATCH(1,(GMWQ!$HM$2:$HM$50=F$3)*(GMWQ!$HN$2:$HN$50=F$1),0),$B93-1973)</f>
        <v>27715</v>
      </c>
      <c r="G93" cm="1">
        <f t="array" ref="G93">INDEX(GMWQ!$A$2:$HN$50,MATCH(1,(GMWQ!$HM$2:$HM$50=G$3)*(GMWQ!$HN$2:$HN$50=G$1),0),$B93-1973)</f>
        <v>5029.6509999999998</v>
      </c>
      <c r="H93" cm="1">
        <f t="array" ref="H93">INDEX(GMWQ!$A$2:$HN$50,MATCH(1,(GMWQ!$HM$2:$HM$50=H$3)*(GMWQ!$HN$2:$HN$50=H$1),0),$B93-1973)</f>
        <v>5.0999999999999996</v>
      </c>
      <c r="I93" cm="1">
        <f t="array" ref="I93">INDEX(GMWQ!$A$2:$HN$50,MATCH(1,(GMWQ!$HM$2:$HM$50=I$3)*(GMWQ!$HN$2:$HN$50=I$1),0),$B93-1973)</f>
        <v>289545</v>
      </c>
      <c r="J93" cm="1">
        <f t="array" ref="J93">INDEX(GMWQ!$A$2:$HN$50,MATCH(1,(GMWQ!$HM$2:$HM$50=J$3)*(GMWQ!$HN$2:$HN$50=J$1),0),$B93-1973)</f>
        <v>10189</v>
      </c>
      <c r="K93" cm="1">
        <f t="array" ref="K93">INDEX(GMWQ!$A$2:$HN$50,MATCH(1,(GMWQ!$HM$2:$HM$50=K$3)*(GMWQ!$HN$2:$HN$50=K$1),0),$B93-1973)</f>
        <v>462016</v>
      </c>
      <c r="L93" cm="1">
        <f t="array" ref="L93">INDEX(GMWQ!$A$2:$HN$50,MATCH(1,(GMWQ!$HM$2:$HM$50=L$3)*(GMWQ!$HN$2:$HN$50=L$1),0),$B93-1973)</f>
        <v>27715</v>
      </c>
      <c r="M93" cm="1">
        <f t="array" ref="M93">INDEX(GMWQ!$A$2:$HN$50,MATCH(1,(GMWQ!$HM$2:$HM$50=M$3)*(GMWQ!$HN$2:$HN$50=M$1),0),$B93-1973)</f>
        <v>5029.6509999999998</v>
      </c>
      <c r="N93" cm="1">
        <f t="array" ref="N93">INDEX(GMWQ!$A$2:$HN$50,MATCH(1,(GMWQ!$HM$2:$HM$50=N$3)*(GMWQ!$HN$2:$HN$50=N$1),0),$B93-1973)</f>
        <v>5.0999999999999996</v>
      </c>
      <c r="O93" cm="1">
        <f t="array" ref="O93">INDEX(GMWQ!$A$2:$HN$50,MATCH(1,(GMWQ!$HM$2:$HM$50=O$3)*(GMWQ!$HN$2:$HN$50=O$1),0),$B93-1973)</f>
        <v>289545</v>
      </c>
      <c r="P93" cm="1">
        <f t="array" ref="P93">INDEX(GMWQ!$A$2:$HN$50,MATCH(1,(GMWQ!$HM$2:$HM$50=P$3)*(GMWQ!$HN$2:$HN$50=P$1),0),$B93-1973)</f>
        <v>10189</v>
      </c>
    </row>
    <row r="94" spans="1:16">
      <c r="B94">
        <f t="shared" si="4"/>
        <v>2067</v>
      </c>
      <c r="C94">
        <f t="shared" si="5"/>
        <v>2001</v>
      </c>
      <c r="D94">
        <f t="shared" si="5"/>
        <v>2001</v>
      </c>
      <c r="E94" cm="1">
        <f t="array" ref="E94">INDEX(GMWQ!$A$2:$HN$50,MATCH(1,(GMWQ!$HM$2:$HM$50=E$3)*(GMWQ!$HN$2:$HN$50=E$1),0),$B94-1973)</f>
        <v>463404</v>
      </c>
      <c r="F94" cm="1">
        <f t="array" ref="F94">INDEX(GMWQ!$A$2:$HN$50,MATCH(1,(GMWQ!$HM$2:$HM$50=F$3)*(GMWQ!$HN$2:$HN$50=F$1),0),$B94-1973)</f>
        <v>27803</v>
      </c>
      <c r="G94" cm="1">
        <f t="array" ref="G94">INDEX(GMWQ!$A$2:$HN$50,MATCH(1,(GMWQ!$HM$2:$HM$50=G$3)*(GMWQ!$HN$2:$HN$50=G$1),0),$B94-1973)</f>
        <v>5057.9219999999996</v>
      </c>
      <c r="H94" cm="1">
        <f t="array" ref="H94">INDEX(GMWQ!$A$2:$HN$50,MATCH(1,(GMWQ!$HM$2:$HM$50=H$3)*(GMWQ!$HN$2:$HN$50=H$1),0),$B94-1973)</f>
        <v>5.2</v>
      </c>
      <c r="I94" cm="1">
        <f t="array" ref="I94">INDEX(GMWQ!$A$2:$HN$50,MATCH(1,(GMWQ!$HM$2:$HM$50=I$3)*(GMWQ!$HN$2:$HN$50=I$1),0),$B94-1973)</f>
        <v>295002</v>
      </c>
      <c r="J94" cm="1">
        <f t="array" ref="J94">INDEX(GMWQ!$A$2:$HN$50,MATCH(1,(GMWQ!$HM$2:$HM$50=J$3)*(GMWQ!$HN$2:$HN$50=J$1),0),$B94-1973)</f>
        <v>10298</v>
      </c>
      <c r="K94" cm="1">
        <f t="array" ref="K94">INDEX(GMWQ!$A$2:$HN$50,MATCH(1,(GMWQ!$HM$2:$HM$50=K$3)*(GMWQ!$HN$2:$HN$50=K$1),0),$B94-1973)</f>
        <v>463404</v>
      </c>
      <c r="L94" cm="1">
        <f t="array" ref="L94">INDEX(GMWQ!$A$2:$HN$50,MATCH(1,(GMWQ!$HM$2:$HM$50=L$3)*(GMWQ!$HN$2:$HN$50=L$1),0),$B94-1973)</f>
        <v>27803</v>
      </c>
      <c r="M94" cm="1">
        <f t="array" ref="M94">INDEX(GMWQ!$A$2:$HN$50,MATCH(1,(GMWQ!$HM$2:$HM$50=M$3)*(GMWQ!$HN$2:$HN$50=M$1),0),$B94-1973)</f>
        <v>5057.9219999999996</v>
      </c>
      <c r="N94" cm="1">
        <f t="array" ref="N94">INDEX(GMWQ!$A$2:$HN$50,MATCH(1,(GMWQ!$HM$2:$HM$50=N$3)*(GMWQ!$HN$2:$HN$50=N$1),0),$B94-1973)</f>
        <v>5.2</v>
      </c>
      <c r="O94" cm="1">
        <f t="array" ref="O94">INDEX(GMWQ!$A$2:$HN$50,MATCH(1,(GMWQ!$HM$2:$HM$50=O$3)*(GMWQ!$HN$2:$HN$50=O$1),0),$B94-1973)</f>
        <v>295002</v>
      </c>
      <c r="P94" cm="1">
        <f t="array" ref="P94">INDEX(GMWQ!$A$2:$HN$50,MATCH(1,(GMWQ!$HM$2:$HM$50=P$3)*(GMWQ!$HN$2:$HN$50=P$1),0),$B94-1973)</f>
        <v>10298</v>
      </c>
    </row>
    <row r="95" spans="1:16">
      <c r="A95">
        <v>2002</v>
      </c>
      <c r="B95">
        <f t="shared" si="4"/>
        <v>2068</v>
      </c>
      <c r="C95">
        <f t="shared" si="5"/>
        <v>2002</v>
      </c>
      <c r="D95">
        <f t="shared" si="5"/>
        <v>2001</v>
      </c>
      <c r="E95" cm="1">
        <f t="array" ref="E95">INDEX(GMWQ!$A$2:$HN$50,MATCH(1,(GMWQ!$HM$2:$HM$50=E$3)*(GMWQ!$HN$2:$HN$50=E$1),0),$B95-1973)</f>
        <v>464698</v>
      </c>
      <c r="F95" cm="1">
        <f t="array" ref="F95">INDEX(GMWQ!$A$2:$HN$50,MATCH(1,(GMWQ!$HM$2:$HM$50=F$3)*(GMWQ!$HN$2:$HN$50=F$1),0),$B95-1973)</f>
        <v>27797</v>
      </c>
      <c r="G95" cm="1">
        <f t="array" ref="G95">INDEX(GMWQ!$A$2:$HN$50,MATCH(1,(GMWQ!$HM$2:$HM$50=G$3)*(GMWQ!$HN$2:$HN$50=G$1),0),$B95-1973)</f>
        <v>5089.49</v>
      </c>
      <c r="H95" cm="1">
        <f t="array" ref="H95">INDEX(GMWQ!$A$2:$HN$50,MATCH(1,(GMWQ!$HM$2:$HM$50=H$3)*(GMWQ!$HN$2:$HN$50=H$1),0),$B95-1973)</f>
        <v>5.2</v>
      </c>
      <c r="I95" cm="1">
        <f t="array" ref="I95">INDEX(GMWQ!$A$2:$HN$50,MATCH(1,(GMWQ!$HM$2:$HM$50=I$3)*(GMWQ!$HN$2:$HN$50=I$1),0),$B95-1973)</f>
        <v>295976</v>
      </c>
      <c r="J95" cm="1">
        <f t="array" ref="J95">INDEX(GMWQ!$A$2:$HN$50,MATCH(1,(GMWQ!$HM$2:$HM$50=J$3)*(GMWQ!$HN$2:$HN$50=J$1),0),$B95-1973)</f>
        <v>10629</v>
      </c>
      <c r="K95" cm="1">
        <f t="array" ref="K95">INDEX(GMWQ!$A$2:$HN$50,MATCH(1,(GMWQ!$HM$2:$HM$50=K$3)*(GMWQ!$HN$2:$HN$50=K$1),0),$B95-1973)</f>
        <v>464698</v>
      </c>
      <c r="L95" cm="1">
        <f t="array" ref="L95">INDEX(GMWQ!$A$2:$HN$50,MATCH(1,(GMWQ!$HM$2:$HM$50=L$3)*(GMWQ!$HN$2:$HN$50=L$1),0),$B95-1973)</f>
        <v>27797</v>
      </c>
      <c r="M95" cm="1">
        <f t="array" ref="M95">INDEX(GMWQ!$A$2:$HN$50,MATCH(1,(GMWQ!$HM$2:$HM$50=M$3)*(GMWQ!$HN$2:$HN$50=M$1),0),$B95-1973)</f>
        <v>5089.49</v>
      </c>
      <c r="N95" cm="1">
        <f t="array" ref="N95">INDEX(GMWQ!$A$2:$HN$50,MATCH(1,(GMWQ!$HM$2:$HM$50=N$3)*(GMWQ!$HN$2:$HN$50=N$1),0),$B95-1973)</f>
        <v>5.2</v>
      </c>
      <c r="O95" cm="1">
        <f t="array" ref="O95">INDEX(GMWQ!$A$2:$HN$50,MATCH(1,(GMWQ!$HM$2:$HM$50=O$3)*(GMWQ!$HN$2:$HN$50=O$1),0),$B95-1973)</f>
        <v>295976</v>
      </c>
      <c r="P95" cm="1">
        <f t="array" ref="P95">INDEX(GMWQ!$A$2:$HN$50,MATCH(1,(GMWQ!$HM$2:$HM$50=P$3)*(GMWQ!$HN$2:$HN$50=P$1),0),$B95-1973)</f>
        <v>10629</v>
      </c>
    </row>
    <row r="96" spans="1:16">
      <c r="B96">
        <f t="shared" si="4"/>
        <v>2069</v>
      </c>
      <c r="C96">
        <f t="shared" si="5"/>
        <v>2002</v>
      </c>
      <c r="D96">
        <f t="shared" si="5"/>
        <v>2002</v>
      </c>
      <c r="E96" cm="1">
        <f t="array" ref="E96">INDEX(GMWQ!$A$2:$HN$50,MATCH(1,(GMWQ!$HM$2:$HM$50=E$3)*(GMWQ!$HN$2:$HN$50=E$1),0),$B96-1973)</f>
        <v>466935</v>
      </c>
      <c r="F96" cm="1">
        <f t="array" ref="F96">INDEX(GMWQ!$A$2:$HN$50,MATCH(1,(GMWQ!$HM$2:$HM$50=F$3)*(GMWQ!$HN$2:$HN$50=F$1),0),$B96-1973)</f>
        <v>27933</v>
      </c>
      <c r="G96" cm="1">
        <f t="array" ref="G96">INDEX(GMWQ!$A$2:$HN$50,MATCH(1,(GMWQ!$HM$2:$HM$50=G$3)*(GMWQ!$HN$2:$HN$50=G$1),0),$B96-1973)</f>
        <v>5073.9089999999997</v>
      </c>
      <c r="H96" cm="1">
        <f t="array" ref="H96">INDEX(GMWQ!$A$2:$HN$50,MATCH(1,(GMWQ!$HM$2:$HM$50=H$3)*(GMWQ!$HN$2:$HN$50=H$1),0),$B96-1973)</f>
        <v>5.2</v>
      </c>
      <c r="I96" cm="1">
        <f t="array" ref="I96">INDEX(GMWQ!$A$2:$HN$50,MATCH(1,(GMWQ!$HM$2:$HM$50=I$3)*(GMWQ!$HN$2:$HN$50=I$1),0),$B96-1973)</f>
        <v>298538</v>
      </c>
      <c r="J96" cm="1">
        <f t="array" ref="J96">INDEX(GMWQ!$A$2:$HN$50,MATCH(1,(GMWQ!$HM$2:$HM$50=J$3)*(GMWQ!$HN$2:$HN$50=J$1),0),$B96-1973)</f>
        <v>10379</v>
      </c>
      <c r="K96" cm="1">
        <f t="array" ref="K96">INDEX(GMWQ!$A$2:$HN$50,MATCH(1,(GMWQ!$HM$2:$HM$50=K$3)*(GMWQ!$HN$2:$HN$50=K$1),0),$B96-1973)</f>
        <v>466935</v>
      </c>
      <c r="L96" cm="1">
        <f t="array" ref="L96">INDEX(GMWQ!$A$2:$HN$50,MATCH(1,(GMWQ!$HM$2:$HM$50=L$3)*(GMWQ!$HN$2:$HN$50=L$1),0),$B96-1973)</f>
        <v>27933</v>
      </c>
      <c r="M96" cm="1">
        <f t="array" ref="M96">INDEX(GMWQ!$A$2:$HN$50,MATCH(1,(GMWQ!$HM$2:$HM$50=M$3)*(GMWQ!$HN$2:$HN$50=M$1),0),$B96-1973)</f>
        <v>5073.9089999999997</v>
      </c>
      <c r="N96" cm="1">
        <f t="array" ref="N96">INDEX(GMWQ!$A$2:$HN$50,MATCH(1,(GMWQ!$HM$2:$HM$50=N$3)*(GMWQ!$HN$2:$HN$50=N$1),0),$B96-1973)</f>
        <v>5.2</v>
      </c>
      <c r="O96" cm="1">
        <f t="array" ref="O96">INDEX(GMWQ!$A$2:$HN$50,MATCH(1,(GMWQ!$HM$2:$HM$50=O$3)*(GMWQ!$HN$2:$HN$50=O$1),0),$B96-1973)</f>
        <v>298538</v>
      </c>
      <c r="P96" cm="1">
        <f t="array" ref="P96">INDEX(GMWQ!$A$2:$HN$50,MATCH(1,(GMWQ!$HM$2:$HM$50=P$3)*(GMWQ!$HN$2:$HN$50=P$1),0),$B96-1973)</f>
        <v>10379</v>
      </c>
    </row>
    <row r="97" spans="1:16">
      <c r="B97">
        <f t="shared" si="4"/>
        <v>2070</v>
      </c>
      <c r="C97">
        <f t="shared" si="5"/>
        <v>2002</v>
      </c>
      <c r="D97">
        <f t="shared" si="5"/>
        <v>2002</v>
      </c>
      <c r="E97" cm="1">
        <f t="array" ref="E97">INDEX(GMWQ!$A$2:$HN$50,MATCH(1,(GMWQ!$HM$2:$HM$50=E$3)*(GMWQ!$HN$2:$HN$50=E$1),0),$B97-1973)</f>
        <v>470277</v>
      </c>
      <c r="F97" cm="1">
        <f t="array" ref="F97">INDEX(GMWQ!$A$2:$HN$50,MATCH(1,(GMWQ!$HM$2:$HM$50=F$3)*(GMWQ!$HN$2:$HN$50=F$1),0),$B97-1973)</f>
        <v>27935</v>
      </c>
      <c r="G97" cm="1">
        <f t="array" ref="G97">INDEX(GMWQ!$A$2:$HN$50,MATCH(1,(GMWQ!$HM$2:$HM$50=G$3)*(GMWQ!$HN$2:$HN$50=G$1),0),$B97-1973)</f>
        <v>5126.5479999999998</v>
      </c>
      <c r="H97" cm="1">
        <f t="array" ref="H97">INDEX(GMWQ!$A$2:$HN$50,MATCH(1,(GMWQ!$HM$2:$HM$50=H$3)*(GMWQ!$HN$2:$HN$50=H$1),0),$B97-1973)</f>
        <v>5.3</v>
      </c>
      <c r="I97" cm="1">
        <f t="array" ref="I97">INDEX(GMWQ!$A$2:$HN$50,MATCH(1,(GMWQ!$HM$2:$HM$50=I$3)*(GMWQ!$HN$2:$HN$50=I$1),0),$B97-1973)</f>
        <v>297567</v>
      </c>
      <c r="J97" cm="1">
        <f t="array" ref="J97">INDEX(GMWQ!$A$2:$HN$50,MATCH(1,(GMWQ!$HM$2:$HM$50=J$3)*(GMWQ!$HN$2:$HN$50=J$1),0),$B97-1973)</f>
        <v>10146</v>
      </c>
      <c r="K97" cm="1">
        <f t="array" ref="K97">INDEX(GMWQ!$A$2:$HN$50,MATCH(1,(GMWQ!$HM$2:$HM$50=K$3)*(GMWQ!$HN$2:$HN$50=K$1),0),$B97-1973)</f>
        <v>470277</v>
      </c>
      <c r="L97" cm="1">
        <f t="array" ref="L97">INDEX(GMWQ!$A$2:$HN$50,MATCH(1,(GMWQ!$HM$2:$HM$50=L$3)*(GMWQ!$HN$2:$HN$50=L$1),0),$B97-1973)</f>
        <v>27935</v>
      </c>
      <c r="M97" cm="1">
        <f t="array" ref="M97">INDEX(GMWQ!$A$2:$HN$50,MATCH(1,(GMWQ!$HM$2:$HM$50=M$3)*(GMWQ!$HN$2:$HN$50=M$1),0),$B97-1973)</f>
        <v>5126.5479999999998</v>
      </c>
      <c r="N97" cm="1">
        <f t="array" ref="N97">INDEX(GMWQ!$A$2:$HN$50,MATCH(1,(GMWQ!$HM$2:$HM$50=N$3)*(GMWQ!$HN$2:$HN$50=N$1),0),$B97-1973)</f>
        <v>5.3</v>
      </c>
      <c r="O97" cm="1">
        <f t="array" ref="O97">INDEX(GMWQ!$A$2:$HN$50,MATCH(1,(GMWQ!$HM$2:$HM$50=O$3)*(GMWQ!$HN$2:$HN$50=O$1),0),$B97-1973)</f>
        <v>297567</v>
      </c>
      <c r="P97" cm="1">
        <f t="array" ref="P97">INDEX(GMWQ!$A$2:$HN$50,MATCH(1,(GMWQ!$HM$2:$HM$50=P$3)*(GMWQ!$HN$2:$HN$50=P$1),0),$B97-1973)</f>
        <v>10146</v>
      </c>
    </row>
    <row r="98" spans="1:16">
      <c r="B98">
        <f t="shared" si="4"/>
        <v>2071</v>
      </c>
      <c r="C98">
        <f t="shared" si="5"/>
        <v>2002</v>
      </c>
      <c r="D98">
        <f t="shared" si="5"/>
        <v>2002</v>
      </c>
      <c r="E98" cm="1">
        <f t="array" ref="E98">INDEX(GMWQ!$A$2:$HN$50,MATCH(1,(GMWQ!$HM$2:$HM$50=E$3)*(GMWQ!$HN$2:$HN$50=E$1),0),$B98-1973)</f>
        <v>473899</v>
      </c>
      <c r="F98" cm="1">
        <f t="array" ref="F98">INDEX(GMWQ!$A$2:$HN$50,MATCH(1,(GMWQ!$HM$2:$HM$50=F$3)*(GMWQ!$HN$2:$HN$50=F$1),0),$B98-1973)</f>
        <v>28110</v>
      </c>
      <c r="G98" cm="1">
        <f t="array" ref="G98">INDEX(GMWQ!$A$2:$HN$50,MATCH(1,(GMWQ!$HM$2:$HM$50=G$3)*(GMWQ!$HN$2:$HN$50=G$1),0),$B98-1973)</f>
        <v>5142.66</v>
      </c>
      <c r="H98" cm="1">
        <f t="array" ref="H98">INDEX(GMWQ!$A$2:$HN$50,MATCH(1,(GMWQ!$HM$2:$HM$50=H$3)*(GMWQ!$HN$2:$HN$50=H$1),0),$B98-1973)</f>
        <v>5.0999999999999996</v>
      </c>
      <c r="I98" cm="1">
        <f t="array" ref="I98">INDEX(GMWQ!$A$2:$HN$50,MATCH(1,(GMWQ!$HM$2:$HM$50=I$3)*(GMWQ!$HN$2:$HN$50=I$1),0),$B98-1973)</f>
        <v>298904</v>
      </c>
      <c r="J98" cm="1">
        <f t="array" ref="J98">INDEX(GMWQ!$A$2:$HN$50,MATCH(1,(GMWQ!$HM$2:$HM$50=J$3)*(GMWQ!$HN$2:$HN$50=J$1),0),$B98-1973)</f>
        <v>10703</v>
      </c>
      <c r="K98" cm="1">
        <f t="array" ref="K98">INDEX(GMWQ!$A$2:$HN$50,MATCH(1,(GMWQ!$HM$2:$HM$50=K$3)*(GMWQ!$HN$2:$HN$50=K$1),0),$B98-1973)</f>
        <v>473899</v>
      </c>
      <c r="L98" cm="1">
        <f t="array" ref="L98">INDEX(GMWQ!$A$2:$HN$50,MATCH(1,(GMWQ!$HM$2:$HM$50=L$3)*(GMWQ!$HN$2:$HN$50=L$1),0),$B98-1973)</f>
        <v>28110</v>
      </c>
      <c r="M98" cm="1">
        <f t="array" ref="M98">INDEX(GMWQ!$A$2:$HN$50,MATCH(1,(GMWQ!$HM$2:$HM$50=M$3)*(GMWQ!$HN$2:$HN$50=M$1),0),$B98-1973)</f>
        <v>5142.66</v>
      </c>
      <c r="N98" cm="1">
        <f t="array" ref="N98">INDEX(GMWQ!$A$2:$HN$50,MATCH(1,(GMWQ!$HM$2:$HM$50=N$3)*(GMWQ!$HN$2:$HN$50=N$1),0),$B98-1973)</f>
        <v>5.0999999999999996</v>
      </c>
      <c r="O98" cm="1">
        <f t="array" ref="O98">INDEX(GMWQ!$A$2:$HN$50,MATCH(1,(GMWQ!$HM$2:$HM$50=O$3)*(GMWQ!$HN$2:$HN$50=O$1),0),$B98-1973)</f>
        <v>298904</v>
      </c>
      <c r="P98" cm="1">
        <f t="array" ref="P98">INDEX(GMWQ!$A$2:$HN$50,MATCH(1,(GMWQ!$HM$2:$HM$50=P$3)*(GMWQ!$HN$2:$HN$50=P$1),0),$B98-1973)</f>
        <v>10703</v>
      </c>
    </row>
    <row r="99" spans="1:16">
      <c r="A99">
        <v>2003</v>
      </c>
      <c r="B99">
        <f t="shared" si="4"/>
        <v>2072</v>
      </c>
      <c r="C99">
        <f t="shared" si="5"/>
        <v>2003</v>
      </c>
      <c r="D99">
        <f t="shared" si="5"/>
        <v>2002</v>
      </c>
      <c r="E99" cm="1">
        <f t="array" ref="E99">INDEX(GMWQ!$A$2:$HN$50,MATCH(1,(GMWQ!$HM$2:$HM$50=E$3)*(GMWQ!$HN$2:$HN$50=E$1),0),$B99-1973)</f>
        <v>477357</v>
      </c>
      <c r="F99" cm="1">
        <f t="array" ref="F99">INDEX(GMWQ!$A$2:$HN$50,MATCH(1,(GMWQ!$HM$2:$HM$50=F$3)*(GMWQ!$HN$2:$HN$50=F$1),0),$B99-1973)</f>
        <v>28099</v>
      </c>
      <c r="G99" cm="1">
        <f t="array" ref="G99">INDEX(GMWQ!$A$2:$HN$50,MATCH(1,(GMWQ!$HM$2:$HM$50=G$3)*(GMWQ!$HN$2:$HN$50=G$1),0),$B99-1973)</f>
        <v>5215.1049999999996</v>
      </c>
      <c r="H99" cm="1">
        <f t="array" ref="H99">INDEX(GMWQ!$A$2:$HN$50,MATCH(1,(GMWQ!$HM$2:$HM$50=H$3)*(GMWQ!$HN$2:$HN$50=H$1),0),$B99-1973)</f>
        <v>5.2</v>
      </c>
      <c r="I99" cm="1">
        <f t="array" ref="I99">INDEX(GMWQ!$A$2:$HN$50,MATCH(1,(GMWQ!$HM$2:$HM$50=I$3)*(GMWQ!$HN$2:$HN$50=I$1),0),$B99-1973)</f>
        <v>301081</v>
      </c>
      <c r="J99" cm="1">
        <f t="array" ref="J99">INDEX(GMWQ!$A$2:$HN$50,MATCH(1,(GMWQ!$HM$2:$HM$50=J$3)*(GMWQ!$HN$2:$HN$50=J$1),0),$B99-1973)</f>
        <v>10366</v>
      </c>
      <c r="K99" cm="1">
        <f t="array" ref="K99">INDEX(GMWQ!$A$2:$HN$50,MATCH(1,(GMWQ!$HM$2:$HM$50=K$3)*(GMWQ!$HN$2:$HN$50=K$1),0),$B99-1973)</f>
        <v>477357</v>
      </c>
      <c r="L99" cm="1">
        <f t="array" ref="L99">INDEX(GMWQ!$A$2:$HN$50,MATCH(1,(GMWQ!$HM$2:$HM$50=L$3)*(GMWQ!$HN$2:$HN$50=L$1),0),$B99-1973)</f>
        <v>28099</v>
      </c>
      <c r="M99" cm="1">
        <f t="array" ref="M99">INDEX(GMWQ!$A$2:$HN$50,MATCH(1,(GMWQ!$HM$2:$HM$50=M$3)*(GMWQ!$HN$2:$HN$50=M$1),0),$B99-1973)</f>
        <v>5215.1049999999996</v>
      </c>
      <c r="N99" cm="1">
        <f t="array" ref="N99">INDEX(GMWQ!$A$2:$HN$50,MATCH(1,(GMWQ!$HM$2:$HM$50=N$3)*(GMWQ!$HN$2:$HN$50=N$1),0),$B99-1973)</f>
        <v>5.2</v>
      </c>
      <c r="O99" cm="1">
        <f t="array" ref="O99">INDEX(GMWQ!$A$2:$HN$50,MATCH(1,(GMWQ!$HM$2:$HM$50=O$3)*(GMWQ!$HN$2:$HN$50=O$1),0),$B99-1973)</f>
        <v>301081</v>
      </c>
      <c r="P99" cm="1">
        <f t="array" ref="P99">INDEX(GMWQ!$A$2:$HN$50,MATCH(1,(GMWQ!$HM$2:$HM$50=P$3)*(GMWQ!$HN$2:$HN$50=P$1),0),$B99-1973)</f>
        <v>10366</v>
      </c>
    </row>
    <row r="100" spans="1:16">
      <c r="B100">
        <f t="shared" si="4"/>
        <v>2073</v>
      </c>
      <c r="C100">
        <f t="shared" si="5"/>
        <v>2003</v>
      </c>
      <c r="D100">
        <f t="shared" si="5"/>
        <v>2003</v>
      </c>
      <c r="E100" cm="1">
        <f t="array" ref="E100">INDEX(GMWQ!$A$2:$HN$50,MATCH(1,(GMWQ!$HM$2:$HM$50=E$3)*(GMWQ!$HN$2:$HN$50=E$1),0),$B100-1973)</f>
        <v>481552</v>
      </c>
      <c r="F100" cm="1">
        <f t="array" ref="F100">INDEX(GMWQ!$A$2:$HN$50,MATCH(1,(GMWQ!$HM$2:$HM$50=F$3)*(GMWQ!$HN$2:$HN$50=F$1),0),$B100-1973)</f>
        <v>28226</v>
      </c>
      <c r="G100" cm="1">
        <f t="array" ref="G100">INDEX(GMWQ!$A$2:$HN$50,MATCH(1,(GMWQ!$HM$2:$HM$50=G$3)*(GMWQ!$HN$2:$HN$50=G$1),0),$B100-1973)</f>
        <v>5274.7430000000004</v>
      </c>
      <c r="H100" cm="1">
        <f t="array" ref="H100">INDEX(GMWQ!$A$2:$HN$50,MATCH(1,(GMWQ!$HM$2:$HM$50=H$3)*(GMWQ!$HN$2:$HN$50=H$1),0),$B100-1973)</f>
        <v>4.9000000000000004</v>
      </c>
      <c r="I100" cm="1">
        <f t="array" ref="I100">INDEX(GMWQ!$A$2:$HN$50,MATCH(1,(GMWQ!$HM$2:$HM$50=I$3)*(GMWQ!$HN$2:$HN$50=I$1),0),$B100-1973)</f>
        <v>302934</v>
      </c>
      <c r="J100" cm="1">
        <f t="array" ref="J100">INDEX(GMWQ!$A$2:$HN$50,MATCH(1,(GMWQ!$HM$2:$HM$50=J$3)*(GMWQ!$HN$2:$HN$50=J$1),0),$B100-1973)</f>
        <v>11989</v>
      </c>
      <c r="K100" cm="1">
        <f t="array" ref="K100">INDEX(GMWQ!$A$2:$HN$50,MATCH(1,(GMWQ!$HM$2:$HM$50=K$3)*(GMWQ!$HN$2:$HN$50=K$1),0),$B100-1973)</f>
        <v>481552</v>
      </c>
      <c r="L100" cm="1">
        <f t="array" ref="L100">INDEX(GMWQ!$A$2:$HN$50,MATCH(1,(GMWQ!$HM$2:$HM$50=L$3)*(GMWQ!$HN$2:$HN$50=L$1),0),$B100-1973)</f>
        <v>28226</v>
      </c>
      <c r="M100" cm="1">
        <f t="array" ref="M100">INDEX(GMWQ!$A$2:$HN$50,MATCH(1,(GMWQ!$HM$2:$HM$50=M$3)*(GMWQ!$HN$2:$HN$50=M$1),0),$B100-1973)</f>
        <v>5274.7430000000004</v>
      </c>
      <c r="N100" cm="1">
        <f t="array" ref="N100">INDEX(GMWQ!$A$2:$HN$50,MATCH(1,(GMWQ!$HM$2:$HM$50=N$3)*(GMWQ!$HN$2:$HN$50=N$1),0),$B100-1973)</f>
        <v>4.9000000000000004</v>
      </c>
      <c r="O100" cm="1">
        <f t="array" ref="O100">INDEX(GMWQ!$A$2:$HN$50,MATCH(1,(GMWQ!$HM$2:$HM$50=O$3)*(GMWQ!$HN$2:$HN$50=O$1),0),$B100-1973)</f>
        <v>302934</v>
      </c>
      <c r="P100" cm="1">
        <f t="array" ref="P100">INDEX(GMWQ!$A$2:$HN$50,MATCH(1,(GMWQ!$HM$2:$HM$50=P$3)*(GMWQ!$HN$2:$HN$50=P$1),0),$B100-1973)</f>
        <v>11989</v>
      </c>
    </row>
    <row r="101" spans="1:16">
      <c r="B101">
        <f t="shared" si="4"/>
        <v>2074</v>
      </c>
      <c r="C101">
        <f t="shared" si="5"/>
        <v>2003</v>
      </c>
      <c r="D101">
        <f t="shared" si="5"/>
        <v>2003</v>
      </c>
      <c r="E101" cm="1">
        <f t="array" ref="E101">INDEX(GMWQ!$A$2:$HN$50,MATCH(1,(GMWQ!$HM$2:$HM$50=E$3)*(GMWQ!$HN$2:$HN$50=E$1),0),$B101-1973)</f>
        <v>485973</v>
      </c>
      <c r="F101" cm="1">
        <f t="array" ref="F101">INDEX(GMWQ!$A$2:$HN$50,MATCH(1,(GMWQ!$HM$2:$HM$50=F$3)*(GMWQ!$HN$2:$HN$50=F$1),0),$B101-1973)</f>
        <v>28256</v>
      </c>
      <c r="G101" cm="1">
        <f t="array" ref="G101">INDEX(GMWQ!$A$2:$HN$50,MATCH(1,(GMWQ!$HM$2:$HM$50=G$3)*(GMWQ!$HN$2:$HN$50=G$1),0),$B101-1973)</f>
        <v>5382.1080000000002</v>
      </c>
      <c r="H101" cm="1">
        <f t="array" ref="H101">INDEX(GMWQ!$A$2:$HN$50,MATCH(1,(GMWQ!$HM$2:$HM$50=H$3)*(GMWQ!$HN$2:$HN$50=H$1),0),$B101-1973)</f>
        <v>5</v>
      </c>
      <c r="I101" cm="1">
        <f t="array" ref="I101">INDEX(GMWQ!$A$2:$HN$50,MATCH(1,(GMWQ!$HM$2:$HM$50=I$3)*(GMWQ!$HN$2:$HN$50=I$1),0),$B101-1973)</f>
        <v>304444</v>
      </c>
      <c r="J101" cm="1">
        <f t="array" ref="J101">INDEX(GMWQ!$A$2:$HN$50,MATCH(1,(GMWQ!$HM$2:$HM$50=J$3)*(GMWQ!$HN$2:$HN$50=J$1),0),$B101-1973)</f>
        <v>12409</v>
      </c>
      <c r="K101" cm="1">
        <f t="array" ref="K101">INDEX(GMWQ!$A$2:$HN$50,MATCH(1,(GMWQ!$HM$2:$HM$50=K$3)*(GMWQ!$HN$2:$HN$50=K$1),0),$B101-1973)</f>
        <v>485973</v>
      </c>
      <c r="L101" cm="1">
        <f t="array" ref="L101">INDEX(GMWQ!$A$2:$HN$50,MATCH(1,(GMWQ!$HM$2:$HM$50=L$3)*(GMWQ!$HN$2:$HN$50=L$1),0),$B101-1973)</f>
        <v>28256</v>
      </c>
      <c r="M101" cm="1">
        <f t="array" ref="M101">INDEX(GMWQ!$A$2:$HN$50,MATCH(1,(GMWQ!$HM$2:$HM$50=M$3)*(GMWQ!$HN$2:$HN$50=M$1),0),$B101-1973)</f>
        <v>5382.1080000000002</v>
      </c>
      <c r="N101" cm="1">
        <f t="array" ref="N101">INDEX(GMWQ!$A$2:$HN$50,MATCH(1,(GMWQ!$HM$2:$HM$50=N$3)*(GMWQ!$HN$2:$HN$50=N$1),0),$B101-1973)</f>
        <v>5</v>
      </c>
      <c r="O101" cm="1">
        <f t="array" ref="O101">INDEX(GMWQ!$A$2:$HN$50,MATCH(1,(GMWQ!$HM$2:$HM$50=O$3)*(GMWQ!$HN$2:$HN$50=O$1),0),$B101-1973)</f>
        <v>304444</v>
      </c>
      <c r="P101" cm="1">
        <f t="array" ref="P101">INDEX(GMWQ!$A$2:$HN$50,MATCH(1,(GMWQ!$HM$2:$HM$50=P$3)*(GMWQ!$HN$2:$HN$50=P$1),0),$B101-1973)</f>
        <v>12409</v>
      </c>
    </row>
    <row r="102" spans="1:16">
      <c r="B102">
        <f t="shared" si="4"/>
        <v>2075</v>
      </c>
      <c r="C102">
        <f t="shared" si="5"/>
        <v>2003</v>
      </c>
      <c r="D102">
        <f t="shared" si="5"/>
        <v>2003</v>
      </c>
      <c r="E102" cm="1">
        <f t="array" ref="E102">INDEX(GMWQ!$A$2:$HN$50,MATCH(1,(GMWQ!$HM$2:$HM$50=E$3)*(GMWQ!$HN$2:$HN$50=E$1),0),$B102-1973)</f>
        <v>490059</v>
      </c>
      <c r="F102" cm="1">
        <f t="array" ref="F102">INDEX(GMWQ!$A$2:$HN$50,MATCH(1,(GMWQ!$HM$2:$HM$50=F$3)*(GMWQ!$HN$2:$HN$50=F$1),0),$B102-1973)</f>
        <v>28304</v>
      </c>
      <c r="G102" cm="1">
        <f t="array" ref="G102">INDEX(GMWQ!$A$2:$HN$50,MATCH(1,(GMWQ!$HM$2:$HM$50=G$3)*(GMWQ!$HN$2:$HN$50=G$1),0),$B102-1973)</f>
        <v>5458.2330000000002</v>
      </c>
      <c r="H102" cm="1">
        <f t="array" ref="H102">INDEX(GMWQ!$A$2:$HN$50,MATCH(1,(GMWQ!$HM$2:$HM$50=H$3)*(GMWQ!$HN$2:$HN$50=H$1),0),$B102-1973)</f>
        <v>4.9000000000000004</v>
      </c>
      <c r="I102" cm="1">
        <f t="array" ref="I102">INDEX(GMWQ!$A$2:$HN$50,MATCH(1,(GMWQ!$HM$2:$HM$50=I$3)*(GMWQ!$HN$2:$HN$50=I$1),0),$B102-1973)</f>
        <v>308695</v>
      </c>
      <c r="J102" cm="1">
        <f t="array" ref="J102">INDEX(GMWQ!$A$2:$HN$50,MATCH(1,(GMWQ!$HM$2:$HM$50=J$3)*(GMWQ!$HN$2:$HN$50=J$1),0),$B102-1973)</f>
        <v>12408</v>
      </c>
      <c r="K102" cm="1">
        <f t="array" ref="K102">INDEX(GMWQ!$A$2:$HN$50,MATCH(1,(GMWQ!$HM$2:$HM$50=K$3)*(GMWQ!$HN$2:$HN$50=K$1),0),$B102-1973)</f>
        <v>490059</v>
      </c>
      <c r="L102" cm="1">
        <f t="array" ref="L102">INDEX(GMWQ!$A$2:$HN$50,MATCH(1,(GMWQ!$HM$2:$HM$50=L$3)*(GMWQ!$HN$2:$HN$50=L$1),0),$B102-1973)</f>
        <v>28304</v>
      </c>
      <c r="M102" cm="1">
        <f t="array" ref="M102">INDEX(GMWQ!$A$2:$HN$50,MATCH(1,(GMWQ!$HM$2:$HM$50=M$3)*(GMWQ!$HN$2:$HN$50=M$1),0),$B102-1973)</f>
        <v>5458.2330000000002</v>
      </c>
      <c r="N102" cm="1">
        <f t="array" ref="N102">INDEX(GMWQ!$A$2:$HN$50,MATCH(1,(GMWQ!$HM$2:$HM$50=N$3)*(GMWQ!$HN$2:$HN$50=N$1),0),$B102-1973)</f>
        <v>4.9000000000000004</v>
      </c>
      <c r="O102" cm="1">
        <f t="array" ref="O102">INDEX(GMWQ!$A$2:$HN$50,MATCH(1,(GMWQ!$HM$2:$HM$50=O$3)*(GMWQ!$HN$2:$HN$50=O$1),0),$B102-1973)</f>
        <v>308695</v>
      </c>
      <c r="P102" cm="1">
        <f t="array" ref="P102">INDEX(GMWQ!$A$2:$HN$50,MATCH(1,(GMWQ!$HM$2:$HM$50=P$3)*(GMWQ!$HN$2:$HN$50=P$1),0),$B102-1973)</f>
        <v>12408</v>
      </c>
    </row>
    <row r="103" spans="1:16">
      <c r="A103">
        <v>2004</v>
      </c>
      <c r="B103">
        <f t="shared" si="4"/>
        <v>2076</v>
      </c>
      <c r="C103">
        <f t="shared" si="5"/>
        <v>2004</v>
      </c>
      <c r="D103">
        <f t="shared" si="5"/>
        <v>2003</v>
      </c>
      <c r="E103" cm="1">
        <f t="array" ref="E103">INDEX(GMWQ!$A$2:$HN$50,MATCH(1,(GMWQ!$HM$2:$HM$50=E$3)*(GMWQ!$HN$2:$HN$50=E$1),0),$B103-1973)</f>
        <v>492014</v>
      </c>
      <c r="F103" cm="1">
        <f t="array" ref="F103">INDEX(GMWQ!$A$2:$HN$50,MATCH(1,(GMWQ!$HM$2:$HM$50=F$3)*(GMWQ!$HN$2:$HN$50=F$1),0),$B103-1973)</f>
        <v>28459</v>
      </c>
      <c r="G103" cm="1">
        <f t="array" ref="G103">INDEX(GMWQ!$A$2:$HN$50,MATCH(1,(GMWQ!$HM$2:$HM$50=G$3)*(GMWQ!$HN$2:$HN$50=G$1),0),$B103-1973)</f>
        <v>5521.0789999999997</v>
      </c>
      <c r="H103" cm="1">
        <f t="array" ref="H103">INDEX(GMWQ!$A$2:$HN$50,MATCH(1,(GMWQ!$HM$2:$HM$50=H$3)*(GMWQ!$HN$2:$HN$50=H$1),0),$B103-1973)</f>
        <v>4.8</v>
      </c>
      <c r="I103" cm="1">
        <f t="array" ref="I103">INDEX(GMWQ!$A$2:$HN$50,MATCH(1,(GMWQ!$HM$2:$HM$50=I$3)*(GMWQ!$HN$2:$HN$50=I$1),0),$B103-1973)</f>
        <v>309585</v>
      </c>
      <c r="J103" cm="1">
        <f t="array" ref="J103">INDEX(GMWQ!$A$2:$HN$50,MATCH(1,(GMWQ!$HM$2:$HM$50=J$3)*(GMWQ!$HN$2:$HN$50=J$1),0),$B103-1973)</f>
        <v>12662</v>
      </c>
      <c r="K103" cm="1">
        <f t="array" ref="K103">INDEX(GMWQ!$A$2:$HN$50,MATCH(1,(GMWQ!$HM$2:$HM$50=K$3)*(GMWQ!$HN$2:$HN$50=K$1),0),$B103-1973)</f>
        <v>492014</v>
      </c>
      <c r="L103" cm="1">
        <f t="array" ref="L103">INDEX(GMWQ!$A$2:$HN$50,MATCH(1,(GMWQ!$HM$2:$HM$50=L$3)*(GMWQ!$HN$2:$HN$50=L$1),0),$B103-1973)</f>
        <v>28459</v>
      </c>
      <c r="M103" cm="1">
        <f t="array" ref="M103">INDEX(GMWQ!$A$2:$HN$50,MATCH(1,(GMWQ!$HM$2:$HM$50=M$3)*(GMWQ!$HN$2:$HN$50=M$1),0),$B103-1973)</f>
        <v>5521.0789999999997</v>
      </c>
      <c r="N103" cm="1">
        <f t="array" ref="N103">INDEX(GMWQ!$A$2:$HN$50,MATCH(1,(GMWQ!$HM$2:$HM$50=N$3)*(GMWQ!$HN$2:$HN$50=N$1),0),$B103-1973)</f>
        <v>4.8</v>
      </c>
      <c r="O103" cm="1">
        <f t="array" ref="O103">INDEX(GMWQ!$A$2:$HN$50,MATCH(1,(GMWQ!$HM$2:$HM$50=O$3)*(GMWQ!$HN$2:$HN$50=O$1),0),$B103-1973)</f>
        <v>309585</v>
      </c>
      <c r="P103" cm="1">
        <f t="array" ref="P103">INDEX(GMWQ!$A$2:$HN$50,MATCH(1,(GMWQ!$HM$2:$HM$50=P$3)*(GMWQ!$HN$2:$HN$50=P$1),0),$B103-1973)</f>
        <v>12662</v>
      </c>
    </row>
    <row r="104" spans="1:16">
      <c r="B104">
        <f t="shared" si="4"/>
        <v>2077</v>
      </c>
      <c r="C104">
        <f t="shared" si="5"/>
        <v>2004</v>
      </c>
      <c r="D104">
        <f t="shared" si="5"/>
        <v>2004</v>
      </c>
      <c r="E104" cm="1">
        <f t="array" ref="E104">INDEX(GMWQ!$A$2:$HN$50,MATCH(1,(GMWQ!$HM$2:$HM$50=E$3)*(GMWQ!$HN$2:$HN$50=E$1),0),$B104-1973)</f>
        <v>494824</v>
      </c>
      <c r="F104" cm="1">
        <f t="array" ref="F104">INDEX(GMWQ!$A$2:$HN$50,MATCH(1,(GMWQ!$HM$2:$HM$50=F$3)*(GMWQ!$HN$2:$HN$50=F$1),0),$B104-1973)</f>
        <v>28470</v>
      </c>
      <c r="G104" cm="1">
        <f t="array" ref="G104">INDEX(GMWQ!$A$2:$HN$50,MATCH(1,(GMWQ!$HM$2:$HM$50=G$3)*(GMWQ!$HN$2:$HN$50=G$1),0),$B104-1973)</f>
        <v>5546.8860000000004</v>
      </c>
      <c r="H104" cm="1">
        <f t="array" ref="H104">INDEX(GMWQ!$A$2:$HN$50,MATCH(1,(GMWQ!$HM$2:$HM$50=H$3)*(GMWQ!$HN$2:$HN$50=H$1),0),$B104-1973)</f>
        <v>4.8</v>
      </c>
      <c r="I104" cm="1">
        <f t="array" ref="I104">INDEX(GMWQ!$A$2:$HN$50,MATCH(1,(GMWQ!$HM$2:$HM$50=I$3)*(GMWQ!$HN$2:$HN$50=I$1),0),$B104-1973)</f>
        <v>312396</v>
      </c>
      <c r="J104" cm="1">
        <f t="array" ref="J104">INDEX(GMWQ!$A$2:$HN$50,MATCH(1,(GMWQ!$HM$2:$HM$50=J$3)*(GMWQ!$HN$2:$HN$50=J$1),0),$B104-1973)</f>
        <v>12920</v>
      </c>
      <c r="K104" cm="1">
        <f t="array" ref="K104">INDEX(GMWQ!$A$2:$HN$50,MATCH(1,(GMWQ!$HM$2:$HM$50=K$3)*(GMWQ!$HN$2:$HN$50=K$1),0),$B104-1973)</f>
        <v>494824</v>
      </c>
      <c r="L104" cm="1">
        <f t="array" ref="L104">INDEX(GMWQ!$A$2:$HN$50,MATCH(1,(GMWQ!$HM$2:$HM$50=L$3)*(GMWQ!$HN$2:$HN$50=L$1),0),$B104-1973)</f>
        <v>28470</v>
      </c>
      <c r="M104" cm="1">
        <f t="array" ref="M104">INDEX(GMWQ!$A$2:$HN$50,MATCH(1,(GMWQ!$HM$2:$HM$50=M$3)*(GMWQ!$HN$2:$HN$50=M$1),0),$B104-1973)</f>
        <v>5546.8860000000004</v>
      </c>
      <c r="N104" cm="1">
        <f t="array" ref="N104">INDEX(GMWQ!$A$2:$HN$50,MATCH(1,(GMWQ!$HM$2:$HM$50=N$3)*(GMWQ!$HN$2:$HN$50=N$1),0),$B104-1973)</f>
        <v>4.8</v>
      </c>
      <c r="O104" cm="1">
        <f t="array" ref="O104">INDEX(GMWQ!$A$2:$HN$50,MATCH(1,(GMWQ!$HM$2:$HM$50=O$3)*(GMWQ!$HN$2:$HN$50=O$1),0),$B104-1973)</f>
        <v>312396</v>
      </c>
      <c r="P104" cm="1">
        <f t="array" ref="P104">INDEX(GMWQ!$A$2:$HN$50,MATCH(1,(GMWQ!$HM$2:$HM$50=P$3)*(GMWQ!$HN$2:$HN$50=P$1),0),$B104-1973)</f>
        <v>12920</v>
      </c>
    </row>
    <row r="105" spans="1:16">
      <c r="B105">
        <f t="shared" si="4"/>
        <v>2078</v>
      </c>
      <c r="C105">
        <f t="shared" si="5"/>
        <v>2004</v>
      </c>
      <c r="D105">
        <f t="shared" si="5"/>
        <v>2004</v>
      </c>
      <c r="E105" cm="1">
        <f t="array" ref="E105">INDEX(GMWQ!$A$2:$HN$50,MATCH(1,(GMWQ!$HM$2:$HM$50=E$3)*(GMWQ!$HN$2:$HN$50=E$1),0),$B105-1973)</f>
        <v>496642</v>
      </c>
      <c r="F105" cm="1">
        <f t="array" ref="F105">INDEX(GMWQ!$A$2:$HN$50,MATCH(1,(GMWQ!$HM$2:$HM$50=F$3)*(GMWQ!$HN$2:$HN$50=F$1),0),$B105-1973)</f>
        <v>28518</v>
      </c>
      <c r="G105" cm="1">
        <f t="array" ref="G105">INDEX(GMWQ!$A$2:$HN$50,MATCH(1,(GMWQ!$HM$2:$HM$50=G$3)*(GMWQ!$HN$2:$HN$50=G$1),0),$B105-1973)</f>
        <v>5624.5039999999999</v>
      </c>
      <c r="H105" cm="1">
        <f t="array" ref="H105">INDEX(GMWQ!$A$2:$HN$50,MATCH(1,(GMWQ!$HM$2:$HM$50=H$3)*(GMWQ!$HN$2:$HN$50=H$1),0),$B105-1973)</f>
        <v>4.7</v>
      </c>
      <c r="I105" cm="1">
        <f t="array" ref="I105">INDEX(GMWQ!$A$2:$HN$50,MATCH(1,(GMWQ!$HM$2:$HM$50=I$3)*(GMWQ!$HN$2:$HN$50=I$1),0),$B105-1973)</f>
        <v>314574</v>
      </c>
      <c r="J105" cm="1">
        <f t="array" ref="J105">INDEX(GMWQ!$A$2:$HN$50,MATCH(1,(GMWQ!$HM$2:$HM$50=J$3)*(GMWQ!$HN$2:$HN$50=J$1),0),$B105-1973)</f>
        <v>13279</v>
      </c>
      <c r="K105" cm="1">
        <f t="array" ref="K105">INDEX(GMWQ!$A$2:$HN$50,MATCH(1,(GMWQ!$HM$2:$HM$50=K$3)*(GMWQ!$HN$2:$HN$50=K$1),0),$B105-1973)</f>
        <v>496642</v>
      </c>
      <c r="L105" cm="1">
        <f t="array" ref="L105">INDEX(GMWQ!$A$2:$HN$50,MATCH(1,(GMWQ!$HM$2:$HM$50=L$3)*(GMWQ!$HN$2:$HN$50=L$1),0),$B105-1973)</f>
        <v>28518</v>
      </c>
      <c r="M105" cm="1">
        <f t="array" ref="M105">INDEX(GMWQ!$A$2:$HN$50,MATCH(1,(GMWQ!$HM$2:$HM$50=M$3)*(GMWQ!$HN$2:$HN$50=M$1),0),$B105-1973)</f>
        <v>5624.5039999999999</v>
      </c>
      <c r="N105" cm="1">
        <f t="array" ref="N105">INDEX(GMWQ!$A$2:$HN$50,MATCH(1,(GMWQ!$HM$2:$HM$50=N$3)*(GMWQ!$HN$2:$HN$50=N$1),0),$B105-1973)</f>
        <v>4.7</v>
      </c>
      <c r="O105" cm="1">
        <f t="array" ref="O105">INDEX(GMWQ!$A$2:$HN$50,MATCH(1,(GMWQ!$HM$2:$HM$50=O$3)*(GMWQ!$HN$2:$HN$50=O$1),0),$B105-1973)</f>
        <v>314574</v>
      </c>
      <c r="P105" cm="1">
        <f t="array" ref="P105">INDEX(GMWQ!$A$2:$HN$50,MATCH(1,(GMWQ!$HM$2:$HM$50=P$3)*(GMWQ!$HN$2:$HN$50=P$1),0),$B105-1973)</f>
        <v>13279</v>
      </c>
    </row>
    <row r="106" spans="1:16">
      <c r="B106">
        <f t="shared" si="4"/>
        <v>2079</v>
      </c>
      <c r="C106">
        <f t="shared" si="5"/>
        <v>2004</v>
      </c>
      <c r="D106">
        <f t="shared" si="5"/>
        <v>2004</v>
      </c>
      <c r="E106" cm="1">
        <f t="array" ref="E106">INDEX(GMWQ!$A$2:$HN$50,MATCH(1,(GMWQ!$HM$2:$HM$50=E$3)*(GMWQ!$HN$2:$HN$50=E$1),0),$B106-1973)</f>
        <v>499020</v>
      </c>
      <c r="F106" cm="1">
        <f t="array" ref="F106">INDEX(GMWQ!$A$2:$HN$50,MATCH(1,(GMWQ!$HM$2:$HM$50=F$3)*(GMWQ!$HN$2:$HN$50=F$1),0),$B106-1973)</f>
        <v>28673</v>
      </c>
      <c r="G106" cm="1">
        <f t="array" ref="G106">INDEX(GMWQ!$A$2:$HN$50,MATCH(1,(GMWQ!$HM$2:$HM$50=G$3)*(GMWQ!$HN$2:$HN$50=G$1),0),$B106-1973)</f>
        <v>5694.482</v>
      </c>
      <c r="H106" cm="1">
        <f t="array" ref="H106">INDEX(GMWQ!$A$2:$HN$50,MATCH(1,(GMWQ!$HM$2:$HM$50=H$3)*(GMWQ!$HN$2:$HN$50=H$1),0),$B106-1973)</f>
        <v>4.7</v>
      </c>
      <c r="I106" cm="1">
        <f t="array" ref="I106">INDEX(GMWQ!$A$2:$HN$50,MATCH(1,(GMWQ!$HM$2:$HM$50=I$3)*(GMWQ!$HN$2:$HN$50=I$1),0),$B106-1973)</f>
        <v>315137</v>
      </c>
      <c r="J106" cm="1">
        <f t="array" ref="J106">INDEX(GMWQ!$A$2:$HN$50,MATCH(1,(GMWQ!$HM$2:$HM$50=J$3)*(GMWQ!$HN$2:$HN$50=J$1),0),$B106-1973)</f>
        <v>13669</v>
      </c>
      <c r="K106" cm="1">
        <f t="array" ref="K106">INDEX(GMWQ!$A$2:$HN$50,MATCH(1,(GMWQ!$HM$2:$HM$50=K$3)*(GMWQ!$HN$2:$HN$50=K$1),0),$B106-1973)</f>
        <v>499020</v>
      </c>
      <c r="L106" cm="1">
        <f t="array" ref="L106">INDEX(GMWQ!$A$2:$HN$50,MATCH(1,(GMWQ!$HM$2:$HM$50=L$3)*(GMWQ!$HN$2:$HN$50=L$1),0),$B106-1973)</f>
        <v>28673</v>
      </c>
      <c r="M106" cm="1">
        <f t="array" ref="M106">INDEX(GMWQ!$A$2:$HN$50,MATCH(1,(GMWQ!$HM$2:$HM$50=M$3)*(GMWQ!$HN$2:$HN$50=M$1),0),$B106-1973)</f>
        <v>5694.482</v>
      </c>
      <c r="N106" cm="1">
        <f t="array" ref="N106">INDEX(GMWQ!$A$2:$HN$50,MATCH(1,(GMWQ!$HM$2:$HM$50=N$3)*(GMWQ!$HN$2:$HN$50=N$1),0),$B106-1973)</f>
        <v>4.7</v>
      </c>
      <c r="O106" cm="1">
        <f t="array" ref="O106">INDEX(GMWQ!$A$2:$HN$50,MATCH(1,(GMWQ!$HM$2:$HM$50=O$3)*(GMWQ!$HN$2:$HN$50=O$1),0),$B106-1973)</f>
        <v>315137</v>
      </c>
      <c r="P106" cm="1">
        <f t="array" ref="P106">INDEX(GMWQ!$A$2:$HN$50,MATCH(1,(GMWQ!$HM$2:$HM$50=P$3)*(GMWQ!$HN$2:$HN$50=P$1),0),$B106-1973)</f>
        <v>13669</v>
      </c>
    </row>
    <row r="107" spans="1:16">
      <c r="A107">
        <v>2005</v>
      </c>
      <c r="B107">
        <f t="shared" si="4"/>
        <v>2080</v>
      </c>
      <c r="C107">
        <f t="shared" si="5"/>
        <v>2005</v>
      </c>
      <c r="D107">
        <f t="shared" si="5"/>
        <v>2004</v>
      </c>
      <c r="E107" cm="1">
        <f t="array" ref="E107">INDEX(GMWQ!$A$2:$HN$50,MATCH(1,(GMWQ!$HM$2:$HM$50=E$3)*(GMWQ!$HN$2:$HN$50=E$1),0),$B107-1973)</f>
        <v>502702</v>
      </c>
      <c r="F107" cm="1">
        <f t="array" ref="F107">INDEX(GMWQ!$A$2:$HN$50,MATCH(1,(GMWQ!$HM$2:$HM$50=F$3)*(GMWQ!$HN$2:$HN$50=F$1),0),$B107-1973)</f>
        <v>28789</v>
      </c>
      <c r="G107" cm="1">
        <f t="array" ref="G107">INDEX(GMWQ!$A$2:$HN$50,MATCH(1,(GMWQ!$HM$2:$HM$50=G$3)*(GMWQ!$HN$2:$HN$50=G$1),0),$B107-1973)</f>
        <v>5778.8289999999997</v>
      </c>
      <c r="H107" cm="1">
        <f t="array" ref="H107">INDEX(GMWQ!$A$2:$HN$50,MATCH(1,(GMWQ!$HM$2:$HM$50=H$3)*(GMWQ!$HN$2:$HN$50=H$1),0),$B107-1973)</f>
        <v>4.7</v>
      </c>
      <c r="I107" cm="1">
        <f t="array" ref="I107">INDEX(GMWQ!$A$2:$HN$50,MATCH(1,(GMWQ!$HM$2:$HM$50=I$3)*(GMWQ!$HN$2:$HN$50=I$1),0),$B107-1973)</f>
        <v>317057</v>
      </c>
      <c r="J107" cm="1">
        <f t="array" ref="J107">INDEX(GMWQ!$A$2:$HN$50,MATCH(1,(GMWQ!$HM$2:$HM$50=J$3)*(GMWQ!$HN$2:$HN$50=J$1),0),$B107-1973)</f>
        <v>13668</v>
      </c>
      <c r="K107" cm="1">
        <f t="array" ref="K107">INDEX(GMWQ!$A$2:$HN$50,MATCH(1,(GMWQ!$HM$2:$HM$50=K$3)*(GMWQ!$HN$2:$HN$50=K$1),0),$B107-1973)</f>
        <v>502702</v>
      </c>
      <c r="L107" cm="1">
        <f t="array" ref="L107">INDEX(GMWQ!$A$2:$HN$50,MATCH(1,(GMWQ!$HM$2:$HM$50=L$3)*(GMWQ!$HN$2:$HN$50=L$1),0),$B107-1973)</f>
        <v>28789</v>
      </c>
      <c r="M107" cm="1">
        <f t="array" ref="M107">INDEX(GMWQ!$A$2:$HN$50,MATCH(1,(GMWQ!$HM$2:$HM$50=M$3)*(GMWQ!$HN$2:$HN$50=M$1),0),$B107-1973)</f>
        <v>5778.8289999999997</v>
      </c>
      <c r="N107" cm="1">
        <f t="array" ref="N107">INDEX(GMWQ!$A$2:$HN$50,MATCH(1,(GMWQ!$HM$2:$HM$50=N$3)*(GMWQ!$HN$2:$HN$50=N$1),0),$B107-1973)</f>
        <v>4.7</v>
      </c>
      <c r="O107" cm="1">
        <f t="array" ref="O107">INDEX(GMWQ!$A$2:$HN$50,MATCH(1,(GMWQ!$HM$2:$HM$50=O$3)*(GMWQ!$HN$2:$HN$50=O$1),0),$B107-1973)</f>
        <v>317057</v>
      </c>
      <c r="P107" cm="1">
        <f t="array" ref="P107">INDEX(GMWQ!$A$2:$HN$50,MATCH(1,(GMWQ!$HM$2:$HM$50=P$3)*(GMWQ!$HN$2:$HN$50=P$1),0),$B107-1973)</f>
        <v>13668</v>
      </c>
    </row>
    <row r="108" spans="1:16">
      <c r="B108">
        <f t="shared" si="4"/>
        <v>2081</v>
      </c>
      <c r="C108">
        <f t="shared" si="5"/>
        <v>2005</v>
      </c>
      <c r="D108">
        <f t="shared" si="5"/>
        <v>2005</v>
      </c>
      <c r="E108" cm="1">
        <f t="array" ref="E108">INDEX(GMWQ!$A$2:$HN$50,MATCH(1,(GMWQ!$HM$2:$HM$50=E$3)*(GMWQ!$HN$2:$HN$50=E$1),0),$B108-1973)</f>
        <v>506906</v>
      </c>
      <c r="F108" cm="1">
        <f t="array" ref="F108">INDEX(GMWQ!$A$2:$HN$50,MATCH(1,(GMWQ!$HM$2:$HM$50=F$3)*(GMWQ!$HN$2:$HN$50=F$1),0),$B108-1973)</f>
        <v>28802</v>
      </c>
      <c r="G108" cm="1">
        <f t="array" ref="G108">INDEX(GMWQ!$A$2:$HN$50,MATCH(1,(GMWQ!$HM$2:$HM$50=G$3)*(GMWQ!$HN$2:$HN$50=G$1),0),$B108-1973)</f>
        <v>5743.0929999999998</v>
      </c>
      <c r="H108" cm="1">
        <f t="array" ref="H108">INDEX(GMWQ!$A$2:$HN$50,MATCH(1,(GMWQ!$HM$2:$HM$50=H$3)*(GMWQ!$HN$2:$HN$50=H$1),0),$B108-1973)</f>
        <v>4.8</v>
      </c>
      <c r="I108" cm="1">
        <f t="array" ref="I108">INDEX(GMWQ!$A$2:$HN$50,MATCH(1,(GMWQ!$HM$2:$HM$50=I$3)*(GMWQ!$HN$2:$HN$50=I$1),0),$B108-1973)</f>
        <v>320657</v>
      </c>
      <c r="J108" cm="1">
        <f t="array" ref="J108">INDEX(GMWQ!$A$2:$HN$50,MATCH(1,(GMWQ!$HM$2:$HM$50=J$3)*(GMWQ!$HN$2:$HN$50=J$1),0),$B108-1973)</f>
        <v>14205</v>
      </c>
      <c r="K108" cm="1">
        <f t="array" ref="K108">INDEX(GMWQ!$A$2:$HN$50,MATCH(1,(GMWQ!$HM$2:$HM$50=K$3)*(GMWQ!$HN$2:$HN$50=K$1),0),$B108-1973)</f>
        <v>506906</v>
      </c>
      <c r="L108" cm="1">
        <f t="array" ref="L108">INDEX(GMWQ!$A$2:$HN$50,MATCH(1,(GMWQ!$HM$2:$HM$50=L$3)*(GMWQ!$HN$2:$HN$50=L$1),0),$B108-1973)</f>
        <v>28802</v>
      </c>
      <c r="M108" cm="1">
        <f t="array" ref="M108">INDEX(GMWQ!$A$2:$HN$50,MATCH(1,(GMWQ!$HM$2:$HM$50=M$3)*(GMWQ!$HN$2:$HN$50=M$1),0),$B108-1973)</f>
        <v>5743.0929999999998</v>
      </c>
      <c r="N108" cm="1">
        <f t="array" ref="N108">INDEX(GMWQ!$A$2:$HN$50,MATCH(1,(GMWQ!$HM$2:$HM$50=N$3)*(GMWQ!$HN$2:$HN$50=N$1),0),$B108-1973)</f>
        <v>4.8</v>
      </c>
      <c r="O108" cm="1">
        <f t="array" ref="O108">INDEX(GMWQ!$A$2:$HN$50,MATCH(1,(GMWQ!$HM$2:$HM$50=O$3)*(GMWQ!$HN$2:$HN$50=O$1),0),$B108-1973)</f>
        <v>320657</v>
      </c>
      <c r="P108" cm="1">
        <f t="array" ref="P108">INDEX(GMWQ!$A$2:$HN$50,MATCH(1,(GMWQ!$HM$2:$HM$50=P$3)*(GMWQ!$HN$2:$HN$50=P$1),0),$B108-1973)</f>
        <v>14205</v>
      </c>
    </row>
    <row r="109" spans="1:16">
      <c r="B109">
        <f t="shared" si="4"/>
        <v>2082</v>
      </c>
      <c r="C109">
        <f t="shared" si="5"/>
        <v>2005</v>
      </c>
      <c r="D109">
        <f t="shared" si="5"/>
        <v>2005</v>
      </c>
      <c r="E109" cm="1">
        <f t="array" ref="E109">INDEX(GMWQ!$A$2:$HN$50,MATCH(1,(GMWQ!$HM$2:$HM$50=E$3)*(GMWQ!$HN$2:$HN$50=E$1),0),$B109-1973)</f>
        <v>511132</v>
      </c>
      <c r="F109" cm="1">
        <f t="array" ref="F109">INDEX(GMWQ!$A$2:$HN$50,MATCH(1,(GMWQ!$HM$2:$HM$50=F$3)*(GMWQ!$HN$2:$HN$50=F$1),0),$B109-1973)</f>
        <v>28928</v>
      </c>
      <c r="G109" cm="1">
        <f t="array" ref="G109">INDEX(GMWQ!$A$2:$HN$50,MATCH(1,(GMWQ!$HM$2:$HM$50=G$3)*(GMWQ!$HN$2:$HN$50=G$1),0),$B109-1973)</f>
        <v>5808.4660000000003</v>
      </c>
      <c r="H109" cm="1">
        <f t="array" ref="H109">INDEX(GMWQ!$A$2:$HN$50,MATCH(1,(GMWQ!$HM$2:$HM$50=H$3)*(GMWQ!$HN$2:$HN$50=H$1),0),$B109-1973)</f>
        <v>4.7</v>
      </c>
      <c r="I109" cm="1">
        <f t="array" ref="I109">INDEX(GMWQ!$A$2:$HN$50,MATCH(1,(GMWQ!$HM$2:$HM$50=I$3)*(GMWQ!$HN$2:$HN$50=I$1),0),$B109-1973)</f>
        <v>322465</v>
      </c>
      <c r="J109" cm="1">
        <f t="array" ref="J109">INDEX(GMWQ!$A$2:$HN$50,MATCH(1,(GMWQ!$HM$2:$HM$50=J$3)*(GMWQ!$HN$2:$HN$50=J$1),0),$B109-1973)</f>
        <v>14681</v>
      </c>
      <c r="K109" cm="1">
        <f t="array" ref="K109">INDEX(GMWQ!$A$2:$HN$50,MATCH(1,(GMWQ!$HM$2:$HM$50=K$3)*(GMWQ!$HN$2:$HN$50=K$1),0),$B109-1973)</f>
        <v>511132</v>
      </c>
      <c r="L109" cm="1">
        <f t="array" ref="L109">INDEX(GMWQ!$A$2:$HN$50,MATCH(1,(GMWQ!$HM$2:$HM$50=L$3)*(GMWQ!$HN$2:$HN$50=L$1),0),$B109-1973)</f>
        <v>28928</v>
      </c>
      <c r="M109" cm="1">
        <f t="array" ref="M109">INDEX(GMWQ!$A$2:$HN$50,MATCH(1,(GMWQ!$HM$2:$HM$50=M$3)*(GMWQ!$HN$2:$HN$50=M$1),0),$B109-1973)</f>
        <v>5808.4660000000003</v>
      </c>
      <c r="N109" cm="1">
        <f t="array" ref="N109">INDEX(GMWQ!$A$2:$HN$50,MATCH(1,(GMWQ!$HM$2:$HM$50=N$3)*(GMWQ!$HN$2:$HN$50=N$1),0),$B109-1973)</f>
        <v>4.7</v>
      </c>
      <c r="O109" cm="1">
        <f t="array" ref="O109">INDEX(GMWQ!$A$2:$HN$50,MATCH(1,(GMWQ!$HM$2:$HM$50=O$3)*(GMWQ!$HN$2:$HN$50=O$1),0),$B109-1973)</f>
        <v>322465</v>
      </c>
      <c r="P109" cm="1">
        <f t="array" ref="P109">INDEX(GMWQ!$A$2:$HN$50,MATCH(1,(GMWQ!$HM$2:$HM$50=P$3)*(GMWQ!$HN$2:$HN$50=P$1),0),$B109-1973)</f>
        <v>14681</v>
      </c>
    </row>
    <row r="110" spans="1:16">
      <c r="B110">
        <f t="shared" si="4"/>
        <v>2083</v>
      </c>
      <c r="C110">
        <f t="shared" si="5"/>
        <v>2005</v>
      </c>
      <c r="D110">
        <f t="shared" si="5"/>
        <v>2005</v>
      </c>
      <c r="E110" cm="1">
        <f t="array" ref="E110">INDEX(GMWQ!$A$2:$HN$50,MATCH(1,(GMWQ!$HM$2:$HM$50=E$3)*(GMWQ!$HN$2:$HN$50=E$1),0),$B110-1973)</f>
        <v>515935</v>
      </c>
      <c r="F110" cm="1">
        <f t="array" ref="F110">INDEX(GMWQ!$A$2:$HN$50,MATCH(1,(GMWQ!$HM$2:$HM$50=F$3)*(GMWQ!$HN$2:$HN$50=F$1),0),$B110-1973)</f>
        <v>28880</v>
      </c>
      <c r="G110" cm="1">
        <f t="array" ref="G110">INDEX(GMWQ!$A$2:$HN$50,MATCH(1,(GMWQ!$HM$2:$HM$50=G$3)*(GMWQ!$HN$2:$HN$50=G$1),0),$B110-1973)</f>
        <v>5809.2719999999999</v>
      </c>
      <c r="H110" cm="1">
        <f t="array" ref="H110">INDEX(GMWQ!$A$2:$HN$50,MATCH(1,(GMWQ!$HM$2:$HM$50=H$3)*(GMWQ!$HN$2:$HN$50=H$1),0),$B110-1973)</f>
        <v>5.0999999999999996</v>
      </c>
      <c r="I110" cm="1">
        <f t="array" ref="I110">INDEX(GMWQ!$A$2:$HN$50,MATCH(1,(GMWQ!$HM$2:$HM$50=I$3)*(GMWQ!$HN$2:$HN$50=I$1),0),$B110-1973)</f>
        <v>322562</v>
      </c>
      <c r="J110" cm="1">
        <f t="array" ref="J110">INDEX(GMWQ!$A$2:$HN$50,MATCH(1,(GMWQ!$HM$2:$HM$50=J$3)*(GMWQ!$HN$2:$HN$50=J$1),0),$B110-1973)</f>
        <v>14643</v>
      </c>
      <c r="K110" cm="1">
        <f t="array" ref="K110">INDEX(GMWQ!$A$2:$HN$50,MATCH(1,(GMWQ!$HM$2:$HM$50=K$3)*(GMWQ!$HN$2:$HN$50=K$1),0),$B110-1973)</f>
        <v>515935</v>
      </c>
      <c r="L110" cm="1">
        <f t="array" ref="L110">INDEX(GMWQ!$A$2:$HN$50,MATCH(1,(GMWQ!$HM$2:$HM$50=L$3)*(GMWQ!$HN$2:$HN$50=L$1),0),$B110-1973)</f>
        <v>28880</v>
      </c>
      <c r="M110" cm="1">
        <f t="array" ref="M110">INDEX(GMWQ!$A$2:$HN$50,MATCH(1,(GMWQ!$HM$2:$HM$50=M$3)*(GMWQ!$HN$2:$HN$50=M$1),0),$B110-1973)</f>
        <v>5809.2719999999999</v>
      </c>
      <c r="N110" cm="1">
        <f t="array" ref="N110">INDEX(GMWQ!$A$2:$HN$50,MATCH(1,(GMWQ!$HM$2:$HM$50=N$3)*(GMWQ!$HN$2:$HN$50=N$1),0),$B110-1973)</f>
        <v>5.0999999999999996</v>
      </c>
      <c r="O110" cm="1">
        <f t="array" ref="O110">INDEX(GMWQ!$A$2:$HN$50,MATCH(1,(GMWQ!$HM$2:$HM$50=O$3)*(GMWQ!$HN$2:$HN$50=O$1),0),$B110-1973)</f>
        <v>322562</v>
      </c>
      <c r="P110" cm="1">
        <f t="array" ref="P110">INDEX(GMWQ!$A$2:$HN$50,MATCH(1,(GMWQ!$HM$2:$HM$50=P$3)*(GMWQ!$HN$2:$HN$50=P$1),0),$B110-1973)</f>
        <v>14643</v>
      </c>
    </row>
    <row r="111" spans="1:16">
      <c r="A111">
        <v>2006</v>
      </c>
      <c r="B111">
        <f t="shared" si="4"/>
        <v>2084</v>
      </c>
      <c r="C111">
        <f t="shared" si="5"/>
        <v>2006</v>
      </c>
      <c r="D111">
        <f t="shared" si="5"/>
        <v>2005</v>
      </c>
      <c r="E111" cm="1">
        <f t="array" ref="E111">INDEX(GMWQ!$A$2:$HN$50,MATCH(1,(GMWQ!$HM$2:$HM$50=E$3)*(GMWQ!$HN$2:$HN$50=E$1),0),$B111-1973)</f>
        <v>518495</v>
      </c>
      <c r="F111" cm="1">
        <f t="array" ref="F111">INDEX(GMWQ!$A$2:$HN$50,MATCH(1,(GMWQ!$HM$2:$HM$50=F$3)*(GMWQ!$HN$2:$HN$50=F$1),0),$B111-1973)</f>
        <v>29048</v>
      </c>
      <c r="G111" cm="1">
        <f t="array" ref="G111">INDEX(GMWQ!$A$2:$HN$50,MATCH(1,(GMWQ!$HM$2:$HM$50=G$3)*(GMWQ!$HN$2:$HN$50=G$1),0),$B111-1973)</f>
        <v>5993.5169999999998</v>
      </c>
      <c r="H111" cm="1">
        <f t="array" ref="H111">INDEX(GMWQ!$A$2:$HN$50,MATCH(1,(GMWQ!$HM$2:$HM$50=H$3)*(GMWQ!$HN$2:$HN$50=H$1),0),$B111-1973)</f>
        <v>5.2</v>
      </c>
      <c r="I111" cm="1">
        <f t="array" ref="I111">INDEX(GMWQ!$A$2:$HN$50,MATCH(1,(GMWQ!$HM$2:$HM$50=I$3)*(GMWQ!$HN$2:$HN$50=I$1),0),$B111-1973)</f>
        <v>325138</v>
      </c>
      <c r="J111" cm="1">
        <f t="array" ref="J111">INDEX(GMWQ!$A$2:$HN$50,MATCH(1,(GMWQ!$HM$2:$HM$50=J$3)*(GMWQ!$HN$2:$HN$50=J$1),0),$B111-1973)</f>
        <v>14713</v>
      </c>
      <c r="K111" cm="1">
        <f t="array" ref="K111">INDEX(GMWQ!$A$2:$HN$50,MATCH(1,(GMWQ!$HM$2:$HM$50=K$3)*(GMWQ!$HN$2:$HN$50=K$1),0),$B111-1973)</f>
        <v>518495</v>
      </c>
      <c r="L111" cm="1">
        <f t="array" ref="L111">INDEX(GMWQ!$A$2:$HN$50,MATCH(1,(GMWQ!$HM$2:$HM$50=L$3)*(GMWQ!$HN$2:$HN$50=L$1),0),$B111-1973)</f>
        <v>29048</v>
      </c>
      <c r="M111" cm="1">
        <f t="array" ref="M111">INDEX(GMWQ!$A$2:$HN$50,MATCH(1,(GMWQ!$HM$2:$HM$50=M$3)*(GMWQ!$HN$2:$HN$50=M$1),0),$B111-1973)</f>
        <v>5993.5169999999998</v>
      </c>
      <c r="N111" cm="1">
        <f t="array" ref="N111">INDEX(GMWQ!$A$2:$HN$50,MATCH(1,(GMWQ!$HM$2:$HM$50=N$3)*(GMWQ!$HN$2:$HN$50=N$1),0),$B111-1973)</f>
        <v>5.2</v>
      </c>
      <c r="O111" cm="1">
        <f t="array" ref="O111">INDEX(GMWQ!$A$2:$HN$50,MATCH(1,(GMWQ!$HM$2:$HM$50=O$3)*(GMWQ!$HN$2:$HN$50=O$1),0),$B111-1973)</f>
        <v>325138</v>
      </c>
      <c r="P111" cm="1">
        <f t="array" ref="P111">INDEX(GMWQ!$A$2:$HN$50,MATCH(1,(GMWQ!$HM$2:$HM$50=P$3)*(GMWQ!$HN$2:$HN$50=P$1),0),$B111-1973)</f>
        <v>14713</v>
      </c>
    </row>
    <row r="112" spans="1:16">
      <c r="B112">
        <f t="shared" si="4"/>
        <v>2085</v>
      </c>
      <c r="C112">
        <f t="shared" si="5"/>
        <v>2006</v>
      </c>
      <c r="D112">
        <f t="shared" si="5"/>
        <v>2006</v>
      </c>
      <c r="E112" cm="1">
        <f t="array" ref="E112">INDEX(GMWQ!$A$2:$HN$50,MATCH(1,(GMWQ!$HM$2:$HM$50=E$3)*(GMWQ!$HN$2:$HN$50=E$1),0),$B112-1973)</f>
        <v>520318</v>
      </c>
      <c r="F112" cm="1">
        <f t="array" ref="F112">INDEX(GMWQ!$A$2:$HN$50,MATCH(1,(GMWQ!$HM$2:$HM$50=F$3)*(GMWQ!$HN$2:$HN$50=F$1),0),$B112-1973)</f>
        <v>29106</v>
      </c>
      <c r="G112" cm="1">
        <f t="array" ref="G112">INDEX(GMWQ!$A$2:$HN$50,MATCH(1,(GMWQ!$HM$2:$HM$50=G$3)*(GMWQ!$HN$2:$HN$50=G$1),0),$B112-1973)</f>
        <v>6001.19</v>
      </c>
      <c r="H112" cm="1">
        <f t="array" ref="H112">INDEX(GMWQ!$A$2:$HN$50,MATCH(1,(GMWQ!$HM$2:$HM$50=H$3)*(GMWQ!$HN$2:$HN$50=H$1),0),$B112-1973)</f>
        <v>5.5</v>
      </c>
      <c r="I112" cm="1">
        <f t="array" ref="I112">INDEX(GMWQ!$A$2:$HN$50,MATCH(1,(GMWQ!$HM$2:$HM$50=I$3)*(GMWQ!$HN$2:$HN$50=I$1),0),$B112-1973)</f>
        <v>323889</v>
      </c>
      <c r="J112" cm="1">
        <f t="array" ref="J112">INDEX(GMWQ!$A$2:$HN$50,MATCH(1,(GMWQ!$HM$2:$HM$50=J$3)*(GMWQ!$HN$2:$HN$50=J$1),0),$B112-1973)</f>
        <v>14863</v>
      </c>
      <c r="K112" cm="1">
        <f t="array" ref="K112">INDEX(GMWQ!$A$2:$HN$50,MATCH(1,(GMWQ!$HM$2:$HM$50=K$3)*(GMWQ!$HN$2:$HN$50=K$1),0),$B112-1973)</f>
        <v>520318</v>
      </c>
      <c r="L112" cm="1">
        <f t="array" ref="L112">INDEX(GMWQ!$A$2:$HN$50,MATCH(1,(GMWQ!$HM$2:$HM$50=L$3)*(GMWQ!$HN$2:$HN$50=L$1),0),$B112-1973)</f>
        <v>29106</v>
      </c>
      <c r="M112" cm="1">
        <f t="array" ref="M112">INDEX(GMWQ!$A$2:$HN$50,MATCH(1,(GMWQ!$HM$2:$HM$50=M$3)*(GMWQ!$HN$2:$HN$50=M$1),0),$B112-1973)</f>
        <v>6001.19</v>
      </c>
      <c r="N112" cm="1">
        <f t="array" ref="N112">INDEX(GMWQ!$A$2:$HN$50,MATCH(1,(GMWQ!$HM$2:$HM$50=N$3)*(GMWQ!$HN$2:$HN$50=N$1),0),$B112-1973)</f>
        <v>5.5</v>
      </c>
      <c r="O112" cm="1">
        <f t="array" ref="O112">INDEX(GMWQ!$A$2:$HN$50,MATCH(1,(GMWQ!$HM$2:$HM$50=O$3)*(GMWQ!$HN$2:$HN$50=O$1),0),$B112-1973)</f>
        <v>323889</v>
      </c>
      <c r="P112" cm="1">
        <f t="array" ref="P112">INDEX(GMWQ!$A$2:$HN$50,MATCH(1,(GMWQ!$HM$2:$HM$50=P$3)*(GMWQ!$HN$2:$HN$50=P$1),0),$B112-1973)</f>
        <v>14863</v>
      </c>
    </row>
    <row r="113" spans="1:16">
      <c r="B113">
        <f t="shared" si="4"/>
        <v>2086</v>
      </c>
      <c r="C113">
        <f t="shared" si="5"/>
        <v>2006</v>
      </c>
      <c r="D113">
        <f t="shared" si="5"/>
        <v>2006</v>
      </c>
      <c r="E113" cm="1">
        <f t="array" ref="E113">INDEX(GMWQ!$A$2:$HN$50,MATCH(1,(GMWQ!$HM$2:$HM$50=E$3)*(GMWQ!$HN$2:$HN$50=E$1),0),$B113-1973)</f>
        <v>521780</v>
      </c>
      <c r="F113" cm="1">
        <f t="array" ref="F113">INDEX(GMWQ!$A$2:$HN$50,MATCH(1,(GMWQ!$HM$2:$HM$50=F$3)*(GMWQ!$HN$2:$HN$50=F$1),0),$B113-1973)</f>
        <v>29183</v>
      </c>
      <c r="G113" cm="1">
        <f t="array" ref="G113">INDEX(GMWQ!$A$2:$HN$50,MATCH(1,(GMWQ!$HM$2:$HM$50=G$3)*(GMWQ!$HN$2:$HN$50=G$1),0),$B113-1973)</f>
        <v>6067.3119999999999</v>
      </c>
      <c r="H113" cm="1">
        <f t="array" ref="H113">INDEX(GMWQ!$A$2:$HN$50,MATCH(1,(GMWQ!$HM$2:$HM$50=H$3)*(GMWQ!$HN$2:$HN$50=H$1),0),$B113-1973)</f>
        <v>5.5</v>
      </c>
      <c r="I113" cm="1">
        <f t="array" ref="I113">INDEX(GMWQ!$A$2:$HN$50,MATCH(1,(GMWQ!$HM$2:$HM$50=I$3)*(GMWQ!$HN$2:$HN$50=I$1),0),$B113-1973)</f>
        <v>327580</v>
      </c>
      <c r="J113" cm="1">
        <f t="array" ref="J113">INDEX(GMWQ!$A$2:$HN$50,MATCH(1,(GMWQ!$HM$2:$HM$50=J$3)*(GMWQ!$HN$2:$HN$50=J$1),0),$B113-1973)</f>
        <v>15292</v>
      </c>
      <c r="K113" cm="1">
        <f t="array" ref="K113">INDEX(GMWQ!$A$2:$HN$50,MATCH(1,(GMWQ!$HM$2:$HM$50=K$3)*(GMWQ!$HN$2:$HN$50=K$1),0),$B113-1973)</f>
        <v>521780</v>
      </c>
      <c r="L113" cm="1">
        <f t="array" ref="L113">INDEX(GMWQ!$A$2:$HN$50,MATCH(1,(GMWQ!$HM$2:$HM$50=L$3)*(GMWQ!$HN$2:$HN$50=L$1),0),$B113-1973)</f>
        <v>29183</v>
      </c>
      <c r="M113" cm="1">
        <f t="array" ref="M113">INDEX(GMWQ!$A$2:$HN$50,MATCH(1,(GMWQ!$HM$2:$HM$50=M$3)*(GMWQ!$HN$2:$HN$50=M$1),0),$B113-1973)</f>
        <v>6067.3119999999999</v>
      </c>
      <c r="N113" cm="1">
        <f t="array" ref="N113">INDEX(GMWQ!$A$2:$HN$50,MATCH(1,(GMWQ!$HM$2:$HM$50=N$3)*(GMWQ!$HN$2:$HN$50=N$1),0),$B113-1973)</f>
        <v>5.5</v>
      </c>
      <c r="O113" cm="1">
        <f t="array" ref="O113">INDEX(GMWQ!$A$2:$HN$50,MATCH(1,(GMWQ!$HM$2:$HM$50=O$3)*(GMWQ!$HN$2:$HN$50=O$1),0),$B113-1973)</f>
        <v>327580</v>
      </c>
      <c r="P113" cm="1">
        <f t="array" ref="P113">INDEX(GMWQ!$A$2:$HN$50,MATCH(1,(GMWQ!$HM$2:$HM$50=P$3)*(GMWQ!$HN$2:$HN$50=P$1),0),$B113-1973)</f>
        <v>15292</v>
      </c>
    </row>
    <row r="114" spans="1:16">
      <c r="B114">
        <f t="shared" si="4"/>
        <v>2087</v>
      </c>
      <c r="C114">
        <f t="shared" si="5"/>
        <v>2006</v>
      </c>
      <c r="D114">
        <f t="shared" si="5"/>
        <v>2006</v>
      </c>
      <c r="E114" cm="1">
        <f t="array" ref="E114">INDEX(GMWQ!$A$2:$HN$50,MATCH(1,(GMWQ!$HM$2:$HM$50=E$3)*(GMWQ!$HN$2:$HN$50=E$1),0),$B114-1973)</f>
        <v>524569</v>
      </c>
      <c r="F114" cm="1">
        <f t="array" ref="F114">INDEX(GMWQ!$A$2:$HN$50,MATCH(1,(GMWQ!$HM$2:$HM$50=F$3)*(GMWQ!$HN$2:$HN$50=F$1),0),$B114-1973)</f>
        <v>29214</v>
      </c>
      <c r="G114" cm="1">
        <f t="array" ref="G114">INDEX(GMWQ!$A$2:$HN$50,MATCH(1,(GMWQ!$HM$2:$HM$50=G$3)*(GMWQ!$HN$2:$HN$50=G$1),0),$B114-1973)</f>
        <v>6166.277</v>
      </c>
      <c r="H114" cm="1">
        <f t="array" ref="H114">INDEX(GMWQ!$A$2:$HN$50,MATCH(1,(GMWQ!$HM$2:$HM$50=H$3)*(GMWQ!$HN$2:$HN$50=H$1),0),$B114-1973)</f>
        <v>5.5</v>
      </c>
      <c r="I114" cm="1">
        <f t="array" ref="I114">INDEX(GMWQ!$A$2:$HN$50,MATCH(1,(GMWQ!$HM$2:$HM$50=I$3)*(GMWQ!$HN$2:$HN$50=I$1),0),$B114-1973)</f>
        <v>328682</v>
      </c>
      <c r="J114" cm="1">
        <f t="array" ref="J114">INDEX(GMWQ!$A$2:$HN$50,MATCH(1,(GMWQ!$HM$2:$HM$50=J$3)*(GMWQ!$HN$2:$HN$50=J$1),0),$B114-1973)</f>
        <v>15652</v>
      </c>
      <c r="K114" cm="1">
        <f t="array" ref="K114">INDEX(GMWQ!$A$2:$HN$50,MATCH(1,(GMWQ!$HM$2:$HM$50=K$3)*(GMWQ!$HN$2:$HN$50=K$1),0),$B114-1973)</f>
        <v>524569</v>
      </c>
      <c r="L114" cm="1">
        <f t="array" ref="L114">INDEX(GMWQ!$A$2:$HN$50,MATCH(1,(GMWQ!$HM$2:$HM$50=L$3)*(GMWQ!$HN$2:$HN$50=L$1),0),$B114-1973)</f>
        <v>29214</v>
      </c>
      <c r="M114" cm="1">
        <f t="array" ref="M114">INDEX(GMWQ!$A$2:$HN$50,MATCH(1,(GMWQ!$HM$2:$HM$50=M$3)*(GMWQ!$HN$2:$HN$50=M$1),0),$B114-1973)</f>
        <v>6166.277</v>
      </c>
      <c r="N114" cm="1">
        <f t="array" ref="N114">INDEX(GMWQ!$A$2:$HN$50,MATCH(1,(GMWQ!$HM$2:$HM$50=N$3)*(GMWQ!$HN$2:$HN$50=N$1),0),$B114-1973)</f>
        <v>5.5</v>
      </c>
      <c r="O114" cm="1">
        <f t="array" ref="O114">INDEX(GMWQ!$A$2:$HN$50,MATCH(1,(GMWQ!$HM$2:$HM$50=O$3)*(GMWQ!$HN$2:$HN$50=O$1),0),$B114-1973)</f>
        <v>328682</v>
      </c>
      <c r="P114" cm="1">
        <f t="array" ref="P114">INDEX(GMWQ!$A$2:$HN$50,MATCH(1,(GMWQ!$HM$2:$HM$50=P$3)*(GMWQ!$HN$2:$HN$50=P$1),0),$B114-1973)</f>
        <v>15652</v>
      </c>
    </row>
    <row r="115" spans="1:16">
      <c r="A115">
        <v>2007</v>
      </c>
      <c r="B115">
        <f t="shared" si="4"/>
        <v>2088</v>
      </c>
      <c r="C115">
        <f t="shared" si="5"/>
        <v>2007</v>
      </c>
      <c r="D115">
        <f t="shared" si="5"/>
        <v>2006</v>
      </c>
      <c r="E115" cm="1">
        <f t="array" ref="E115">INDEX(GMWQ!$A$2:$HN$50,MATCH(1,(GMWQ!$HM$2:$HM$50=E$3)*(GMWQ!$HN$2:$HN$50=E$1),0),$B115-1973)</f>
        <v>529398</v>
      </c>
      <c r="F115" cm="1">
        <f t="array" ref="F115">INDEX(GMWQ!$A$2:$HN$50,MATCH(1,(GMWQ!$HM$2:$HM$50=F$3)*(GMWQ!$HN$2:$HN$50=F$1),0),$B115-1973)</f>
        <v>29194</v>
      </c>
      <c r="G115" cm="1">
        <f t="array" ref="G115">INDEX(GMWQ!$A$2:$HN$50,MATCH(1,(GMWQ!$HM$2:$HM$50=G$3)*(GMWQ!$HN$2:$HN$50=G$1),0),$B115-1973)</f>
        <v>6414.875</v>
      </c>
      <c r="H115" cm="1">
        <f t="array" ref="H115">INDEX(GMWQ!$A$2:$HN$50,MATCH(1,(GMWQ!$HM$2:$HM$50=H$3)*(GMWQ!$HN$2:$HN$50=H$1),0),$B115-1973)</f>
        <v>5.5</v>
      </c>
      <c r="I115" cm="1">
        <f t="array" ref="I115">INDEX(GMWQ!$A$2:$HN$50,MATCH(1,(GMWQ!$HM$2:$HM$50=I$3)*(GMWQ!$HN$2:$HN$50=I$1),0),$B115-1973)</f>
        <v>339067</v>
      </c>
      <c r="J115" cm="1">
        <f t="array" ref="J115">INDEX(GMWQ!$A$2:$HN$50,MATCH(1,(GMWQ!$HM$2:$HM$50=J$3)*(GMWQ!$HN$2:$HN$50=J$1),0),$B115-1973)</f>
        <v>15661</v>
      </c>
      <c r="K115" cm="1">
        <f t="array" ref="K115">INDEX(GMWQ!$A$2:$HN$50,MATCH(1,(GMWQ!$HM$2:$HM$50=K$3)*(GMWQ!$HN$2:$HN$50=K$1),0),$B115-1973)</f>
        <v>529398</v>
      </c>
      <c r="L115" cm="1">
        <f t="array" ref="L115">INDEX(GMWQ!$A$2:$HN$50,MATCH(1,(GMWQ!$HM$2:$HM$50=L$3)*(GMWQ!$HN$2:$HN$50=L$1),0),$B115-1973)</f>
        <v>29194</v>
      </c>
      <c r="M115" cm="1">
        <f t="array" ref="M115">INDEX(GMWQ!$A$2:$HN$50,MATCH(1,(GMWQ!$HM$2:$HM$50=M$3)*(GMWQ!$HN$2:$HN$50=M$1),0),$B115-1973)</f>
        <v>6414.875</v>
      </c>
      <c r="N115" cm="1">
        <f t="array" ref="N115">INDEX(GMWQ!$A$2:$HN$50,MATCH(1,(GMWQ!$HM$2:$HM$50=N$3)*(GMWQ!$HN$2:$HN$50=N$1),0),$B115-1973)</f>
        <v>5.5</v>
      </c>
      <c r="O115" cm="1">
        <f t="array" ref="O115">INDEX(GMWQ!$A$2:$HN$50,MATCH(1,(GMWQ!$HM$2:$HM$50=O$3)*(GMWQ!$HN$2:$HN$50=O$1),0),$B115-1973)</f>
        <v>339067</v>
      </c>
      <c r="P115" cm="1">
        <f t="array" ref="P115">INDEX(GMWQ!$A$2:$HN$50,MATCH(1,(GMWQ!$HM$2:$HM$50=P$3)*(GMWQ!$HN$2:$HN$50=P$1),0),$B115-1973)</f>
        <v>15661</v>
      </c>
    </row>
    <row r="116" spans="1:16">
      <c r="B116">
        <f t="shared" si="4"/>
        <v>2089</v>
      </c>
      <c r="C116">
        <f t="shared" si="5"/>
        <v>2007</v>
      </c>
      <c r="D116">
        <f t="shared" si="5"/>
        <v>2007</v>
      </c>
      <c r="E116" cm="1">
        <f t="array" ref="E116">INDEX(GMWQ!$A$2:$HN$50,MATCH(1,(GMWQ!$HM$2:$HM$50=E$3)*(GMWQ!$HN$2:$HN$50=E$1),0),$B116-1973)</f>
        <v>533187</v>
      </c>
      <c r="F116" cm="1">
        <f t="array" ref="F116">INDEX(GMWQ!$A$2:$HN$50,MATCH(1,(GMWQ!$HM$2:$HM$50=F$3)*(GMWQ!$HN$2:$HN$50=F$1),0),$B116-1973)</f>
        <v>29322</v>
      </c>
      <c r="G116" cm="1">
        <f t="array" ref="G116">INDEX(GMWQ!$A$2:$HN$50,MATCH(1,(GMWQ!$HM$2:$HM$50=G$3)*(GMWQ!$HN$2:$HN$50=G$1),0),$B116-1973)</f>
        <v>6339.4709999999995</v>
      </c>
      <c r="H116" cm="1">
        <f t="array" ref="H116">INDEX(GMWQ!$A$2:$HN$50,MATCH(1,(GMWQ!$HM$2:$HM$50=H$3)*(GMWQ!$HN$2:$HN$50=H$1),0),$B116-1973)</f>
        <v>5.4</v>
      </c>
      <c r="I116" cm="1">
        <f t="array" ref="I116">INDEX(GMWQ!$A$2:$HN$50,MATCH(1,(GMWQ!$HM$2:$HM$50=I$3)*(GMWQ!$HN$2:$HN$50=I$1),0),$B116-1973)</f>
        <v>336009</v>
      </c>
      <c r="J116" cm="1">
        <f t="array" ref="J116">INDEX(GMWQ!$A$2:$HN$50,MATCH(1,(GMWQ!$HM$2:$HM$50=J$3)*(GMWQ!$HN$2:$HN$50=J$1),0),$B116-1973)</f>
        <v>16295</v>
      </c>
      <c r="K116" cm="1">
        <f t="array" ref="K116">INDEX(GMWQ!$A$2:$HN$50,MATCH(1,(GMWQ!$HM$2:$HM$50=K$3)*(GMWQ!$HN$2:$HN$50=K$1),0),$B116-1973)</f>
        <v>533187</v>
      </c>
      <c r="L116" cm="1">
        <f t="array" ref="L116">INDEX(GMWQ!$A$2:$HN$50,MATCH(1,(GMWQ!$HM$2:$HM$50=L$3)*(GMWQ!$HN$2:$HN$50=L$1),0),$B116-1973)</f>
        <v>29322</v>
      </c>
      <c r="M116" cm="1">
        <f t="array" ref="M116">INDEX(GMWQ!$A$2:$HN$50,MATCH(1,(GMWQ!$HM$2:$HM$50=M$3)*(GMWQ!$HN$2:$HN$50=M$1),0),$B116-1973)</f>
        <v>6339.4709999999995</v>
      </c>
      <c r="N116" cm="1">
        <f t="array" ref="N116">INDEX(GMWQ!$A$2:$HN$50,MATCH(1,(GMWQ!$HM$2:$HM$50=N$3)*(GMWQ!$HN$2:$HN$50=N$1),0),$B116-1973)</f>
        <v>5.4</v>
      </c>
      <c r="O116" cm="1">
        <f t="array" ref="O116">INDEX(GMWQ!$A$2:$HN$50,MATCH(1,(GMWQ!$HM$2:$HM$50=O$3)*(GMWQ!$HN$2:$HN$50=O$1),0),$B116-1973)</f>
        <v>336009</v>
      </c>
      <c r="P116" cm="1">
        <f t="array" ref="P116">INDEX(GMWQ!$A$2:$HN$50,MATCH(1,(GMWQ!$HM$2:$HM$50=P$3)*(GMWQ!$HN$2:$HN$50=P$1),0),$B116-1973)</f>
        <v>16295</v>
      </c>
    </row>
    <row r="117" spans="1:16">
      <c r="B117">
        <f t="shared" si="4"/>
        <v>2090</v>
      </c>
      <c r="C117">
        <f t="shared" si="5"/>
        <v>2007</v>
      </c>
      <c r="D117">
        <f t="shared" si="5"/>
        <v>2007</v>
      </c>
      <c r="E117" cm="1">
        <f t="array" ref="E117">INDEX(GMWQ!$A$2:$HN$50,MATCH(1,(GMWQ!$HM$2:$HM$50=E$3)*(GMWQ!$HN$2:$HN$50=E$1),0),$B117-1973)</f>
        <v>537052</v>
      </c>
      <c r="F117" cm="1">
        <f t="array" ref="F117">INDEX(GMWQ!$A$2:$HN$50,MATCH(1,(GMWQ!$HM$2:$HM$50=F$3)*(GMWQ!$HN$2:$HN$50=F$1),0),$B117-1973)</f>
        <v>29420</v>
      </c>
      <c r="G117" cm="1">
        <f t="array" ref="G117">INDEX(GMWQ!$A$2:$HN$50,MATCH(1,(GMWQ!$HM$2:$HM$50=G$3)*(GMWQ!$HN$2:$HN$50=G$1),0),$B117-1973)</f>
        <v>6466.942</v>
      </c>
      <c r="H117" cm="1">
        <f t="array" ref="H117">INDEX(GMWQ!$A$2:$HN$50,MATCH(1,(GMWQ!$HM$2:$HM$50=H$3)*(GMWQ!$HN$2:$HN$50=H$1),0),$B117-1973)</f>
        <v>5.3</v>
      </c>
      <c r="I117" cm="1">
        <f t="array" ref="I117">INDEX(GMWQ!$A$2:$HN$50,MATCH(1,(GMWQ!$HM$2:$HM$50=I$3)*(GMWQ!$HN$2:$HN$50=I$1),0),$B117-1973)</f>
        <v>340647</v>
      </c>
      <c r="J117" cm="1">
        <f t="array" ref="J117">INDEX(GMWQ!$A$2:$HN$50,MATCH(1,(GMWQ!$HM$2:$HM$50=J$3)*(GMWQ!$HN$2:$HN$50=J$1),0),$B117-1973)</f>
        <v>16680</v>
      </c>
      <c r="K117" cm="1">
        <f t="array" ref="K117">INDEX(GMWQ!$A$2:$HN$50,MATCH(1,(GMWQ!$HM$2:$HM$50=K$3)*(GMWQ!$HN$2:$HN$50=K$1),0),$B117-1973)</f>
        <v>537052</v>
      </c>
      <c r="L117" cm="1">
        <f t="array" ref="L117">INDEX(GMWQ!$A$2:$HN$50,MATCH(1,(GMWQ!$HM$2:$HM$50=L$3)*(GMWQ!$HN$2:$HN$50=L$1),0),$B117-1973)</f>
        <v>29420</v>
      </c>
      <c r="M117" cm="1">
        <f t="array" ref="M117">INDEX(GMWQ!$A$2:$HN$50,MATCH(1,(GMWQ!$HM$2:$HM$50=M$3)*(GMWQ!$HN$2:$HN$50=M$1),0),$B117-1973)</f>
        <v>6466.942</v>
      </c>
      <c r="N117" cm="1">
        <f t="array" ref="N117">INDEX(GMWQ!$A$2:$HN$50,MATCH(1,(GMWQ!$HM$2:$HM$50=N$3)*(GMWQ!$HN$2:$HN$50=N$1),0),$B117-1973)</f>
        <v>5.3</v>
      </c>
      <c r="O117" cm="1">
        <f t="array" ref="O117">INDEX(GMWQ!$A$2:$HN$50,MATCH(1,(GMWQ!$HM$2:$HM$50=O$3)*(GMWQ!$HN$2:$HN$50=O$1),0),$B117-1973)</f>
        <v>340647</v>
      </c>
      <c r="P117" cm="1">
        <f t="array" ref="P117">INDEX(GMWQ!$A$2:$HN$50,MATCH(1,(GMWQ!$HM$2:$HM$50=P$3)*(GMWQ!$HN$2:$HN$50=P$1),0),$B117-1973)</f>
        <v>16680</v>
      </c>
    </row>
    <row r="118" spans="1:16">
      <c r="B118">
        <f t="shared" si="4"/>
        <v>2091</v>
      </c>
      <c r="C118">
        <f t="shared" si="5"/>
        <v>2007</v>
      </c>
      <c r="D118">
        <f t="shared" si="5"/>
        <v>2007</v>
      </c>
      <c r="E118" cm="1">
        <f t="array" ref="E118">INDEX(GMWQ!$A$2:$HN$50,MATCH(1,(GMWQ!$HM$2:$HM$50=E$3)*(GMWQ!$HN$2:$HN$50=E$1),0),$B118-1973)</f>
        <v>540258</v>
      </c>
      <c r="F118" cm="1">
        <f t="array" ref="F118">INDEX(GMWQ!$A$2:$HN$50,MATCH(1,(GMWQ!$HM$2:$HM$50=F$3)*(GMWQ!$HN$2:$HN$50=F$1),0),$B118-1973)</f>
        <v>29576</v>
      </c>
      <c r="G118" cm="1">
        <f t="array" ref="G118">INDEX(GMWQ!$A$2:$HN$50,MATCH(1,(GMWQ!$HM$2:$HM$50=G$3)*(GMWQ!$HN$2:$HN$50=G$1),0),$B118-1973)</f>
        <v>6476.04</v>
      </c>
      <c r="H118" cm="1">
        <f t="array" ref="H118">INDEX(GMWQ!$A$2:$HN$50,MATCH(1,(GMWQ!$HM$2:$HM$50=H$3)*(GMWQ!$HN$2:$HN$50=H$1),0),$B118-1973)</f>
        <v>5.2</v>
      </c>
      <c r="I118" cm="1">
        <f t="array" ref="I118">INDEX(GMWQ!$A$2:$HN$50,MATCH(1,(GMWQ!$HM$2:$HM$50=I$3)*(GMWQ!$HN$2:$HN$50=I$1),0),$B118-1973)</f>
        <v>340314</v>
      </c>
      <c r="J118" cm="1">
        <f t="array" ref="J118">INDEX(GMWQ!$A$2:$HN$50,MATCH(1,(GMWQ!$HM$2:$HM$50=J$3)*(GMWQ!$HN$2:$HN$50=J$1),0),$B118-1973)</f>
        <v>17084</v>
      </c>
      <c r="K118" cm="1">
        <f t="array" ref="K118">INDEX(GMWQ!$A$2:$HN$50,MATCH(1,(GMWQ!$HM$2:$HM$50=K$3)*(GMWQ!$HN$2:$HN$50=K$1),0),$B118-1973)</f>
        <v>540258</v>
      </c>
      <c r="L118" cm="1">
        <f t="array" ref="L118">INDEX(GMWQ!$A$2:$HN$50,MATCH(1,(GMWQ!$HM$2:$HM$50=L$3)*(GMWQ!$HN$2:$HN$50=L$1),0),$B118-1973)</f>
        <v>29576</v>
      </c>
      <c r="M118" cm="1">
        <f t="array" ref="M118">INDEX(GMWQ!$A$2:$HN$50,MATCH(1,(GMWQ!$HM$2:$HM$50=M$3)*(GMWQ!$HN$2:$HN$50=M$1),0),$B118-1973)</f>
        <v>6476.04</v>
      </c>
      <c r="N118" cm="1">
        <f t="array" ref="N118">INDEX(GMWQ!$A$2:$HN$50,MATCH(1,(GMWQ!$HM$2:$HM$50=N$3)*(GMWQ!$HN$2:$HN$50=N$1),0),$B118-1973)</f>
        <v>5.2</v>
      </c>
      <c r="O118" cm="1">
        <f t="array" ref="O118">INDEX(GMWQ!$A$2:$HN$50,MATCH(1,(GMWQ!$HM$2:$HM$50=O$3)*(GMWQ!$HN$2:$HN$50=O$1),0),$B118-1973)</f>
        <v>340314</v>
      </c>
      <c r="P118" cm="1">
        <f t="array" ref="P118">INDEX(GMWQ!$A$2:$HN$50,MATCH(1,(GMWQ!$HM$2:$HM$50=P$3)*(GMWQ!$HN$2:$HN$50=P$1),0),$B118-1973)</f>
        <v>17084</v>
      </c>
    </row>
    <row r="119" spans="1:16">
      <c r="A119">
        <v>2008</v>
      </c>
      <c r="B119">
        <f t="shared" si="4"/>
        <v>2092</v>
      </c>
      <c r="C119">
        <f t="shared" si="5"/>
        <v>2008</v>
      </c>
      <c r="D119">
        <f t="shared" si="5"/>
        <v>2007</v>
      </c>
      <c r="E119" cm="1">
        <f t="array" ref="E119">INDEX(GMWQ!$A$2:$HN$50,MATCH(1,(GMWQ!$HM$2:$HM$50=E$3)*(GMWQ!$HN$2:$HN$50=E$1),0),$B119-1973)</f>
        <v>542804</v>
      </c>
      <c r="F119" cm="1">
        <f t="array" ref="F119">INDEX(GMWQ!$A$2:$HN$50,MATCH(1,(GMWQ!$HM$2:$HM$50=F$3)*(GMWQ!$HN$2:$HN$50=F$1),0),$B119-1973)</f>
        <v>29684</v>
      </c>
      <c r="G119" cm="1">
        <f t="array" ref="G119">INDEX(GMWQ!$A$2:$HN$50,MATCH(1,(GMWQ!$HM$2:$HM$50=G$3)*(GMWQ!$HN$2:$HN$50=G$1),0),$B119-1973)</f>
        <v>6580.8379999999997</v>
      </c>
      <c r="H119" cm="1">
        <f t="array" ref="H119">INDEX(GMWQ!$A$2:$HN$50,MATCH(1,(GMWQ!$HM$2:$HM$50=H$3)*(GMWQ!$HN$2:$HN$50=H$1),0),$B119-1973)</f>
        <v>5.2</v>
      </c>
      <c r="I119" cm="1">
        <f t="array" ref="I119">INDEX(GMWQ!$A$2:$HN$50,MATCH(1,(GMWQ!$HM$2:$HM$50=I$3)*(GMWQ!$HN$2:$HN$50=I$1),0),$B119-1973)</f>
        <v>335815</v>
      </c>
      <c r="J119" cm="1">
        <f t="array" ref="J119">INDEX(GMWQ!$A$2:$HN$50,MATCH(1,(GMWQ!$HM$2:$HM$50=J$3)*(GMWQ!$HN$2:$HN$50=J$1),0),$B119-1973)</f>
        <v>17891</v>
      </c>
      <c r="K119" cm="1">
        <f t="array" ref="K119">INDEX(GMWQ!$A$2:$HN$50,MATCH(1,(GMWQ!$HM$2:$HM$50=K$3)*(GMWQ!$HN$2:$HN$50=K$1),0),$B119-1973)</f>
        <v>542804</v>
      </c>
      <c r="L119" cm="1">
        <f t="array" ref="L119">INDEX(GMWQ!$A$2:$HN$50,MATCH(1,(GMWQ!$HM$2:$HM$50=L$3)*(GMWQ!$HN$2:$HN$50=L$1),0),$B119-1973)</f>
        <v>29684</v>
      </c>
      <c r="M119" cm="1">
        <f t="array" ref="M119">INDEX(GMWQ!$A$2:$HN$50,MATCH(1,(GMWQ!$HM$2:$HM$50=M$3)*(GMWQ!$HN$2:$HN$50=M$1),0),$B119-1973)</f>
        <v>6580.8379999999997</v>
      </c>
      <c r="N119" cm="1">
        <f t="array" ref="N119">INDEX(GMWQ!$A$2:$HN$50,MATCH(1,(GMWQ!$HM$2:$HM$50=N$3)*(GMWQ!$HN$2:$HN$50=N$1),0),$B119-1973)</f>
        <v>5.2</v>
      </c>
      <c r="O119" cm="1">
        <f t="array" ref="O119">INDEX(GMWQ!$A$2:$HN$50,MATCH(1,(GMWQ!$HM$2:$HM$50=O$3)*(GMWQ!$HN$2:$HN$50=O$1),0),$B119-1973)</f>
        <v>335815</v>
      </c>
      <c r="P119" cm="1">
        <f t="array" ref="P119">INDEX(GMWQ!$A$2:$HN$50,MATCH(1,(GMWQ!$HM$2:$HM$50=P$3)*(GMWQ!$HN$2:$HN$50=P$1),0),$B119-1973)</f>
        <v>17891</v>
      </c>
    </row>
    <row r="120" spans="1:16">
      <c r="B120">
        <f t="shared" si="4"/>
        <v>2093</v>
      </c>
      <c r="C120">
        <f t="shared" si="5"/>
        <v>2008</v>
      </c>
      <c r="D120">
        <f t="shared" si="5"/>
        <v>2008</v>
      </c>
      <c r="E120" cm="1">
        <f t="array" ref="E120">INDEX(GMWQ!$A$2:$HN$50,MATCH(1,(GMWQ!$HM$2:$HM$50=E$3)*(GMWQ!$HN$2:$HN$50=E$1),0),$B120-1973)</f>
        <v>539918</v>
      </c>
      <c r="F120" cm="1">
        <f t="array" ref="F120">INDEX(GMWQ!$A$2:$HN$50,MATCH(1,(GMWQ!$HM$2:$HM$50=F$3)*(GMWQ!$HN$2:$HN$50=F$1),0),$B120-1973)</f>
        <v>29722</v>
      </c>
      <c r="G120" cm="1">
        <f t="array" ref="G120">INDEX(GMWQ!$A$2:$HN$50,MATCH(1,(GMWQ!$HM$2:$HM$50=G$3)*(GMWQ!$HN$2:$HN$50=G$1),0),$B120-1973)</f>
        <v>6498.0690000000004</v>
      </c>
      <c r="H120" cm="1">
        <f t="array" ref="H120">INDEX(GMWQ!$A$2:$HN$50,MATCH(1,(GMWQ!$HM$2:$HM$50=H$3)*(GMWQ!$HN$2:$HN$50=H$1),0),$B120-1973)</f>
        <v>5.4</v>
      </c>
      <c r="I120" cm="1">
        <f t="array" ref="I120">INDEX(GMWQ!$A$2:$HN$50,MATCH(1,(GMWQ!$HM$2:$HM$50=I$3)*(GMWQ!$HN$2:$HN$50=I$1),0),$B120-1973)</f>
        <v>339732</v>
      </c>
      <c r="J120" cm="1">
        <f t="array" ref="J120">INDEX(GMWQ!$A$2:$HN$50,MATCH(1,(GMWQ!$HM$2:$HM$50=J$3)*(GMWQ!$HN$2:$HN$50=J$1),0),$B120-1973)</f>
        <v>17172</v>
      </c>
      <c r="K120" cm="1">
        <f t="array" ref="K120">INDEX(GMWQ!$A$2:$HN$50,MATCH(1,(GMWQ!$HM$2:$HM$50=K$3)*(GMWQ!$HN$2:$HN$50=K$1),0),$B120-1973)</f>
        <v>539918</v>
      </c>
      <c r="L120" cm="1">
        <f t="array" ref="L120">INDEX(GMWQ!$A$2:$HN$50,MATCH(1,(GMWQ!$HM$2:$HM$50=L$3)*(GMWQ!$HN$2:$HN$50=L$1),0),$B120-1973)</f>
        <v>29722</v>
      </c>
      <c r="M120" cm="1">
        <f t="array" ref="M120">INDEX(GMWQ!$A$2:$HN$50,MATCH(1,(GMWQ!$HM$2:$HM$50=M$3)*(GMWQ!$HN$2:$HN$50=M$1),0),$B120-1973)</f>
        <v>6498.0690000000004</v>
      </c>
      <c r="N120" cm="1">
        <f t="array" ref="N120">INDEX(GMWQ!$A$2:$HN$50,MATCH(1,(GMWQ!$HM$2:$HM$50=N$3)*(GMWQ!$HN$2:$HN$50=N$1),0),$B120-1973)</f>
        <v>5.4</v>
      </c>
      <c r="O120" cm="1">
        <f t="array" ref="O120">INDEX(GMWQ!$A$2:$HN$50,MATCH(1,(GMWQ!$HM$2:$HM$50=O$3)*(GMWQ!$HN$2:$HN$50=O$1),0),$B120-1973)</f>
        <v>339732</v>
      </c>
      <c r="P120" cm="1">
        <f t="array" ref="P120">INDEX(GMWQ!$A$2:$HN$50,MATCH(1,(GMWQ!$HM$2:$HM$50=P$3)*(GMWQ!$HN$2:$HN$50=P$1),0),$B120-1973)</f>
        <v>17172</v>
      </c>
    </row>
    <row r="121" spans="1:16">
      <c r="B121">
        <f t="shared" si="4"/>
        <v>2094</v>
      </c>
      <c r="C121">
        <f t="shared" si="5"/>
        <v>2008</v>
      </c>
      <c r="D121">
        <f t="shared" si="5"/>
        <v>2008</v>
      </c>
      <c r="E121" cm="1">
        <f t="array" ref="E121">INDEX(GMWQ!$A$2:$HN$50,MATCH(1,(GMWQ!$HM$2:$HM$50=E$3)*(GMWQ!$HN$2:$HN$50=E$1),0),$B121-1973)</f>
        <v>531619</v>
      </c>
      <c r="F121" cm="1">
        <f t="array" ref="F121">INDEX(GMWQ!$A$2:$HN$50,MATCH(1,(GMWQ!$HM$2:$HM$50=F$3)*(GMWQ!$HN$2:$HN$50=F$1),0),$B121-1973)</f>
        <v>29580</v>
      </c>
      <c r="G121" cm="1">
        <f t="array" ref="G121">INDEX(GMWQ!$A$2:$HN$50,MATCH(1,(GMWQ!$HM$2:$HM$50=G$3)*(GMWQ!$HN$2:$HN$50=G$1),0),$B121-1973)</f>
        <v>6496.1270000000004</v>
      </c>
      <c r="H121" cm="1">
        <f t="array" ref="H121">INDEX(GMWQ!$A$2:$HN$50,MATCH(1,(GMWQ!$HM$2:$HM$50=H$3)*(GMWQ!$HN$2:$HN$50=H$1),0),$B121-1973)</f>
        <v>5.9</v>
      </c>
      <c r="I121" cm="1">
        <f t="array" ref="I121">INDEX(GMWQ!$A$2:$HN$50,MATCH(1,(GMWQ!$HM$2:$HM$50=I$3)*(GMWQ!$HN$2:$HN$50=I$1),0),$B121-1973)</f>
        <v>333684</v>
      </c>
      <c r="J121" cm="1">
        <f t="array" ref="J121">INDEX(GMWQ!$A$2:$HN$50,MATCH(1,(GMWQ!$HM$2:$HM$50=J$3)*(GMWQ!$HN$2:$HN$50=J$1),0),$B121-1973)</f>
        <v>17328</v>
      </c>
      <c r="K121" cm="1">
        <f t="array" ref="K121">INDEX(GMWQ!$A$2:$HN$50,MATCH(1,(GMWQ!$HM$2:$HM$50=K$3)*(GMWQ!$HN$2:$HN$50=K$1),0),$B121-1973)</f>
        <v>531619</v>
      </c>
      <c r="L121" cm="1">
        <f t="array" ref="L121">INDEX(GMWQ!$A$2:$HN$50,MATCH(1,(GMWQ!$HM$2:$HM$50=L$3)*(GMWQ!$HN$2:$HN$50=L$1),0),$B121-1973)</f>
        <v>29580</v>
      </c>
      <c r="M121" cm="1">
        <f t="array" ref="M121">INDEX(GMWQ!$A$2:$HN$50,MATCH(1,(GMWQ!$HM$2:$HM$50=M$3)*(GMWQ!$HN$2:$HN$50=M$1),0),$B121-1973)</f>
        <v>6496.1270000000004</v>
      </c>
      <c r="N121" cm="1">
        <f t="array" ref="N121">INDEX(GMWQ!$A$2:$HN$50,MATCH(1,(GMWQ!$HM$2:$HM$50=N$3)*(GMWQ!$HN$2:$HN$50=N$1),0),$B121-1973)</f>
        <v>5.9</v>
      </c>
      <c r="O121" cm="1">
        <f t="array" ref="O121">INDEX(GMWQ!$A$2:$HN$50,MATCH(1,(GMWQ!$HM$2:$HM$50=O$3)*(GMWQ!$HN$2:$HN$50=O$1),0),$B121-1973)</f>
        <v>333684</v>
      </c>
      <c r="P121" cm="1">
        <f t="array" ref="P121">INDEX(GMWQ!$A$2:$HN$50,MATCH(1,(GMWQ!$HM$2:$HM$50=P$3)*(GMWQ!$HN$2:$HN$50=P$1),0),$B121-1973)</f>
        <v>17328</v>
      </c>
    </row>
    <row r="122" spans="1:16">
      <c r="B122">
        <f t="shared" si="4"/>
        <v>2095</v>
      </c>
      <c r="C122">
        <f t="shared" si="5"/>
        <v>2008</v>
      </c>
      <c r="D122">
        <f t="shared" si="5"/>
        <v>2008</v>
      </c>
      <c r="E122" cm="1">
        <f t="array" ref="E122">INDEX(GMWQ!$A$2:$HN$50,MATCH(1,(GMWQ!$HM$2:$HM$50=E$3)*(GMWQ!$HN$2:$HN$50=E$1),0),$B122-1973)</f>
        <v>520230</v>
      </c>
      <c r="F122" cm="1">
        <f t="array" ref="F122">INDEX(GMWQ!$A$2:$HN$50,MATCH(1,(GMWQ!$HM$2:$HM$50=F$3)*(GMWQ!$HN$2:$HN$50=F$1),0),$B122-1973)</f>
        <v>29528</v>
      </c>
      <c r="G122" cm="1">
        <f t="array" ref="G122">INDEX(GMWQ!$A$2:$HN$50,MATCH(1,(GMWQ!$HM$2:$HM$50=G$3)*(GMWQ!$HN$2:$HN$50=G$1),0),$B122-1973)</f>
        <v>6443.4080000000004</v>
      </c>
      <c r="H122" cm="1">
        <f t="array" ref="H122">INDEX(GMWQ!$A$2:$HN$50,MATCH(1,(GMWQ!$HM$2:$HM$50=H$3)*(GMWQ!$HN$2:$HN$50=H$1),0),$B122-1973)</f>
        <v>6.4</v>
      </c>
      <c r="I122" cm="1">
        <f t="array" ref="I122">INDEX(GMWQ!$A$2:$HN$50,MATCH(1,(GMWQ!$HM$2:$HM$50=I$3)*(GMWQ!$HN$2:$HN$50=I$1),0),$B122-1973)</f>
        <v>340023</v>
      </c>
      <c r="J122" cm="1">
        <f t="array" ref="J122">INDEX(GMWQ!$A$2:$HN$50,MATCH(1,(GMWQ!$HM$2:$HM$50=J$3)*(GMWQ!$HN$2:$HN$50=J$1),0),$B122-1973)</f>
        <v>17305</v>
      </c>
      <c r="K122" cm="1">
        <f t="array" ref="K122">INDEX(GMWQ!$A$2:$HN$50,MATCH(1,(GMWQ!$HM$2:$HM$50=K$3)*(GMWQ!$HN$2:$HN$50=K$1),0),$B122-1973)</f>
        <v>520230</v>
      </c>
      <c r="L122" cm="1">
        <f t="array" ref="L122">INDEX(GMWQ!$A$2:$HN$50,MATCH(1,(GMWQ!$HM$2:$HM$50=L$3)*(GMWQ!$HN$2:$HN$50=L$1),0),$B122-1973)</f>
        <v>29528</v>
      </c>
      <c r="M122" cm="1">
        <f t="array" ref="M122">INDEX(GMWQ!$A$2:$HN$50,MATCH(1,(GMWQ!$HM$2:$HM$50=M$3)*(GMWQ!$HN$2:$HN$50=M$1),0),$B122-1973)</f>
        <v>6443.4080000000004</v>
      </c>
      <c r="N122" cm="1">
        <f t="array" ref="N122">INDEX(GMWQ!$A$2:$HN$50,MATCH(1,(GMWQ!$HM$2:$HM$50=N$3)*(GMWQ!$HN$2:$HN$50=N$1),0),$B122-1973)</f>
        <v>6.4</v>
      </c>
      <c r="O122" cm="1">
        <f t="array" ref="O122">INDEX(GMWQ!$A$2:$HN$50,MATCH(1,(GMWQ!$HM$2:$HM$50=O$3)*(GMWQ!$HN$2:$HN$50=O$1),0),$B122-1973)</f>
        <v>340023</v>
      </c>
      <c r="P122" cm="1">
        <f t="array" ref="P122">INDEX(GMWQ!$A$2:$HN$50,MATCH(1,(GMWQ!$HM$2:$HM$50=P$3)*(GMWQ!$HN$2:$HN$50=P$1),0),$B122-1973)</f>
        <v>17305</v>
      </c>
    </row>
    <row r="123" spans="1:16">
      <c r="A123">
        <v>2009</v>
      </c>
      <c r="B123">
        <f t="shared" si="4"/>
        <v>2096</v>
      </c>
      <c r="C123">
        <f t="shared" si="5"/>
        <v>2009</v>
      </c>
      <c r="D123">
        <f t="shared" si="5"/>
        <v>2008</v>
      </c>
      <c r="E123" cm="1">
        <f t="array" ref="E123">INDEX(GMWQ!$A$2:$HN$50,MATCH(1,(GMWQ!$HM$2:$HM$50=E$3)*(GMWQ!$HN$2:$HN$50=E$1),0),$B123-1973)</f>
        <v>509646</v>
      </c>
      <c r="F123" cm="1">
        <f t="array" ref="F123">INDEX(GMWQ!$A$2:$HN$50,MATCH(1,(GMWQ!$HM$2:$HM$50=F$3)*(GMWQ!$HN$2:$HN$50=F$1),0),$B123-1973)</f>
        <v>29366</v>
      </c>
      <c r="G123" cm="1">
        <f t="array" ref="G123">INDEX(GMWQ!$A$2:$HN$50,MATCH(1,(GMWQ!$HM$2:$HM$50=G$3)*(GMWQ!$HN$2:$HN$50=G$1),0),$B123-1973)</f>
        <v>6371.857</v>
      </c>
      <c r="H123" cm="1">
        <f t="array" ref="H123">INDEX(GMWQ!$A$2:$HN$50,MATCH(1,(GMWQ!$HM$2:$HM$50=H$3)*(GMWQ!$HN$2:$HN$50=H$1),0),$B123-1973)</f>
        <v>7.1</v>
      </c>
      <c r="I123" cm="1">
        <f t="array" ref="I123">INDEX(GMWQ!$A$2:$HN$50,MATCH(1,(GMWQ!$HM$2:$HM$50=I$3)*(GMWQ!$HN$2:$HN$50=I$1),0),$B123-1973)</f>
        <v>335761</v>
      </c>
      <c r="J123" cm="1">
        <f t="array" ref="J123">INDEX(GMWQ!$A$2:$HN$50,MATCH(1,(GMWQ!$HM$2:$HM$50=J$3)*(GMWQ!$HN$2:$HN$50=J$1),0),$B123-1973)</f>
        <v>16825</v>
      </c>
      <c r="K123" cm="1">
        <f t="array" ref="K123">INDEX(GMWQ!$A$2:$HN$50,MATCH(1,(GMWQ!$HM$2:$HM$50=K$3)*(GMWQ!$HN$2:$HN$50=K$1),0),$B123-1973)</f>
        <v>509646</v>
      </c>
      <c r="L123" cm="1">
        <f t="array" ref="L123">INDEX(GMWQ!$A$2:$HN$50,MATCH(1,(GMWQ!$HM$2:$HM$50=L$3)*(GMWQ!$HN$2:$HN$50=L$1),0),$B123-1973)</f>
        <v>29366</v>
      </c>
      <c r="M123" cm="1">
        <f t="array" ref="M123">INDEX(GMWQ!$A$2:$HN$50,MATCH(1,(GMWQ!$HM$2:$HM$50=M$3)*(GMWQ!$HN$2:$HN$50=M$1),0),$B123-1973)</f>
        <v>6371.857</v>
      </c>
      <c r="N123" cm="1">
        <f t="array" ref="N123">INDEX(GMWQ!$A$2:$HN$50,MATCH(1,(GMWQ!$HM$2:$HM$50=N$3)*(GMWQ!$HN$2:$HN$50=N$1),0),$B123-1973)</f>
        <v>7.1</v>
      </c>
      <c r="O123" cm="1">
        <f t="array" ref="O123">INDEX(GMWQ!$A$2:$HN$50,MATCH(1,(GMWQ!$HM$2:$HM$50=O$3)*(GMWQ!$HN$2:$HN$50=O$1),0),$B123-1973)</f>
        <v>335761</v>
      </c>
      <c r="P123" cm="1">
        <f t="array" ref="P123">INDEX(GMWQ!$A$2:$HN$50,MATCH(1,(GMWQ!$HM$2:$HM$50=P$3)*(GMWQ!$HN$2:$HN$50=P$1),0),$B123-1973)</f>
        <v>16825</v>
      </c>
    </row>
    <row r="124" spans="1:16">
      <c r="B124">
        <f t="shared" si="4"/>
        <v>2097</v>
      </c>
      <c r="C124">
        <f t="shared" si="5"/>
        <v>2009</v>
      </c>
      <c r="D124">
        <f t="shared" si="5"/>
        <v>2009</v>
      </c>
      <c r="E124" cm="1">
        <f t="array" ref="E124">INDEX(GMWQ!$A$2:$HN$50,MATCH(1,(GMWQ!$HM$2:$HM$50=E$3)*(GMWQ!$HN$2:$HN$50=E$1),0),$B124-1973)</f>
        <v>508009</v>
      </c>
      <c r="F124" cm="1">
        <f t="array" ref="F124">INDEX(GMWQ!$A$2:$HN$50,MATCH(1,(GMWQ!$HM$2:$HM$50=F$3)*(GMWQ!$HN$2:$HN$50=F$1),0),$B124-1973)</f>
        <v>29087</v>
      </c>
      <c r="G124" cm="1">
        <f t="array" ref="G124">INDEX(GMWQ!$A$2:$HN$50,MATCH(1,(GMWQ!$HM$2:$HM$50=G$3)*(GMWQ!$HN$2:$HN$50=G$1),0),$B124-1973)</f>
        <v>6556.6030000000001</v>
      </c>
      <c r="H124" cm="1">
        <f t="array" ref="H124">INDEX(GMWQ!$A$2:$HN$50,MATCH(1,(GMWQ!$HM$2:$HM$50=H$3)*(GMWQ!$HN$2:$HN$50=H$1),0),$B124-1973)</f>
        <v>7.8</v>
      </c>
      <c r="I124" cm="1">
        <f t="array" ref="I124">INDEX(GMWQ!$A$2:$HN$50,MATCH(1,(GMWQ!$HM$2:$HM$50=I$3)*(GMWQ!$HN$2:$HN$50=I$1),0),$B124-1973)</f>
        <v>344826</v>
      </c>
      <c r="J124" cm="1">
        <f t="array" ref="J124">INDEX(GMWQ!$A$2:$HN$50,MATCH(1,(GMWQ!$HM$2:$HM$50=J$3)*(GMWQ!$HN$2:$HN$50=J$1),0),$B124-1973)</f>
        <v>17195</v>
      </c>
      <c r="K124" cm="1">
        <f t="array" ref="K124">INDEX(GMWQ!$A$2:$HN$50,MATCH(1,(GMWQ!$HM$2:$HM$50=K$3)*(GMWQ!$HN$2:$HN$50=K$1),0),$B124-1973)</f>
        <v>508009</v>
      </c>
      <c r="L124" cm="1">
        <f t="array" ref="L124">INDEX(GMWQ!$A$2:$HN$50,MATCH(1,(GMWQ!$HM$2:$HM$50=L$3)*(GMWQ!$HN$2:$HN$50=L$1),0),$B124-1973)</f>
        <v>29087</v>
      </c>
      <c r="M124" cm="1">
        <f t="array" ref="M124">INDEX(GMWQ!$A$2:$HN$50,MATCH(1,(GMWQ!$HM$2:$HM$50=M$3)*(GMWQ!$HN$2:$HN$50=M$1),0),$B124-1973)</f>
        <v>6556.6030000000001</v>
      </c>
      <c r="N124" cm="1">
        <f t="array" ref="N124">INDEX(GMWQ!$A$2:$HN$50,MATCH(1,(GMWQ!$HM$2:$HM$50=N$3)*(GMWQ!$HN$2:$HN$50=N$1),0),$B124-1973)</f>
        <v>7.8</v>
      </c>
      <c r="O124" cm="1">
        <f t="array" ref="O124">INDEX(GMWQ!$A$2:$HN$50,MATCH(1,(GMWQ!$HM$2:$HM$50=O$3)*(GMWQ!$HN$2:$HN$50=O$1),0),$B124-1973)</f>
        <v>344826</v>
      </c>
      <c r="P124" cm="1">
        <f t="array" ref="P124">INDEX(GMWQ!$A$2:$HN$50,MATCH(1,(GMWQ!$HM$2:$HM$50=P$3)*(GMWQ!$HN$2:$HN$50=P$1),0),$B124-1973)</f>
        <v>17195</v>
      </c>
    </row>
    <row r="125" spans="1:16">
      <c r="B125">
        <f t="shared" si="4"/>
        <v>2098</v>
      </c>
      <c r="C125">
        <f t="shared" si="5"/>
        <v>2009</v>
      </c>
      <c r="D125">
        <f t="shared" si="5"/>
        <v>2009</v>
      </c>
      <c r="E125" cm="1">
        <f t="array" ref="E125">INDEX(GMWQ!$A$2:$HN$50,MATCH(1,(GMWQ!$HM$2:$HM$50=E$3)*(GMWQ!$HN$2:$HN$50=E$1),0),$B125-1973)</f>
        <v>508398</v>
      </c>
      <c r="F125" cm="1">
        <f t="array" ref="F125">INDEX(GMWQ!$A$2:$HN$50,MATCH(1,(GMWQ!$HM$2:$HM$50=F$3)*(GMWQ!$HN$2:$HN$50=F$1),0),$B125-1973)</f>
        <v>29069</v>
      </c>
      <c r="G125" cm="1">
        <f t="array" ref="G125">INDEX(GMWQ!$A$2:$HN$50,MATCH(1,(GMWQ!$HM$2:$HM$50=G$3)*(GMWQ!$HN$2:$HN$50=G$1),0),$B125-1973)</f>
        <v>6566.0349999999999</v>
      </c>
      <c r="H125" cm="1">
        <f t="array" ref="H125">INDEX(GMWQ!$A$2:$HN$50,MATCH(1,(GMWQ!$HM$2:$HM$50=H$3)*(GMWQ!$HN$2:$HN$50=H$1),0),$B125-1973)</f>
        <v>7.8</v>
      </c>
      <c r="I125" cm="1">
        <f t="array" ref="I125">INDEX(GMWQ!$A$2:$HN$50,MATCH(1,(GMWQ!$HM$2:$HM$50=I$3)*(GMWQ!$HN$2:$HN$50=I$1),0),$B125-1973)</f>
        <v>343613</v>
      </c>
      <c r="J125" cm="1">
        <f t="array" ref="J125">INDEX(GMWQ!$A$2:$HN$50,MATCH(1,(GMWQ!$HM$2:$HM$50=J$3)*(GMWQ!$HN$2:$HN$50=J$1),0),$B125-1973)</f>
        <v>17157</v>
      </c>
      <c r="K125" cm="1">
        <f t="array" ref="K125">INDEX(GMWQ!$A$2:$HN$50,MATCH(1,(GMWQ!$HM$2:$HM$50=K$3)*(GMWQ!$HN$2:$HN$50=K$1),0),$B125-1973)</f>
        <v>508398</v>
      </c>
      <c r="L125" cm="1">
        <f t="array" ref="L125">INDEX(GMWQ!$A$2:$HN$50,MATCH(1,(GMWQ!$HM$2:$HM$50=L$3)*(GMWQ!$HN$2:$HN$50=L$1),0),$B125-1973)</f>
        <v>29069</v>
      </c>
      <c r="M125" cm="1">
        <f t="array" ref="M125">INDEX(GMWQ!$A$2:$HN$50,MATCH(1,(GMWQ!$HM$2:$HM$50=M$3)*(GMWQ!$HN$2:$HN$50=M$1),0),$B125-1973)</f>
        <v>6566.0349999999999</v>
      </c>
      <c r="N125" cm="1">
        <f t="array" ref="N125">INDEX(GMWQ!$A$2:$HN$50,MATCH(1,(GMWQ!$HM$2:$HM$50=N$3)*(GMWQ!$HN$2:$HN$50=N$1),0),$B125-1973)</f>
        <v>7.8</v>
      </c>
      <c r="O125" cm="1">
        <f t="array" ref="O125">INDEX(GMWQ!$A$2:$HN$50,MATCH(1,(GMWQ!$HM$2:$HM$50=O$3)*(GMWQ!$HN$2:$HN$50=O$1),0),$B125-1973)</f>
        <v>343613</v>
      </c>
      <c r="P125" cm="1">
        <f t="array" ref="P125">INDEX(GMWQ!$A$2:$HN$50,MATCH(1,(GMWQ!$HM$2:$HM$50=P$3)*(GMWQ!$HN$2:$HN$50=P$1),0),$B125-1973)</f>
        <v>17157</v>
      </c>
    </row>
    <row r="126" spans="1:16">
      <c r="B126">
        <f t="shared" si="4"/>
        <v>2099</v>
      </c>
      <c r="C126">
        <f t="shared" si="5"/>
        <v>2009</v>
      </c>
      <c r="D126">
        <f t="shared" si="5"/>
        <v>2009</v>
      </c>
      <c r="E126" cm="1">
        <f t="array" ref="E126">INDEX(GMWQ!$A$2:$HN$50,MATCH(1,(GMWQ!$HM$2:$HM$50=E$3)*(GMWQ!$HN$2:$HN$50=E$1),0),$B126-1973)</f>
        <v>509889</v>
      </c>
      <c r="F126" cm="1">
        <f t="array" ref="F126">INDEX(GMWQ!$A$2:$HN$50,MATCH(1,(GMWQ!$HM$2:$HM$50=F$3)*(GMWQ!$HN$2:$HN$50=F$1),0),$B126-1973)</f>
        <v>29102</v>
      </c>
      <c r="G126" cm="1">
        <f t="array" ref="G126">INDEX(GMWQ!$A$2:$HN$50,MATCH(1,(GMWQ!$HM$2:$HM$50=G$3)*(GMWQ!$HN$2:$HN$50=G$1),0),$B126-1973)</f>
        <v>6577.1170000000002</v>
      </c>
      <c r="H126" cm="1">
        <f t="array" ref="H126">INDEX(GMWQ!$A$2:$HN$50,MATCH(1,(GMWQ!$HM$2:$HM$50=H$3)*(GMWQ!$HN$2:$HN$50=H$1),0),$B126-1973)</f>
        <v>7.8</v>
      </c>
      <c r="I126" cm="1">
        <f t="array" ref="I126">INDEX(GMWQ!$A$2:$HN$50,MATCH(1,(GMWQ!$HM$2:$HM$50=I$3)*(GMWQ!$HN$2:$HN$50=I$1),0),$B126-1973)</f>
        <v>346368</v>
      </c>
      <c r="J126" cm="1">
        <f t="array" ref="J126">INDEX(GMWQ!$A$2:$HN$50,MATCH(1,(GMWQ!$HM$2:$HM$50=J$3)*(GMWQ!$HN$2:$HN$50=J$1),0),$B126-1973)</f>
        <v>17618</v>
      </c>
      <c r="K126" cm="1">
        <f t="array" ref="K126">INDEX(GMWQ!$A$2:$HN$50,MATCH(1,(GMWQ!$HM$2:$HM$50=K$3)*(GMWQ!$HN$2:$HN$50=K$1),0),$B126-1973)</f>
        <v>509889</v>
      </c>
      <c r="L126" cm="1">
        <f t="array" ref="L126">INDEX(GMWQ!$A$2:$HN$50,MATCH(1,(GMWQ!$HM$2:$HM$50=L$3)*(GMWQ!$HN$2:$HN$50=L$1),0),$B126-1973)</f>
        <v>29102</v>
      </c>
      <c r="M126" cm="1">
        <f t="array" ref="M126">INDEX(GMWQ!$A$2:$HN$50,MATCH(1,(GMWQ!$HM$2:$HM$50=M$3)*(GMWQ!$HN$2:$HN$50=M$1),0),$B126-1973)</f>
        <v>6577.1170000000002</v>
      </c>
      <c r="N126" cm="1">
        <f t="array" ref="N126">INDEX(GMWQ!$A$2:$HN$50,MATCH(1,(GMWQ!$HM$2:$HM$50=N$3)*(GMWQ!$HN$2:$HN$50=N$1),0),$B126-1973)</f>
        <v>7.8</v>
      </c>
      <c r="O126" cm="1">
        <f t="array" ref="O126">INDEX(GMWQ!$A$2:$HN$50,MATCH(1,(GMWQ!$HM$2:$HM$50=O$3)*(GMWQ!$HN$2:$HN$50=O$1),0),$B126-1973)</f>
        <v>346368</v>
      </c>
      <c r="P126" cm="1">
        <f t="array" ref="P126">INDEX(GMWQ!$A$2:$HN$50,MATCH(1,(GMWQ!$HM$2:$HM$50=P$3)*(GMWQ!$HN$2:$HN$50=P$1),0),$B126-1973)</f>
        <v>17618</v>
      </c>
    </row>
    <row r="127" spans="1:16">
      <c r="A127">
        <v>2010</v>
      </c>
      <c r="B127">
        <f t="shared" si="4"/>
        <v>2100</v>
      </c>
      <c r="C127">
        <f t="shared" si="5"/>
        <v>2010</v>
      </c>
      <c r="D127">
        <f t="shared" si="5"/>
        <v>2009</v>
      </c>
      <c r="E127" cm="1">
        <f t="array" ref="E127">INDEX(GMWQ!$A$2:$HN$50,MATCH(1,(GMWQ!$HM$2:$HM$50=E$3)*(GMWQ!$HN$2:$HN$50=E$1),0),$B127-1973)</f>
        <v>514595</v>
      </c>
      <c r="F127" cm="1">
        <f t="array" ref="F127">INDEX(GMWQ!$A$2:$HN$50,MATCH(1,(GMWQ!$HM$2:$HM$50=F$3)*(GMWQ!$HN$2:$HN$50=F$1),0),$B127-1973)</f>
        <v>29013</v>
      </c>
      <c r="G127" cm="1">
        <f t="array" ref="G127">INDEX(GMWQ!$A$2:$HN$50,MATCH(1,(GMWQ!$HM$2:$HM$50=G$3)*(GMWQ!$HN$2:$HN$50=G$1),0),$B127-1973)</f>
        <v>6601.875</v>
      </c>
      <c r="H127" cm="1">
        <f t="array" ref="H127">INDEX(GMWQ!$A$2:$HN$50,MATCH(1,(GMWQ!$HM$2:$HM$50=H$3)*(GMWQ!$HN$2:$HN$50=H$1),0),$B127-1973)</f>
        <v>8</v>
      </c>
      <c r="I127" cm="1">
        <f t="array" ref="I127">INDEX(GMWQ!$A$2:$HN$50,MATCH(1,(GMWQ!$HM$2:$HM$50=I$3)*(GMWQ!$HN$2:$HN$50=I$1),0),$B127-1973)</f>
        <v>346769</v>
      </c>
      <c r="J127" cm="1">
        <f t="array" ref="J127">INDEX(GMWQ!$A$2:$HN$50,MATCH(1,(GMWQ!$HM$2:$HM$50=J$3)*(GMWQ!$HN$2:$HN$50=J$1),0),$B127-1973)</f>
        <v>18831</v>
      </c>
      <c r="K127" cm="1">
        <f t="array" ref="K127">INDEX(GMWQ!$A$2:$HN$50,MATCH(1,(GMWQ!$HM$2:$HM$50=K$3)*(GMWQ!$HN$2:$HN$50=K$1),0),$B127-1973)</f>
        <v>514595</v>
      </c>
      <c r="L127" cm="1">
        <f t="array" ref="L127">INDEX(GMWQ!$A$2:$HN$50,MATCH(1,(GMWQ!$HM$2:$HM$50=L$3)*(GMWQ!$HN$2:$HN$50=L$1),0),$B127-1973)</f>
        <v>29013</v>
      </c>
      <c r="M127" cm="1">
        <f t="array" ref="M127">INDEX(GMWQ!$A$2:$HN$50,MATCH(1,(GMWQ!$HM$2:$HM$50=M$3)*(GMWQ!$HN$2:$HN$50=M$1),0),$B127-1973)</f>
        <v>6601.875</v>
      </c>
      <c r="N127" cm="1">
        <f t="array" ref="N127">INDEX(GMWQ!$A$2:$HN$50,MATCH(1,(GMWQ!$HM$2:$HM$50=N$3)*(GMWQ!$HN$2:$HN$50=N$1),0),$B127-1973)</f>
        <v>8</v>
      </c>
      <c r="O127" cm="1">
        <f t="array" ref="O127">INDEX(GMWQ!$A$2:$HN$50,MATCH(1,(GMWQ!$HM$2:$HM$50=O$3)*(GMWQ!$HN$2:$HN$50=O$1),0),$B127-1973)</f>
        <v>346769</v>
      </c>
      <c r="P127" cm="1">
        <f t="array" ref="P127">INDEX(GMWQ!$A$2:$HN$50,MATCH(1,(GMWQ!$HM$2:$HM$50=P$3)*(GMWQ!$HN$2:$HN$50=P$1),0),$B127-1973)</f>
        <v>18831</v>
      </c>
    </row>
    <row r="128" spans="1:16">
      <c r="B128">
        <f t="shared" si="4"/>
        <v>2101</v>
      </c>
      <c r="C128">
        <f t="shared" si="5"/>
        <v>2010</v>
      </c>
      <c r="D128">
        <f t="shared" si="5"/>
        <v>2010</v>
      </c>
      <c r="E128" cm="1">
        <f t="array" ref="E128">INDEX(GMWQ!$A$2:$HN$50,MATCH(1,(GMWQ!$HM$2:$HM$50=E$3)*(GMWQ!$HN$2:$HN$50=E$1),0),$B128-1973)</f>
        <v>520128</v>
      </c>
      <c r="F128" cm="1">
        <f t="array" ref="F128">INDEX(GMWQ!$A$2:$HN$50,MATCH(1,(GMWQ!$HM$2:$HM$50=F$3)*(GMWQ!$HN$2:$HN$50=F$1),0),$B128-1973)</f>
        <v>29192</v>
      </c>
      <c r="G128" cm="1">
        <f t="array" ref="G128">INDEX(GMWQ!$A$2:$HN$50,MATCH(1,(GMWQ!$HM$2:$HM$50=G$3)*(GMWQ!$HN$2:$HN$50=G$1),0),$B128-1973)</f>
        <v>6547.2240000000002</v>
      </c>
      <c r="H128" cm="1">
        <f t="array" ref="H128">INDEX(GMWQ!$A$2:$HN$50,MATCH(1,(GMWQ!$HM$2:$HM$50=H$3)*(GMWQ!$HN$2:$HN$50=H$1),0),$B128-1973)</f>
        <v>7.9</v>
      </c>
      <c r="I128" cm="1">
        <f t="array" ref="I128">INDEX(GMWQ!$A$2:$HN$50,MATCH(1,(GMWQ!$HM$2:$HM$50=I$3)*(GMWQ!$HN$2:$HN$50=I$1),0),$B128-1973)</f>
        <v>347421</v>
      </c>
      <c r="J128" cm="1">
        <f t="array" ref="J128">INDEX(GMWQ!$A$2:$HN$50,MATCH(1,(GMWQ!$HM$2:$HM$50=J$3)*(GMWQ!$HN$2:$HN$50=J$1),0),$B128-1973)</f>
        <v>17422</v>
      </c>
      <c r="K128" cm="1">
        <f t="array" ref="K128">INDEX(GMWQ!$A$2:$HN$50,MATCH(1,(GMWQ!$HM$2:$HM$50=K$3)*(GMWQ!$HN$2:$HN$50=K$1),0),$B128-1973)</f>
        <v>520128</v>
      </c>
      <c r="L128" cm="1">
        <f t="array" ref="L128">INDEX(GMWQ!$A$2:$HN$50,MATCH(1,(GMWQ!$HM$2:$HM$50=L$3)*(GMWQ!$HN$2:$HN$50=L$1),0),$B128-1973)</f>
        <v>29192</v>
      </c>
      <c r="M128" cm="1">
        <f t="array" ref="M128">INDEX(GMWQ!$A$2:$HN$50,MATCH(1,(GMWQ!$HM$2:$HM$50=M$3)*(GMWQ!$HN$2:$HN$50=M$1),0),$B128-1973)</f>
        <v>6547.2240000000002</v>
      </c>
      <c r="N128" cm="1">
        <f t="array" ref="N128">INDEX(GMWQ!$A$2:$HN$50,MATCH(1,(GMWQ!$HM$2:$HM$50=N$3)*(GMWQ!$HN$2:$HN$50=N$1),0),$B128-1973)</f>
        <v>7.9</v>
      </c>
      <c r="O128" cm="1">
        <f t="array" ref="O128">INDEX(GMWQ!$A$2:$HN$50,MATCH(1,(GMWQ!$HM$2:$HM$50=O$3)*(GMWQ!$HN$2:$HN$50=O$1),0),$B128-1973)</f>
        <v>347421</v>
      </c>
      <c r="P128" cm="1">
        <f t="array" ref="P128">INDEX(GMWQ!$A$2:$HN$50,MATCH(1,(GMWQ!$HM$2:$HM$50=P$3)*(GMWQ!$HN$2:$HN$50=P$1),0),$B128-1973)</f>
        <v>17422</v>
      </c>
    </row>
    <row r="129" spans="1:16">
      <c r="B129">
        <f t="shared" si="4"/>
        <v>2102</v>
      </c>
      <c r="C129">
        <f t="shared" si="5"/>
        <v>2010</v>
      </c>
      <c r="D129">
        <f t="shared" si="5"/>
        <v>2010</v>
      </c>
      <c r="E129" cm="1">
        <f t="array" ref="E129">INDEX(GMWQ!$A$2:$HN$50,MATCH(1,(GMWQ!$HM$2:$HM$50=E$3)*(GMWQ!$HN$2:$HN$50=E$1),0),$B129-1973)</f>
        <v>523173</v>
      </c>
      <c r="F129" cm="1">
        <f t="array" ref="F129">INDEX(GMWQ!$A$2:$HN$50,MATCH(1,(GMWQ!$HM$2:$HM$50=F$3)*(GMWQ!$HN$2:$HN$50=F$1),0),$B129-1973)</f>
        <v>29385</v>
      </c>
      <c r="G129" cm="1">
        <f t="array" ref="G129">INDEX(GMWQ!$A$2:$HN$50,MATCH(1,(GMWQ!$HM$2:$HM$50=G$3)*(GMWQ!$HN$2:$HN$50=G$1),0),$B129-1973)</f>
        <v>6603.5609999999997</v>
      </c>
      <c r="H129" cm="1">
        <f t="array" ref="H129">INDEX(GMWQ!$A$2:$HN$50,MATCH(1,(GMWQ!$HM$2:$HM$50=H$3)*(GMWQ!$HN$2:$HN$50=H$1),0),$B129-1973)</f>
        <v>7.8</v>
      </c>
      <c r="I129" cm="1">
        <f t="array" ref="I129">INDEX(GMWQ!$A$2:$HN$50,MATCH(1,(GMWQ!$HM$2:$HM$50=I$3)*(GMWQ!$HN$2:$HN$50=I$1),0),$B129-1973)</f>
        <v>346091</v>
      </c>
      <c r="J129" cm="1">
        <f t="array" ref="J129">INDEX(GMWQ!$A$2:$HN$50,MATCH(1,(GMWQ!$HM$2:$HM$50=J$3)*(GMWQ!$HN$2:$HN$50=J$1),0),$B129-1973)</f>
        <v>17548</v>
      </c>
      <c r="K129" cm="1">
        <f t="array" ref="K129">INDEX(GMWQ!$A$2:$HN$50,MATCH(1,(GMWQ!$HM$2:$HM$50=K$3)*(GMWQ!$HN$2:$HN$50=K$1),0),$B129-1973)</f>
        <v>523173</v>
      </c>
      <c r="L129" cm="1">
        <f t="array" ref="L129">INDEX(GMWQ!$A$2:$HN$50,MATCH(1,(GMWQ!$HM$2:$HM$50=L$3)*(GMWQ!$HN$2:$HN$50=L$1),0),$B129-1973)</f>
        <v>29385</v>
      </c>
      <c r="M129" cm="1">
        <f t="array" ref="M129">INDEX(GMWQ!$A$2:$HN$50,MATCH(1,(GMWQ!$HM$2:$HM$50=M$3)*(GMWQ!$HN$2:$HN$50=M$1),0),$B129-1973)</f>
        <v>6603.5609999999997</v>
      </c>
      <c r="N129" cm="1">
        <f t="array" ref="N129">INDEX(GMWQ!$A$2:$HN$50,MATCH(1,(GMWQ!$HM$2:$HM$50=N$3)*(GMWQ!$HN$2:$HN$50=N$1),0),$B129-1973)</f>
        <v>7.8</v>
      </c>
      <c r="O129" cm="1">
        <f t="array" ref="O129">INDEX(GMWQ!$A$2:$HN$50,MATCH(1,(GMWQ!$HM$2:$HM$50=O$3)*(GMWQ!$HN$2:$HN$50=O$1),0),$B129-1973)</f>
        <v>346091</v>
      </c>
      <c r="P129" cm="1">
        <f t="array" ref="P129">INDEX(GMWQ!$A$2:$HN$50,MATCH(1,(GMWQ!$HM$2:$HM$50=P$3)*(GMWQ!$HN$2:$HN$50=P$1),0),$B129-1973)</f>
        <v>17548</v>
      </c>
    </row>
    <row r="130" spans="1:16">
      <c r="B130">
        <f t="shared" si="4"/>
        <v>2103</v>
      </c>
      <c r="C130">
        <f t="shared" si="5"/>
        <v>2010</v>
      </c>
      <c r="D130">
        <f t="shared" si="5"/>
        <v>2010</v>
      </c>
      <c r="E130" cm="1">
        <f t="array" ref="E130">INDEX(GMWQ!$A$2:$HN$50,MATCH(1,(GMWQ!$HM$2:$HM$50=E$3)*(GMWQ!$HN$2:$HN$50=E$1),0),$B130-1973)</f>
        <v>523515</v>
      </c>
      <c r="F130" cm="1">
        <f t="array" ref="F130">INDEX(GMWQ!$A$2:$HN$50,MATCH(1,(GMWQ!$HM$2:$HM$50=F$3)*(GMWQ!$HN$2:$HN$50=F$1),0),$B130-1973)</f>
        <v>29324</v>
      </c>
      <c r="G130" cm="1">
        <f t="array" ref="G130">INDEX(GMWQ!$A$2:$HN$50,MATCH(1,(GMWQ!$HM$2:$HM$50=G$3)*(GMWQ!$HN$2:$HN$50=G$1),0),$B130-1973)</f>
        <v>6617.42</v>
      </c>
      <c r="H130" cm="1">
        <f t="array" ref="H130">INDEX(GMWQ!$A$2:$HN$50,MATCH(1,(GMWQ!$HM$2:$HM$50=H$3)*(GMWQ!$HN$2:$HN$50=H$1),0),$B130-1973)</f>
        <v>7.9</v>
      </c>
      <c r="I130" cm="1">
        <f t="array" ref="I130">INDEX(GMWQ!$A$2:$HN$50,MATCH(1,(GMWQ!$HM$2:$HM$50=I$3)*(GMWQ!$HN$2:$HN$50=I$1),0),$B130-1973)</f>
        <v>343460</v>
      </c>
      <c r="J130" cm="1">
        <f t="array" ref="J130">INDEX(GMWQ!$A$2:$HN$50,MATCH(1,(GMWQ!$HM$2:$HM$50=J$3)*(GMWQ!$HN$2:$HN$50=J$1),0),$B130-1973)</f>
        <v>17762</v>
      </c>
      <c r="K130" cm="1">
        <f t="array" ref="K130">INDEX(GMWQ!$A$2:$HN$50,MATCH(1,(GMWQ!$HM$2:$HM$50=K$3)*(GMWQ!$HN$2:$HN$50=K$1),0),$B130-1973)</f>
        <v>523515</v>
      </c>
      <c r="L130" cm="1">
        <f t="array" ref="L130">INDEX(GMWQ!$A$2:$HN$50,MATCH(1,(GMWQ!$HM$2:$HM$50=L$3)*(GMWQ!$HN$2:$HN$50=L$1),0),$B130-1973)</f>
        <v>29324</v>
      </c>
      <c r="M130" cm="1">
        <f t="array" ref="M130">INDEX(GMWQ!$A$2:$HN$50,MATCH(1,(GMWQ!$HM$2:$HM$50=M$3)*(GMWQ!$HN$2:$HN$50=M$1),0),$B130-1973)</f>
        <v>6617.42</v>
      </c>
      <c r="N130" cm="1">
        <f t="array" ref="N130">INDEX(GMWQ!$A$2:$HN$50,MATCH(1,(GMWQ!$HM$2:$HM$50=N$3)*(GMWQ!$HN$2:$HN$50=N$1),0),$B130-1973)</f>
        <v>7.9</v>
      </c>
      <c r="O130" cm="1">
        <f t="array" ref="O130">INDEX(GMWQ!$A$2:$HN$50,MATCH(1,(GMWQ!$HM$2:$HM$50=O$3)*(GMWQ!$HN$2:$HN$50=O$1),0),$B130-1973)</f>
        <v>343460</v>
      </c>
      <c r="P130" cm="1">
        <f t="array" ref="P130">INDEX(GMWQ!$A$2:$HN$50,MATCH(1,(GMWQ!$HM$2:$HM$50=P$3)*(GMWQ!$HN$2:$HN$50=P$1),0),$B130-1973)</f>
        <v>17762</v>
      </c>
    </row>
    <row r="131" spans="1:16">
      <c r="A131">
        <v>2011</v>
      </c>
      <c r="B131">
        <f t="shared" si="4"/>
        <v>2104</v>
      </c>
      <c r="C131">
        <f t="shared" si="5"/>
        <v>2011</v>
      </c>
      <c r="D131">
        <f t="shared" si="5"/>
        <v>2010</v>
      </c>
      <c r="E131" cm="1">
        <f t="array" ref="E131">INDEX(GMWQ!$A$2:$HN$50,MATCH(1,(GMWQ!$HM$2:$HM$50=E$3)*(GMWQ!$HN$2:$HN$50=E$1),0),$B131-1973)</f>
        <v>524955</v>
      </c>
      <c r="F131" cm="1">
        <f t="array" ref="F131">INDEX(GMWQ!$A$2:$HN$50,MATCH(1,(GMWQ!$HM$2:$HM$50=F$3)*(GMWQ!$HN$2:$HN$50=F$1),0),$B131-1973)</f>
        <v>29441</v>
      </c>
      <c r="G131" cm="1">
        <f t="array" ref="G131">INDEX(GMWQ!$A$2:$HN$50,MATCH(1,(GMWQ!$HM$2:$HM$50=G$3)*(GMWQ!$HN$2:$HN$50=G$1),0),$B131-1973)</f>
        <v>6764.375</v>
      </c>
      <c r="H131" cm="1">
        <f t="array" ref="H131">INDEX(GMWQ!$A$2:$HN$50,MATCH(1,(GMWQ!$HM$2:$HM$50=H$3)*(GMWQ!$HN$2:$HN$50=H$1),0),$B131-1973)</f>
        <v>7.8</v>
      </c>
      <c r="I131" cm="1">
        <f t="array" ref="I131">INDEX(GMWQ!$A$2:$HN$50,MATCH(1,(GMWQ!$HM$2:$HM$50=I$3)*(GMWQ!$HN$2:$HN$50=I$1),0),$B131-1973)</f>
        <v>334416</v>
      </c>
      <c r="J131" cm="1">
        <f t="array" ref="J131">INDEX(GMWQ!$A$2:$HN$50,MATCH(1,(GMWQ!$HM$2:$HM$50=J$3)*(GMWQ!$HN$2:$HN$50=J$1),0),$B131-1973)</f>
        <v>18475</v>
      </c>
      <c r="K131" cm="1">
        <f t="array" ref="K131">INDEX(GMWQ!$A$2:$HN$50,MATCH(1,(GMWQ!$HM$2:$HM$50=K$3)*(GMWQ!$HN$2:$HN$50=K$1),0),$B131-1973)</f>
        <v>524955</v>
      </c>
      <c r="L131" cm="1">
        <f t="array" ref="L131">INDEX(GMWQ!$A$2:$HN$50,MATCH(1,(GMWQ!$HM$2:$HM$50=L$3)*(GMWQ!$HN$2:$HN$50=L$1),0),$B131-1973)</f>
        <v>29441</v>
      </c>
      <c r="M131" cm="1">
        <f t="array" ref="M131">INDEX(GMWQ!$A$2:$HN$50,MATCH(1,(GMWQ!$HM$2:$HM$50=M$3)*(GMWQ!$HN$2:$HN$50=M$1),0),$B131-1973)</f>
        <v>6764.375</v>
      </c>
      <c r="N131" cm="1">
        <f t="array" ref="N131">INDEX(GMWQ!$A$2:$HN$50,MATCH(1,(GMWQ!$HM$2:$HM$50=N$3)*(GMWQ!$HN$2:$HN$50=N$1),0),$B131-1973)</f>
        <v>7.8</v>
      </c>
      <c r="O131" cm="1">
        <f t="array" ref="O131">INDEX(GMWQ!$A$2:$HN$50,MATCH(1,(GMWQ!$HM$2:$HM$50=O$3)*(GMWQ!$HN$2:$HN$50=O$1),0),$B131-1973)</f>
        <v>334416</v>
      </c>
      <c r="P131" cm="1">
        <f t="array" ref="P131">INDEX(GMWQ!$A$2:$HN$50,MATCH(1,(GMWQ!$HM$2:$HM$50=P$3)*(GMWQ!$HN$2:$HN$50=P$1),0),$B131-1973)</f>
        <v>18475</v>
      </c>
    </row>
    <row r="132" spans="1:16">
      <c r="B132">
        <f t="shared" si="4"/>
        <v>2105</v>
      </c>
      <c r="C132">
        <f t="shared" si="5"/>
        <v>2011</v>
      </c>
      <c r="D132">
        <f t="shared" si="5"/>
        <v>2011</v>
      </c>
      <c r="E132" cm="1">
        <f t="array" ref="E132">INDEX(GMWQ!$A$2:$HN$50,MATCH(1,(GMWQ!$HM$2:$HM$50=E$3)*(GMWQ!$HN$2:$HN$50=E$1),0),$B132-1973)</f>
        <v>525418</v>
      </c>
      <c r="F132" cm="1">
        <f t="array" ref="F132">INDEX(GMWQ!$A$2:$HN$50,MATCH(1,(GMWQ!$HM$2:$HM$50=F$3)*(GMWQ!$HN$2:$HN$50=F$1),0),$B132-1973)</f>
        <v>29447</v>
      </c>
      <c r="G132" cm="1">
        <f t="array" ref="G132">INDEX(GMWQ!$A$2:$HN$50,MATCH(1,(GMWQ!$HM$2:$HM$50=G$3)*(GMWQ!$HN$2:$HN$50=G$1),0),$B132-1973)</f>
        <v>6692.7950000000001</v>
      </c>
      <c r="H132" cm="1">
        <f t="array" ref="H132">INDEX(GMWQ!$A$2:$HN$50,MATCH(1,(GMWQ!$HM$2:$HM$50=H$3)*(GMWQ!$HN$2:$HN$50=H$1),0),$B132-1973)</f>
        <v>7.9</v>
      </c>
      <c r="I132" cm="1">
        <f t="array" ref="I132">INDEX(GMWQ!$A$2:$HN$50,MATCH(1,(GMWQ!$HM$2:$HM$50=I$3)*(GMWQ!$HN$2:$HN$50=I$1),0),$B132-1973)</f>
        <v>339976</v>
      </c>
      <c r="J132" cm="1">
        <f t="array" ref="J132">INDEX(GMWQ!$A$2:$HN$50,MATCH(1,(GMWQ!$HM$2:$HM$50=J$3)*(GMWQ!$HN$2:$HN$50=J$1),0),$B132-1973)</f>
        <v>18242</v>
      </c>
      <c r="K132" cm="1">
        <f t="array" ref="K132">INDEX(GMWQ!$A$2:$HN$50,MATCH(1,(GMWQ!$HM$2:$HM$50=K$3)*(GMWQ!$HN$2:$HN$50=K$1),0),$B132-1973)</f>
        <v>525418</v>
      </c>
      <c r="L132" cm="1">
        <f t="array" ref="L132">INDEX(GMWQ!$A$2:$HN$50,MATCH(1,(GMWQ!$HM$2:$HM$50=L$3)*(GMWQ!$HN$2:$HN$50=L$1),0),$B132-1973)</f>
        <v>29447</v>
      </c>
      <c r="M132" cm="1">
        <f t="array" ref="M132">INDEX(GMWQ!$A$2:$HN$50,MATCH(1,(GMWQ!$HM$2:$HM$50=M$3)*(GMWQ!$HN$2:$HN$50=M$1),0),$B132-1973)</f>
        <v>6692.7950000000001</v>
      </c>
      <c r="N132" cm="1">
        <f t="array" ref="N132">INDEX(GMWQ!$A$2:$HN$50,MATCH(1,(GMWQ!$HM$2:$HM$50=N$3)*(GMWQ!$HN$2:$HN$50=N$1),0),$B132-1973)</f>
        <v>7.9</v>
      </c>
      <c r="O132" cm="1">
        <f t="array" ref="O132">INDEX(GMWQ!$A$2:$HN$50,MATCH(1,(GMWQ!$HM$2:$HM$50=O$3)*(GMWQ!$HN$2:$HN$50=O$1),0),$B132-1973)</f>
        <v>339976</v>
      </c>
      <c r="P132" cm="1">
        <f t="array" ref="P132">INDEX(GMWQ!$A$2:$HN$50,MATCH(1,(GMWQ!$HM$2:$HM$50=P$3)*(GMWQ!$HN$2:$HN$50=P$1),0),$B132-1973)</f>
        <v>18242</v>
      </c>
    </row>
    <row r="133" spans="1:16">
      <c r="B133">
        <f t="shared" si="4"/>
        <v>2106</v>
      </c>
      <c r="C133">
        <f t="shared" si="5"/>
        <v>2011</v>
      </c>
      <c r="D133">
        <f t="shared" si="5"/>
        <v>2011</v>
      </c>
      <c r="E133" cm="1">
        <f t="array" ref="E133">INDEX(GMWQ!$A$2:$HN$50,MATCH(1,(GMWQ!$HM$2:$HM$50=E$3)*(GMWQ!$HN$2:$HN$50=E$1),0),$B133-1973)</f>
        <v>527034</v>
      </c>
      <c r="F133" cm="1">
        <f t="array" ref="F133">INDEX(GMWQ!$A$2:$HN$50,MATCH(1,(GMWQ!$HM$2:$HM$50=F$3)*(GMWQ!$HN$2:$HN$50=F$1),0),$B133-1973)</f>
        <v>29283</v>
      </c>
      <c r="G133" cm="1">
        <f t="array" ref="G133">INDEX(GMWQ!$A$2:$HN$50,MATCH(1,(GMWQ!$HM$2:$HM$50=G$3)*(GMWQ!$HN$2:$HN$50=G$1),0),$B133-1973)</f>
        <v>6733.2610000000004</v>
      </c>
      <c r="H133" cm="1">
        <f t="array" ref="H133">INDEX(GMWQ!$A$2:$HN$50,MATCH(1,(GMWQ!$HM$2:$HM$50=H$3)*(GMWQ!$HN$2:$HN$50=H$1),0),$B133-1973)</f>
        <v>8.3000000000000007</v>
      </c>
      <c r="I133" cm="1">
        <f t="array" ref="I133">INDEX(GMWQ!$A$2:$HN$50,MATCH(1,(GMWQ!$HM$2:$HM$50=I$3)*(GMWQ!$HN$2:$HN$50=I$1),0),$B133-1973)</f>
        <v>339972</v>
      </c>
      <c r="J133" cm="1">
        <f t="array" ref="J133">INDEX(GMWQ!$A$2:$HN$50,MATCH(1,(GMWQ!$HM$2:$HM$50=J$3)*(GMWQ!$HN$2:$HN$50=J$1),0),$B133-1973)</f>
        <v>18350</v>
      </c>
      <c r="K133" cm="1">
        <f t="array" ref="K133">INDEX(GMWQ!$A$2:$HN$50,MATCH(1,(GMWQ!$HM$2:$HM$50=K$3)*(GMWQ!$HN$2:$HN$50=K$1),0),$B133-1973)</f>
        <v>527034</v>
      </c>
      <c r="L133" cm="1">
        <f t="array" ref="L133">INDEX(GMWQ!$A$2:$HN$50,MATCH(1,(GMWQ!$HM$2:$HM$50=L$3)*(GMWQ!$HN$2:$HN$50=L$1),0),$B133-1973)</f>
        <v>29283</v>
      </c>
      <c r="M133" cm="1">
        <f t="array" ref="M133">INDEX(GMWQ!$A$2:$HN$50,MATCH(1,(GMWQ!$HM$2:$HM$50=M$3)*(GMWQ!$HN$2:$HN$50=M$1),0),$B133-1973)</f>
        <v>6733.2610000000004</v>
      </c>
      <c r="N133" cm="1">
        <f t="array" ref="N133">INDEX(GMWQ!$A$2:$HN$50,MATCH(1,(GMWQ!$HM$2:$HM$50=N$3)*(GMWQ!$HN$2:$HN$50=N$1),0),$B133-1973)</f>
        <v>8.3000000000000007</v>
      </c>
      <c r="O133" cm="1">
        <f t="array" ref="O133">INDEX(GMWQ!$A$2:$HN$50,MATCH(1,(GMWQ!$HM$2:$HM$50=O$3)*(GMWQ!$HN$2:$HN$50=O$1),0),$B133-1973)</f>
        <v>339972</v>
      </c>
      <c r="P133" cm="1">
        <f t="array" ref="P133">INDEX(GMWQ!$A$2:$HN$50,MATCH(1,(GMWQ!$HM$2:$HM$50=P$3)*(GMWQ!$HN$2:$HN$50=P$1),0),$B133-1973)</f>
        <v>18350</v>
      </c>
    </row>
    <row r="134" spans="1:16">
      <c r="B134">
        <f t="shared" si="4"/>
        <v>2107</v>
      </c>
      <c r="C134">
        <f t="shared" si="5"/>
        <v>2011</v>
      </c>
      <c r="D134">
        <f t="shared" si="5"/>
        <v>2011</v>
      </c>
      <c r="E134" cm="1">
        <f t="array" ref="E134">INDEX(GMWQ!$A$2:$HN$50,MATCH(1,(GMWQ!$HM$2:$HM$50=E$3)*(GMWQ!$HN$2:$HN$50=E$1),0),$B134-1973)</f>
        <v>527698</v>
      </c>
      <c r="F134" cm="1">
        <f t="array" ref="F134">INDEX(GMWQ!$A$2:$HN$50,MATCH(1,(GMWQ!$HM$2:$HM$50=F$3)*(GMWQ!$HN$2:$HN$50=F$1),0),$B134-1973)</f>
        <v>29349</v>
      </c>
      <c r="G134" cm="1">
        <f t="array" ref="G134">INDEX(GMWQ!$A$2:$HN$50,MATCH(1,(GMWQ!$HM$2:$HM$50=G$3)*(GMWQ!$HN$2:$HN$50=G$1),0),$B134-1973)</f>
        <v>6724.4960000000001</v>
      </c>
      <c r="H134" cm="1">
        <f t="array" ref="H134">INDEX(GMWQ!$A$2:$HN$50,MATCH(1,(GMWQ!$HM$2:$HM$50=H$3)*(GMWQ!$HN$2:$HN$50=H$1),0),$B134-1973)</f>
        <v>8.4</v>
      </c>
      <c r="I134" cm="1">
        <f t="array" ref="I134">INDEX(GMWQ!$A$2:$HN$50,MATCH(1,(GMWQ!$HM$2:$HM$50=I$3)*(GMWQ!$HN$2:$HN$50=I$1),0),$B134-1973)</f>
        <v>337625</v>
      </c>
      <c r="J134" cm="1">
        <f t="array" ref="J134">INDEX(GMWQ!$A$2:$HN$50,MATCH(1,(GMWQ!$HM$2:$HM$50=J$3)*(GMWQ!$HN$2:$HN$50=J$1),0),$B134-1973)</f>
        <v>18382</v>
      </c>
      <c r="K134" cm="1">
        <f t="array" ref="K134">INDEX(GMWQ!$A$2:$HN$50,MATCH(1,(GMWQ!$HM$2:$HM$50=K$3)*(GMWQ!$HN$2:$HN$50=K$1),0),$B134-1973)</f>
        <v>527698</v>
      </c>
      <c r="L134" cm="1">
        <f t="array" ref="L134">INDEX(GMWQ!$A$2:$HN$50,MATCH(1,(GMWQ!$HM$2:$HM$50=L$3)*(GMWQ!$HN$2:$HN$50=L$1),0),$B134-1973)</f>
        <v>29349</v>
      </c>
      <c r="M134" cm="1">
        <f t="array" ref="M134">INDEX(GMWQ!$A$2:$HN$50,MATCH(1,(GMWQ!$HM$2:$HM$50=M$3)*(GMWQ!$HN$2:$HN$50=M$1),0),$B134-1973)</f>
        <v>6724.4960000000001</v>
      </c>
      <c r="N134" cm="1">
        <f t="array" ref="N134">INDEX(GMWQ!$A$2:$HN$50,MATCH(1,(GMWQ!$HM$2:$HM$50=N$3)*(GMWQ!$HN$2:$HN$50=N$1),0),$B134-1973)</f>
        <v>8.4</v>
      </c>
      <c r="O134" cm="1">
        <f t="array" ref="O134">INDEX(GMWQ!$A$2:$HN$50,MATCH(1,(GMWQ!$HM$2:$HM$50=O$3)*(GMWQ!$HN$2:$HN$50=O$1),0),$B134-1973)</f>
        <v>337625</v>
      </c>
      <c r="P134" cm="1">
        <f t="array" ref="P134">INDEX(GMWQ!$A$2:$HN$50,MATCH(1,(GMWQ!$HM$2:$HM$50=P$3)*(GMWQ!$HN$2:$HN$50=P$1),0),$B134-1973)</f>
        <v>18382</v>
      </c>
    </row>
    <row r="135" spans="1:16">
      <c r="A135">
        <v>2012</v>
      </c>
      <c r="B135">
        <f t="shared" si="4"/>
        <v>2108</v>
      </c>
      <c r="C135">
        <f t="shared" si="5"/>
        <v>2012</v>
      </c>
      <c r="D135">
        <f t="shared" si="5"/>
        <v>2011</v>
      </c>
      <c r="E135" cm="1">
        <f t="array" ref="E135">INDEX(GMWQ!$A$2:$HN$50,MATCH(1,(GMWQ!$HM$2:$HM$50=E$3)*(GMWQ!$HN$2:$HN$50=E$1),0),$B135-1973)</f>
        <v>532300</v>
      </c>
      <c r="F135" cm="1">
        <f t="array" ref="F135">INDEX(GMWQ!$A$2:$HN$50,MATCH(1,(GMWQ!$HM$2:$HM$50=F$3)*(GMWQ!$HN$2:$HN$50=F$1),0),$B135-1973)</f>
        <v>29464</v>
      </c>
      <c r="G135" cm="1">
        <f t="array" ref="G135">INDEX(GMWQ!$A$2:$HN$50,MATCH(1,(GMWQ!$HM$2:$HM$50=G$3)*(GMWQ!$HN$2:$HN$50=G$1),0),$B135-1973)</f>
        <v>6797.8590000000004</v>
      </c>
      <c r="H135" cm="1">
        <f t="array" ref="H135">INDEX(GMWQ!$A$2:$HN$50,MATCH(1,(GMWQ!$HM$2:$HM$50=H$3)*(GMWQ!$HN$2:$HN$50=H$1),0),$B135-1973)</f>
        <v>8.1999999999999993</v>
      </c>
      <c r="I135" cm="1">
        <f t="array" ref="I135">INDEX(GMWQ!$A$2:$HN$50,MATCH(1,(GMWQ!$HM$2:$HM$50=I$3)*(GMWQ!$HN$2:$HN$50=I$1),0),$B135-1973)</f>
        <v>344680</v>
      </c>
      <c r="J135" cm="1">
        <f t="array" ref="J135">INDEX(GMWQ!$A$2:$HN$50,MATCH(1,(GMWQ!$HM$2:$HM$50=J$3)*(GMWQ!$HN$2:$HN$50=J$1),0),$B135-1973)</f>
        <v>18603</v>
      </c>
      <c r="K135" cm="1">
        <f t="array" ref="K135">INDEX(GMWQ!$A$2:$HN$50,MATCH(1,(GMWQ!$HM$2:$HM$50=K$3)*(GMWQ!$HN$2:$HN$50=K$1),0),$B135-1973)</f>
        <v>532300</v>
      </c>
      <c r="L135" cm="1">
        <f t="array" ref="L135">INDEX(GMWQ!$A$2:$HN$50,MATCH(1,(GMWQ!$HM$2:$HM$50=L$3)*(GMWQ!$HN$2:$HN$50=L$1),0),$B135-1973)</f>
        <v>29464</v>
      </c>
      <c r="M135" cm="1">
        <f t="array" ref="M135">INDEX(GMWQ!$A$2:$HN$50,MATCH(1,(GMWQ!$HM$2:$HM$50=M$3)*(GMWQ!$HN$2:$HN$50=M$1),0),$B135-1973)</f>
        <v>6797.8590000000004</v>
      </c>
      <c r="N135" cm="1">
        <f t="array" ref="N135">INDEX(GMWQ!$A$2:$HN$50,MATCH(1,(GMWQ!$HM$2:$HM$50=N$3)*(GMWQ!$HN$2:$HN$50=N$1),0),$B135-1973)</f>
        <v>8.1999999999999993</v>
      </c>
      <c r="O135" cm="1">
        <f t="array" ref="O135">INDEX(GMWQ!$A$2:$HN$50,MATCH(1,(GMWQ!$HM$2:$HM$50=O$3)*(GMWQ!$HN$2:$HN$50=O$1),0),$B135-1973)</f>
        <v>344680</v>
      </c>
      <c r="P135" cm="1">
        <f t="array" ref="P135">INDEX(GMWQ!$A$2:$HN$50,MATCH(1,(GMWQ!$HM$2:$HM$50=P$3)*(GMWQ!$HN$2:$HN$50=P$1),0),$B135-1973)</f>
        <v>18603</v>
      </c>
    </row>
    <row r="136" spans="1:16">
      <c r="B136">
        <f t="shared" si="4"/>
        <v>2109</v>
      </c>
      <c r="C136">
        <f t="shared" si="5"/>
        <v>2012</v>
      </c>
      <c r="D136">
        <f t="shared" si="5"/>
        <v>2012</v>
      </c>
      <c r="E136" cm="1">
        <f t="array" ref="E136">INDEX(GMWQ!$A$2:$HN$50,MATCH(1,(GMWQ!$HM$2:$HM$50=E$3)*(GMWQ!$HN$2:$HN$50=E$1),0),$B136-1973)</f>
        <v>531663</v>
      </c>
      <c r="F136" cm="1">
        <f t="array" ref="F136">INDEX(GMWQ!$A$2:$HN$50,MATCH(1,(GMWQ!$HM$2:$HM$50=F$3)*(GMWQ!$HN$2:$HN$50=F$1),0),$B136-1973)</f>
        <v>29681</v>
      </c>
      <c r="G136" cm="1">
        <f t="array" ref="G136">INDEX(GMWQ!$A$2:$HN$50,MATCH(1,(GMWQ!$HM$2:$HM$50=G$3)*(GMWQ!$HN$2:$HN$50=G$1),0),$B136-1973)</f>
        <v>6797.991</v>
      </c>
      <c r="H136" cm="1">
        <f t="array" ref="H136">INDEX(GMWQ!$A$2:$HN$50,MATCH(1,(GMWQ!$HM$2:$HM$50=H$3)*(GMWQ!$HN$2:$HN$50=H$1),0),$B136-1973)</f>
        <v>8</v>
      </c>
      <c r="I136" cm="1">
        <f t="array" ref="I136">INDEX(GMWQ!$A$2:$HN$50,MATCH(1,(GMWQ!$HM$2:$HM$50=I$3)*(GMWQ!$HN$2:$HN$50=I$1),0),$B136-1973)</f>
        <v>348062</v>
      </c>
      <c r="J136" cm="1">
        <f t="array" ref="J136">INDEX(GMWQ!$A$2:$HN$50,MATCH(1,(GMWQ!$HM$2:$HM$50=J$3)*(GMWQ!$HN$2:$HN$50=J$1),0),$B136-1973)</f>
        <v>19029</v>
      </c>
      <c r="K136" cm="1">
        <f t="array" ref="K136">INDEX(GMWQ!$A$2:$HN$50,MATCH(1,(GMWQ!$HM$2:$HM$50=K$3)*(GMWQ!$HN$2:$HN$50=K$1),0),$B136-1973)</f>
        <v>531663</v>
      </c>
      <c r="L136" cm="1">
        <f t="array" ref="L136">INDEX(GMWQ!$A$2:$HN$50,MATCH(1,(GMWQ!$HM$2:$HM$50=L$3)*(GMWQ!$HN$2:$HN$50=L$1),0),$B136-1973)</f>
        <v>29681</v>
      </c>
      <c r="M136" cm="1">
        <f t="array" ref="M136">INDEX(GMWQ!$A$2:$HN$50,MATCH(1,(GMWQ!$HM$2:$HM$50=M$3)*(GMWQ!$HN$2:$HN$50=M$1),0),$B136-1973)</f>
        <v>6797.991</v>
      </c>
      <c r="N136" cm="1">
        <f t="array" ref="N136">INDEX(GMWQ!$A$2:$HN$50,MATCH(1,(GMWQ!$HM$2:$HM$50=N$3)*(GMWQ!$HN$2:$HN$50=N$1),0),$B136-1973)</f>
        <v>8</v>
      </c>
      <c r="O136" cm="1">
        <f t="array" ref="O136">INDEX(GMWQ!$A$2:$HN$50,MATCH(1,(GMWQ!$HM$2:$HM$50=O$3)*(GMWQ!$HN$2:$HN$50=O$1),0),$B136-1973)</f>
        <v>348062</v>
      </c>
      <c r="P136" cm="1">
        <f t="array" ref="P136">INDEX(GMWQ!$A$2:$HN$50,MATCH(1,(GMWQ!$HM$2:$HM$50=P$3)*(GMWQ!$HN$2:$HN$50=P$1),0),$B136-1973)</f>
        <v>19029</v>
      </c>
    </row>
    <row r="137" spans="1:16">
      <c r="B137">
        <f t="shared" ref="B137:B200" si="6">+B136+1</f>
        <v>2110</v>
      </c>
      <c r="C137">
        <f t="shared" si="5"/>
        <v>2012</v>
      </c>
      <c r="D137">
        <f t="shared" si="5"/>
        <v>2012</v>
      </c>
      <c r="E137" cm="1">
        <f t="array" ref="E137">INDEX(GMWQ!$A$2:$HN$50,MATCH(1,(GMWQ!$HM$2:$HM$50=E$3)*(GMWQ!$HN$2:$HN$50=E$1),0),$B137-1973)</f>
        <v>536720</v>
      </c>
      <c r="F137" cm="1">
        <f t="array" ref="F137">INDEX(GMWQ!$A$2:$HN$50,MATCH(1,(GMWQ!$HM$2:$HM$50=F$3)*(GMWQ!$HN$2:$HN$50=F$1),0),$B137-1973)</f>
        <v>29778</v>
      </c>
      <c r="G137" cm="1">
        <f t="array" ref="G137">INDEX(GMWQ!$A$2:$HN$50,MATCH(1,(GMWQ!$HM$2:$HM$50=G$3)*(GMWQ!$HN$2:$HN$50=G$1),0),$B137-1973)</f>
        <v>6779.3310000000001</v>
      </c>
      <c r="H137" cm="1">
        <f t="array" ref="H137">INDEX(GMWQ!$A$2:$HN$50,MATCH(1,(GMWQ!$HM$2:$HM$50=H$3)*(GMWQ!$HN$2:$HN$50=H$1),0),$B137-1973)</f>
        <v>7.9</v>
      </c>
      <c r="I137" cm="1">
        <f t="array" ref="I137">INDEX(GMWQ!$A$2:$HN$50,MATCH(1,(GMWQ!$HM$2:$HM$50=I$3)*(GMWQ!$HN$2:$HN$50=I$1),0),$B137-1973)</f>
        <v>346678</v>
      </c>
      <c r="J137" cm="1">
        <f t="array" ref="J137">INDEX(GMWQ!$A$2:$HN$50,MATCH(1,(GMWQ!$HM$2:$HM$50=J$3)*(GMWQ!$HN$2:$HN$50=J$1),0),$B137-1973)</f>
        <v>19095</v>
      </c>
      <c r="K137" cm="1">
        <f t="array" ref="K137">INDEX(GMWQ!$A$2:$HN$50,MATCH(1,(GMWQ!$HM$2:$HM$50=K$3)*(GMWQ!$HN$2:$HN$50=K$1),0),$B137-1973)</f>
        <v>536720</v>
      </c>
      <c r="L137" cm="1">
        <f t="array" ref="L137">INDEX(GMWQ!$A$2:$HN$50,MATCH(1,(GMWQ!$HM$2:$HM$50=L$3)*(GMWQ!$HN$2:$HN$50=L$1),0),$B137-1973)</f>
        <v>29778</v>
      </c>
      <c r="M137" cm="1">
        <f t="array" ref="M137">INDEX(GMWQ!$A$2:$HN$50,MATCH(1,(GMWQ!$HM$2:$HM$50=M$3)*(GMWQ!$HN$2:$HN$50=M$1),0),$B137-1973)</f>
        <v>6779.3310000000001</v>
      </c>
      <c r="N137" cm="1">
        <f t="array" ref="N137">INDEX(GMWQ!$A$2:$HN$50,MATCH(1,(GMWQ!$HM$2:$HM$50=N$3)*(GMWQ!$HN$2:$HN$50=N$1),0),$B137-1973)</f>
        <v>7.9</v>
      </c>
      <c r="O137" cm="1">
        <f t="array" ref="O137">INDEX(GMWQ!$A$2:$HN$50,MATCH(1,(GMWQ!$HM$2:$HM$50=O$3)*(GMWQ!$HN$2:$HN$50=O$1),0),$B137-1973)</f>
        <v>346678</v>
      </c>
      <c r="P137" cm="1">
        <f t="array" ref="P137">INDEX(GMWQ!$A$2:$HN$50,MATCH(1,(GMWQ!$HM$2:$HM$50=P$3)*(GMWQ!$HN$2:$HN$50=P$1),0),$B137-1973)</f>
        <v>19095</v>
      </c>
    </row>
    <row r="138" spans="1:16">
      <c r="B138">
        <f t="shared" si="6"/>
        <v>2111</v>
      </c>
      <c r="C138">
        <f t="shared" si="5"/>
        <v>2012</v>
      </c>
      <c r="D138">
        <f t="shared" si="5"/>
        <v>2012</v>
      </c>
      <c r="E138" cm="1">
        <f t="array" ref="E138">INDEX(GMWQ!$A$2:$HN$50,MATCH(1,(GMWQ!$HM$2:$HM$50=E$3)*(GMWQ!$HN$2:$HN$50=E$1),0),$B138-1973)</f>
        <v>536188</v>
      </c>
      <c r="F138" cm="1">
        <f t="array" ref="F138">INDEX(GMWQ!$A$2:$HN$50,MATCH(1,(GMWQ!$HM$2:$HM$50=F$3)*(GMWQ!$HN$2:$HN$50=F$1),0),$B138-1973)</f>
        <v>29932</v>
      </c>
      <c r="G138" cm="1">
        <f t="array" ref="G138">INDEX(GMWQ!$A$2:$HN$50,MATCH(1,(GMWQ!$HM$2:$HM$50=G$3)*(GMWQ!$HN$2:$HN$50=G$1),0),$B138-1973)</f>
        <v>6805.55</v>
      </c>
      <c r="H138" cm="1">
        <f t="array" ref="H138">INDEX(GMWQ!$A$2:$HN$50,MATCH(1,(GMWQ!$HM$2:$HM$50=H$3)*(GMWQ!$HN$2:$HN$50=H$1),0),$B138-1973)</f>
        <v>7.8</v>
      </c>
      <c r="I138" cm="1">
        <f t="array" ref="I138">INDEX(GMWQ!$A$2:$HN$50,MATCH(1,(GMWQ!$HM$2:$HM$50=I$3)*(GMWQ!$HN$2:$HN$50=I$1),0),$B138-1973)</f>
        <v>345765</v>
      </c>
      <c r="J138" cm="1">
        <f t="array" ref="J138">INDEX(GMWQ!$A$2:$HN$50,MATCH(1,(GMWQ!$HM$2:$HM$50=J$3)*(GMWQ!$HN$2:$HN$50=J$1),0),$B138-1973)</f>
        <v>18982</v>
      </c>
      <c r="K138" cm="1">
        <f t="array" ref="K138">INDEX(GMWQ!$A$2:$HN$50,MATCH(1,(GMWQ!$HM$2:$HM$50=K$3)*(GMWQ!$HN$2:$HN$50=K$1),0),$B138-1973)</f>
        <v>536188</v>
      </c>
      <c r="L138" cm="1">
        <f t="array" ref="L138">INDEX(GMWQ!$A$2:$HN$50,MATCH(1,(GMWQ!$HM$2:$HM$50=L$3)*(GMWQ!$HN$2:$HN$50=L$1),0),$B138-1973)</f>
        <v>29932</v>
      </c>
      <c r="M138" cm="1">
        <f t="array" ref="M138">INDEX(GMWQ!$A$2:$HN$50,MATCH(1,(GMWQ!$HM$2:$HM$50=M$3)*(GMWQ!$HN$2:$HN$50=M$1),0),$B138-1973)</f>
        <v>6805.55</v>
      </c>
      <c r="N138" cm="1">
        <f t="array" ref="N138">INDEX(GMWQ!$A$2:$HN$50,MATCH(1,(GMWQ!$HM$2:$HM$50=N$3)*(GMWQ!$HN$2:$HN$50=N$1),0),$B138-1973)</f>
        <v>7.8</v>
      </c>
      <c r="O138" cm="1">
        <f t="array" ref="O138">INDEX(GMWQ!$A$2:$HN$50,MATCH(1,(GMWQ!$HM$2:$HM$50=O$3)*(GMWQ!$HN$2:$HN$50=O$1),0),$B138-1973)</f>
        <v>345765</v>
      </c>
      <c r="P138" cm="1">
        <f t="array" ref="P138">INDEX(GMWQ!$A$2:$HN$50,MATCH(1,(GMWQ!$HM$2:$HM$50=P$3)*(GMWQ!$HN$2:$HN$50=P$1),0),$B138-1973)</f>
        <v>18982</v>
      </c>
    </row>
    <row r="139" spans="1:16">
      <c r="A139">
        <v>2013</v>
      </c>
      <c r="B139">
        <f t="shared" si="6"/>
        <v>2112</v>
      </c>
      <c r="C139">
        <f t="shared" si="5"/>
        <v>2013</v>
      </c>
      <c r="D139">
        <f t="shared" si="5"/>
        <v>2012</v>
      </c>
      <c r="E139" cm="1">
        <f t="array" ref="E139">INDEX(GMWQ!$A$2:$HN$50,MATCH(1,(GMWQ!$HM$2:$HM$50=E$3)*(GMWQ!$HN$2:$HN$50=E$1),0),$B139-1973)</f>
        <v>537974</v>
      </c>
      <c r="F139" cm="1">
        <f t="array" ref="F139">INDEX(GMWQ!$A$2:$HN$50,MATCH(1,(GMWQ!$HM$2:$HM$50=F$3)*(GMWQ!$HN$2:$HN$50=F$1),0),$B139-1973)</f>
        <v>29869</v>
      </c>
      <c r="G139" cm="1">
        <f t="array" ref="G139">INDEX(GMWQ!$A$2:$HN$50,MATCH(1,(GMWQ!$HM$2:$HM$50=G$3)*(GMWQ!$HN$2:$HN$50=G$1),0),$B139-1973)</f>
        <v>6831.2070000000003</v>
      </c>
      <c r="H139" cm="1">
        <f t="array" ref="H139">INDEX(GMWQ!$A$2:$HN$50,MATCH(1,(GMWQ!$HM$2:$HM$50=H$3)*(GMWQ!$HN$2:$HN$50=H$1),0),$B139-1973)</f>
        <v>7.9</v>
      </c>
      <c r="I139" cm="1">
        <f t="array" ref="I139">INDEX(GMWQ!$A$2:$HN$50,MATCH(1,(GMWQ!$HM$2:$HM$50=I$3)*(GMWQ!$HN$2:$HN$50=I$1),0),$B139-1973)</f>
        <v>342890</v>
      </c>
      <c r="J139" cm="1">
        <f t="array" ref="J139">INDEX(GMWQ!$A$2:$HN$50,MATCH(1,(GMWQ!$HM$2:$HM$50=J$3)*(GMWQ!$HN$2:$HN$50=J$1),0),$B139-1973)</f>
        <v>18597</v>
      </c>
      <c r="K139" cm="1">
        <f t="array" ref="K139">INDEX(GMWQ!$A$2:$HN$50,MATCH(1,(GMWQ!$HM$2:$HM$50=K$3)*(GMWQ!$HN$2:$HN$50=K$1),0),$B139-1973)</f>
        <v>537974</v>
      </c>
      <c r="L139" cm="1">
        <f t="array" ref="L139">INDEX(GMWQ!$A$2:$HN$50,MATCH(1,(GMWQ!$HM$2:$HM$50=L$3)*(GMWQ!$HN$2:$HN$50=L$1),0),$B139-1973)</f>
        <v>29869</v>
      </c>
      <c r="M139" cm="1">
        <f t="array" ref="M139">INDEX(GMWQ!$A$2:$HN$50,MATCH(1,(GMWQ!$HM$2:$HM$50=M$3)*(GMWQ!$HN$2:$HN$50=M$1),0),$B139-1973)</f>
        <v>6831.2070000000003</v>
      </c>
      <c r="N139" cm="1">
        <f t="array" ref="N139">INDEX(GMWQ!$A$2:$HN$50,MATCH(1,(GMWQ!$HM$2:$HM$50=N$3)*(GMWQ!$HN$2:$HN$50=N$1),0),$B139-1973)</f>
        <v>7.9</v>
      </c>
      <c r="O139" cm="1">
        <f t="array" ref="O139">INDEX(GMWQ!$A$2:$HN$50,MATCH(1,(GMWQ!$HM$2:$HM$50=O$3)*(GMWQ!$HN$2:$HN$50=O$1),0),$B139-1973)</f>
        <v>342890</v>
      </c>
      <c r="P139" cm="1">
        <f t="array" ref="P139">INDEX(GMWQ!$A$2:$HN$50,MATCH(1,(GMWQ!$HM$2:$HM$50=P$3)*(GMWQ!$HN$2:$HN$50=P$1),0),$B139-1973)</f>
        <v>18597</v>
      </c>
    </row>
    <row r="140" spans="1:16">
      <c r="B140">
        <f t="shared" si="6"/>
        <v>2113</v>
      </c>
      <c r="C140">
        <f t="shared" ref="C140:D204" si="7">+C136+1</f>
        <v>2013</v>
      </c>
      <c r="D140">
        <f t="shared" si="5"/>
        <v>2013</v>
      </c>
      <c r="E140" cm="1">
        <f t="array" ref="E140">INDEX(GMWQ!$A$2:$HN$50,MATCH(1,(GMWQ!$HM$2:$HM$50=E$3)*(GMWQ!$HN$2:$HN$50=E$1),0),$B140-1973)</f>
        <v>541586</v>
      </c>
      <c r="F140" cm="1">
        <f t="array" ref="F140">INDEX(GMWQ!$A$2:$HN$50,MATCH(1,(GMWQ!$HM$2:$HM$50=F$3)*(GMWQ!$HN$2:$HN$50=F$1),0),$B140-1973)</f>
        <v>29974</v>
      </c>
      <c r="G140" cm="1">
        <f t="array" ref="G140">INDEX(GMWQ!$A$2:$HN$50,MATCH(1,(GMWQ!$HM$2:$HM$50=G$3)*(GMWQ!$HN$2:$HN$50=G$1),0),$B140-1973)</f>
        <v>7064.567</v>
      </c>
      <c r="H140" cm="1">
        <f t="array" ref="H140">INDEX(GMWQ!$A$2:$HN$50,MATCH(1,(GMWQ!$HM$2:$HM$50=H$3)*(GMWQ!$HN$2:$HN$50=H$1),0),$B140-1973)</f>
        <v>7.8</v>
      </c>
      <c r="I140" cm="1">
        <f t="array" ref="I140">INDEX(GMWQ!$A$2:$HN$50,MATCH(1,(GMWQ!$HM$2:$HM$50=I$3)*(GMWQ!$HN$2:$HN$50=I$1),0),$B140-1973)</f>
        <v>350923</v>
      </c>
      <c r="J140" cm="1">
        <f t="array" ref="J140">INDEX(GMWQ!$A$2:$HN$50,MATCH(1,(GMWQ!$HM$2:$HM$50=J$3)*(GMWQ!$HN$2:$HN$50=J$1),0),$B140-1973)</f>
        <v>19598</v>
      </c>
      <c r="K140" cm="1">
        <f t="array" ref="K140">INDEX(GMWQ!$A$2:$HN$50,MATCH(1,(GMWQ!$HM$2:$HM$50=K$3)*(GMWQ!$HN$2:$HN$50=K$1),0),$B140-1973)</f>
        <v>541586</v>
      </c>
      <c r="L140" cm="1">
        <f t="array" ref="L140">INDEX(GMWQ!$A$2:$HN$50,MATCH(1,(GMWQ!$HM$2:$HM$50=L$3)*(GMWQ!$HN$2:$HN$50=L$1),0),$B140-1973)</f>
        <v>29974</v>
      </c>
      <c r="M140" cm="1">
        <f t="array" ref="M140">INDEX(GMWQ!$A$2:$HN$50,MATCH(1,(GMWQ!$HM$2:$HM$50=M$3)*(GMWQ!$HN$2:$HN$50=M$1),0),$B140-1973)</f>
        <v>7064.567</v>
      </c>
      <c r="N140" cm="1">
        <f t="array" ref="N140">INDEX(GMWQ!$A$2:$HN$50,MATCH(1,(GMWQ!$HM$2:$HM$50=N$3)*(GMWQ!$HN$2:$HN$50=N$1),0),$B140-1973)</f>
        <v>7.8</v>
      </c>
      <c r="O140" cm="1">
        <f t="array" ref="O140">INDEX(GMWQ!$A$2:$HN$50,MATCH(1,(GMWQ!$HM$2:$HM$50=O$3)*(GMWQ!$HN$2:$HN$50=O$1),0),$B140-1973)</f>
        <v>350923</v>
      </c>
      <c r="P140" cm="1">
        <f t="array" ref="P140">INDEX(GMWQ!$A$2:$HN$50,MATCH(1,(GMWQ!$HM$2:$HM$50=P$3)*(GMWQ!$HN$2:$HN$50=P$1),0),$B140-1973)</f>
        <v>19598</v>
      </c>
    </row>
    <row r="141" spans="1:16">
      <c r="B141">
        <f t="shared" si="6"/>
        <v>2114</v>
      </c>
      <c r="C141">
        <f t="shared" si="7"/>
        <v>2013</v>
      </c>
      <c r="D141">
        <f t="shared" si="7"/>
        <v>2013</v>
      </c>
      <c r="E141" cm="1">
        <f t="array" ref="E141">INDEX(GMWQ!$A$2:$HN$50,MATCH(1,(GMWQ!$HM$2:$HM$50=E$3)*(GMWQ!$HN$2:$HN$50=E$1),0),$B141-1973)</f>
        <v>546064</v>
      </c>
      <c r="F141" cm="1">
        <f t="array" ref="F141">INDEX(GMWQ!$A$2:$HN$50,MATCH(1,(GMWQ!$HM$2:$HM$50=F$3)*(GMWQ!$HN$2:$HN$50=F$1),0),$B141-1973)</f>
        <v>30144</v>
      </c>
      <c r="G141" cm="1">
        <f t="array" ref="G141">INDEX(GMWQ!$A$2:$HN$50,MATCH(1,(GMWQ!$HM$2:$HM$50=G$3)*(GMWQ!$HN$2:$HN$50=G$1),0),$B141-1973)</f>
        <v>7073.6540000000005</v>
      </c>
      <c r="H141" cm="1">
        <f t="array" ref="H141">INDEX(GMWQ!$A$2:$HN$50,MATCH(1,(GMWQ!$HM$2:$HM$50=H$3)*(GMWQ!$HN$2:$HN$50=H$1),0),$B141-1973)</f>
        <v>7.6</v>
      </c>
      <c r="I141" cm="1">
        <f t="array" ref="I141">INDEX(GMWQ!$A$2:$HN$50,MATCH(1,(GMWQ!$HM$2:$HM$50=I$3)*(GMWQ!$HN$2:$HN$50=I$1),0),$B141-1973)</f>
        <v>357263</v>
      </c>
      <c r="J141" cm="1">
        <f t="array" ref="J141">INDEX(GMWQ!$A$2:$HN$50,MATCH(1,(GMWQ!$HM$2:$HM$50=J$3)*(GMWQ!$HN$2:$HN$50=J$1),0),$B141-1973)</f>
        <v>19195</v>
      </c>
      <c r="K141" cm="1">
        <f t="array" ref="K141">INDEX(GMWQ!$A$2:$HN$50,MATCH(1,(GMWQ!$HM$2:$HM$50=K$3)*(GMWQ!$HN$2:$HN$50=K$1),0),$B141-1973)</f>
        <v>546064</v>
      </c>
      <c r="L141" cm="1">
        <f t="array" ref="L141">INDEX(GMWQ!$A$2:$HN$50,MATCH(1,(GMWQ!$HM$2:$HM$50=L$3)*(GMWQ!$HN$2:$HN$50=L$1),0),$B141-1973)</f>
        <v>30144</v>
      </c>
      <c r="M141" cm="1">
        <f t="array" ref="M141">INDEX(GMWQ!$A$2:$HN$50,MATCH(1,(GMWQ!$HM$2:$HM$50=M$3)*(GMWQ!$HN$2:$HN$50=M$1),0),$B141-1973)</f>
        <v>7073.6540000000005</v>
      </c>
      <c r="N141" cm="1">
        <f t="array" ref="N141">INDEX(GMWQ!$A$2:$HN$50,MATCH(1,(GMWQ!$HM$2:$HM$50=N$3)*(GMWQ!$HN$2:$HN$50=N$1),0),$B141-1973)</f>
        <v>7.6</v>
      </c>
      <c r="O141" cm="1">
        <f t="array" ref="O141">INDEX(GMWQ!$A$2:$HN$50,MATCH(1,(GMWQ!$HM$2:$HM$50=O$3)*(GMWQ!$HN$2:$HN$50=O$1),0),$B141-1973)</f>
        <v>357263</v>
      </c>
      <c r="P141" cm="1">
        <f t="array" ref="P141">INDEX(GMWQ!$A$2:$HN$50,MATCH(1,(GMWQ!$HM$2:$HM$50=P$3)*(GMWQ!$HN$2:$HN$50=P$1),0),$B141-1973)</f>
        <v>19195</v>
      </c>
    </row>
    <row r="142" spans="1:16">
      <c r="B142">
        <f t="shared" si="6"/>
        <v>2115</v>
      </c>
      <c r="C142">
        <f t="shared" si="7"/>
        <v>2013</v>
      </c>
      <c r="D142">
        <f t="shared" si="7"/>
        <v>2013</v>
      </c>
      <c r="E142" cm="1">
        <f t="array" ref="E142">INDEX(GMWQ!$A$2:$HN$50,MATCH(1,(GMWQ!$HM$2:$HM$50=E$3)*(GMWQ!$HN$2:$HN$50=E$1),0),$B142-1973)</f>
        <v>549709</v>
      </c>
      <c r="F142" cm="1">
        <f t="array" ref="F142">INDEX(GMWQ!$A$2:$HN$50,MATCH(1,(GMWQ!$HM$2:$HM$50=F$3)*(GMWQ!$HN$2:$HN$50=F$1),0),$B142-1973)</f>
        <v>30330</v>
      </c>
      <c r="G142" cm="1">
        <f t="array" ref="G142">INDEX(GMWQ!$A$2:$HN$50,MATCH(1,(GMWQ!$HM$2:$HM$50=G$3)*(GMWQ!$HN$2:$HN$50=G$1),0),$B142-1973)</f>
        <v>7154.1670000000004</v>
      </c>
      <c r="H142" cm="1">
        <f t="array" ref="H142">INDEX(GMWQ!$A$2:$HN$50,MATCH(1,(GMWQ!$HM$2:$HM$50=H$3)*(GMWQ!$HN$2:$HN$50=H$1),0),$B142-1973)</f>
        <v>7.2</v>
      </c>
      <c r="I142" cm="1">
        <f t="array" ref="I142">INDEX(GMWQ!$A$2:$HN$50,MATCH(1,(GMWQ!$HM$2:$HM$50=I$3)*(GMWQ!$HN$2:$HN$50=I$1),0),$B142-1973)</f>
        <v>360126</v>
      </c>
      <c r="J142" cm="1">
        <f t="array" ref="J142">INDEX(GMWQ!$A$2:$HN$50,MATCH(1,(GMWQ!$HM$2:$HM$50=J$3)*(GMWQ!$HN$2:$HN$50=J$1),0),$B142-1973)</f>
        <v>19482</v>
      </c>
      <c r="K142" cm="1">
        <f t="array" ref="K142">INDEX(GMWQ!$A$2:$HN$50,MATCH(1,(GMWQ!$HM$2:$HM$50=K$3)*(GMWQ!$HN$2:$HN$50=K$1),0),$B142-1973)</f>
        <v>549709</v>
      </c>
      <c r="L142" cm="1">
        <f t="array" ref="L142">INDEX(GMWQ!$A$2:$HN$50,MATCH(1,(GMWQ!$HM$2:$HM$50=L$3)*(GMWQ!$HN$2:$HN$50=L$1),0),$B142-1973)</f>
        <v>30330</v>
      </c>
      <c r="M142" cm="1">
        <f t="array" ref="M142">INDEX(GMWQ!$A$2:$HN$50,MATCH(1,(GMWQ!$HM$2:$HM$50=M$3)*(GMWQ!$HN$2:$HN$50=M$1),0),$B142-1973)</f>
        <v>7154.1670000000004</v>
      </c>
      <c r="N142" cm="1">
        <f t="array" ref="N142">INDEX(GMWQ!$A$2:$HN$50,MATCH(1,(GMWQ!$HM$2:$HM$50=N$3)*(GMWQ!$HN$2:$HN$50=N$1),0),$B142-1973)</f>
        <v>7.2</v>
      </c>
      <c r="O142" cm="1">
        <f t="array" ref="O142">INDEX(GMWQ!$A$2:$HN$50,MATCH(1,(GMWQ!$HM$2:$HM$50=O$3)*(GMWQ!$HN$2:$HN$50=O$1),0),$B142-1973)</f>
        <v>360126</v>
      </c>
      <c r="P142" cm="1">
        <f t="array" ref="P142">INDEX(GMWQ!$A$2:$HN$50,MATCH(1,(GMWQ!$HM$2:$HM$50=P$3)*(GMWQ!$HN$2:$HN$50=P$1),0),$B142-1973)</f>
        <v>19482</v>
      </c>
    </row>
    <row r="143" spans="1:16">
      <c r="A143">
        <v>2014</v>
      </c>
      <c r="B143">
        <f t="shared" si="6"/>
        <v>2116</v>
      </c>
      <c r="C143">
        <f t="shared" si="7"/>
        <v>2014</v>
      </c>
      <c r="D143">
        <f t="shared" si="7"/>
        <v>2013</v>
      </c>
      <c r="E143" cm="1">
        <f t="array" ref="E143">INDEX(GMWQ!$A$2:$HN$50,MATCH(1,(GMWQ!$HM$2:$HM$50=E$3)*(GMWQ!$HN$2:$HN$50=E$1),0),$B143-1973)</f>
        <v>554183</v>
      </c>
      <c r="F143" cm="1">
        <f t="array" ref="F143">INDEX(GMWQ!$A$2:$HN$50,MATCH(1,(GMWQ!$HM$2:$HM$50=F$3)*(GMWQ!$HN$2:$HN$50=F$1),0),$B143-1973)</f>
        <v>30573</v>
      </c>
      <c r="G143" cm="1">
        <f t="array" ref="G143">INDEX(GMWQ!$A$2:$HN$50,MATCH(1,(GMWQ!$HM$2:$HM$50=G$3)*(GMWQ!$HN$2:$HN$50=G$1),0),$B143-1973)</f>
        <v>7221.8159999999998</v>
      </c>
      <c r="H143" cm="1">
        <f t="array" ref="H143">INDEX(GMWQ!$A$2:$HN$50,MATCH(1,(GMWQ!$HM$2:$HM$50=H$3)*(GMWQ!$HN$2:$HN$50=H$1),0),$B143-1973)</f>
        <v>6.8</v>
      </c>
      <c r="I143" cm="1">
        <f t="array" ref="I143">INDEX(GMWQ!$A$2:$HN$50,MATCH(1,(GMWQ!$HM$2:$HM$50=I$3)*(GMWQ!$HN$2:$HN$50=I$1),0),$B143-1973)</f>
        <v>359009</v>
      </c>
      <c r="J143" cm="1">
        <f t="array" ref="J143">INDEX(GMWQ!$A$2:$HN$50,MATCH(1,(GMWQ!$HM$2:$HM$50=J$3)*(GMWQ!$HN$2:$HN$50=J$1),0),$B143-1973)</f>
        <v>19571</v>
      </c>
      <c r="K143" cm="1">
        <f t="array" ref="K143">INDEX(GMWQ!$A$2:$HN$50,MATCH(1,(GMWQ!$HM$2:$HM$50=K$3)*(GMWQ!$HN$2:$HN$50=K$1),0),$B143-1973)</f>
        <v>554183</v>
      </c>
      <c r="L143" cm="1">
        <f t="array" ref="L143">INDEX(GMWQ!$A$2:$HN$50,MATCH(1,(GMWQ!$HM$2:$HM$50=L$3)*(GMWQ!$HN$2:$HN$50=L$1),0),$B143-1973)</f>
        <v>30573</v>
      </c>
      <c r="M143" cm="1">
        <f t="array" ref="M143">INDEX(GMWQ!$A$2:$HN$50,MATCH(1,(GMWQ!$HM$2:$HM$50=M$3)*(GMWQ!$HN$2:$HN$50=M$1),0),$B143-1973)</f>
        <v>7221.8159999999998</v>
      </c>
      <c r="N143" cm="1">
        <f t="array" ref="N143">INDEX(GMWQ!$A$2:$HN$50,MATCH(1,(GMWQ!$HM$2:$HM$50=N$3)*(GMWQ!$HN$2:$HN$50=N$1),0),$B143-1973)</f>
        <v>6.8</v>
      </c>
      <c r="O143" cm="1">
        <f t="array" ref="O143">INDEX(GMWQ!$A$2:$HN$50,MATCH(1,(GMWQ!$HM$2:$HM$50=O$3)*(GMWQ!$HN$2:$HN$50=O$1),0),$B143-1973)</f>
        <v>359009</v>
      </c>
      <c r="P143" cm="1">
        <f t="array" ref="P143">INDEX(GMWQ!$A$2:$HN$50,MATCH(1,(GMWQ!$HM$2:$HM$50=P$3)*(GMWQ!$HN$2:$HN$50=P$1),0),$B143-1973)</f>
        <v>19571</v>
      </c>
    </row>
    <row r="144" spans="1:16">
      <c r="B144">
        <f t="shared" si="6"/>
        <v>2117</v>
      </c>
      <c r="C144">
        <f t="shared" si="7"/>
        <v>2014</v>
      </c>
      <c r="D144">
        <f t="shared" si="7"/>
        <v>2014</v>
      </c>
      <c r="E144" cm="1">
        <f t="array" ref="E144">INDEX(GMWQ!$A$2:$HN$50,MATCH(1,(GMWQ!$HM$2:$HM$50=E$3)*(GMWQ!$HN$2:$HN$50=E$1),0),$B144-1973)</f>
        <v>559331</v>
      </c>
      <c r="F144" cm="1">
        <f t="array" ref="F144">INDEX(GMWQ!$A$2:$HN$50,MATCH(1,(GMWQ!$HM$2:$HM$50=F$3)*(GMWQ!$HN$2:$HN$50=F$1),0),$B144-1973)</f>
        <v>30747</v>
      </c>
      <c r="G144" cm="1">
        <f t="array" ref="G144">INDEX(GMWQ!$A$2:$HN$50,MATCH(1,(GMWQ!$HM$2:$HM$50=G$3)*(GMWQ!$HN$2:$HN$50=G$1),0),$B144-1973)</f>
        <v>7176</v>
      </c>
      <c r="H144" cm="1">
        <f t="array" ref="H144">INDEX(GMWQ!$A$2:$HN$50,MATCH(1,(GMWQ!$HM$2:$HM$50=H$3)*(GMWQ!$HN$2:$HN$50=H$1),0),$B144-1973)</f>
        <v>6.3</v>
      </c>
      <c r="I144" cm="1">
        <f t="array" ref="I144">INDEX(GMWQ!$A$2:$HN$50,MATCH(1,(GMWQ!$HM$2:$HM$50=I$3)*(GMWQ!$HN$2:$HN$50=I$1),0),$B144-1973)</f>
        <v>359599</v>
      </c>
      <c r="J144" cm="1">
        <f t="array" ref="J144">INDEX(GMWQ!$A$2:$HN$50,MATCH(1,(GMWQ!$HM$2:$HM$50=J$3)*(GMWQ!$HN$2:$HN$50=J$1),0),$B144-1973)</f>
        <v>19575</v>
      </c>
      <c r="K144" cm="1">
        <f t="array" ref="K144">INDEX(GMWQ!$A$2:$HN$50,MATCH(1,(GMWQ!$HM$2:$HM$50=K$3)*(GMWQ!$HN$2:$HN$50=K$1),0),$B144-1973)</f>
        <v>559331</v>
      </c>
      <c r="L144" cm="1">
        <f t="array" ref="L144">INDEX(GMWQ!$A$2:$HN$50,MATCH(1,(GMWQ!$HM$2:$HM$50=L$3)*(GMWQ!$HN$2:$HN$50=L$1),0),$B144-1973)</f>
        <v>30747</v>
      </c>
      <c r="M144" cm="1">
        <f t="array" ref="M144">INDEX(GMWQ!$A$2:$HN$50,MATCH(1,(GMWQ!$HM$2:$HM$50=M$3)*(GMWQ!$HN$2:$HN$50=M$1),0),$B144-1973)</f>
        <v>7176</v>
      </c>
      <c r="N144" cm="1">
        <f t="array" ref="N144">INDEX(GMWQ!$A$2:$HN$50,MATCH(1,(GMWQ!$HM$2:$HM$50=N$3)*(GMWQ!$HN$2:$HN$50=N$1),0),$B144-1973)</f>
        <v>6.3</v>
      </c>
      <c r="O144" cm="1">
        <f t="array" ref="O144">INDEX(GMWQ!$A$2:$HN$50,MATCH(1,(GMWQ!$HM$2:$HM$50=O$3)*(GMWQ!$HN$2:$HN$50=O$1),0),$B144-1973)</f>
        <v>359599</v>
      </c>
      <c r="P144" cm="1">
        <f t="array" ref="P144">INDEX(GMWQ!$A$2:$HN$50,MATCH(1,(GMWQ!$HM$2:$HM$50=P$3)*(GMWQ!$HN$2:$HN$50=P$1),0),$B144-1973)</f>
        <v>19575</v>
      </c>
    </row>
    <row r="145" spans="1:16">
      <c r="B145">
        <f t="shared" si="6"/>
        <v>2118</v>
      </c>
      <c r="C145">
        <f t="shared" si="7"/>
        <v>2014</v>
      </c>
      <c r="D145">
        <f t="shared" si="7"/>
        <v>2014</v>
      </c>
      <c r="E145" cm="1">
        <f t="array" ref="E145">INDEX(GMWQ!$A$2:$HN$50,MATCH(1,(GMWQ!$HM$2:$HM$50=E$3)*(GMWQ!$HN$2:$HN$50=E$1),0),$B145-1973)</f>
        <v>563694</v>
      </c>
      <c r="F145" cm="1">
        <f t="array" ref="F145">INDEX(GMWQ!$A$2:$HN$50,MATCH(1,(GMWQ!$HM$2:$HM$50=F$3)*(GMWQ!$HN$2:$HN$50=F$1),0),$B145-1973)</f>
        <v>30873</v>
      </c>
      <c r="G145" cm="1">
        <f t="array" ref="G145">INDEX(GMWQ!$A$2:$HN$50,MATCH(1,(GMWQ!$HM$2:$HM$50=G$3)*(GMWQ!$HN$2:$HN$50=G$1),0),$B145-1973)</f>
        <v>7114.8590000000004</v>
      </c>
      <c r="H145" cm="1">
        <f t="array" ref="H145">INDEX(GMWQ!$A$2:$HN$50,MATCH(1,(GMWQ!$HM$2:$HM$50=H$3)*(GMWQ!$HN$2:$HN$50=H$1),0),$B145-1973)</f>
        <v>6</v>
      </c>
      <c r="I145" cm="1">
        <f t="array" ref="I145">INDEX(GMWQ!$A$2:$HN$50,MATCH(1,(GMWQ!$HM$2:$HM$50=I$3)*(GMWQ!$HN$2:$HN$50=I$1),0),$B145-1973)</f>
        <v>359708</v>
      </c>
      <c r="J145" cm="1">
        <f t="array" ref="J145">INDEX(GMWQ!$A$2:$HN$50,MATCH(1,(GMWQ!$HM$2:$HM$50=J$3)*(GMWQ!$HN$2:$HN$50=J$1),0),$B145-1973)</f>
        <v>19825</v>
      </c>
      <c r="K145" cm="1">
        <f t="array" ref="K145">INDEX(GMWQ!$A$2:$HN$50,MATCH(1,(GMWQ!$HM$2:$HM$50=K$3)*(GMWQ!$HN$2:$HN$50=K$1),0),$B145-1973)</f>
        <v>563694</v>
      </c>
      <c r="L145" cm="1">
        <f t="array" ref="L145">INDEX(GMWQ!$A$2:$HN$50,MATCH(1,(GMWQ!$HM$2:$HM$50=L$3)*(GMWQ!$HN$2:$HN$50=L$1),0),$B145-1973)</f>
        <v>30873</v>
      </c>
      <c r="M145" cm="1">
        <f t="array" ref="M145">INDEX(GMWQ!$A$2:$HN$50,MATCH(1,(GMWQ!$HM$2:$HM$50=M$3)*(GMWQ!$HN$2:$HN$50=M$1),0),$B145-1973)</f>
        <v>7114.8590000000004</v>
      </c>
      <c r="N145" cm="1">
        <f t="array" ref="N145">INDEX(GMWQ!$A$2:$HN$50,MATCH(1,(GMWQ!$HM$2:$HM$50=N$3)*(GMWQ!$HN$2:$HN$50=N$1),0),$B145-1973)</f>
        <v>6</v>
      </c>
      <c r="O145" cm="1">
        <f t="array" ref="O145">INDEX(GMWQ!$A$2:$HN$50,MATCH(1,(GMWQ!$HM$2:$HM$50=O$3)*(GMWQ!$HN$2:$HN$50=O$1),0),$B145-1973)</f>
        <v>359708</v>
      </c>
      <c r="P145" cm="1">
        <f t="array" ref="P145">INDEX(GMWQ!$A$2:$HN$50,MATCH(1,(GMWQ!$HM$2:$HM$50=P$3)*(GMWQ!$HN$2:$HN$50=P$1),0),$B145-1973)</f>
        <v>19825</v>
      </c>
    </row>
    <row r="146" spans="1:16">
      <c r="B146">
        <f t="shared" si="6"/>
        <v>2119</v>
      </c>
      <c r="C146">
        <f t="shared" si="7"/>
        <v>2014</v>
      </c>
      <c r="D146">
        <f t="shared" si="7"/>
        <v>2014</v>
      </c>
      <c r="E146" cm="1">
        <f t="array" ref="E146">INDEX(GMWQ!$A$2:$HN$50,MATCH(1,(GMWQ!$HM$2:$HM$50=E$3)*(GMWQ!$HN$2:$HN$50=E$1),0),$B146-1973)</f>
        <v>567619</v>
      </c>
      <c r="F146" cm="1">
        <f t="array" ref="F146">INDEX(GMWQ!$A$2:$HN$50,MATCH(1,(GMWQ!$HM$2:$HM$50=F$3)*(GMWQ!$HN$2:$HN$50=F$1),0),$B146-1973)</f>
        <v>30981</v>
      </c>
      <c r="G146" cm="1">
        <f t="array" ref="G146">INDEX(GMWQ!$A$2:$HN$50,MATCH(1,(GMWQ!$HM$2:$HM$50=G$3)*(GMWQ!$HN$2:$HN$50=G$1),0),$B146-1973)</f>
        <v>7151.2439999999997</v>
      </c>
      <c r="H146" cm="1">
        <f t="array" ref="H146">INDEX(GMWQ!$A$2:$HN$50,MATCH(1,(GMWQ!$HM$2:$HM$50=H$3)*(GMWQ!$HN$2:$HN$50=H$1),0),$B146-1973)</f>
        <v>5.7</v>
      </c>
      <c r="I146" cm="1">
        <f t="array" ref="I146">INDEX(GMWQ!$A$2:$HN$50,MATCH(1,(GMWQ!$HM$2:$HM$50=I$3)*(GMWQ!$HN$2:$HN$50=I$1),0),$B146-1973)</f>
        <v>364730</v>
      </c>
      <c r="J146" cm="1">
        <f t="array" ref="J146">INDEX(GMWQ!$A$2:$HN$50,MATCH(1,(GMWQ!$HM$2:$HM$50=J$3)*(GMWQ!$HN$2:$HN$50=J$1),0),$B146-1973)</f>
        <v>19993</v>
      </c>
      <c r="K146" cm="1">
        <f t="array" ref="K146">INDEX(GMWQ!$A$2:$HN$50,MATCH(1,(GMWQ!$HM$2:$HM$50=K$3)*(GMWQ!$HN$2:$HN$50=K$1),0),$B146-1973)</f>
        <v>567619</v>
      </c>
      <c r="L146" cm="1">
        <f t="array" ref="L146">INDEX(GMWQ!$A$2:$HN$50,MATCH(1,(GMWQ!$HM$2:$HM$50=L$3)*(GMWQ!$HN$2:$HN$50=L$1),0),$B146-1973)</f>
        <v>30981</v>
      </c>
      <c r="M146" cm="1">
        <f t="array" ref="M146">INDEX(GMWQ!$A$2:$HN$50,MATCH(1,(GMWQ!$HM$2:$HM$50=M$3)*(GMWQ!$HN$2:$HN$50=M$1),0),$B146-1973)</f>
        <v>7151.2439999999997</v>
      </c>
      <c r="N146" cm="1">
        <f t="array" ref="N146">INDEX(GMWQ!$A$2:$HN$50,MATCH(1,(GMWQ!$HM$2:$HM$50=N$3)*(GMWQ!$HN$2:$HN$50=N$1),0),$B146-1973)</f>
        <v>5.7</v>
      </c>
      <c r="O146" cm="1">
        <f t="array" ref="O146">INDEX(GMWQ!$A$2:$HN$50,MATCH(1,(GMWQ!$HM$2:$HM$50=O$3)*(GMWQ!$HN$2:$HN$50=O$1),0),$B146-1973)</f>
        <v>364730</v>
      </c>
      <c r="P146" cm="1">
        <f t="array" ref="P146">INDEX(GMWQ!$A$2:$HN$50,MATCH(1,(GMWQ!$HM$2:$HM$50=P$3)*(GMWQ!$HN$2:$HN$50=P$1),0),$B146-1973)</f>
        <v>19993</v>
      </c>
    </row>
    <row r="147" spans="1:16">
      <c r="A147">
        <v>2015</v>
      </c>
      <c r="B147">
        <f t="shared" si="6"/>
        <v>2120</v>
      </c>
      <c r="C147">
        <f t="shared" si="7"/>
        <v>2015</v>
      </c>
      <c r="D147">
        <f t="shared" si="7"/>
        <v>2014</v>
      </c>
      <c r="E147" cm="1">
        <f t="array" ref="E147">INDEX(GMWQ!$A$2:$HN$50,MATCH(1,(GMWQ!$HM$2:$HM$50=E$3)*(GMWQ!$HN$2:$HN$50=E$1),0),$B147-1973)</f>
        <v>569150</v>
      </c>
      <c r="F147" cm="1">
        <f t="array" ref="F147">INDEX(GMWQ!$A$2:$HN$50,MATCH(1,(GMWQ!$HM$2:$HM$50=F$3)*(GMWQ!$HN$2:$HN$50=F$1),0),$B147-1973)</f>
        <v>31188</v>
      </c>
      <c r="G147" cm="1">
        <f t="array" ref="G147">INDEX(GMWQ!$A$2:$HN$50,MATCH(1,(GMWQ!$HM$2:$HM$50=G$3)*(GMWQ!$HN$2:$HN$50=G$1),0),$B147-1973)</f>
        <v>7196.0320000000002</v>
      </c>
      <c r="H147" cm="1">
        <f t="array" ref="H147">INDEX(GMWQ!$A$2:$HN$50,MATCH(1,(GMWQ!$HM$2:$HM$50=H$3)*(GMWQ!$HN$2:$HN$50=H$1),0),$B147-1973)</f>
        <v>5.6</v>
      </c>
      <c r="I147" cm="1">
        <f t="array" ref="I147">INDEX(GMWQ!$A$2:$HN$50,MATCH(1,(GMWQ!$HM$2:$HM$50=I$3)*(GMWQ!$HN$2:$HN$50=I$1),0),$B147-1973)</f>
        <v>372232</v>
      </c>
      <c r="J147" cm="1">
        <f t="array" ref="J147">INDEX(GMWQ!$A$2:$HN$50,MATCH(1,(GMWQ!$HM$2:$HM$50=J$3)*(GMWQ!$HN$2:$HN$50=J$1),0),$B147-1973)</f>
        <v>20426</v>
      </c>
      <c r="K147" cm="1">
        <f t="array" ref="K147">INDEX(GMWQ!$A$2:$HN$50,MATCH(1,(GMWQ!$HM$2:$HM$50=K$3)*(GMWQ!$HN$2:$HN$50=K$1),0),$B147-1973)</f>
        <v>569150</v>
      </c>
      <c r="L147" cm="1">
        <f t="array" ref="L147">INDEX(GMWQ!$A$2:$HN$50,MATCH(1,(GMWQ!$HM$2:$HM$50=L$3)*(GMWQ!$HN$2:$HN$50=L$1),0),$B147-1973)</f>
        <v>31188</v>
      </c>
      <c r="M147" cm="1">
        <f t="array" ref="M147">INDEX(GMWQ!$A$2:$HN$50,MATCH(1,(GMWQ!$HM$2:$HM$50=M$3)*(GMWQ!$HN$2:$HN$50=M$1),0),$B147-1973)</f>
        <v>7196.0320000000002</v>
      </c>
      <c r="N147" cm="1">
        <f t="array" ref="N147">INDEX(GMWQ!$A$2:$HN$50,MATCH(1,(GMWQ!$HM$2:$HM$50=N$3)*(GMWQ!$HN$2:$HN$50=N$1),0),$B147-1973)</f>
        <v>5.6</v>
      </c>
      <c r="O147" cm="1">
        <f t="array" ref="O147">INDEX(GMWQ!$A$2:$HN$50,MATCH(1,(GMWQ!$HM$2:$HM$50=O$3)*(GMWQ!$HN$2:$HN$50=O$1),0),$B147-1973)</f>
        <v>372232</v>
      </c>
      <c r="P147" cm="1">
        <f t="array" ref="P147">INDEX(GMWQ!$A$2:$HN$50,MATCH(1,(GMWQ!$HM$2:$HM$50=P$3)*(GMWQ!$HN$2:$HN$50=P$1),0),$B147-1973)</f>
        <v>20426</v>
      </c>
    </row>
    <row r="148" spans="1:16">
      <c r="B148">
        <f t="shared" si="6"/>
        <v>2121</v>
      </c>
      <c r="C148">
        <f t="shared" si="7"/>
        <v>2015</v>
      </c>
      <c r="D148">
        <f t="shared" si="7"/>
        <v>2015</v>
      </c>
      <c r="E148" cm="1">
        <f t="array" ref="E148">INDEX(GMWQ!$A$2:$HN$50,MATCH(1,(GMWQ!$HM$2:$HM$50=E$3)*(GMWQ!$HN$2:$HN$50=E$1),0),$B148-1973)</f>
        <v>572673</v>
      </c>
      <c r="F148" cm="1">
        <f t="array" ref="F148">INDEX(GMWQ!$A$2:$HN$50,MATCH(1,(GMWQ!$HM$2:$HM$50=F$3)*(GMWQ!$HN$2:$HN$50=F$1),0),$B148-1973)</f>
        <v>31140</v>
      </c>
      <c r="G148" cm="1">
        <f t="array" ref="G148">INDEX(GMWQ!$A$2:$HN$50,MATCH(1,(GMWQ!$HM$2:$HM$50=G$3)*(GMWQ!$HN$2:$HN$50=G$1),0),$B148-1973)</f>
        <v>7235.93</v>
      </c>
      <c r="H148" cm="1">
        <f t="array" ref="H148">INDEX(GMWQ!$A$2:$HN$50,MATCH(1,(GMWQ!$HM$2:$HM$50=H$3)*(GMWQ!$HN$2:$HN$50=H$1),0),$B148-1973)</f>
        <v>5.6</v>
      </c>
      <c r="I148" cm="1">
        <f t="array" ref="I148">INDEX(GMWQ!$A$2:$HN$50,MATCH(1,(GMWQ!$HM$2:$HM$50=I$3)*(GMWQ!$HN$2:$HN$50=I$1),0),$B148-1973)</f>
        <v>381179</v>
      </c>
      <c r="J148" cm="1">
        <f t="array" ref="J148">INDEX(GMWQ!$A$2:$HN$50,MATCH(1,(GMWQ!$HM$2:$HM$50=J$3)*(GMWQ!$HN$2:$HN$50=J$1),0),$B148-1973)</f>
        <v>20839</v>
      </c>
      <c r="K148" cm="1">
        <f t="array" ref="K148">INDEX(GMWQ!$A$2:$HN$50,MATCH(1,(GMWQ!$HM$2:$HM$50=K$3)*(GMWQ!$HN$2:$HN$50=K$1),0),$B148-1973)</f>
        <v>572673</v>
      </c>
      <c r="L148" cm="1">
        <f t="array" ref="L148">INDEX(GMWQ!$A$2:$HN$50,MATCH(1,(GMWQ!$HM$2:$HM$50=L$3)*(GMWQ!$HN$2:$HN$50=L$1),0),$B148-1973)</f>
        <v>31140</v>
      </c>
      <c r="M148" cm="1">
        <f t="array" ref="M148">INDEX(GMWQ!$A$2:$HN$50,MATCH(1,(GMWQ!$HM$2:$HM$50=M$3)*(GMWQ!$HN$2:$HN$50=M$1),0),$B148-1973)</f>
        <v>7235.93</v>
      </c>
      <c r="N148" cm="1">
        <f t="array" ref="N148">INDEX(GMWQ!$A$2:$HN$50,MATCH(1,(GMWQ!$HM$2:$HM$50=N$3)*(GMWQ!$HN$2:$HN$50=N$1),0),$B148-1973)</f>
        <v>5.6</v>
      </c>
      <c r="O148" cm="1">
        <f t="array" ref="O148">INDEX(GMWQ!$A$2:$HN$50,MATCH(1,(GMWQ!$HM$2:$HM$50=O$3)*(GMWQ!$HN$2:$HN$50=O$1),0),$B148-1973)</f>
        <v>381179</v>
      </c>
      <c r="P148" cm="1">
        <f t="array" ref="P148">INDEX(GMWQ!$A$2:$HN$50,MATCH(1,(GMWQ!$HM$2:$HM$50=P$3)*(GMWQ!$HN$2:$HN$50=P$1),0),$B148-1973)</f>
        <v>20839</v>
      </c>
    </row>
    <row r="149" spans="1:16">
      <c r="B149">
        <f t="shared" si="6"/>
        <v>2122</v>
      </c>
      <c r="C149">
        <f t="shared" si="7"/>
        <v>2015</v>
      </c>
      <c r="D149">
        <f t="shared" si="7"/>
        <v>2015</v>
      </c>
      <c r="E149" cm="1">
        <f t="array" ref="E149">INDEX(GMWQ!$A$2:$HN$50,MATCH(1,(GMWQ!$HM$2:$HM$50=E$3)*(GMWQ!$HN$2:$HN$50=E$1),0),$B149-1973)</f>
        <v>574836</v>
      </c>
      <c r="F149" cm="1">
        <f t="array" ref="F149">INDEX(GMWQ!$A$2:$HN$50,MATCH(1,(GMWQ!$HM$2:$HM$50=F$3)*(GMWQ!$HN$2:$HN$50=F$1),0),$B149-1973)</f>
        <v>31361</v>
      </c>
      <c r="G149" cm="1">
        <f t="array" ref="G149">INDEX(GMWQ!$A$2:$HN$50,MATCH(1,(GMWQ!$HM$2:$HM$50=G$3)*(GMWQ!$HN$2:$HN$50=G$1),0),$B149-1973)</f>
        <v>7286.7740000000003</v>
      </c>
      <c r="H149" cm="1">
        <f t="array" ref="H149">INDEX(GMWQ!$A$2:$HN$50,MATCH(1,(GMWQ!$HM$2:$HM$50=H$3)*(GMWQ!$HN$2:$HN$50=H$1),0),$B149-1973)</f>
        <v>5.4</v>
      </c>
      <c r="I149" cm="1">
        <f t="array" ref="I149">INDEX(GMWQ!$A$2:$HN$50,MATCH(1,(GMWQ!$HM$2:$HM$50=I$3)*(GMWQ!$HN$2:$HN$50=I$1),0),$B149-1973)</f>
        <v>388638</v>
      </c>
      <c r="J149" cm="1">
        <f t="array" ref="J149">INDEX(GMWQ!$A$2:$HN$50,MATCH(1,(GMWQ!$HM$2:$HM$50=J$3)*(GMWQ!$HN$2:$HN$50=J$1),0),$B149-1973)</f>
        <v>20846</v>
      </c>
      <c r="K149" cm="1">
        <f t="array" ref="K149">INDEX(GMWQ!$A$2:$HN$50,MATCH(1,(GMWQ!$HM$2:$HM$50=K$3)*(GMWQ!$HN$2:$HN$50=K$1),0),$B149-1973)</f>
        <v>574836</v>
      </c>
      <c r="L149" cm="1">
        <f t="array" ref="L149">INDEX(GMWQ!$A$2:$HN$50,MATCH(1,(GMWQ!$HM$2:$HM$50=L$3)*(GMWQ!$HN$2:$HN$50=L$1),0),$B149-1973)</f>
        <v>31361</v>
      </c>
      <c r="M149" cm="1">
        <f t="array" ref="M149">INDEX(GMWQ!$A$2:$HN$50,MATCH(1,(GMWQ!$HM$2:$HM$50=M$3)*(GMWQ!$HN$2:$HN$50=M$1),0),$B149-1973)</f>
        <v>7286.7740000000003</v>
      </c>
      <c r="N149" cm="1">
        <f t="array" ref="N149">INDEX(GMWQ!$A$2:$HN$50,MATCH(1,(GMWQ!$HM$2:$HM$50=N$3)*(GMWQ!$HN$2:$HN$50=N$1),0),$B149-1973)</f>
        <v>5.4</v>
      </c>
      <c r="O149" cm="1">
        <f t="array" ref="O149">INDEX(GMWQ!$A$2:$HN$50,MATCH(1,(GMWQ!$HM$2:$HM$50=O$3)*(GMWQ!$HN$2:$HN$50=O$1),0),$B149-1973)</f>
        <v>388638</v>
      </c>
      <c r="P149" cm="1">
        <f t="array" ref="P149">INDEX(GMWQ!$A$2:$HN$50,MATCH(1,(GMWQ!$HM$2:$HM$50=P$3)*(GMWQ!$HN$2:$HN$50=P$1),0),$B149-1973)</f>
        <v>20846</v>
      </c>
    </row>
    <row r="150" spans="1:16">
      <c r="B150">
        <f t="shared" si="6"/>
        <v>2123</v>
      </c>
      <c r="C150">
        <f t="shared" si="7"/>
        <v>2015</v>
      </c>
      <c r="D150">
        <f t="shared" si="7"/>
        <v>2015</v>
      </c>
      <c r="E150" cm="1">
        <f t="array" ref="E150">INDEX(GMWQ!$A$2:$HN$50,MATCH(1,(GMWQ!$HM$2:$HM$50=E$3)*(GMWQ!$HN$2:$HN$50=E$1),0),$B150-1973)</f>
        <v>578068</v>
      </c>
      <c r="F150" cm="1">
        <f t="array" ref="F150">INDEX(GMWQ!$A$2:$HN$50,MATCH(1,(GMWQ!$HM$2:$HM$50=F$3)*(GMWQ!$HN$2:$HN$50=F$1),0),$B150-1973)</f>
        <v>31569</v>
      </c>
      <c r="G150" cm="1">
        <f t="array" ref="G150">INDEX(GMWQ!$A$2:$HN$50,MATCH(1,(GMWQ!$HM$2:$HM$50=G$3)*(GMWQ!$HN$2:$HN$50=G$1),0),$B150-1973)</f>
        <v>7292.8819999999996</v>
      </c>
      <c r="H150" cm="1">
        <f t="array" ref="H150">INDEX(GMWQ!$A$2:$HN$50,MATCH(1,(GMWQ!$HM$2:$HM$50=H$3)*(GMWQ!$HN$2:$HN$50=H$1),0),$B150-1973)</f>
        <v>5.0999999999999996</v>
      </c>
      <c r="I150" cm="1">
        <f t="array" ref="I150">INDEX(GMWQ!$A$2:$HN$50,MATCH(1,(GMWQ!$HM$2:$HM$50=I$3)*(GMWQ!$HN$2:$HN$50=I$1),0),$B150-1973)</f>
        <v>388470</v>
      </c>
      <c r="J150" cm="1">
        <f t="array" ref="J150">INDEX(GMWQ!$A$2:$HN$50,MATCH(1,(GMWQ!$HM$2:$HM$50=J$3)*(GMWQ!$HN$2:$HN$50=J$1),0),$B150-1973)</f>
        <v>21129</v>
      </c>
      <c r="K150" cm="1">
        <f t="array" ref="K150">INDEX(GMWQ!$A$2:$HN$50,MATCH(1,(GMWQ!$HM$2:$HM$50=K$3)*(GMWQ!$HN$2:$HN$50=K$1),0),$B150-1973)</f>
        <v>578068</v>
      </c>
      <c r="L150" cm="1">
        <f t="array" ref="L150">INDEX(GMWQ!$A$2:$HN$50,MATCH(1,(GMWQ!$HM$2:$HM$50=L$3)*(GMWQ!$HN$2:$HN$50=L$1),0),$B150-1973)</f>
        <v>31569</v>
      </c>
      <c r="M150" cm="1">
        <f t="array" ref="M150">INDEX(GMWQ!$A$2:$HN$50,MATCH(1,(GMWQ!$HM$2:$HM$50=M$3)*(GMWQ!$HN$2:$HN$50=M$1),0),$B150-1973)</f>
        <v>7292.8819999999996</v>
      </c>
      <c r="N150" cm="1">
        <f t="array" ref="N150">INDEX(GMWQ!$A$2:$HN$50,MATCH(1,(GMWQ!$HM$2:$HM$50=N$3)*(GMWQ!$HN$2:$HN$50=N$1),0),$B150-1973)</f>
        <v>5.0999999999999996</v>
      </c>
      <c r="O150" cm="1">
        <f t="array" ref="O150">INDEX(GMWQ!$A$2:$HN$50,MATCH(1,(GMWQ!$HM$2:$HM$50=O$3)*(GMWQ!$HN$2:$HN$50=O$1),0),$B150-1973)</f>
        <v>388470</v>
      </c>
      <c r="P150" cm="1">
        <f t="array" ref="P150">INDEX(GMWQ!$A$2:$HN$50,MATCH(1,(GMWQ!$HM$2:$HM$50=P$3)*(GMWQ!$HN$2:$HN$50=P$1),0),$B150-1973)</f>
        <v>21129</v>
      </c>
    </row>
    <row r="151" spans="1:16">
      <c r="A151">
        <v>2016</v>
      </c>
      <c r="B151">
        <f t="shared" si="6"/>
        <v>2124</v>
      </c>
      <c r="C151">
        <f t="shared" si="7"/>
        <v>2016</v>
      </c>
      <c r="D151">
        <f t="shared" si="7"/>
        <v>2015</v>
      </c>
      <c r="E151" cm="1">
        <f t="array" ref="E151">INDEX(GMWQ!$A$2:$HN$50,MATCH(1,(GMWQ!$HM$2:$HM$50=E$3)*(GMWQ!$HN$2:$HN$50=E$1),0),$B151-1973)</f>
        <v>580110</v>
      </c>
      <c r="F151" cm="1">
        <f t="array" ref="F151">INDEX(GMWQ!$A$2:$HN$50,MATCH(1,(GMWQ!$HM$2:$HM$50=F$3)*(GMWQ!$HN$2:$HN$50=F$1),0),$B151-1973)</f>
        <v>31603</v>
      </c>
      <c r="G151" cm="1">
        <f t="array" ref="G151">INDEX(GMWQ!$A$2:$HN$50,MATCH(1,(GMWQ!$HM$2:$HM$50=G$3)*(GMWQ!$HN$2:$HN$50=G$1),0),$B151-1973)</f>
        <v>7378.1360000000004</v>
      </c>
      <c r="H151" cm="1">
        <f t="array" ref="H151">INDEX(GMWQ!$A$2:$HN$50,MATCH(1,(GMWQ!$HM$2:$HM$50=H$3)*(GMWQ!$HN$2:$HN$50=H$1),0),$B151-1973)</f>
        <v>5.0999999999999996</v>
      </c>
      <c r="I151" cm="1">
        <f t="array" ref="I151">INDEX(GMWQ!$A$2:$HN$50,MATCH(1,(GMWQ!$HM$2:$HM$50=I$3)*(GMWQ!$HN$2:$HN$50=I$1),0),$B151-1973)</f>
        <v>386874</v>
      </c>
      <c r="J151" cm="1">
        <f t="array" ref="J151">INDEX(GMWQ!$A$2:$HN$50,MATCH(1,(GMWQ!$HM$2:$HM$50=J$3)*(GMWQ!$HN$2:$HN$50=J$1),0),$B151-1973)</f>
        <v>20549</v>
      </c>
      <c r="K151" cm="1">
        <f t="array" ref="K151">INDEX(GMWQ!$A$2:$HN$50,MATCH(1,(GMWQ!$HM$2:$HM$50=K$3)*(GMWQ!$HN$2:$HN$50=K$1),0),$B151-1973)</f>
        <v>580110</v>
      </c>
      <c r="L151" cm="1">
        <f t="array" ref="L151">INDEX(GMWQ!$A$2:$HN$50,MATCH(1,(GMWQ!$HM$2:$HM$50=L$3)*(GMWQ!$HN$2:$HN$50=L$1),0),$B151-1973)</f>
        <v>31603</v>
      </c>
      <c r="M151" cm="1">
        <f t="array" ref="M151">INDEX(GMWQ!$A$2:$HN$50,MATCH(1,(GMWQ!$HM$2:$HM$50=M$3)*(GMWQ!$HN$2:$HN$50=M$1),0),$B151-1973)</f>
        <v>7378.1360000000004</v>
      </c>
      <c r="N151" cm="1">
        <f t="array" ref="N151">INDEX(GMWQ!$A$2:$HN$50,MATCH(1,(GMWQ!$HM$2:$HM$50=N$3)*(GMWQ!$HN$2:$HN$50=N$1),0),$B151-1973)</f>
        <v>5.0999999999999996</v>
      </c>
      <c r="O151" cm="1">
        <f t="array" ref="O151">INDEX(GMWQ!$A$2:$HN$50,MATCH(1,(GMWQ!$HM$2:$HM$50=O$3)*(GMWQ!$HN$2:$HN$50=O$1),0),$B151-1973)</f>
        <v>386874</v>
      </c>
      <c r="P151" cm="1">
        <f t="array" ref="P151">INDEX(GMWQ!$A$2:$HN$50,MATCH(1,(GMWQ!$HM$2:$HM$50=P$3)*(GMWQ!$HN$2:$HN$50=P$1),0),$B151-1973)</f>
        <v>20549</v>
      </c>
    </row>
    <row r="152" spans="1:16">
      <c r="B152">
        <f t="shared" si="6"/>
        <v>2125</v>
      </c>
      <c r="C152">
        <f t="shared" si="7"/>
        <v>2016</v>
      </c>
      <c r="D152">
        <f t="shared" si="7"/>
        <v>2016</v>
      </c>
      <c r="E152" cm="1">
        <f t="array" ref="E152">INDEX(GMWQ!$A$2:$HN$50,MATCH(1,(GMWQ!$HM$2:$HM$50=E$3)*(GMWQ!$HN$2:$HN$50=E$1),0),$B152-1973)</f>
        <v>583383</v>
      </c>
      <c r="F152" cm="1">
        <f t="array" ref="F152">INDEX(GMWQ!$A$2:$HN$50,MATCH(1,(GMWQ!$HM$2:$HM$50=F$3)*(GMWQ!$HN$2:$HN$50=F$1),0),$B152-1973)</f>
        <v>31778</v>
      </c>
      <c r="G152" cm="1">
        <f t="array" ref="G152">INDEX(GMWQ!$A$2:$HN$50,MATCH(1,(GMWQ!$HM$2:$HM$50=G$3)*(GMWQ!$HN$2:$HN$50=G$1),0),$B152-1973)</f>
        <v>7418.134</v>
      </c>
      <c r="H152" cm="1">
        <f t="array" ref="H152">INDEX(GMWQ!$A$2:$HN$50,MATCH(1,(GMWQ!$HM$2:$HM$50=H$3)*(GMWQ!$HN$2:$HN$50=H$1),0),$B152-1973)</f>
        <v>5</v>
      </c>
      <c r="I152" cm="1">
        <f t="array" ref="I152">INDEX(GMWQ!$A$2:$HN$50,MATCH(1,(GMWQ!$HM$2:$HM$50=I$3)*(GMWQ!$HN$2:$HN$50=I$1),0),$B152-1973)</f>
        <v>387633</v>
      </c>
      <c r="J152" cm="1">
        <f t="array" ref="J152">INDEX(GMWQ!$A$2:$HN$50,MATCH(1,(GMWQ!$HM$2:$HM$50=J$3)*(GMWQ!$HN$2:$HN$50=J$1),0),$B152-1973)</f>
        <v>22462</v>
      </c>
      <c r="K152" cm="1">
        <f t="array" ref="K152">INDEX(GMWQ!$A$2:$HN$50,MATCH(1,(GMWQ!$HM$2:$HM$50=K$3)*(GMWQ!$HN$2:$HN$50=K$1),0),$B152-1973)</f>
        <v>583383</v>
      </c>
      <c r="L152" cm="1">
        <f t="array" ref="L152">INDEX(GMWQ!$A$2:$HN$50,MATCH(1,(GMWQ!$HM$2:$HM$50=L$3)*(GMWQ!$HN$2:$HN$50=L$1),0),$B152-1973)</f>
        <v>31778</v>
      </c>
      <c r="M152" cm="1">
        <f t="array" ref="M152">INDEX(GMWQ!$A$2:$HN$50,MATCH(1,(GMWQ!$HM$2:$HM$50=M$3)*(GMWQ!$HN$2:$HN$50=M$1),0),$B152-1973)</f>
        <v>7418.134</v>
      </c>
      <c r="N152" cm="1">
        <f t="array" ref="N152">INDEX(GMWQ!$A$2:$HN$50,MATCH(1,(GMWQ!$HM$2:$HM$50=N$3)*(GMWQ!$HN$2:$HN$50=N$1),0),$B152-1973)</f>
        <v>5</v>
      </c>
      <c r="O152" cm="1">
        <f t="array" ref="O152">INDEX(GMWQ!$A$2:$HN$50,MATCH(1,(GMWQ!$HM$2:$HM$50=O$3)*(GMWQ!$HN$2:$HN$50=O$1),0),$B152-1973)</f>
        <v>387633</v>
      </c>
      <c r="P152" cm="1">
        <f t="array" ref="P152">INDEX(GMWQ!$A$2:$HN$50,MATCH(1,(GMWQ!$HM$2:$HM$50=P$3)*(GMWQ!$HN$2:$HN$50=P$1),0),$B152-1973)</f>
        <v>22462</v>
      </c>
    </row>
    <row r="153" spans="1:16">
      <c r="B153">
        <f t="shared" si="6"/>
        <v>2126</v>
      </c>
      <c r="C153">
        <f t="shared" si="7"/>
        <v>2016</v>
      </c>
      <c r="D153">
        <f t="shared" si="7"/>
        <v>2016</v>
      </c>
      <c r="E153" cm="1">
        <f t="array" ref="E153">INDEX(GMWQ!$A$2:$HN$50,MATCH(1,(GMWQ!$HM$2:$HM$50=E$3)*(GMWQ!$HN$2:$HN$50=E$1),0),$B153-1973)</f>
        <v>585856</v>
      </c>
      <c r="F153" cm="1">
        <f t="array" ref="F153">INDEX(GMWQ!$A$2:$HN$50,MATCH(1,(GMWQ!$HM$2:$HM$50=F$3)*(GMWQ!$HN$2:$HN$50=F$1),0),$B153-1973)</f>
        <v>31843</v>
      </c>
      <c r="G153" cm="1">
        <f t="array" ref="G153">INDEX(GMWQ!$A$2:$HN$50,MATCH(1,(GMWQ!$HM$2:$HM$50=G$3)*(GMWQ!$HN$2:$HN$50=G$1),0),$B153-1973)</f>
        <v>7455.1180000000004</v>
      </c>
      <c r="H153" cm="1">
        <f t="array" ref="H153">INDEX(GMWQ!$A$2:$HN$50,MATCH(1,(GMWQ!$HM$2:$HM$50=H$3)*(GMWQ!$HN$2:$HN$50=H$1),0),$B153-1973)</f>
        <v>4.9000000000000004</v>
      </c>
      <c r="I153" cm="1">
        <f t="array" ref="I153">INDEX(GMWQ!$A$2:$HN$50,MATCH(1,(GMWQ!$HM$2:$HM$50=I$3)*(GMWQ!$HN$2:$HN$50=I$1),0),$B153-1973)</f>
        <v>384657</v>
      </c>
      <c r="J153" cm="1">
        <f t="array" ref="J153">INDEX(GMWQ!$A$2:$HN$50,MATCH(1,(GMWQ!$HM$2:$HM$50=J$3)*(GMWQ!$HN$2:$HN$50=J$1),0),$B153-1973)</f>
        <v>22802</v>
      </c>
      <c r="K153" cm="1">
        <f t="array" ref="K153">INDEX(GMWQ!$A$2:$HN$50,MATCH(1,(GMWQ!$HM$2:$HM$50=K$3)*(GMWQ!$HN$2:$HN$50=K$1),0),$B153-1973)</f>
        <v>585856</v>
      </c>
      <c r="L153" cm="1">
        <f t="array" ref="L153">INDEX(GMWQ!$A$2:$HN$50,MATCH(1,(GMWQ!$HM$2:$HM$50=L$3)*(GMWQ!$HN$2:$HN$50=L$1),0),$B153-1973)</f>
        <v>31843</v>
      </c>
      <c r="M153" cm="1">
        <f t="array" ref="M153">INDEX(GMWQ!$A$2:$HN$50,MATCH(1,(GMWQ!$HM$2:$HM$50=M$3)*(GMWQ!$HN$2:$HN$50=M$1),0),$B153-1973)</f>
        <v>7455.1180000000004</v>
      </c>
      <c r="N153" cm="1">
        <f t="array" ref="N153">INDEX(GMWQ!$A$2:$HN$50,MATCH(1,(GMWQ!$HM$2:$HM$50=N$3)*(GMWQ!$HN$2:$HN$50=N$1),0),$B153-1973)</f>
        <v>4.9000000000000004</v>
      </c>
      <c r="O153" cm="1">
        <f t="array" ref="O153">INDEX(GMWQ!$A$2:$HN$50,MATCH(1,(GMWQ!$HM$2:$HM$50=O$3)*(GMWQ!$HN$2:$HN$50=O$1),0),$B153-1973)</f>
        <v>384657</v>
      </c>
      <c r="P153" cm="1">
        <f t="array" ref="P153">INDEX(GMWQ!$A$2:$HN$50,MATCH(1,(GMWQ!$HM$2:$HM$50=P$3)*(GMWQ!$HN$2:$HN$50=P$1),0),$B153-1973)</f>
        <v>22802</v>
      </c>
    </row>
    <row r="154" spans="1:16">
      <c r="B154">
        <f t="shared" si="6"/>
        <v>2127</v>
      </c>
      <c r="C154">
        <f t="shared" si="7"/>
        <v>2016</v>
      </c>
      <c r="D154">
        <f t="shared" si="7"/>
        <v>2016</v>
      </c>
      <c r="E154" cm="1">
        <f t="array" ref="E154">INDEX(GMWQ!$A$2:$HN$50,MATCH(1,(GMWQ!$HM$2:$HM$50=E$3)*(GMWQ!$HN$2:$HN$50=E$1),0),$B154-1973)</f>
        <v>589476</v>
      </c>
      <c r="F154" cm="1">
        <f t="array" ref="F154">INDEX(GMWQ!$A$2:$HN$50,MATCH(1,(GMWQ!$HM$2:$HM$50=F$3)*(GMWQ!$HN$2:$HN$50=F$1),0),$B154-1973)</f>
        <v>31877</v>
      </c>
      <c r="G154" cm="1">
        <f t="array" ref="G154">INDEX(GMWQ!$A$2:$HN$50,MATCH(1,(GMWQ!$HM$2:$HM$50=G$3)*(GMWQ!$HN$2:$HN$50=G$1),0),$B154-1973)</f>
        <v>7453.085</v>
      </c>
      <c r="H154" cm="1">
        <f t="array" ref="H154">INDEX(GMWQ!$A$2:$HN$50,MATCH(1,(GMWQ!$HM$2:$HM$50=H$3)*(GMWQ!$HN$2:$HN$50=H$1),0),$B154-1973)</f>
        <v>4.8</v>
      </c>
      <c r="I154" cm="1">
        <f t="array" ref="I154">INDEX(GMWQ!$A$2:$HN$50,MATCH(1,(GMWQ!$HM$2:$HM$50=I$3)*(GMWQ!$HN$2:$HN$50=I$1),0),$B154-1973)</f>
        <v>381981</v>
      </c>
      <c r="J154" cm="1">
        <f t="array" ref="J154">INDEX(GMWQ!$A$2:$HN$50,MATCH(1,(GMWQ!$HM$2:$HM$50=J$3)*(GMWQ!$HN$2:$HN$50=J$1),0),$B154-1973)</f>
        <v>23011</v>
      </c>
      <c r="K154" cm="1">
        <f t="array" ref="K154">INDEX(GMWQ!$A$2:$HN$50,MATCH(1,(GMWQ!$HM$2:$HM$50=K$3)*(GMWQ!$HN$2:$HN$50=K$1),0),$B154-1973)</f>
        <v>589476</v>
      </c>
      <c r="L154" cm="1">
        <f t="array" ref="L154">INDEX(GMWQ!$A$2:$HN$50,MATCH(1,(GMWQ!$HM$2:$HM$50=L$3)*(GMWQ!$HN$2:$HN$50=L$1),0),$B154-1973)</f>
        <v>31877</v>
      </c>
      <c r="M154" cm="1">
        <f t="array" ref="M154">INDEX(GMWQ!$A$2:$HN$50,MATCH(1,(GMWQ!$HM$2:$HM$50=M$3)*(GMWQ!$HN$2:$HN$50=M$1),0),$B154-1973)</f>
        <v>7453.085</v>
      </c>
      <c r="N154" cm="1">
        <f t="array" ref="N154">INDEX(GMWQ!$A$2:$HN$50,MATCH(1,(GMWQ!$HM$2:$HM$50=N$3)*(GMWQ!$HN$2:$HN$50=N$1),0),$B154-1973)</f>
        <v>4.8</v>
      </c>
      <c r="O154" cm="1">
        <f t="array" ref="O154">INDEX(GMWQ!$A$2:$HN$50,MATCH(1,(GMWQ!$HM$2:$HM$50=O$3)*(GMWQ!$HN$2:$HN$50=O$1),0),$B154-1973)</f>
        <v>381981</v>
      </c>
      <c r="P154" cm="1">
        <f t="array" ref="P154">INDEX(GMWQ!$A$2:$HN$50,MATCH(1,(GMWQ!$HM$2:$HM$50=P$3)*(GMWQ!$HN$2:$HN$50=P$1),0),$B154-1973)</f>
        <v>23011</v>
      </c>
    </row>
    <row r="155" spans="1:16">
      <c r="A155">
        <v>2017</v>
      </c>
      <c r="B155">
        <f t="shared" si="6"/>
        <v>2128</v>
      </c>
      <c r="C155">
        <f t="shared" si="7"/>
        <v>2017</v>
      </c>
      <c r="D155">
        <f t="shared" si="7"/>
        <v>2016</v>
      </c>
      <c r="E155" cm="1">
        <f t="array" ref="E155">INDEX(GMWQ!$A$2:$HN$50,MATCH(1,(GMWQ!$HM$2:$HM$50=E$3)*(GMWQ!$HN$2:$HN$50=E$1),0),$B155-1973)</f>
        <v>594423</v>
      </c>
      <c r="F155" cm="1">
        <f t="array" ref="F155">INDEX(GMWQ!$A$2:$HN$50,MATCH(1,(GMWQ!$HM$2:$HM$50=F$3)*(GMWQ!$HN$2:$HN$50=F$1),0),$B155-1973)</f>
        <v>31978</v>
      </c>
      <c r="G155" cm="1">
        <f t="array" ref="G155">INDEX(GMWQ!$A$2:$HN$50,MATCH(1,(GMWQ!$HM$2:$HM$50=G$3)*(GMWQ!$HN$2:$HN$50=G$1),0),$B155-1973)</f>
        <v>7552.2139999999999</v>
      </c>
      <c r="H155" cm="1">
        <f t="array" ref="H155">INDEX(GMWQ!$A$2:$HN$50,MATCH(1,(GMWQ!$HM$2:$HM$50=H$3)*(GMWQ!$HN$2:$HN$50=H$1),0),$B155-1973)</f>
        <v>4.5999999999999996</v>
      </c>
      <c r="I155" cm="1">
        <f t="array" ref="I155">INDEX(GMWQ!$A$2:$HN$50,MATCH(1,(GMWQ!$HM$2:$HM$50=I$3)*(GMWQ!$HN$2:$HN$50=I$1),0),$B155-1973)</f>
        <v>382290</v>
      </c>
      <c r="J155" cm="1">
        <f t="array" ref="J155">INDEX(GMWQ!$A$2:$HN$50,MATCH(1,(GMWQ!$HM$2:$HM$50=J$3)*(GMWQ!$HN$2:$HN$50=J$1),0),$B155-1973)</f>
        <v>23425</v>
      </c>
      <c r="K155" cm="1">
        <f t="array" ref="K155">INDEX(GMWQ!$A$2:$HN$50,MATCH(1,(GMWQ!$HM$2:$HM$50=K$3)*(GMWQ!$HN$2:$HN$50=K$1),0),$B155-1973)</f>
        <v>594423</v>
      </c>
      <c r="L155" cm="1">
        <f t="array" ref="L155">INDEX(GMWQ!$A$2:$HN$50,MATCH(1,(GMWQ!$HM$2:$HM$50=L$3)*(GMWQ!$HN$2:$HN$50=L$1),0),$B155-1973)</f>
        <v>31978</v>
      </c>
      <c r="M155" cm="1">
        <f t="array" ref="M155">INDEX(GMWQ!$A$2:$HN$50,MATCH(1,(GMWQ!$HM$2:$HM$50=M$3)*(GMWQ!$HN$2:$HN$50=M$1),0),$B155-1973)</f>
        <v>7552.2139999999999</v>
      </c>
      <c r="N155" cm="1">
        <f t="array" ref="N155">INDEX(GMWQ!$A$2:$HN$50,MATCH(1,(GMWQ!$HM$2:$HM$50=N$3)*(GMWQ!$HN$2:$HN$50=N$1),0),$B155-1973)</f>
        <v>4.5999999999999996</v>
      </c>
      <c r="O155" cm="1">
        <f t="array" ref="O155">INDEX(GMWQ!$A$2:$HN$50,MATCH(1,(GMWQ!$HM$2:$HM$50=O$3)*(GMWQ!$HN$2:$HN$50=O$1),0),$B155-1973)</f>
        <v>382290</v>
      </c>
      <c r="P155" cm="1">
        <f t="array" ref="P155">INDEX(GMWQ!$A$2:$HN$50,MATCH(1,(GMWQ!$HM$2:$HM$50=P$3)*(GMWQ!$HN$2:$HN$50=P$1),0),$B155-1973)</f>
        <v>23425</v>
      </c>
    </row>
    <row r="156" spans="1:16">
      <c r="B156">
        <f t="shared" si="6"/>
        <v>2129</v>
      </c>
      <c r="C156">
        <f t="shared" si="7"/>
        <v>2017</v>
      </c>
      <c r="D156">
        <f t="shared" si="7"/>
        <v>2017</v>
      </c>
      <c r="E156" cm="1">
        <f t="array" ref="E156">INDEX(GMWQ!$A$2:$HN$50,MATCH(1,(GMWQ!$HM$2:$HM$50=E$3)*(GMWQ!$HN$2:$HN$50=E$1),0),$B156-1973)</f>
        <v>598176</v>
      </c>
      <c r="F156" cm="1">
        <f t="array" ref="F156">INDEX(GMWQ!$A$2:$HN$50,MATCH(1,(GMWQ!$HM$2:$HM$50=F$3)*(GMWQ!$HN$2:$HN$50=F$1),0),$B156-1973)</f>
        <v>32098</v>
      </c>
      <c r="G156" cm="1">
        <f t="array" ref="G156">INDEX(GMWQ!$A$2:$HN$50,MATCH(1,(GMWQ!$HM$2:$HM$50=G$3)*(GMWQ!$HN$2:$HN$50=G$1),0),$B156-1973)</f>
        <v>7621.8649999999998</v>
      </c>
      <c r="H156" cm="1">
        <f t="array" ref="H156">INDEX(GMWQ!$A$2:$HN$50,MATCH(1,(GMWQ!$HM$2:$HM$50=H$3)*(GMWQ!$HN$2:$HN$50=H$1),0),$B156-1973)</f>
        <v>4.5</v>
      </c>
      <c r="I156" cm="1">
        <f t="array" ref="I156">INDEX(GMWQ!$A$2:$HN$50,MATCH(1,(GMWQ!$HM$2:$HM$50=I$3)*(GMWQ!$HN$2:$HN$50=I$1),0),$B156-1973)</f>
        <v>390332</v>
      </c>
      <c r="J156" cm="1">
        <f t="array" ref="J156">INDEX(GMWQ!$A$2:$HN$50,MATCH(1,(GMWQ!$HM$2:$HM$50=J$3)*(GMWQ!$HN$2:$HN$50=J$1),0),$B156-1973)</f>
        <v>23645</v>
      </c>
      <c r="K156" cm="1">
        <f t="array" ref="K156">INDEX(GMWQ!$A$2:$HN$50,MATCH(1,(GMWQ!$HM$2:$HM$50=K$3)*(GMWQ!$HN$2:$HN$50=K$1),0),$B156-1973)</f>
        <v>598176</v>
      </c>
      <c r="L156" cm="1">
        <f t="array" ref="L156">INDEX(GMWQ!$A$2:$HN$50,MATCH(1,(GMWQ!$HM$2:$HM$50=L$3)*(GMWQ!$HN$2:$HN$50=L$1),0),$B156-1973)</f>
        <v>32098</v>
      </c>
      <c r="M156" cm="1">
        <f t="array" ref="M156">INDEX(GMWQ!$A$2:$HN$50,MATCH(1,(GMWQ!$HM$2:$HM$50=M$3)*(GMWQ!$HN$2:$HN$50=M$1),0),$B156-1973)</f>
        <v>7621.8649999999998</v>
      </c>
      <c r="N156" cm="1">
        <f t="array" ref="N156">INDEX(GMWQ!$A$2:$HN$50,MATCH(1,(GMWQ!$HM$2:$HM$50=N$3)*(GMWQ!$HN$2:$HN$50=N$1),0),$B156-1973)</f>
        <v>4.5</v>
      </c>
      <c r="O156" cm="1">
        <f t="array" ref="O156">INDEX(GMWQ!$A$2:$HN$50,MATCH(1,(GMWQ!$HM$2:$HM$50=O$3)*(GMWQ!$HN$2:$HN$50=O$1),0),$B156-1973)</f>
        <v>390332</v>
      </c>
      <c r="P156" cm="1">
        <f t="array" ref="P156">INDEX(GMWQ!$A$2:$HN$50,MATCH(1,(GMWQ!$HM$2:$HM$50=P$3)*(GMWQ!$HN$2:$HN$50=P$1),0),$B156-1973)</f>
        <v>23645</v>
      </c>
    </row>
    <row r="157" spans="1:16">
      <c r="B157">
        <f t="shared" si="6"/>
        <v>2130</v>
      </c>
      <c r="C157">
        <f t="shared" si="7"/>
        <v>2017</v>
      </c>
      <c r="D157">
        <f t="shared" si="7"/>
        <v>2017</v>
      </c>
      <c r="E157" cm="1">
        <f t="array" ref="E157">INDEX(GMWQ!$A$2:$HN$50,MATCH(1,(GMWQ!$HM$2:$HM$50=E$3)*(GMWQ!$HN$2:$HN$50=E$1),0),$B157-1973)</f>
        <v>601961</v>
      </c>
      <c r="F157" cm="1">
        <f t="array" ref="F157">INDEX(GMWQ!$A$2:$HN$50,MATCH(1,(GMWQ!$HM$2:$HM$50=F$3)*(GMWQ!$HN$2:$HN$50=F$1),0),$B157-1973)</f>
        <v>32093</v>
      </c>
      <c r="G157" cm="1">
        <f t="array" ref="G157">INDEX(GMWQ!$A$2:$HN$50,MATCH(1,(GMWQ!$HM$2:$HM$50=G$3)*(GMWQ!$HN$2:$HN$50=G$1),0),$B157-1973)</f>
        <v>7682.0569999999998</v>
      </c>
      <c r="H157" cm="1">
        <f t="array" ref="H157">INDEX(GMWQ!$A$2:$HN$50,MATCH(1,(GMWQ!$HM$2:$HM$50=H$3)*(GMWQ!$HN$2:$HN$50=H$1),0),$B157-1973)</f>
        <v>4.3</v>
      </c>
      <c r="I157" cm="1">
        <f t="array" ref="I157">INDEX(GMWQ!$A$2:$HN$50,MATCH(1,(GMWQ!$HM$2:$HM$50=I$3)*(GMWQ!$HN$2:$HN$50=I$1),0),$B157-1973)</f>
        <v>390954</v>
      </c>
      <c r="J157" cm="1">
        <f t="array" ref="J157">INDEX(GMWQ!$A$2:$HN$50,MATCH(1,(GMWQ!$HM$2:$HM$50=J$3)*(GMWQ!$HN$2:$HN$50=J$1),0),$B157-1973)</f>
        <v>23594</v>
      </c>
      <c r="K157" cm="1">
        <f t="array" ref="K157">INDEX(GMWQ!$A$2:$HN$50,MATCH(1,(GMWQ!$HM$2:$HM$50=K$3)*(GMWQ!$HN$2:$HN$50=K$1),0),$B157-1973)</f>
        <v>601961</v>
      </c>
      <c r="L157" cm="1">
        <f t="array" ref="L157">INDEX(GMWQ!$A$2:$HN$50,MATCH(1,(GMWQ!$HM$2:$HM$50=L$3)*(GMWQ!$HN$2:$HN$50=L$1),0),$B157-1973)</f>
        <v>32093</v>
      </c>
      <c r="M157" cm="1">
        <f t="array" ref="M157">INDEX(GMWQ!$A$2:$HN$50,MATCH(1,(GMWQ!$HM$2:$HM$50=M$3)*(GMWQ!$HN$2:$HN$50=M$1),0),$B157-1973)</f>
        <v>7682.0569999999998</v>
      </c>
      <c r="N157" cm="1">
        <f t="array" ref="N157">INDEX(GMWQ!$A$2:$HN$50,MATCH(1,(GMWQ!$HM$2:$HM$50=N$3)*(GMWQ!$HN$2:$HN$50=N$1),0),$B157-1973)</f>
        <v>4.3</v>
      </c>
      <c r="O157" cm="1">
        <f t="array" ref="O157">INDEX(GMWQ!$A$2:$HN$50,MATCH(1,(GMWQ!$HM$2:$HM$50=O$3)*(GMWQ!$HN$2:$HN$50=O$1),0),$B157-1973)</f>
        <v>390954</v>
      </c>
      <c r="P157" cm="1">
        <f t="array" ref="P157">INDEX(GMWQ!$A$2:$HN$50,MATCH(1,(GMWQ!$HM$2:$HM$50=P$3)*(GMWQ!$HN$2:$HN$50=P$1),0),$B157-1973)</f>
        <v>23594</v>
      </c>
    </row>
    <row r="158" spans="1:16">
      <c r="B158">
        <f t="shared" si="6"/>
        <v>2131</v>
      </c>
      <c r="C158">
        <f t="shared" si="7"/>
        <v>2017</v>
      </c>
      <c r="D158">
        <f t="shared" si="7"/>
        <v>2017</v>
      </c>
      <c r="E158" cm="1">
        <f t="array" ref="E158">INDEX(GMWQ!$A$2:$HN$50,MATCH(1,(GMWQ!$HM$2:$HM$50=E$3)*(GMWQ!$HN$2:$HN$50=E$1),0),$B158-1973)</f>
        <v>606396</v>
      </c>
      <c r="F158" cm="1">
        <f t="array" ref="F158">INDEX(GMWQ!$A$2:$HN$50,MATCH(1,(GMWQ!$HM$2:$HM$50=F$3)*(GMWQ!$HN$2:$HN$50=F$1),0),$B158-1973)</f>
        <v>32179</v>
      </c>
      <c r="G158" cm="1">
        <f t="array" ref="G158">INDEX(GMWQ!$A$2:$HN$50,MATCH(1,(GMWQ!$HM$2:$HM$50=G$3)*(GMWQ!$HN$2:$HN$50=G$1),0),$B158-1973)</f>
        <v>7709.6490000000003</v>
      </c>
      <c r="H158" cm="1">
        <f t="array" ref="H158">INDEX(GMWQ!$A$2:$HN$50,MATCH(1,(GMWQ!$HM$2:$HM$50=H$3)*(GMWQ!$HN$2:$HN$50=H$1),0),$B158-1973)</f>
        <v>4.4000000000000004</v>
      </c>
      <c r="I158" cm="1">
        <f t="array" ref="I158">INDEX(GMWQ!$A$2:$HN$50,MATCH(1,(GMWQ!$HM$2:$HM$50=I$3)*(GMWQ!$HN$2:$HN$50=I$1),0),$B158-1973)</f>
        <v>391273</v>
      </c>
      <c r="J158" cm="1">
        <f t="array" ref="J158">INDEX(GMWQ!$A$2:$HN$50,MATCH(1,(GMWQ!$HM$2:$HM$50=J$3)*(GMWQ!$HN$2:$HN$50=J$1),0),$B158-1973)</f>
        <v>23997</v>
      </c>
      <c r="K158" cm="1">
        <f t="array" ref="K158">INDEX(GMWQ!$A$2:$HN$50,MATCH(1,(GMWQ!$HM$2:$HM$50=K$3)*(GMWQ!$HN$2:$HN$50=K$1),0),$B158-1973)</f>
        <v>606396</v>
      </c>
      <c r="L158" cm="1">
        <f t="array" ref="L158">INDEX(GMWQ!$A$2:$HN$50,MATCH(1,(GMWQ!$HM$2:$HM$50=L$3)*(GMWQ!$HN$2:$HN$50=L$1),0),$B158-1973)</f>
        <v>32179</v>
      </c>
      <c r="M158" cm="1">
        <f t="array" ref="M158">INDEX(GMWQ!$A$2:$HN$50,MATCH(1,(GMWQ!$HM$2:$HM$50=M$3)*(GMWQ!$HN$2:$HN$50=M$1),0),$B158-1973)</f>
        <v>7709.6490000000003</v>
      </c>
      <c r="N158" cm="1">
        <f t="array" ref="N158">INDEX(GMWQ!$A$2:$HN$50,MATCH(1,(GMWQ!$HM$2:$HM$50=N$3)*(GMWQ!$HN$2:$HN$50=N$1),0),$B158-1973)</f>
        <v>4.4000000000000004</v>
      </c>
      <c r="O158" cm="1">
        <f t="array" ref="O158">INDEX(GMWQ!$A$2:$HN$50,MATCH(1,(GMWQ!$HM$2:$HM$50=O$3)*(GMWQ!$HN$2:$HN$50=O$1),0),$B158-1973)</f>
        <v>391273</v>
      </c>
      <c r="P158" cm="1">
        <f t="array" ref="P158">INDEX(GMWQ!$A$2:$HN$50,MATCH(1,(GMWQ!$HM$2:$HM$50=P$3)*(GMWQ!$HN$2:$HN$50=P$1),0),$B158-1973)</f>
        <v>23997</v>
      </c>
    </row>
    <row r="159" spans="1:16">
      <c r="A159">
        <v>2018</v>
      </c>
      <c r="B159">
        <f t="shared" si="6"/>
        <v>2132</v>
      </c>
      <c r="C159">
        <f t="shared" si="7"/>
        <v>2018</v>
      </c>
      <c r="D159">
        <f t="shared" si="7"/>
        <v>2017</v>
      </c>
      <c r="E159" cm="1">
        <f t="array" ref="E159">INDEX(GMWQ!$A$2:$HN$50,MATCH(1,(GMWQ!$HM$2:$HM$50=E$3)*(GMWQ!$HN$2:$HN$50=E$1),0),$B159-1973)</f>
        <v>606785</v>
      </c>
      <c r="F159" cm="1">
        <f t="array" ref="F159">INDEX(GMWQ!$A$2:$HN$50,MATCH(1,(GMWQ!$HM$2:$HM$50=F$3)*(GMWQ!$HN$2:$HN$50=F$1),0),$B159-1973)</f>
        <v>32364</v>
      </c>
      <c r="G159" cm="1">
        <f t="array" ref="G159">INDEX(GMWQ!$A$2:$HN$50,MATCH(1,(GMWQ!$HM$2:$HM$50=G$3)*(GMWQ!$HN$2:$HN$50=G$1),0),$B159-1973)</f>
        <v>7783.6279999999997</v>
      </c>
      <c r="H159" cm="1">
        <f t="array" ref="H159">INDEX(GMWQ!$A$2:$HN$50,MATCH(1,(GMWQ!$HM$2:$HM$50=H$3)*(GMWQ!$HN$2:$HN$50=H$1),0),$B159-1973)</f>
        <v>4.3</v>
      </c>
      <c r="I159" cm="1">
        <f t="array" ref="I159">INDEX(GMWQ!$A$2:$HN$50,MATCH(1,(GMWQ!$HM$2:$HM$50=I$3)*(GMWQ!$HN$2:$HN$50=I$1),0),$B159-1973)</f>
        <v>395975</v>
      </c>
      <c r="J159" cm="1">
        <f t="array" ref="J159">INDEX(GMWQ!$A$2:$HN$50,MATCH(1,(GMWQ!$HM$2:$HM$50=J$3)*(GMWQ!$HN$2:$HN$50=J$1),0),$B159-1973)</f>
        <v>24296</v>
      </c>
      <c r="K159" cm="1">
        <f t="array" ref="K159">INDEX(GMWQ!$A$2:$HN$50,MATCH(1,(GMWQ!$HM$2:$HM$50=K$3)*(GMWQ!$HN$2:$HN$50=K$1),0),$B159-1973)</f>
        <v>606785</v>
      </c>
      <c r="L159" cm="1">
        <f t="array" ref="L159">INDEX(GMWQ!$A$2:$HN$50,MATCH(1,(GMWQ!$HM$2:$HM$50=L$3)*(GMWQ!$HN$2:$HN$50=L$1),0),$B159-1973)</f>
        <v>32364</v>
      </c>
      <c r="M159" cm="1">
        <f t="array" ref="M159">INDEX(GMWQ!$A$2:$HN$50,MATCH(1,(GMWQ!$HM$2:$HM$50=M$3)*(GMWQ!$HN$2:$HN$50=M$1),0),$B159-1973)</f>
        <v>7783.6279999999997</v>
      </c>
      <c r="N159" cm="1">
        <f t="array" ref="N159">INDEX(GMWQ!$A$2:$HN$50,MATCH(1,(GMWQ!$HM$2:$HM$50=N$3)*(GMWQ!$HN$2:$HN$50=N$1),0),$B159-1973)</f>
        <v>4.3</v>
      </c>
      <c r="O159" cm="1">
        <f t="array" ref="O159">INDEX(GMWQ!$A$2:$HN$50,MATCH(1,(GMWQ!$HM$2:$HM$50=O$3)*(GMWQ!$HN$2:$HN$50=O$1),0),$B159-1973)</f>
        <v>395975</v>
      </c>
      <c r="P159" cm="1">
        <f t="array" ref="P159">INDEX(GMWQ!$A$2:$HN$50,MATCH(1,(GMWQ!$HM$2:$HM$50=P$3)*(GMWQ!$HN$2:$HN$50=P$1),0),$B159-1973)</f>
        <v>24296</v>
      </c>
    </row>
    <row r="160" spans="1:16">
      <c r="B160">
        <f t="shared" si="6"/>
        <v>2133</v>
      </c>
      <c r="C160">
        <f t="shared" si="7"/>
        <v>2018</v>
      </c>
      <c r="D160">
        <f t="shared" si="7"/>
        <v>2018</v>
      </c>
      <c r="E160" cm="1">
        <f t="array" ref="E160">INDEX(GMWQ!$A$2:$HN$50,MATCH(1,(GMWQ!$HM$2:$HM$50=E$3)*(GMWQ!$HN$2:$HN$50=E$1),0),$B160-1973)</f>
        <v>607775</v>
      </c>
      <c r="F160" cm="1">
        <f t="array" ref="F160">INDEX(GMWQ!$A$2:$HN$50,MATCH(1,(GMWQ!$HM$2:$HM$50=F$3)*(GMWQ!$HN$2:$HN$50=F$1),0),$B160-1973)</f>
        <v>32403</v>
      </c>
      <c r="G160" cm="1">
        <f t="array" ref="G160">INDEX(GMWQ!$A$2:$HN$50,MATCH(1,(GMWQ!$HM$2:$HM$50=G$3)*(GMWQ!$HN$2:$HN$50=G$1),0),$B160-1973)</f>
        <v>7753.0959999999995</v>
      </c>
      <c r="H160" cm="1">
        <f t="array" ref="H160">INDEX(GMWQ!$A$2:$HN$50,MATCH(1,(GMWQ!$HM$2:$HM$50=H$3)*(GMWQ!$HN$2:$HN$50=H$1),0),$B160-1973)</f>
        <v>4.0999999999999996</v>
      </c>
      <c r="I160" cm="1">
        <f t="array" ref="I160">INDEX(GMWQ!$A$2:$HN$50,MATCH(1,(GMWQ!$HM$2:$HM$50=I$3)*(GMWQ!$HN$2:$HN$50=I$1),0),$B160-1973)</f>
        <v>394175</v>
      </c>
      <c r="J160" cm="1">
        <f t="array" ref="J160">INDEX(GMWQ!$A$2:$HN$50,MATCH(1,(GMWQ!$HM$2:$HM$50=J$3)*(GMWQ!$HN$2:$HN$50=J$1),0),$B160-1973)</f>
        <v>24403</v>
      </c>
      <c r="K160" cm="1">
        <f t="array" ref="K160">INDEX(GMWQ!$A$2:$HN$50,MATCH(1,(GMWQ!$HM$2:$HM$50=K$3)*(GMWQ!$HN$2:$HN$50=K$1),0),$B160-1973)</f>
        <v>607775</v>
      </c>
      <c r="L160" cm="1">
        <f t="array" ref="L160">INDEX(GMWQ!$A$2:$HN$50,MATCH(1,(GMWQ!$HM$2:$HM$50=L$3)*(GMWQ!$HN$2:$HN$50=L$1),0),$B160-1973)</f>
        <v>32403</v>
      </c>
      <c r="M160" cm="1">
        <f t="array" ref="M160">INDEX(GMWQ!$A$2:$HN$50,MATCH(1,(GMWQ!$HM$2:$HM$50=M$3)*(GMWQ!$HN$2:$HN$50=M$1),0),$B160-1973)</f>
        <v>7753.0959999999995</v>
      </c>
      <c r="N160" cm="1">
        <f t="array" ref="N160">INDEX(GMWQ!$A$2:$HN$50,MATCH(1,(GMWQ!$HM$2:$HM$50=N$3)*(GMWQ!$HN$2:$HN$50=N$1),0),$B160-1973)</f>
        <v>4.0999999999999996</v>
      </c>
      <c r="O160" cm="1">
        <f t="array" ref="O160">INDEX(GMWQ!$A$2:$HN$50,MATCH(1,(GMWQ!$HM$2:$HM$50=O$3)*(GMWQ!$HN$2:$HN$50=O$1),0),$B160-1973)</f>
        <v>394175</v>
      </c>
      <c r="P160" cm="1">
        <f t="array" ref="P160">INDEX(GMWQ!$A$2:$HN$50,MATCH(1,(GMWQ!$HM$2:$HM$50=P$3)*(GMWQ!$HN$2:$HN$50=P$1),0),$B160-1973)</f>
        <v>24403</v>
      </c>
    </row>
    <row r="161" spans="1:16">
      <c r="B161">
        <f t="shared" si="6"/>
        <v>2134</v>
      </c>
      <c r="C161">
        <f t="shared" si="7"/>
        <v>2018</v>
      </c>
      <c r="D161">
        <f t="shared" si="7"/>
        <v>2018</v>
      </c>
      <c r="E161" cm="1">
        <f t="array" ref="E161">INDEX(GMWQ!$A$2:$HN$50,MATCH(1,(GMWQ!$HM$2:$HM$50=E$3)*(GMWQ!$HN$2:$HN$50=E$1),0),$B161-1973)</f>
        <v>609653</v>
      </c>
      <c r="F161" cm="1">
        <f t="array" ref="F161">INDEX(GMWQ!$A$2:$HN$50,MATCH(1,(GMWQ!$HM$2:$HM$50=F$3)*(GMWQ!$HN$2:$HN$50=F$1),0),$B161-1973)</f>
        <v>32448</v>
      </c>
      <c r="G161" cm="1">
        <f t="array" ref="G161">INDEX(GMWQ!$A$2:$HN$50,MATCH(1,(GMWQ!$HM$2:$HM$50=G$3)*(GMWQ!$HN$2:$HN$50=G$1),0),$B161-1973)</f>
        <v>7876.518</v>
      </c>
      <c r="H161" cm="1">
        <f t="array" ref="H161">INDEX(GMWQ!$A$2:$HN$50,MATCH(1,(GMWQ!$HM$2:$HM$50=H$3)*(GMWQ!$HN$2:$HN$50=H$1),0),$B161-1973)</f>
        <v>4.2</v>
      </c>
      <c r="I161" cm="1">
        <f t="array" ref="I161">INDEX(GMWQ!$A$2:$HN$50,MATCH(1,(GMWQ!$HM$2:$HM$50=I$3)*(GMWQ!$HN$2:$HN$50=I$1),0),$B161-1973)</f>
        <v>395431</v>
      </c>
      <c r="J161" cm="1">
        <f t="array" ref="J161">INDEX(GMWQ!$A$2:$HN$50,MATCH(1,(GMWQ!$HM$2:$HM$50=J$3)*(GMWQ!$HN$2:$HN$50=J$1),0),$B161-1973)</f>
        <v>24535</v>
      </c>
      <c r="K161" cm="1">
        <f t="array" ref="K161">INDEX(GMWQ!$A$2:$HN$50,MATCH(1,(GMWQ!$HM$2:$HM$50=K$3)*(GMWQ!$HN$2:$HN$50=K$1),0),$B161-1973)</f>
        <v>609653</v>
      </c>
      <c r="L161" cm="1">
        <f t="array" ref="L161">INDEX(GMWQ!$A$2:$HN$50,MATCH(1,(GMWQ!$HM$2:$HM$50=L$3)*(GMWQ!$HN$2:$HN$50=L$1),0),$B161-1973)</f>
        <v>32448</v>
      </c>
      <c r="M161" cm="1">
        <f t="array" ref="M161">INDEX(GMWQ!$A$2:$HN$50,MATCH(1,(GMWQ!$HM$2:$HM$50=M$3)*(GMWQ!$HN$2:$HN$50=M$1),0),$B161-1973)</f>
        <v>7876.518</v>
      </c>
      <c r="N161" cm="1">
        <f t="array" ref="N161">INDEX(GMWQ!$A$2:$HN$50,MATCH(1,(GMWQ!$HM$2:$HM$50=N$3)*(GMWQ!$HN$2:$HN$50=N$1),0),$B161-1973)</f>
        <v>4.2</v>
      </c>
      <c r="O161" cm="1">
        <f t="array" ref="O161">INDEX(GMWQ!$A$2:$HN$50,MATCH(1,(GMWQ!$HM$2:$HM$50=O$3)*(GMWQ!$HN$2:$HN$50=O$1),0),$B161-1973)</f>
        <v>395431</v>
      </c>
      <c r="P161" cm="1">
        <f t="array" ref="P161">INDEX(GMWQ!$A$2:$HN$50,MATCH(1,(GMWQ!$HM$2:$HM$50=P$3)*(GMWQ!$HN$2:$HN$50=P$1),0),$B161-1973)</f>
        <v>24535</v>
      </c>
    </row>
    <row r="162" spans="1:16">
      <c r="B162">
        <f t="shared" si="6"/>
        <v>2135</v>
      </c>
      <c r="C162">
        <f t="shared" si="7"/>
        <v>2018</v>
      </c>
      <c r="D162">
        <f t="shared" si="7"/>
        <v>2018</v>
      </c>
      <c r="E162" cm="1">
        <f t="array" ref="E162">INDEX(GMWQ!$A$2:$HN$50,MATCH(1,(GMWQ!$HM$2:$HM$50=E$3)*(GMWQ!$HN$2:$HN$50=E$1),0),$B162-1973)</f>
        <v>610481</v>
      </c>
      <c r="F162" cm="1">
        <f t="array" ref="F162">INDEX(GMWQ!$A$2:$HN$50,MATCH(1,(GMWQ!$HM$2:$HM$50=F$3)*(GMWQ!$HN$2:$HN$50=F$1),0),$B162-1973)</f>
        <v>32618</v>
      </c>
      <c r="G162" cm="1">
        <f t="array" ref="G162">INDEX(GMWQ!$A$2:$HN$50,MATCH(1,(GMWQ!$HM$2:$HM$50=G$3)*(GMWQ!$HN$2:$HN$50=G$1),0),$B162-1973)</f>
        <v>7956.6149999999998</v>
      </c>
      <c r="H162" cm="1">
        <f t="array" ref="H162">INDEX(GMWQ!$A$2:$HN$50,MATCH(1,(GMWQ!$HM$2:$HM$50=H$3)*(GMWQ!$HN$2:$HN$50=H$1),0),$B162-1973)</f>
        <v>4.0999999999999996</v>
      </c>
      <c r="I162" cm="1">
        <f t="array" ref="I162">INDEX(GMWQ!$A$2:$HN$50,MATCH(1,(GMWQ!$HM$2:$HM$50=I$3)*(GMWQ!$HN$2:$HN$50=I$1),0),$B162-1973)</f>
        <v>400106</v>
      </c>
      <c r="J162" cm="1">
        <f t="array" ref="J162">INDEX(GMWQ!$A$2:$HN$50,MATCH(1,(GMWQ!$HM$2:$HM$50=J$3)*(GMWQ!$HN$2:$HN$50=J$1),0),$B162-1973)</f>
        <v>24830</v>
      </c>
      <c r="K162" cm="1">
        <f t="array" ref="K162">INDEX(GMWQ!$A$2:$HN$50,MATCH(1,(GMWQ!$HM$2:$HM$50=K$3)*(GMWQ!$HN$2:$HN$50=K$1),0),$B162-1973)</f>
        <v>610481</v>
      </c>
      <c r="L162" cm="1">
        <f t="array" ref="L162">INDEX(GMWQ!$A$2:$HN$50,MATCH(1,(GMWQ!$HM$2:$HM$50=L$3)*(GMWQ!$HN$2:$HN$50=L$1),0),$B162-1973)</f>
        <v>32618</v>
      </c>
      <c r="M162" cm="1">
        <f t="array" ref="M162">INDEX(GMWQ!$A$2:$HN$50,MATCH(1,(GMWQ!$HM$2:$HM$50=M$3)*(GMWQ!$HN$2:$HN$50=M$1),0),$B162-1973)</f>
        <v>7956.6149999999998</v>
      </c>
      <c r="N162" cm="1">
        <f t="array" ref="N162">INDEX(GMWQ!$A$2:$HN$50,MATCH(1,(GMWQ!$HM$2:$HM$50=N$3)*(GMWQ!$HN$2:$HN$50=N$1),0),$B162-1973)</f>
        <v>4.0999999999999996</v>
      </c>
      <c r="O162" cm="1">
        <f t="array" ref="O162">INDEX(GMWQ!$A$2:$HN$50,MATCH(1,(GMWQ!$HM$2:$HM$50=O$3)*(GMWQ!$HN$2:$HN$50=O$1),0),$B162-1973)</f>
        <v>400106</v>
      </c>
      <c r="P162" cm="1">
        <f t="array" ref="P162">INDEX(GMWQ!$A$2:$HN$50,MATCH(1,(GMWQ!$HM$2:$HM$50=P$3)*(GMWQ!$HN$2:$HN$50=P$1),0),$B162-1973)</f>
        <v>24830</v>
      </c>
    </row>
    <row r="163" spans="1:16">
      <c r="A163">
        <v>2019</v>
      </c>
      <c r="B163">
        <f t="shared" si="6"/>
        <v>2136</v>
      </c>
      <c r="C163">
        <f t="shared" si="7"/>
        <v>2019</v>
      </c>
      <c r="D163">
        <f t="shared" si="7"/>
        <v>2018</v>
      </c>
      <c r="E163" cm="1">
        <f t="array" ref="E163">INDEX(GMWQ!$A$2:$HN$50,MATCH(1,(GMWQ!$HM$2:$HM$50=E$3)*(GMWQ!$HN$2:$HN$50=E$1),0),$B163-1973)</f>
        <v>614936</v>
      </c>
      <c r="F163" cm="1">
        <f t="array" ref="F163">INDEX(GMWQ!$A$2:$HN$50,MATCH(1,(GMWQ!$HM$2:$HM$50=F$3)*(GMWQ!$HN$2:$HN$50=F$1),0),$B163-1973)</f>
        <v>32721</v>
      </c>
      <c r="G163" cm="1">
        <f t="array" ref="G163">INDEX(GMWQ!$A$2:$HN$50,MATCH(1,(GMWQ!$HM$2:$HM$50=G$3)*(GMWQ!$HN$2:$HN$50=G$1),0),$B163-1973)</f>
        <v>7998.0789999999997</v>
      </c>
      <c r="H163" cm="1">
        <f t="array" ref="H163">INDEX(GMWQ!$A$2:$HN$50,MATCH(1,(GMWQ!$HM$2:$HM$50=H$3)*(GMWQ!$HN$2:$HN$50=H$1),0),$B163-1973)</f>
        <v>3.9</v>
      </c>
      <c r="I163" cm="1">
        <f t="array" ref="I163">INDEX(GMWQ!$A$2:$HN$50,MATCH(1,(GMWQ!$HM$2:$HM$50=I$3)*(GMWQ!$HN$2:$HN$50=I$1),0),$B163-1973)</f>
        <v>399632</v>
      </c>
      <c r="J163" cm="1">
        <f t="array" ref="J163">INDEX(GMWQ!$A$2:$HN$50,MATCH(1,(GMWQ!$HM$2:$HM$50=J$3)*(GMWQ!$HN$2:$HN$50=J$1),0),$B163-1973)</f>
        <v>25806</v>
      </c>
      <c r="K163" cm="1">
        <f t="array" ref="K163">INDEX(GMWQ!$A$2:$HN$50,MATCH(1,(GMWQ!$HM$2:$HM$50=K$3)*(GMWQ!$HN$2:$HN$50=K$1),0),$B163-1973)</f>
        <v>614936</v>
      </c>
      <c r="L163" cm="1">
        <f t="array" ref="L163">INDEX(GMWQ!$A$2:$HN$50,MATCH(1,(GMWQ!$HM$2:$HM$50=L$3)*(GMWQ!$HN$2:$HN$50=L$1),0),$B163-1973)</f>
        <v>32721</v>
      </c>
      <c r="M163" cm="1">
        <f t="array" ref="M163">INDEX(GMWQ!$A$2:$HN$50,MATCH(1,(GMWQ!$HM$2:$HM$50=M$3)*(GMWQ!$HN$2:$HN$50=M$1),0),$B163-1973)</f>
        <v>7998.0789999999997</v>
      </c>
      <c r="N163" cm="1">
        <f t="array" ref="N163">INDEX(GMWQ!$A$2:$HN$50,MATCH(1,(GMWQ!$HM$2:$HM$50=N$3)*(GMWQ!$HN$2:$HN$50=N$1),0),$B163-1973)</f>
        <v>3.9</v>
      </c>
      <c r="O163" cm="1">
        <f t="array" ref="O163">INDEX(GMWQ!$A$2:$HN$50,MATCH(1,(GMWQ!$HM$2:$HM$50=O$3)*(GMWQ!$HN$2:$HN$50=O$1),0),$B163-1973)</f>
        <v>399632</v>
      </c>
      <c r="P163" cm="1">
        <f t="array" ref="P163">INDEX(GMWQ!$A$2:$HN$50,MATCH(1,(GMWQ!$HM$2:$HM$50=P$3)*(GMWQ!$HN$2:$HN$50=P$1),0),$B163-1973)</f>
        <v>25806</v>
      </c>
    </row>
    <row r="164" spans="1:16">
      <c r="B164">
        <f t="shared" si="6"/>
        <v>2137</v>
      </c>
      <c r="C164">
        <f t="shared" si="7"/>
        <v>2019</v>
      </c>
      <c r="D164">
        <f t="shared" si="7"/>
        <v>2019</v>
      </c>
      <c r="E164" cm="1">
        <f t="array" ref="E164">INDEX(GMWQ!$A$2:$HN$50,MATCH(1,(GMWQ!$HM$2:$HM$50=E$3)*(GMWQ!$HN$2:$HN$50=E$1),0),$B164-1973)</f>
        <v>616853</v>
      </c>
      <c r="F164" cm="1">
        <f t="array" ref="F164">INDEX(GMWQ!$A$2:$HN$50,MATCH(1,(GMWQ!$HM$2:$HM$50=F$3)*(GMWQ!$HN$2:$HN$50=F$1),0),$B164-1973)</f>
        <v>32839</v>
      </c>
      <c r="G164" cm="1">
        <f t="array" ref="G164">INDEX(GMWQ!$A$2:$HN$50,MATCH(1,(GMWQ!$HM$2:$HM$50=G$3)*(GMWQ!$HN$2:$HN$50=G$1),0),$B164-1973)</f>
        <v>8102.4250000000002</v>
      </c>
      <c r="H164" cm="1">
        <f t="array" ref="H164">INDEX(GMWQ!$A$2:$HN$50,MATCH(1,(GMWQ!$HM$2:$HM$50=H$3)*(GMWQ!$HN$2:$HN$50=H$1),0),$B164-1973)</f>
        <v>4</v>
      </c>
      <c r="I164" cm="1">
        <f t="array" ref="I164">INDEX(GMWQ!$A$2:$HN$50,MATCH(1,(GMWQ!$HM$2:$HM$50=I$3)*(GMWQ!$HN$2:$HN$50=I$1),0),$B164-1973)</f>
        <v>405211</v>
      </c>
      <c r="J164" cm="1">
        <f t="array" ref="J164">INDEX(GMWQ!$A$2:$HN$50,MATCH(1,(GMWQ!$HM$2:$HM$50=J$3)*(GMWQ!$HN$2:$HN$50=J$1),0),$B164-1973)</f>
        <v>26406</v>
      </c>
      <c r="K164" cm="1">
        <f t="array" ref="K164">INDEX(GMWQ!$A$2:$HN$50,MATCH(1,(GMWQ!$HM$2:$HM$50=K$3)*(GMWQ!$HN$2:$HN$50=K$1),0),$B164-1973)</f>
        <v>616853</v>
      </c>
      <c r="L164" cm="1">
        <f t="array" ref="L164">INDEX(GMWQ!$A$2:$HN$50,MATCH(1,(GMWQ!$HM$2:$HM$50=L$3)*(GMWQ!$HN$2:$HN$50=L$1),0),$B164-1973)</f>
        <v>32839</v>
      </c>
      <c r="M164" cm="1">
        <f t="array" ref="M164">INDEX(GMWQ!$A$2:$HN$50,MATCH(1,(GMWQ!$HM$2:$HM$50=M$3)*(GMWQ!$HN$2:$HN$50=M$1),0),$B164-1973)</f>
        <v>8102.4250000000002</v>
      </c>
      <c r="N164" cm="1">
        <f t="array" ref="N164">INDEX(GMWQ!$A$2:$HN$50,MATCH(1,(GMWQ!$HM$2:$HM$50=N$3)*(GMWQ!$HN$2:$HN$50=N$1),0),$B164-1973)</f>
        <v>4</v>
      </c>
      <c r="O164" cm="1">
        <f t="array" ref="O164">INDEX(GMWQ!$A$2:$HN$50,MATCH(1,(GMWQ!$HM$2:$HM$50=O$3)*(GMWQ!$HN$2:$HN$50=O$1),0),$B164-1973)</f>
        <v>405211</v>
      </c>
      <c r="P164" cm="1">
        <f t="array" ref="P164">INDEX(GMWQ!$A$2:$HN$50,MATCH(1,(GMWQ!$HM$2:$HM$50=P$3)*(GMWQ!$HN$2:$HN$50=P$1),0),$B164-1973)</f>
        <v>26406</v>
      </c>
    </row>
    <row r="165" spans="1:16">
      <c r="B165">
        <f t="shared" si="6"/>
        <v>2138</v>
      </c>
      <c r="C165">
        <f t="shared" si="7"/>
        <v>2019</v>
      </c>
      <c r="D165">
        <f t="shared" si="7"/>
        <v>2019</v>
      </c>
      <c r="E165" cm="1">
        <f t="array" ref="E165">INDEX(GMWQ!$A$2:$HN$50,MATCH(1,(GMWQ!$HM$2:$HM$50=E$3)*(GMWQ!$HN$2:$HN$50=E$1),0),$B165-1973)</f>
        <v>621227</v>
      </c>
      <c r="F165" cm="1">
        <f t="array" ref="F165">INDEX(GMWQ!$A$2:$HN$50,MATCH(1,(GMWQ!$HM$2:$HM$50=F$3)*(GMWQ!$HN$2:$HN$50=F$1),0),$B165-1973)</f>
        <v>32779</v>
      </c>
      <c r="G165" cm="1">
        <f t="array" ref="G165">INDEX(GMWQ!$A$2:$HN$50,MATCH(1,(GMWQ!$HM$2:$HM$50=G$3)*(GMWQ!$HN$2:$HN$50=G$1),0),$B165-1973)</f>
        <v>8093.8450000000003</v>
      </c>
      <c r="H165" cm="1">
        <f t="array" ref="H165">INDEX(GMWQ!$A$2:$HN$50,MATCH(1,(GMWQ!$HM$2:$HM$50=H$3)*(GMWQ!$HN$2:$HN$50=H$1),0),$B165-1973)</f>
        <v>3.9</v>
      </c>
      <c r="I165" cm="1">
        <f t="array" ref="I165">INDEX(GMWQ!$A$2:$HN$50,MATCH(1,(GMWQ!$HM$2:$HM$50=I$3)*(GMWQ!$HN$2:$HN$50=I$1),0),$B165-1973)</f>
        <v>405428</v>
      </c>
      <c r="J165" cm="1">
        <f t="array" ref="J165">INDEX(GMWQ!$A$2:$HN$50,MATCH(1,(GMWQ!$HM$2:$HM$50=J$3)*(GMWQ!$HN$2:$HN$50=J$1),0),$B165-1973)</f>
        <v>27085</v>
      </c>
      <c r="K165" cm="1">
        <f t="array" ref="K165">INDEX(GMWQ!$A$2:$HN$50,MATCH(1,(GMWQ!$HM$2:$HM$50=K$3)*(GMWQ!$HN$2:$HN$50=K$1),0),$B165-1973)</f>
        <v>621227</v>
      </c>
      <c r="L165" cm="1">
        <f t="array" ref="L165">INDEX(GMWQ!$A$2:$HN$50,MATCH(1,(GMWQ!$HM$2:$HM$50=L$3)*(GMWQ!$HN$2:$HN$50=L$1),0),$B165-1973)</f>
        <v>32779</v>
      </c>
      <c r="M165" cm="1">
        <f t="array" ref="M165">INDEX(GMWQ!$A$2:$HN$50,MATCH(1,(GMWQ!$HM$2:$HM$50=M$3)*(GMWQ!$HN$2:$HN$50=M$1),0),$B165-1973)</f>
        <v>8093.8450000000003</v>
      </c>
      <c r="N165" cm="1">
        <f t="array" ref="N165">INDEX(GMWQ!$A$2:$HN$50,MATCH(1,(GMWQ!$HM$2:$HM$50=N$3)*(GMWQ!$HN$2:$HN$50=N$1),0),$B165-1973)</f>
        <v>3.9</v>
      </c>
      <c r="O165" cm="1">
        <f t="array" ref="O165">INDEX(GMWQ!$A$2:$HN$50,MATCH(1,(GMWQ!$HM$2:$HM$50=O$3)*(GMWQ!$HN$2:$HN$50=O$1),0),$B165-1973)</f>
        <v>405428</v>
      </c>
      <c r="P165" cm="1">
        <f t="array" ref="P165">INDEX(GMWQ!$A$2:$HN$50,MATCH(1,(GMWQ!$HM$2:$HM$50=P$3)*(GMWQ!$HN$2:$HN$50=P$1),0),$B165-1973)</f>
        <v>27085</v>
      </c>
    </row>
    <row r="166" spans="1:16">
      <c r="B166">
        <f t="shared" si="6"/>
        <v>2139</v>
      </c>
      <c r="C166">
        <f t="shared" si="7"/>
        <v>2019</v>
      </c>
      <c r="D166">
        <f t="shared" si="7"/>
        <v>2019</v>
      </c>
      <c r="E166" cm="1">
        <f t="array" ref="E166">INDEX(GMWQ!$A$2:$HN$50,MATCH(1,(GMWQ!$HM$2:$HM$50=E$3)*(GMWQ!$HN$2:$HN$50=E$1),0),$B166-1973)</f>
        <v>621229</v>
      </c>
      <c r="F166" cm="1">
        <f t="array" ref="F166">INDEX(GMWQ!$A$2:$HN$50,MATCH(1,(GMWQ!$HM$2:$HM$50=F$3)*(GMWQ!$HN$2:$HN$50=F$1),0),$B166-1973)</f>
        <v>32954</v>
      </c>
      <c r="G166" cm="1">
        <f t="array" ref="G166">INDEX(GMWQ!$A$2:$HN$50,MATCH(1,(GMWQ!$HM$2:$HM$50=G$3)*(GMWQ!$HN$2:$HN$50=G$1),0),$B166-1973)</f>
        <v>8076.643</v>
      </c>
      <c r="H166" cm="1">
        <f t="array" ref="H166">INDEX(GMWQ!$A$2:$HN$50,MATCH(1,(GMWQ!$HM$2:$HM$50=H$3)*(GMWQ!$HN$2:$HN$50=H$1),0),$B166-1973)</f>
        <v>3.9</v>
      </c>
      <c r="I166" cm="1">
        <f t="array" ref="I166">INDEX(GMWQ!$A$2:$HN$50,MATCH(1,(GMWQ!$HM$2:$HM$50=I$3)*(GMWQ!$HN$2:$HN$50=I$1),0),$B166-1973)</f>
        <v>407970</v>
      </c>
      <c r="J166" cm="1">
        <f t="array" ref="J166">INDEX(GMWQ!$A$2:$HN$50,MATCH(1,(GMWQ!$HM$2:$HM$50=J$3)*(GMWQ!$HN$2:$HN$50=J$1),0),$B166-1973)</f>
        <v>27639</v>
      </c>
      <c r="K166" cm="1">
        <f t="array" ref="K166">INDEX(GMWQ!$A$2:$HN$50,MATCH(1,(GMWQ!$HM$2:$HM$50=K$3)*(GMWQ!$HN$2:$HN$50=K$1),0),$B166-1973)</f>
        <v>621229</v>
      </c>
      <c r="L166" cm="1">
        <f t="array" ref="L166">INDEX(GMWQ!$A$2:$HN$50,MATCH(1,(GMWQ!$HM$2:$HM$50=L$3)*(GMWQ!$HN$2:$HN$50=L$1),0),$B166-1973)</f>
        <v>32954</v>
      </c>
      <c r="M166" cm="1">
        <f t="array" ref="M166">INDEX(GMWQ!$A$2:$HN$50,MATCH(1,(GMWQ!$HM$2:$HM$50=M$3)*(GMWQ!$HN$2:$HN$50=M$1),0),$B166-1973)</f>
        <v>8076.643</v>
      </c>
      <c r="N166" cm="1">
        <f t="array" ref="N166">INDEX(GMWQ!$A$2:$HN$50,MATCH(1,(GMWQ!$HM$2:$HM$50=N$3)*(GMWQ!$HN$2:$HN$50=N$1),0),$B166-1973)</f>
        <v>3.9</v>
      </c>
      <c r="O166" cm="1">
        <f t="array" ref="O166">INDEX(GMWQ!$A$2:$HN$50,MATCH(1,(GMWQ!$HM$2:$HM$50=O$3)*(GMWQ!$HN$2:$HN$50=O$1),0),$B166-1973)</f>
        <v>407970</v>
      </c>
      <c r="P166" cm="1">
        <f t="array" ref="P166">INDEX(GMWQ!$A$2:$HN$50,MATCH(1,(GMWQ!$HM$2:$HM$50=P$3)*(GMWQ!$HN$2:$HN$50=P$1),0),$B166-1973)</f>
        <v>27639</v>
      </c>
    </row>
    <row r="167" spans="1:16">
      <c r="A167">
        <v>2020</v>
      </c>
      <c r="B167">
        <f t="shared" si="6"/>
        <v>2140</v>
      </c>
      <c r="C167">
        <f t="shared" si="7"/>
        <v>2020</v>
      </c>
      <c r="D167">
        <f t="shared" si="7"/>
        <v>2019</v>
      </c>
      <c r="E167" cm="1">
        <f t="array" ref="E167">INDEX(GMWQ!$A$2:$HN$50,MATCH(1,(GMWQ!$HM$2:$HM$50=E$3)*(GMWQ!$HN$2:$HN$50=E$1),0),$B167-1973)</f>
        <v>604719</v>
      </c>
      <c r="F167" cm="1">
        <f t="array" ref="F167">INDEX(GMWQ!$A$2:$HN$50,MATCH(1,(GMWQ!$HM$2:$HM$50=F$3)*(GMWQ!$HN$2:$HN$50=F$1),0),$B167-1973)</f>
        <v>33000</v>
      </c>
      <c r="G167" cm="1">
        <f t="array" ref="G167">INDEX(GMWQ!$A$2:$HN$50,MATCH(1,(GMWQ!$HM$2:$HM$50=G$3)*(GMWQ!$HN$2:$HN$50=G$1),0),$B167-1973)</f>
        <v>8056.7950000000001</v>
      </c>
      <c r="H167" cm="1">
        <f t="array" ref="H167">INDEX(GMWQ!$A$2:$HN$50,MATCH(1,(GMWQ!$HM$2:$HM$50=H$3)*(GMWQ!$HN$2:$HN$50=H$1),0),$B167-1973)</f>
        <v>4.0999999999999996</v>
      </c>
      <c r="I167" cm="1">
        <f t="array" ref="I167">INDEX(GMWQ!$A$2:$HN$50,MATCH(1,(GMWQ!$HM$2:$HM$50=I$3)*(GMWQ!$HN$2:$HN$50=I$1),0),$B167-1973)</f>
        <v>402584</v>
      </c>
      <c r="J167" cm="1">
        <f t="array" ref="J167">INDEX(GMWQ!$A$2:$HN$50,MATCH(1,(GMWQ!$HM$2:$HM$50=J$3)*(GMWQ!$HN$2:$HN$50=J$1),0),$B167-1973)</f>
        <v>27453</v>
      </c>
      <c r="K167" cm="1">
        <f t="array" ref="K167">INDEX(GMWQ!$A$2:$HN$50,MATCH(1,(GMWQ!$HM$2:$HM$50=K$3)*(GMWQ!$HN$2:$HN$50=K$1),0),$B167-1973)</f>
        <v>604719</v>
      </c>
      <c r="L167" cm="1">
        <f t="array" ref="L167">INDEX(GMWQ!$A$2:$HN$50,MATCH(1,(GMWQ!$HM$2:$HM$50=L$3)*(GMWQ!$HN$2:$HN$50=L$1),0),$B167-1973)</f>
        <v>33000</v>
      </c>
      <c r="M167" cm="1">
        <f t="array" ref="M167">INDEX(GMWQ!$A$2:$HN$50,MATCH(1,(GMWQ!$HM$2:$HM$50=M$3)*(GMWQ!$HN$2:$HN$50=M$1),0),$B167-1973)</f>
        <v>8056.7950000000001</v>
      </c>
      <c r="N167" cm="1">
        <f t="array" ref="N167">INDEX(GMWQ!$A$2:$HN$50,MATCH(1,(GMWQ!$HM$2:$HM$50=N$3)*(GMWQ!$HN$2:$HN$50=N$1),0),$B167-1973)</f>
        <v>4.0999999999999996</v>
      </c>
      <c r="O167" cm="1">
        <f t="array" ref="O167">INDEX(GMWQ!$A$2:$HN$50,MATCH(1,(GMWQ!$HM$2:$HM$50=O$3)*(GMWQ!$HN$2:$HN$50=O$1),0),$B167-1973)</f>
        <v>402584</v>
      </c>
      <c r="P167" cm="1">
        <f t="array" ref="P167">INDEX(GMWQ!$A$2:$HN$50,MATCH(1,(GMWQ!$HM$2:$HM$50=P$3)*(GMWQ!$HN$2:$HN$50=P$1),0),$B167-1973)</f>
        <v>27453</v>
      </c>
    </row>
    <row r="168" spans="1:16">
      <c r="B168">
        <f t="shared" si="6"/>
        <v>2141</v>
      </c>
      <c r="C168">
        <f t="shared" si="7"/>
        <v>2020</v>
      </c>
      <c r="D168">
        <f t="shared" si="7"/>
        <v>2020</v>
      </c>
      <c r="E168" cm="1">
        <f t="array" ref="E168">INDEX(GMWQ!$A$2:$HN$50,MATCH(1,(GMWQ!$HM$2:$HM$50=E$3)*(GMWQ!$HN$2:$HN$50=E$1),0),$B168-1973)</f>
        <v>481769</v>
      </c>
      <c r="F168" cm="1">
        <f t="array" ref="F168">INDEX(GMWQ!$A$2:$HN$50,MATCH(1,(GMWQ!$HM$2:$HM$50=F$3)*(GMWQ!$HN$2:$HN$50=F$1),0),$B168-1973)</f>
        <v>32571</v>
      </c>
      <c r="G168" cm="1">
        <f t="array" ref="G168">INDEX(GMWQ!$A$2:$HN$50,MATCH(1,(GMWQ!$HM$2:$HM$50=G$3)*(GMWQ!$HN$2:$HN$50=G$1),0),$B168-1973)</f>
        <v>7842.4639999999999</v>
      </c>
      <c r="H168" cm="1">
        <f t="array" ref="H168">INDEX(GMWQ!$A$2:$HN$50,MATCH(1,(GMWQ!$HM$2:$HM$50=H$3)*(GMWQ!$HN$2:$HN$50=H$1),0),$B168-1973)</f>
        <v>4.2</v>
      </c>
      <c r="I168" cm="1">
        <f t="array" ref="I168">INDEX(GMWQ!$A$2:$HN$50,MATCH(1,(GMWQ!$HM$2:$HM$50=I$3)*(GMWQ!$HN$2:$HN$50=I$1),0),$B168-1973)</f>
        <v>394596</v>
      </c>
      <c r="J168" cm="1">
        <f t="array" ref="J168">INDEX(GMWQ!$A$2:$HN$50,MATCH(1,(GMWQ!$HM$2:$HM$50=J$3)*(GMWQ!$HN$2:$HN$50=J$1),0),$B168-1973)</f>
        <v>27064</v>
      </c>
      <c r="K168" cm="1">
        <f t="array" ref="K168">INDEX(GMWQ!$A$2:$HN$50,MATCH(1,(GMWQ!$HM$2:$HM$50=K$3)*(GMWQ!$HN$2:$HN$50=K$1),0),$B168-1973)</f>
        <v>481769</v>
      </c>
      <c r="L168" cm="1">
        <f t="array" ref="L168">INDEX(GMWQ!$A$2:$HN$50,MATCH(1,(GMWQ!$HM$2:$HM$50=L$3)*(GMWQ!$HN$2:$HN$50=L$1),0),$B168-1973)</f>
        <v>32571</v>
      </c>
      <c r="M168" cm="1">
        <f t="array" ref="M168">INDEX(GMWQ!$A$2:$HN$50,MATCH(1,(GMWQ!$HM$2:$HM$50=M$3)*(GMWQ!$HN$2:$HN$50=M$1),0),$B168-1973)</f>
        <v>7842.4639999999999</v>
      </c>
      <c r="N168" cm="1">
        <f t="array" ref="N168">INDEX(GMWQ!$A$2:$HN$50,MATCH(1,(GMWQ!$HM$2:$HM$50=N$3)*(GMWQ!$HN$2:$HN$50=N$1),0),$B168-1973)</f>
        <v>4.2</v>
      </c>
      <c r="O168" cm="1">
        <f t="array" ref="O168">INDEX(GMWQ!$A$2:$HN$50,MATCH(1,(GMWQ!$HM$2:$HM$50=O$3)*(GMWQ!$HN$2:$HN$50=O$1),0),$B168-1973)</f>
        <v>394596</v>
      </c>
      <c r="P168" cm="1">
        <f t="array" ref="P168">INDEX(GMWQ!$A$2:$HN$50,MATCH(1,(GMWQ!$HM$2:$HM$50=P$3)*(GMWQ!$HN$2:$HN$50=P$1),0),$B168-1973)</f>
        <v>27064</v>
      </c>
    </row>
    <row r="169" spans="1:16">
      <c r="B169">
        <f t="shared" si="6"/>
        <v>2142</v>
      </c>
      <c r="C169">
        <f t="shared" si="7"/>
        <v>2020</v>
      </c>
      <c r="D169">
        <f t="shared" si="7"/>
        <v>2020</v>
      </c>
      <c r="E169" cm="1">
        <f t="array" ref="E169">INDEX(GMWQ!$A$2:$HN$50,MATCH(1,(GMWQ!$HM$2:$HM$50=E$3)*(GMWQ!$HN$2:$HN$50=E$1),0),$B169-1973)</f>
        <v>562648</v>
      </c>
      <c r="F169" cm="1">
        <f t="array" ref="F169">INDEX(GMWQ!$A$2:$HN$50,MATCH(1,(GMWQ!$HM$2:$HM$50=F$3)*(GMWQ!$HN$2:$HN$50=F$1),0),$B169-1973)</f>
        <v>32354</v>
      </c>
      <c r="G169" cm="1">
        <f t="array" ref="G169">INDEX(GMWQ!$A$2:$HN$50,MATCH(1,(GMWQ!$HM$2:$HM$50=G$3)*(GMWQ!$HN$2:$HN$50=G$1),0),$B169-1973)</f>
        <v>8014.82</v>
      </c>
      <c r="H169" cm="1">
        <f t="array" ref="H169">INDEX(GMWQ!$A$2:$HN$50,MATCH(1,(GMWQ!$HM$2:$HM$50=H$3)*(GMWQ!$HN$2:$HN$50=H$1),0),$B169-1973)</f>
        <v>5</v>
      </c>
      <c r="I169" cm="1">
        <f t="array" ref="I169">INDEX(GMWQ!$A$2:$HN$50,MATCH(1,(GMWQ!$HM$2:$HM$50=I$3)*(GMWQ!$HN$2:$HN$50=I$1),0),$B169-1973)</f>
        <v>406593</v>
      </c>
      <c r="J169" cm="1">
        <f t="array" ref="J169">INDEX(GMWQ!$A$2:$HN$50,MATCH(1,(GMWQ!$HM$2:$HM$50=J$3)*(GMWQ!$HN$2:$HN$50=J$1),0),$B169-1973)</f>
        <v>27978</v>
      </c>
      <c r="K169" cm="1">
        <f t="array" ref="K169">INDEX(GMWQ!$A$2:$HN$50,MATCH(1,(GMWQ!$HM$2:$HM$50=K$3)*(GMWQ!$HN$2:$HN$50=K$1),0),$B169-1973)</f>
        <v>562648</v>
      </c>
      <c r="L169" cm="1">
        <f t="array" ref="L169">INDEX(GMWQ!$A$2:$HN$50,MATCH(1,(GMWQ!$HM$2:$HM$50=L$3)*(GMWQ!$HN$2:$HN$50=L$1),0),$B169-1973)</f>
        <v>32354</v>
      </c>
      <c r="M169" cm="1">
        <f t="array" ref="M169">INDEX(GMWQ!$A$2:$HN$50,MATCH(1,(GMWQ!$HM$2:$HM$50=M$3)*(GMWQ!$HN$2:$HN$50=M$1),0),$B169-1973)</f>
        <v>8014.82</v>
      </c>
      <c r="N169" cm="1">
        <f t="array" ref="N169">INDEX(GMWQ!$A$2:$HN$50,MATCH(1,(GMWQ!$HM$2:$HM$50=N$3)*(GMWQ!$HN$2:$HN$50=N$1),0),$B169-1973)</f>
        <v>5</v>
      </c>
      <c r="O169" cm="1">
        <f t="array" ref="O169">INDEX(GMWQ!$A$2:$HN$50,MATCH(1,(GMWQ!$HM$2:$HM$50=O$3)*(GMWQ!$HN$2:$HN$50=O$1),0),$B169-1973)</f>
        <v>406593</v>
      </c>
      <c r="P169" cm="1">
        <f t="array" ref="P169">INDEX(GMWQ!$A$2:$HN$50,MATCH(1,(GMWQ!$HM$2:$HM$50=P$3)*(GMWQ!$HN$2:$HN$50=P$1),0),$B169-1973)</f>
        <v>27978</v>
      </c>
    </row>
    <row r="170" spans="1:16">
      <c r="B170">
        <f t="shared" si="6"/>
        <v>2143</v>
      </c>
      <c r="C170">
        <f t="shared" si="7"/>
        <v>2020</v>
      </c>
      <c r="D170">
        <f t="shared" si="7"/>
        <v>2020</v>
      </c>
      <c r="E170" cm="1">
        <f t="array" ref="E170">INDEX(GMWQ!$A$2:$HN$50,MATCH(1,(GMWQ!$HM$2:$HM$50=E$3)*(GMWQ!$HN$2:$HN$50=E$1),0),$B170-1973)</f>
        <v>570338</v>
      </c>
      <c r="F170" cm="1">
        <f t="array" ref="F170">INDEX(GMWQ!$A$2:$HN$50,MATCH(1,(GMWQ!$HM$2:$HM$50=F$3)*(GMWQ!$HN$2:$HN$50=F$1),0),$B170-1973)</f>
        <v>32198</v>
      </c>
      <c r="G170" cm="1">
        <f t="array" ref="G170">INDEX(GMWQ!$A$2:$HN$50,MATCH(1,(GMWQ!$HM$2:$HM$50=G$3)*(GMWQ!$HN$2:$HN$50=G$1),0),$B170-1973)</f>
        <v>8241.4920000000002</v>
      </c>
      <c r="H170" cm="1">
        <f t="array" ref="H170">INDEX(GMWQ!$A$2:$HN$50,MATCH(1,(GMWQ!$HM$2:$HM$50=H$3)*(GMWQ!$HN$2:$HN$50=H$1),0),$B170-1973)</f>
        <v>5.3</v>
      </c>
      <c r="I170" cm="1">
        <f t="array" ref="I170">INDEX(GMWQ!$A$2:$HN$50,MATCH(1,(GMWQ!$HM$2:$HM$50=I$3)*(GMWQ!$HN$2:$HN$50=I$1),0),$B170-1973)</f>
        <v>408367</v>
      </c>
      <c r="J170" cm="1">
        <f t="array" ref="J170">INDEX(GMWQ!$A$2:$HN$50,MATCH(1,(GMWQ!$HM$2:$HM$50=J$3)*(GMWQ!$HN$2:$HN$50=J$1),0),$B170-1973)</f>
        <v>28812</v>
      </c>
      <c r="K170" cm="1">
        <f t="array" ref="K170">INDEX(GMWQ!$A$2:$HN$50,MATCH(1,(GMWQ!$HM$2:$HM$50=K$3)*(GMWQ!$HN$2:$HN$50=K$1),0),$B170-1973)</f>
        <v>570338</v>
      </c>
      <c r="L170" cm="1">
        <f t="array" ref="L170">INDEX(GMWQ!$A$2:$HN$50,MATCH(1,(GMWQ!$HM$2:$HM$50=L$3)*(GMWQ!$HN$2:$HN$50=L$1),0),$B170-1973)</f>
        <v>32198</v>
      </c>
      <c r="M170" cm="1">
        <f t="array" ref="M170">INDEX(GMWQ!$A$2:$HN$50,MATCH(1,(GMWQ!$HM$2:$HM$50=M$3)*(GMWQ!$HN$2:$HN$50=M$1),0),$B170-1973)</f>
        <v>8241.4920000000002</v>
      </c>
      <c r="N170" cm="1">
        <f t="array" ref="N170">INDEX(GMWQ!$A$2:$HN$50,MATCH(1,(GMWQ!$HM$2:$HM$50=N$3)*(GMWQ!$HN$2:$HN$50=N$1),0),$B170-1973)</f>
        <v>5.3</v>
      </c>
      <c r="O170" cm="1">
        <f t="array" ref="O170">INDEX(GMWQ!$A$2:$HN$50,MATCH(1,(GMWQ!$HM$2:$HM$50=O$3)*(GMWQ!$HN$2:$HN$50=O$1),0),$B170-1973)</f>
        <v>408367</v>
      </c>
      <c r="P170" cm="1">
        <f t="array" ref="P170">INDEX(GMWQ!$A$2:$HN$50,MATCH(1,(GMWQ!$HM$2:$HM$50=P$3)*(GMWQ!$HN$2:$HN$50=P$1),0),$B170-1973)</f>
        <v>28812</v>
      </c>
    </row>
    <row r="171" spans="1:16">
      <c r="A171">
        <v>2021</v>
      </c>
      <c r="B171">
        <f t="shared" si="6"/>
        <v>2144</v>
      </c>
      <c r="C171">
        <f t="shared" si="7"/>
        <v>2021</v>
      </c>
      <c r="D171">
        <f t="shared" si="7"/>
        <v>2020</v>
      </c>
      <c r="E171" cm="1">
        <f t="array" ref="E171">INDEX(GMWQ!$A$2:$HN$50,MATCH(1,(GMWQ!$HM$2:$HM$50=E$3)*(GMWQ!$HN$2:$HN$50=E$1),0),$B171-1973)</f>
        <v>564411</v>
      </c>
      <c r="F171" cm="1">
        <f t="array" ref="F171">INDEX(GMWQ!$A$2:$HN$50,MATCH(1,(GMWQ!$HM$2:$HM$50=F$3)*(GMWQ!$HN$2:$HN$50=F$1),0),$B171-1973)</f>
        <v>32221</v>
      </c>
      <c r="G171" cm="1">
        <f t="array" ref="G171">INDEX(GMWQ!$A$2:$HN$50,MATCH(1,(GMWQ!$HM$2:$HM$50=G$3)*(GMWQ!$HN$2:$HN$50=G$1),0),$B171-1973)</f>
        <v>8267.3289999999997</v>
      </c>
      <c r="H171" cm="1">
        <f t="array" ref="H171">INDEX(GMWQ!$A$2:$HN$50,MATCH(1,(GMWQ!$HM$2:$HM$50=H$3)*(GMWQ!$HN$2:$HN$50=H$1),0),$B171-1973)</f>
        <v>5.0999999999999996</v>
      </c>
      <c r="I171" cm="1">
        <f t="array" ref="I171">INDEX(GMWQ!$A$2:$HN$50,MATCH(1,(GMWQ!$HM$2:$HM$50=I$3)*(GMWQ!$HN$2:$HN$50=I$1),0),$B171-1973)</f>
        <v>411074</v>
      </c>
      <c r="J171" cm="1">
        <f t="array" ref="J171">INDEX(GMWQ!$A$2:$HN$50,MATCH(1,(GMWQ!$HM$2:$HM$50=J$3)*(GMWQ!$HN$2:$HN$50=J$1),0),$B171-1973)</f>
        <v>28828</v>
      </c>
      <c r="K171" cm="1">
        <f t="array" ref="K171">INDEX(GMWQ!$A$2:$HN$50,MATCH(1,(GMWQ!$HM$2:$HM$50=K$3)*(GMWQ!$HN$2:$HN$50=K$1),0),$B171-1973)</f>
        <v>564411</v>
      </c>
      <c r="L171" cm="1">
        <f t="array" ref="L171">INDEX(GMWQ!$A$2:$HN$50,MATCH(1,(GMWQ!$HM$2:$HM$50=L$3)*(GMWQ!$HN$2:$HN$50=L$1),0),$B171-1973)</f>
        <v>32221</v>
      </c>
      <c r="M171" cm="1">
        <f t="array" ref="M171">INDEX(GMWQ!$A$2:$HN$50,MATCH(1,(GMWQ!$HM$2:$HM$50=M$3)*(GMWQ!$HN$2:$HN$50=M$1),0),$B171-1973)</f>
        <v>8267.3289999999997</v>
      </c>
      <c r="N171" cm="1">
        <f t="array" ref="N171">INDEX(GMWQ!$A$2:$HN$50,MATCH(1,(GMWQ!$HM$2:$HM$50=N$3)*(GMWQ!$HN$2:$HN$50=N$1),0),$B171-1973)</f>
        <v>5.0999999999999996</v>
      </c>
      <c r="O171" cm="1">
        <f t="array" ref="O171">INDEX(GMWQ!$A$2:$HN$50,MATCH(1,(GMWQ!$HM$2:$HM$50=O$3)*(GMWQ!$HN$2:$HN$50=O$1),0),$B171-1973)</f>
        <v>411074</v>
      </c>
      <c r="P171" cm="1">
        <f t="array" ref="P171">INDEX(GMWQ!$A$2:$HN$50,MATCH(1,(GMWQ!$HM$2:$HM$50=P$3)*(GMWQ!$HN$2:$HN$50=P$1),0),$B171-1973)</f>
        <v>28828</v>
      </c>
    </row>
    <row r="172" spans="1:16">
      <c r="B172">
        <f t="shared" si="6"/>
        <v>2145</v>
      </c>
      <c r="C172">
        <f t="shared" si="7"/>
        <v>2021</v>
      </c>
      <c r="D172">
        <f t="shared" si="7"/>
        <v>2021</v>
      </c>
      <c r="E172" cm="1">
        <f t="array" ref="E172">INDEX(GMWQ!$A$2:$HN$50,MATCH(1,(GMWQ!$HM$2:$HM$50=E$3)*(GMWQ!$HN$2:$HN$50=E$1),0),$B172-1973)</f>
        <v>605353</v>
      </c>
      <c r="F172" cm="1">
        <f t="array" ref="F172">INDEX(GMWQ!$A$2:$HN$50,MATCH(1,(GMWQ!$HM$2:$HM$50=F$3)*(GMWQ!$HN$2:$HN$50=F$1),0),$B172-1973)</f>
        <v>32377</v>
      </c>
      <c r="G172" cm="1">
        <f t="array" ref="G172">INDEX(GMWQ!$A$2:$HN$50,MATCH(1,(GMWQ!$HM$2:$HM$50=G$3)*(GMWQ!$HN$2:$HN$50=G$1),0),$B172-1973)</f>
        <v>8500.1610000000001</v>
      </c>
      <c r="H172" cm="1">
        <f t="array" ref="H172">INDEX(GMWQ!$A$2:$HN$50,MATCH(1,(GMWQ!$HM$2:$HM$50=H$3)*(GMWQ!$HN$2:$HN$50=H$1),0),$B172-1973)</f>
        <v>4.8</v>
      </c>
      <c r="I172" cm="1">
        <f t="array" ref="I172">INDEX(GMWQ!$A$2:$HN$50,MATCH(1,(GMWQ!$HM$2:$HM$50=I$3)*(GMWQ!$HN$2:$HN$50=I$1),0),$B172-1973)</f>
        <v>413832</v>
      </c>
      <c r="J172" cm="1">
        <f t="array" ref="J172">INDEX(GMWQ!$A$2:$HN$50,MATCH(1,(GMWQ!$HM$2:$HM$50=J$3)*(GMWQ!$HN$2:$HN$50=J$1),0),$B172-1973)</f>
        <v>29940</v>
      </c>
      <c r="K172" cm="1">
        <f t="array" ref="K172">INDEX(GMWQ!$A$2:$HN$50,MATCH(1,(GMWQ!$HM$2:$HM$50=K$3)*(GMWQ!$HN$2:$HN$50=K$1),0),$B172-1973)</f>
        <v>605353</v>
      </c>
      <c r="L172" cm="1">
        <f t="array" ref="L172">INDEX(GMWQ!$A$2:$HN$50,MATCH(1,(GMWQ!$HM$2:$HM$50=L$3)*(GMWQ!$HN$2:$HN$50=L$1),0),$B172-1973)</f>
        <v>32377</v>
      </c>
      <c r="M172" cm="1">
        <f t="array" ref="M172">INDEX(GMWQ!$A$2:$HN$50,MATCH(1,(GMWQ!$HM$2:$HM$50=M$3)*(GMWQ!$HN$2:$HN$50=M$1),0),$B172-1973)</f>
        <v>8500.1610000000001</v>
      </c>
      <c r="N172" cm="1">
        <f t="array" ref="N172">INDEX(GMWQ!$A$2:$HN$50,MATCH(1,(GMWQ!$HM$2:$HM$50=N$3)*(GMWQ!$HN$2:$HN$50=N$1),0),$B172-1973)</f>
        <v>4.8</v>
      </c>
      <c r="O172" cm="1">
        <f t="array" ref="O172">INDEX(GMWQ!$A$2:$HN$50,MATCH(1,(GMWQ!$HM$2:$HM$50=O$3)*(GMWQ!$HN$2:$HN$50=O$1),0),$B172-1973)</f>
        <v>413832</v>
      </c>
      <c r="P172" cm="1">
        <f t="array" ref="P172">INDEX(GMWQ!$A$2:$HN$50,MATCH(1,(GMWQ!$HM$2:$HM$50=P$3)*(GMWQ!$HN$2:$HN$50=P$1),0),$B172-1973)</f>
        <v>29940</v>
      </c>
    </row>
    <row r="173" spans="1:16">
      <c r="B173">
        <f t="shared" si="6"/>
        <v>2146</v>
      </c>
      <c r="C173">
        <f t="shared" si="7"/>
        <v>2021</v>
      </c>
      <c r="D173">
        <f t="shared" si="7"/>
        <v>2021</v>
      </c>
      <c r="E173" cm="1">
        <f t="array" ref="E173">INDEX(GMWQ!$A$2:$HN$50,MATCH(1,(GMWQ!$HM$2:$HM$50=E$3)*(GMWQ!$HN$2:$HN$50=E$1),0),$B173-1973)</f>
        <v>615459</v>
      </c>
      <c r="F173" cm="1">
        <f t="array" ref="F173">INDEX(GMWQ!$A$2:$HN$50,MATCH(1,(GMWQ!$HM$2:$HM$50=F$3)*(GMWQ!$HN$2:$HN$50=F$1),0),$B173-1973)</f>
        <v>32687</v>
      </c>
      <c r="G173" cm="1">
        <f t="array" ref="G173">INDEX(GMWQ!$A$2:$HN$50,MATCH(1,(GMWQ!$HM$2:$HM$50=G$3)*(GMWQ!$HN$2:$HN$50=G$1),0),$B173-1973)</f>
        <v>8499.4500000000007</v>
      </c>
      <c r="H173" cm="1">
        <f t="array" ref="H173">INDEX(GMWQ!$A$2:$HN$50,MATCH(1,(GMWQ!$HM$2:$HM$50=H$3)*(GMWQ!$HN$2:$HN$50=H$1),0),$B173-1973)</f>
        <v>4.4000000000000004</v>
      </c>
      <c r="I173" cm="1">
        <f t="array" ref="I173">INDEX(GMWQ!$A$2:$HN$50,MATCH(1,(GMWQ!$HM$2:$HM$50=I$3)*(GMWQ!$HN$2:$HN$50=I$1),0),$B173-1973)</f>
        <v>410138</v>
      </c>
      <c r="J173" cm="1">
        <f t="array" ref="J173">INDEX(GMWQ!$A$2:$HN$50,MATCH(1,(GMWQ!$HM$2:$HM$50=J$3)*(GMWQ!$HN$2:$HN$50=J$1),0),$B173-1973)</f>
        <v>30764</v>
      </c>
      <c r="K173" cm="1">
        <f t="array" ref="K173">INDEX(GMWQ!$A$2:$HN$50,MATCH(1,(GMWQ!$HM$2:$HM$50=K$3)*(GMWQ!$HN$2:$HN$50=K$1),0),$B173-1973)</f>
        <v>615459</v>
      </c>
      <c r="L173" cm="1">
        <f t="array" ref="L173">INDEX(GMWQ!$A$2:$HN$50,MATCH(1,(GMWQ!$HM$2:$HM$50=L$3)*(GMWQ!$HN$2:$HN$50=L$1),0),$B173-1973)</f>
        <v>32687</v>
      </c>
      <c r="M173" cm="1">
        <f t="array" ref="M173">INDEX(GMWQ!$A$2:$HN$50,MATCH(1,(GMWQ!$HM$2:$HM$50=M$3)*(GMWQ!$HN$2:$HN$50=M$1),0),$B173-1973)</f>
        <v>8499.4500000000007</v>
      </c>
      <c r="N173" cm="1">
        <f t="array" ref="N173">INDEX(GMWQ!$A$2:$HN$50,MATCH(1,(GMWQ!$HM$2:$HM$50=N$3)*(GMWQ!$HN$2:$HN$50=N$1),0),$B173-1973)</f>
        <v>4.4000000000000004</v>
      </c>
      <c r="O173" cm="1">
        <f t="array" ref="O173">INDEX(GMWQ!$A$2:$HN$50,MATCH(1,(GMWQ!$HM$2:$HM$50=O$3)*(GMWQ!$HN$2:$HN$50=O$1),0),$B173-1973)</f>
        <v>410138</v>
      </c>
      <c r="P173" cm="1">
        <f t="array" ref="P173">INDEX(GMWQ!$A$2:$HN$50,MATCH(1,(GMWQ!$HM$2:$HM$50=P$3)*(GMWQ!$HN$2:$HN$50=P$1),0),$B173-1973)</f>
        <v>30764</v>
      </c>
    </row>
    <row r="174" spans="1:16">
      <c r="B174">
        <f t="shared" si="6"/>
        <v>2147</v>
      </c>
      <c r="C174">
        <f t="shared" si="7"/>
        <v>2021</v>
      </c>
      <c r="D174">
        <f t="shared" si="7"/>
        <v>2021</v>
      </c>
      <c r="E174" cm="1">
        <f t="array" ref="E174">INDEX(GMWQ!$A$2:$HN$50,MATCH(1,(GMWQ!$HM$2:$HM$50=E$3)*(GMWQ!$HN$2:$HN$50=E$1),0),$B174-1973)</f>
        <v>624592</v>
      </c>
      <c r="F174" cm="1">
        <f t="array" ref="F174">INDEX(GMWQ!$A$2:$HN$50,MATCH(1,(GMWQ!$HM$2:$HM$50=F$3)*(GMWQ!$HN$2:$HN$50=F$1),0),$B174-1973)</f>
        <v>32686</v>
      </c>
      <c r="G174" cm="1">
        <f t="array" ref="G174">INDEX(GMWQ!$A$2:$HN$50,MATCH(1,(GMWQ!$HM$2:$HM$50=G$3)*(GMWQ!$HN$2:$HN$50=G$1),0),$B174-1973)</f>
        <v>8570.4380000000001</v>
      </c>
      <c r="H174" cm="1">
        <f t="array" ref="H174">INDEX(GMWQ!$A$2:$HN$50,MATCH(1,(GMWQ!$HM$2:$HM$50=H$3)*(GMWQ!$HN$2:$HN$50=H$1),0),$B174-1973)</f>
        <v>4.2</v>
      </c>
      <c r="I174" cm="1">
        <f t="array" ref="I174">INDEX(GMWQ!$A$2:$HN$50,MATCH(1,(GMWQ!$HM$2:$HM$50=I$3)*(GMWQ!$HN$2:$HN$50=I$1),0),$B174-1973)</f>
        <v>402842</v>
      </c>
      <c r="J174" cm="1">
        <f t="array" ref="J174">INDEX(GMWQ!$A$2:$HN$50,MATCH(1,(GMWQ!$HM$2:$HM$50=J$3)*(GMWQ!$HN$2:$HN$50=J$1),0),$B174-1973)</f>
        <v>31560</v>
      </c>
      <c r="K174" cm="1">
        <f t="array" ref="K174">INDEX(GMWQ!$A$2:$HN$50,MATCH(1,(GMWQ!$HM$2:$HM$50=K$3)*(GMWQ!$HN$2:$HN$50=K$1),0),$B174-1973)</f>
        <v>624592</v>
      </c>
      <c r="L174" cm="1">
        <f t="array" ref="L174">INDEX(GMWQ!$A$2:$HN$50,MATCH(1,(GMWQ!$HM$2:$HM$50=L$3)*(GMWQ!$HN$2:$HN$50=L$1),0),$B174-1973)</f>
        <v>32686</v>
      </c>
      <c r="M174" cm="1">
        <f t="array" ref="M174">INDEX(GMWQ!$A$2:$HN$50,MATCH(1,(GMWQ!$HM$2:$HM$50=M$3)*(GMWQ!$HN$2:$HN$50=M$1),0),$B174-1973)</f>
        <v>8570.4380000000001</v>
      </c>
      <c r="N174" cm="1">
        <f t="array" ref="N174">INDEX(GMWQ!$A$2:$HN$50,MATCH(1,(GMWQ!$HM$2:$HM$50=N$3)*(GMWQ!$HN$2:$HN$50=N$1),0),$B174-1973)</f>
        <v>4.2</v>
      </c>
      <c r="O174" cm="1">
        <f t="array" ref="O174">INDEX(GMWQ!$A$2:$HN$50,MATCH(1,(GMWQ!$HM$2:$HM$50=O$3)*(GMWQ!$HN$2:$HN$50=O$1),0),$B174-1973)</f>
        <v>402842</v>
      </c>
      <c r="P174" cm="1">
        <f t="array" ref="P174">INDEX(GMWQ!$A$2:$HN$50,MATCH(1,(GMWQ!$HM$2:$HM$50=P$3)*(GMWQ!$HN$2:$HN$50=P$1),0),$B174-1973)</f>
        <v>31560</v>
      </c>
    </row>
    <row r="175" spans="1:16">
      <c r="A175">
        <v>2022</v>
      </c>
      <c r="B175">
        <f t="shared" si="6"/>
        <v>2148</v>
      </c>
      <c r="C175">
        <f t="shared" si="7"/>
        <v>2022</v>
      </c>
      <c r="D175">
        <f t="shared" si="7"/>
        <v>2021</v>
      </c>
      <c r="E175" cm="1">
        <f t="array" ref="E175">INDEX(GMWQ!$A$2:$HN$50,MATCH(1,(GMWQ!$HM$2:$HM$50=E$3)*(GMWQ!$HN$2:$HN$50=E$1),0),$B175-1973)</f>
        <v>629149</v>
      </c>
      <c r="F175" cm="1">
        <f t="array" ref="F175">INDEX(GMWQ!$A$2:$HN$50,MATCH(1,(GMWQ!$HM$2:$HM$50=F$3)*(GMWQ!$HN$2:$HN$50=F$1),0),$B175-1973)</f>
        <v>32775</v>
      </c>
      <c r="G175" cm="1">
        <f t="array" ref="G175">INDEX(GMWQ!$A$2:$HN$50,MATCH(1,(GMWQ!$HM$2:$HM$50=G$3)*(GMWQ!$HN$2:$HN$50=G$1),0),$B175-1973)</f>
        <v>8762.1610000000001</v>
      </c>
      <c r="H175" cm="1">
        <f t="array" ref="H175">INDEX(GMWQ!$A$2:$HN$50,MATCH(1,(GMWQ!$HM$2:$HM$50=H$3)*(GMWQ!$HN$2:$HN$50=H$1),0),$B175-1973)</f>
        <v>3.9</v>
      </c>
      <c r="I175" cm="1">
        <f t="array" ref="I175">INDEX(GMWQ!$A$2:$HN$50,MATCH(1,(GMWQ!$HM$2:$HM$50=I$3)*(GMWQ!$HN$2:$HN$50=I$1),0),$B175-1973)</f>
        <v>401738</v>
      </c>
      <c r="J175" cm="1">
        <f t="array" ref="J175">INDEX(GMWQ!$A$2:$HN$50,MATCH(1,(GMWQ!$HM$2:$HM$50=J$3)*(GMWQ!$HN$2:$HN$50=J$1),0),$B175-1973)</f>
        <v>32437</v>
      </c>
      <c r="K175" cm="1">
        <f t="array" ref="K175">INDEX(GMWQ!$A$2:$HN$50,MATCH(1,(GMWQ!$HM$2:$HM$50=K$3)*(GMWQ!$HN$2:$HN$50=K$1),0),$B175-1973)</f>
        <v>629149</v>
      </c>
      <c r="L175" cm="1">
        <f t="array" ref="L175">INDEX(GMWQ!$A$2:$HN$50,MATCH(1,(GMWQ!$HM$2:$HM$50=L$3)*(GMWQ!$HN$2:$HN$50=L$1),0),$B175-1973)</f>
        <v>32775</v>
      </c>
      <c r="M175" cm="1">
        <f t="array" ref="M175">INDEX(GMWQ!$A$2:$HN$50,MATCH(1,(GMWQ!$HM$2:$HM$50=M$3)*(GMWQ!$HN$2:$HN$50=M$1),0),$B175-1973)</f>
        <v>8762.1610000000001</v>
      </c>
      <c r="N175" cm="1">
        <f t="array" ref="N175">INDEX(GMWQ!$A$2:$HN$50,MATCH(1,(GMWQ!$HM$2:$HM$50=N$3)*(GMWQ!$HN$2:$HN$50=N$1),0),$B175-1973)</f>
        <v>3.9</v>
      </c>
      <c r="O175" cm="1">
        <f t="array" ref="O175">INDEX(GMWQ!$A$2:$HN$50,MATCH(1,(GMWQ!$HM$2:$HM$50=O$3)*(GMWQ!$HN$2:$HN$50=O$1),0),$B175-1973)</f>
        <v>401738</v>
      </c>
      <c r="P175" cm="1">
        <f t="array" ref="P175">INDEX(GMWQ!$A$2:$HN$50,MATCH(1,(GMWQ!$HM$2:$HM$50=P$3)*(GMWQ!$HN$2:$HN$50=P$1),0),$B175-1973)</f>
        <v>32437</v>
      </c>
    </row>
    <row r="176" spans="1:16">
      <c r="B176">
        <f t="shared" si="6"/>
        <v>2149</v>
      </c>
      <c r="C176">
        <f t="shared" si="7"/>
        <v>2022</v>
      </c>
      <c r="D176">
        <f t="shared" si="7"/>
        <v>2022</v>
      </c>
      <c r="E176" cm="1">
        <f t="array" ref="E176">INDEX(GMWQ!$A$2:$HN$50,MATCH(1,(GMWQ!$HM$2:$HM$50=E$3)*(GMWQ!$HN$2:$HN$50=E$1),0),$B176-1973)</f>
        <v>631258</v>
      </c>
      <c r="F176" cm="1">
        <f t="array" ref="F176">INDEX(GMWQ!$A$2:$HN$50,MATCH(1,(GMWQ!$HM$2:$HM$50=F$3)*(GMWQ!$HN$2:$HN$50=F$1),0),$B176-1973)</f>
        <v>32958</v>
      </c>
      <c r="G176" cm="1">
        <f t="array" ref="G176">INDEX(GMWQ!$A$2:$HN$50,MATCH(1,(GMWQ!$HM$2:$HM$50=G$3)*(GMWQ!$HN$2:$HN$50=G$1),0),$B176-1973)</f>
        <v>8858.7540000000008</v>
      </c>
      <c r="H176" cm="1">
        <f t="array" ref="H176">INDEX(GMWQ!$A$2:$HN$50,MATCH(1,(GMWQ!$HM$2:$HM$50=H$3)*(GMWQ!$HN$2:$HN$50=H$1),0),$B176-1973)</f>
        <v>3.9</v>
      </c>
      <c r="I176" cm="1">
        <f t="array" ref="I176">INDEX(GMWQ!$A$2:$HN$50,MATCH(1,(GMWQ!$HM$2:$HM$50=I$3)*(GMWQ!$HN$2:$HN$50=I$1),0),$B176-1973)</f>
        <v>398386</v>
      </c>
      <c r="J176" cm="1">
        <f t="array" ref="J176">INDEX(GMWQ!$A$2:$HN$50,MATCH(1,(GMWQ!$HM$2:$HM$50=J$3)*(GMWQ!$HN$2:$HN$50=J$1),0),$B176-1973)</f>
        <v>35271</v>
      </c>
      <c r="K176" cm="1">
        <f t="array" ref="K176">INDEX(GMWQ!$A$2:$HN$50,MATCH(1,(GMWQ!$HM$2:$HM$50=K$3)*(GMWQ!$HN$2:$HN$50=K$1),0),$B176-1973)</f>
        <v>631258</v>
      </c>
      <c r="L176" cm="1">
        <f t="array" ref="L176">INDEX(GMWQ!$A$2:$HN$50,MATCH(1,(GMWQ!$HM$2:$HM$50=L$3)*(GMWQ!$HN$2:$HN$50=L$1),0),$B176-1973)</f>
        <v>32958</v>
      </c>
      <c r="M176" cm="1">
        <f t="array" ref="M176">INDEX(GMWQ!$A$2:$HN$50,MATCH(1,(GMWQ!$HM$2:$HM$50=M$3)*(GMWQ!$HN$2:$HN$50=M$1),0),$B176-1973)</f>
        <v>8858.7540000000008</v>
      </c>
      <c r="N176" cm="1">
        <f t="array" ref="N176">INDEX(GMWQ!$A$2:$HN$50,MATCH(1,(GMWQ!$HM$2:$HM$50=N$3)*(GMWQ!$HN$2:$HN$50=N$1),0),$B176-1973)</f>
        <v>3.9</v>
      </c>
      <c r="O176" cm="1">
        <f t="array" ref="O176">INDEX(GMWQ!$A$2:$HN$50,MATCH(1,(GMWQ!$HM$2:$HM$50=O$3)*(GMWQ!$HN$2:$HN$50=O$1),0),$B176-1973)</f>
        <v>398386</v>
      </c>
      <c r="P176" cm="1">
        <f t="array" ref="P176">INDEX(GMWQ!$A$2:$HN$50,MATCH(1,(GMWQ!$HM$2:$HM$50=P$3)*(GMWQ!$HN$2:$HN$50=P$1),0),$B176-1973)</f>
        <v>35271</v>
      </c>
    </row>
    <row r="177" spans="1:16">
      <c r="B177">
        <f t="shared" si="6"/>
        <v>2150</v>
      </c>
      <c r="C177">
        <f t="shared" si="7"/>
        <v>2022</v>
      </c>
      <c r="D177">
        <f t="shared" si="7"/>
        <v>2022</v>
      </c>
      <c r="E177" cm="1">
        <f t="array" ref="E177">INDEX(GMWQ!$A$2:$HN$50,MATCH(1,(GMWQ!$HM$2:$HM$50=E$3)*(GMWQ!$HN$2:$HN$50=E$1),0),$B177-1973)</f>
        <v>631977</v>
      </c>
      <c r="F177" cm="1">
        <f t="array" ref="F177">INDEX(GMWQ!$A$2:$HN$50,MATCH(1,(GMWQ!$HM$2:$HM$50=F$3)*(GMWQ!$HN$2:$HN$50=F$1),0),$B177-1973)</f>
        <v>32916</v>
      </c>
      <c r="G177" cm="1">
        <f t="array" ref="G177">INDEX(GMWQ!$A$2:$HN$50,MATCH(1,(GMWQ!$HM$2:$HM$50=G$3)*(GMWQ!$HN$2:$HN$50=G$1),0),$B177-1973)</f>
        <v>8972.3819999999996</v>
      </c>
      <c r="H177" cm="1">
        <f t="array" ref="H177">INDEX(GMWQ!$A$2:$HN$50,MATCH(1,(GMWQ!$HM$2:$HM$50=H$3)*(GMWQ!$HN$2:$HN$50=H$1),0),$B177-1973)</f>
        <v>3.8</v>
      </c>
      <c r="I177" cm="1">
        <f t="array" ref="I177">INDEX(GMWQ!$A$2:$HN$50,MATCH(1,(GMWQ!$HM$2:$HM$50=I$3)*(GMWQ!$HN$2:$HN$50=I$1),0),$B177-1973)</f>
        <v>400405</v>
      </c>
      <c r="J177" cm="1">
        <f t="array" ref="J177">INDEX(GMWQ!$A$2:$HN$50,MATCH(1,(GMWQ!$HM$2:$HM$50=J$3)*(GMWQ!$HN$2:$HN$50=J$1),0),$B177-1973)</f>
        <v>35446</v>
      </c>
      <c r="K177" cm="1">
        <f t="array" ref="K177">INDEX(GMWQ!$A$2:$HN$50,MATCH(1,(GMWQ!$HM$2:$HM$50=K$3)*(GMWQ!$HN$2:$HN$50=K$1),0),$B177-1973)</f>
        <v>631977</v>
      </c>
      <c r="L177" cm="1">
        <f t="array" ref="L177">INDEX(GMWQ!$A$2:$HN$50,MATCH(1,(GMWQ!$HM$2:$HM$50=L$3)*(GMWQ!$HN$2:$HN$50=L$1),0),$B177-1973)</f>
        <v>32916</v>
      </c>
      <c r="M177" cm="1">
        <f t="array" ref="M177">INDEX(GMWQ!$A$2:$HN$50,MATCH(1,(GMWQ!$HM$2:$HM$50=M$3)*(GMWQ!$HN$2:$HN$50=M$1),0),$B177-1973)</f>
        <v>8972.3819999999996</v>
      </c>
      <c r="N177" cm="1">
        <f t="array" ref="N177">INDEX(GMWQ!$A$2:$HN$50,MATCH(1,(GMWQ!$HM$2:$HM$50=N$3)*(GMWQ!$HN$2:$HN$50=N$1),0),$B177-1973)</f>
        <v>3.8</v>
      </c>
      <c r="O177" cm="1">
        <f t="array" ref="O177">INDEX(GMWQ!$A$2:$HN$50,MATCH(1,(GMWQ!$HM$2:$HM$50=O$3)*(GMWQ!$HN$2:$HN$50=O$1),0),$B177-1973)</f>
        <v>400405</v>
      </c>
      <c r="P177" cm="1">
        <f t="array" ref="P177">INDEX(GMWQ!$A$2:$HN$50,MATCH(1,(GMWQ!$HM$2:$HM$50=P$3)*(GMWQ!$HN$2:$HN$50=P$1),0),$B177-1973)</f>
        <v>35446</v>
      </c>
    </row>
    <row r="178" spans="1:16">
      <c r="B178">
        <f t="shared" si="6"/>
        <v>2151</v>
      </c>
      <c r="C178">
        <f t="shared" si="7"/>
        <v>2022</v>
      </c>
      <c r="D178">
        <f t="shared" si="7"/>
        <v>2022</v>
      </c>
      <c r="E178" cm="1">
        <f t="array" ref="E178">INDEX(GMWQ!$A$2:$HN$50,MATCH(1,(GMWQ!$HM$2:$HM$50=E$3)*(GMWQ!$HN$2:$HN$50=E$1),0),$B178-1973)</f>
        <v>634044</v>
      </c>
      <c r="F178" cm="1">
        <f t="array" ref="F178">INDEX(GMWQ!$A$2:$HN$50,MATCH(1,(GMWQ!$HM$2:$HM$50=F$3)*(GMWQ!$HN$2:$HN$50=F$1),0),$B178-1973)</f>
        <v>33067</v>
      </c>
      <c r="G178" cm="1">
        <f t="array" ref="G178">INDEX(GMWQ!$A$2:$HN$50,MATCH(1,(GMWQ!$HM$2:$HM$50=G$3)*(GMWQ!$HN$2:$HN$50=G$1),0),$B178-1973)</f>
        <v>9187.0920000000006</v>
      </c>
      <c r="H178" cm="1">
        <f t="array" ref="H178">INDEX(GMWQ!$A$2:$HN$50,MATCH(1,(GMWQ!$HM$2:$HM$50=H$3)*(GMWQ!$HN$2:$HN$50=H$1),0),$B178-1973)</f>
        <v>3.9</v>
      </c>
      <c r="I178" cm="1">
        <f t="array" ref="I178">INDEX(GMWQ!$A$2:$HN$50,MATCH(1,(GMWQ!$HM$2:$HM$50=I$3)*(GMWQ!$HN$2:$HN$50=I$1),0),$B178-1973)</f>
        <v>408689</v>
      </c>
      <c r="J178" cm="1">
        <f t="array" ref="J178">INDEX(GMWQ!$A$2:$HN$50,MATCH(1,(GMWQ!$HM$2:$HM$50=J$3)*(GMWQ!$HN$2:$HN$50=J$1),0),$B178-1973)</f>
        <v>34778</v>
      </c>
      <c r="K178" cm="1">
        <f t="array" ref="K178">INDEX(GMWQ!$A$2:$HN$50,MATCH(1,(GMWQ!$HM$2:$HM$50=K$3)*(GMWQ!$HN$2:$HN$50=K$1),0),$B178-1973)</f>
        <v>634044</v>
      </c>
      <c r="L178" cm="1">
        <f t="array" ref="L178">INDEX(GMWQ!$A$2:$HN$50,MATCH(1,(GMWQ!$HM$2:$HM$50=L$3)*(GMWQ!$HN$2:$HN$50=L$1),0),$B178-1973)</f>
        <v>33067</v>
      </c>
      <c r="M178" cm="1">
        <f t="array" ref="M178">INDEX(GMWQ!$A$2:$HN$50,MATCH(1,(GMWQ!$HM$2:$HM$50=M$3)*(GMWQ!$HN$2:$HN$50=M$1),0),$B178-1973)</f>
        <v>9187.0920000000006</v>
      </c>
      <c r="N178" cm="1">
        <f t="array" ref="N178">INDEX(GMWQ!$A$2:$HN$50,MATCH(1,(GMWQ!$HM$2:$HM$50=N$3)*(GMWQ!$HN$2:$HN$50=N$1),0),$B178-1973)</f>
        <v>3.9</v>
      </c>
      <c r="O178" cm="1">
        <f t="array" ref="O178">INDEX(GMWQ!$A$2:$HN$50,MATCH(1,(GMWQ!$HM$2:$HM$50=O$3)*(GMWQ!$HN$2:$HN$50=O$1),0),$B178-1973)</f>
        <v>408689</v>
      </c>
      <c r="P178" cm="1">
        <f t="array" ref="P178">INDEX(GMWQ!$A$2:$HN$50,MATCH(1,(GMWQ!$HM$2:$HM$50=P$3)*(GMWQ!$HN$2:$HN$50=P$1),0),$B178-1973)</f>
        <v>34778</v>
      </c>
    </row>
    <row r="179" spans="1:16">
      <c r="A179">
        <v>2023</v>
      </c>
      <c r="B179">
        <f t="shared" si="6"/>
        <v>2152</v>
      </c>
      <c r="C179">
        <f t="shared" si="7"/>
        <v>2023</v>
      </c>
      <c r="D179">
        <f t="shared" si="7"/>
        <v>2022</v>
      </c>
      <c r="E179" cm="1">
        <f t="array" ref="E179">INDEX(GMWQ!$A$2:$HN$50,MATCH(1,(GMWQ!$HM$2:$HM$50=E$3)*(GMWQ!$HN$2:$HN$50=E$1),0),$B179-1973)</f>
        <v>634612</v>
      </c>
      <c r="F179" cm="1">
        <f t="array" ref="F179">INDEX(GMWQ!$A$2:$HN$50,MATCH(1,(GMWQ!$HM$2:$HM$50=F$3)*(GMWQ!$HN$2:$HN$50=F$1),0),$B179-1973)</f>
        <v>33201</v>
      </c>
      <c r="G179" cm="1">
        <f t="array" ref="G179">INDEX(GMWQ!$A$2:$HN$50,MATCH(1,(GMWQ!$HM$2:$HM$50=G$3)*(GMWQ!$HN$2:$HN$50=G$1),0),$B179-1973)</f>
        <v>9460.3019999999997</v>
      </c>
      <c r="H179" cm="1">
        <f t="array" ref="H179">INDEX(GMWQ!$A$2:$HN$50,MATCH(1,(GMWQ!$HM$2:$HM$50=H$3)*(GMWQ!$HN$2:$HN$50=H$1),0),$B179-1973)</f>
        <v>4</v>
      </c>
      <c r="I179" cm="1">
        <f t="array" ref="I179">INDEX(GMWQ!$A$2:$HN$50,MATCH(1,(GMWQ!$HM$2:$HM$50=I$3)*(GMWQ!$HN$2:$HN$50=I$1),0),$B179-1973)</f>
        <v>407362</v>
      </c>
      <c r="J179" cm="1">
        <f t="array" ref="J179">INDEX(GMWQ!$A$2:$HN$50,MATCH(1,(GMWQ!$HM$2:$HM$50=J$3)*(GMWQ!$HN$2:$HN$50=J$1),0),$B179-1973)</f>
        <v>34923</v>
      </c>
      <c r="K179" cm="1">
        <f t="array" ref="K179">INDEX(GMWQ!$A$2:$HN$50,MATCH(1,(GMWQ!$HM$2:$HM$50=K$3)*(GMWQ!$HN$2:$HN$50=K$1),0),$B179-1973)</f>
        <v>634612</v>
      </c>
      <c r="L179" cm="1">
        <f t="array" ref="L179">INDEX(GMWQ!$A$2:$HN$50,MATCH(1,(GMWQ!$HM$2:$HM$50=L$3)*(GMWQ!$HN$2:$HN$50=L$1),0),$B179-1973)</f>
        <v>33201</v>
      </c>
      <c r="M179" cm="1">
        <f t="array" ref="M179">INDEX(GMWQ!$A$2:$HN$50,MATCH(1,(GMWQ!$HM$2:$HM$50=M$3)*(GMWQ!$HN$2:$HN$50=M$1),0),$B179-1973)</f>
        <v>9460.3019999999997</v>
      </c>
      <c r="N179" cm="1">
        <f t="array" ref="N179">INDEX(GMWQ!$A$2:$HN$50,MATCH(1,(GMWQ!$HM$2:$HM$50=N$3)*(GMWQ!$HN$2:$HN$50=N$1),0),$B179-1973)</f>
        <v>4</v>
      </c>
      <c r="O179" cm="1">
        <f t="array" ref="O179">INDEX(GMWQ!$A$2:$HN$50,MATCH(1,(GMWQ!$HM$2:$HM$50=O$3)*(GMWQ!$HN$2:$HN$50=O$1),0),$B179-1973)</f>
        <v>407362</v>
      </c>
      <c r="P179" cm="1">
        <f t="array" ref="P179">INDEX(GMWQ!$A$2:$HN$50,MATCH(1,(GMWQ!$HM$2:$HM$50=P$3)*(GMWQ!$HN$2:$HN$50=P$1),0),$B179-1973)</f>
        <v>34923</v>
      </c>
    </row>
    <row r="180" spans="1:16">
      <c r="B180">
        <f t="shared" si="6"/>
        <v>2153</v>
      </c>
      <c r="C180">
        <f t="shared" si="7"/>
        <v>2023</v>
      </c>
      <c r="D180">
        <f t="shared" si="7"/>
        <v>2023</v>
      </c>
      <c r="E180" cm="1">
        <f t="array" ref="E180">INDEX(GMWQ!$A$2:$HN$50,MATCH(1,(GMWQ!$HM$2:$HM$50=E$3)*(GMWQ!$HN$2:$HN$50=E$1),0),$B180-1973)</f>
        <v>634624</v>
      </c>
      <c r="F180" cm="1">
        <f t="array" ref="F180">INDEX(GMWQ!$A$2:$HN$50,MATCH(1,(GMWQ!$HM$2:$HM$50=F$3)*(GMWQ!$HN$2:$HN$50=F$1),0),$B180-1973)</f>
        <v>33163</v>
      </c>
      <c r="G180" cm="1">
        <f t="array" ref="G180">INDEX(GMWQ!$A$2:$HN$50,MATCH(1,(GMWQ!$HM$2:$HM$50=G$3)*(GMWQ!$HN$2:$HN$50=G$1),0),$B180-1973)</f>
        <v>9660.59</v>
      </c>
      <c r="H180" cm="1">
        <f t="array" ref="H180">INDEX(GMWQ!$A$2:$HN$50,MATCH(1,(GMWQ!$HM$2:$HM$50=H$3)*(GMWQ!$HN$2:$HN$50=H$1),0),$B180-1973)</f>
        <v>4.2</v>
      </c>
      <c r="I180" cm="1">
        <f t="array" ref="I180">INDEX(GMWQ!$A$2:$HN$50,MATCH(1,(GMWQ!$HM$2:$HM$50=I$3)*(GMWQ!$HN$2:$HN$50=I$1),0),$B180-1973)</f>
        <v>412328</v>
      </c>
      <c r="J180" cm="1">
        <f t="array" ref="J180">INDEX(GMWQ!$A$2:$HN$50,MATCH(1,(GMWQ!$HM$2:$HM$50=J$3)*(GMWQ!$HN$2:$HN$50=J$1),0),$B180-1973)</f>
        <v>35305</v>
      </c>
      <c r="K180" cm="1">
        <f t="array" ref="K180">INDEX(GMWQ!$A$2:$HN$50,MATCH(1,(GMWQ!$HM$2:$HM$50=K$3)*(GMWQ!$HN$2:$HN$50=K$1),0),$B180-1973)</f>
        <v>634624</v>
      </c>
      <c r="L180" cm="1">
        <f t="array" ref="L180">INDEX(GMWQ!$A$2:$HN$50,MATCH(1,(GMWQ!$HM$2:$HM$50=L$3)*(GMWQ!$HN$2:$HN$50=L$1),0),$B180-1973)</f>
        <v>33163</v>
      </c>
      <c r="M180" cm="1">
        <f t="array" ref="M180">INDEX(GMWQ!$A$2:$HN$50,MATCH(1,(GMWQ!$HM$2:$HM$50=M$3)*(GMWQ!$HN$2:$HN$50=M$1),0),$B180-1973)</f>
        <v>9660.59</v>
      </c>
      <c r="N180" cm="1">
        <f t="array" ref="N180">INDEX(GMWQ!$A$2:$HN$50,MATCH(1,(GMWQ!$HM$2:$HM$50=N$3)*(GMWQ!$HN$2:$HN$50=N$1),0),$B180-1973)</f>
        <v>4.2</v>
      </c>
      <c r="O180" cm="1">
        <f t="array" ref="O180">INDEX(GMWQ!$A$2:$HN$50,MATCH(1,(GMWQ!$HM$2:$HM$50=O$3)*(GMWQ!$HN$2:$HN$50=O$1),0),$B180-1973)</f>
        <v>412328</v>
      </c>
      <c r="P180" cm="1">
        <f t="array" ref="P180">INDEX(GMWQ!$A$2:$HN$50,MATCH(1,(GMWQ!$HM$2:$HM$50=P$3)*(GMWQ!$HN$2:$HN$50=P$1),0),$B180-1973)</f>
        <v>35305</v>
      </c>
    </row>
    <row r="181" spans="1:16">
      <c r="B181">
        <f t="shared" si="6"/>
        <v>2154</v>
      </c>
      <c r="C181">
        <f t="shared" si="7"/>
        <v>2023</v>
      </c>
      <c r="D181">
        <f t="shared" si="7"/>
        <v>2023</v>
      </c>
      <c r="E181" cm="1">
        <f t="array" ref="E181">INDEX(GMWQ!$A$2:$HN$50,MATCH(1,(GMWQ!$HM$2:$HM$50=E$3)*(GMWQ!$HN$2:$HN$50=E$1),0),$B181-1973)</f>
        <v>633956</v>
      </c>
      <c r="F181" cm="1">
        <f t="array" ref="F181">INDEX(GMWQ!$A$2:$HN$50,MATCH(1,(GMWQ!$HM$2:$HM$50=F$3)*(GMWQ!$HN$2:$HN$50=F$1),0),$B181-1973)</f>
        <v>33102</v>
      </c>
      <c r="G181" cm="1">
        <f t="array" ref="G181">INDEX(GMWQ!$A$2:$HN$50,MATCH(1,(GMWQ!$HM$2:$HM$50=G$3)*(GMWQ!$HN$2:$HN$50=G$1),0),$B181-1973)</f>
        <v>9771.0329999999994</v>
      </c>
      <c r="H181" cm="1">
        <f t="array" ref="H181">INDEX(GMWQ!$A$2:$HN$50,MATCH(1,(GMWQ!$HM$2:$HM$50=H$3)*(GMWQ!$HN$2:$HN$50=H$1),0),$B181-1973)</f>
        <v>4.0999999999999996</v>
      </c>
      <c r="I181" cm="1">
        <f t="array" ref="I181">INDEX(GMWQ!$A$2:$HN$50,MATCH(1,(GMWQ!$HM$2:$HM$50=I$3)*(GMWQ!$HN$2:$HN$50=I$1),0),$B181-1973)</f>
        <v>413001</v>
      </c>
      <c r="J181" cm="1">
        <f t="array" ref="J181">INDEX(GMWQ!$A$2:$HN$50,MATCH(1,(GMWQ!$HM$2:$HM$50=J$3)*(GMWQ!$HN$2:$HN$50=J$1),0),$B181-1973)</f>
        <v>35835</v>
      </c>
      <c r="K181" cm="1">
        <f t="array" ref="K181">INDEX(GMWQ!$A$2:$HN$50,MATCH(1,(GMWQ!$HM$2:$HM$50=K$3)*(GMWQ!$HN$2:$HN$50=K$1),0),$B181-1973)</f>
        <v>633956</v>
      </c>
      <c r="L181" cm="1">
        <f t="array" ref="L181">INDEX(GMWQ!$A$2:$HN$50,MATCH(1,(GMWQ!$HM$2:$HM$50=L$3)*(GMWQ!$HN$2:$HN$50=L$1),0),$B181-1973)</f>
        <v>33102</v>
      </c>
      <c r="M181" cm="1">
        <f t="array" ref="M181">INDEX(GMWQ!$A$2:$HN$50,MATCH(1,(GMWQ!$HM$2:$HM$50=M$3)*(GMWQ!$HN$2:$HN$50=M$1),0),$B181-1973)</f>
        <v>9771.0329999999994</v>
      </c>
      <c r="N181" cm="1">
        <f t="array" ref="N181">INDEX(GMWQ!$A$2:$HN$50,MATCH(1,(GMWQ!$HM$2:$HM$50=N$3)*(GMWQ!$HN$2:$HN$50=N$1),0),$B181-1973)</f>
        <v>4.0999999999999996</v>
      </c>
      <c r="O181" cm="1">
        <f t="array" ref="O181">INDEX(GMWQ!$A$2:$HN$50,MATCH(1,(GMWQ!$HM$2:$HM$50=O$3)*(GMWQ!$HN$2:$HN$50=O$1),0),$B181-1973)</f>
        <v>413001</v>
      </c>
      <c r="P181" cm="1">
        <f t="array" ref="P181">INDEX(GMWQ!$A$2:$HN$50,MATCH(1,(GMWQ!$HM$2:$HM$50=P$3)*(GMWQ!$HN$2:$HN$50=P$1),0),$B181-1973)</f>
        <v>35835</v>
      </c>
    </row>
    <row r="182" spans="1:16">
      <c r="B182">
        <f t="shared" si="6"/>
        <v>2155</v>
      </c>
      <c r="C182">
        <f t="shared" si="7"/>
        <v>2023</v>
      </c>
      <c r="D182">
        <f t="shared" si="7"/>
        <v>2023</v>
      </c>
      <c r="E182" cm="1">
        <f t="array" ref="E182">INDEX(GMWQ!$A$2:$HN$50,MATCH(1,(GMWQ!$HM$2:$HM$50=E$3)*(GMWQ!$HN$2:$HN$50=E$1),0),$B182-1973)</f>
        <v>631825</v>
      </c>
      <c r="F182" cm="1">
        <f t="array" ref="F182">INDEX(GMWQ!$A$2:$HN$50,MATCH(1,(GMWQ!$HM$2:$HM$50=F$3)*(GMWQ!$HN$2:$HN$50=F$1),0),$B182-1973)</f>
        <v>33174</v>
      </c>
      <c r="G182" cm="1">
        <f t="array" ref="G182">INDEX(GMWQ!$A$2:$HN$50,MATCH(1,(GMWQ!$HM$2:$HM$50=G$3)*(GMWQ!$HN$2:$HN$50=G$1),0),$B182-1973)</f>
        <v>9774.9840000000004</v>
      </c>
      <c r="H182" cm="1">
        <f t="array" ref="H182">INDEX(GMWQ!$A$2:$HN$50,MATCH(1,(GMWQ!$HM$2:$HM$50=H$3)*(GMWQ!$HN$2:$HN$50=H$1),0),$B182-1973)</f>
        <v>3.8</v>
      </c>
      <c r="I182" cm="1">
        <f t="array" ref="I182">INDEX(GMWQ!$A$2:$HN$50,MATCH(1,(GMWQ!$HM$2:$HM$50=I$3)*(GMWQ!$HN$2:$HN$50=I$1),0),$B182-1973)</f>
        <v>415159</v>
      </c>
      <c r="J182" cm="1">
        <f t="array" ref="J182">INDEX(GMWQ!$A$2:$HN$50,MATCH(1,(GMWQ!$HM$2:$HM$50=J$3)*(GMWQ!$HN$2:$HN$50=J$1),0),$B182-1973)</f>
        <v>37193</v>
      </c>
      <c r="K182" cm="1">
        <f t="array" ref="K182">INDEX(GMWQ!$A$2:$HN$50,MATCH(1,(GMWQ!$HM$2:$HM$50=K$3)*(GMWQ!$HN$2:$HN$50=K$1),0),$B182-1973)</f>
        <v>631825</v>
      </c>
      <c r="L182" cm="1">
        <f t="array" ref="L182">INDEX(GMWQ!$A$2:$HN$50,MATCH(1,(GMWQ!$HM$2:$HM$50=L$3)*(GMWQ!$HN$2:$HN$50=L$1),0),$B182-1973)</f>
        <v>33174</v>
      </c>
      <c r="M182" cm="1">
        <f t="array" ref="M182">INDEX(GMWQ!$A$2:$HN$50,MATCH(1,(GMWQ!$HM$2:$HM$50=M$3)*(GMWQ!$HN$2:$HN$50=M$1),0),$B182-1973)</f>
        <v>9774.9840000000004</v>
      </c>
      <c r="N182" cm="1">
        <f t="array" ref="N182">INDEX(GMWQ!$A$2:$HN$50,MATCH(1,(GMWQ!$HM$2:$HM$50=N$3)*(GMWQ!$HN$2:$HN$50=N$1),0),$B182-1973)</f>
        <v>3.8</v>
      </c>
      <c r="O182" cm="1">
        <f t="array" ref="O182">INDEX(GMWQ!$A$2:$HN$50,MATCH(1,(GMWQ!$HM$2:$HM$50=O$3)*(GMWQ!$HN$2:$HN$50=O$1),0),$B182-1973)</f>
        <v>415159</v>
      </c>
      <c r="P182" cm="1">
        <f t="array" ref="P182">INDEX(GMWQ!$A$2:$HN$50,MATCH(1,(GMWQ!$HM$2:$HM$50=P$3)*(GMWQ!$HN$2:$HN$50=P$1),0),$B182-1973)</f>
        <v>37193</v>
      </c>
    </row>
    <row r="183" spans="1:16">
      <c r="A183">
        <v>2024</v>
      </c>
      <c r="B183">
        <f t="shared" si="6"/>
        <v>2156</v>
      </c>
      <c r="C183">
        <f t="shared" si="7"/>
        <v>2024</v>
      </c>
      <c r="D183">
        <f t="shared" si="7"/>
        <v>2023</v>
      </c>
      <c r="E183" cm="1">
        <f t="array" ref="E183">INDEX(GMWQ!$A$2:$HN$50,MATCH(1,(GMWQ!$HM$2:$HM$50=E$3)*(GMWQ!$HN$2:$HN$50=E$1),0),$B183-1973)</f>
        <v>636222</v>
      </c>
      <c r="F183" cm="1">
        <f t="array" ref="F183">INDEX(GMWQ!$A$2:$HN$50,MATCH(1,(GMWQ!$HM$2:$HM$50=F$3)*(GMWQ!$HN$2:$HN$50=F$1),0),$B183-1973)</f>
        <v>32997</v>
      </c>
      <c r="G183" cm="1">
        <f t="array" ref="G183">INDEX(GMWQ!$A$2:$HN$50,MATCH(1,(GMWQ!$HM$2:$HM$50=G$3)*(GMWQ!$HN$2:$HN$50=G$1),0),$B183-1973)</f>
        <v>9898.7260000000006</v>
      </c>
      <c r="H183" cm="1">
        <f t="array" ref="H183">INDEX(GMWQ!$A$2:$HN$50,MATCH(1,(GMWQ!$HM$2:$HM$50=H$3)*(GMWQ!$HN$2:$HN$50=H$1),0),$B183-1973)</f>
        <v>4.3</v>
      </c>
      <c r="I183" cm="1">
        <f t="array" ref="I183">INDEX(GMWQ!$A$2:$HN$50,MATCH(1,(GMWQ!$HM$2:$HM$50=I$3)*(GMWQ!$HN$2:$HN$50=I$1),0),$B183-1973)</f>
        <v>420689</v>
      </c>
      <c r="J183" cm="1">
        <f t="array" ref="J183">INDEX(GMWQ!$A$2:$HN$50,MATCH(1,(GMWQ!$HM$2:$HM$50=J$3)*(GMWQ!$HN$2:$HN$50=J$1),0),$B183-1973)</f>
        <v>38998</v>
      </c>
      <c r="K183" cm="1">
        <f t="array" ref="K183">INDEX(GMWQ!$A$2:$HN$50,MATCH(1,(GMWQ!$HM$2:$HM$50=K$3)*(GMWQ!$HN$2:$HN$50=K$1),0),$B183-1973)</f>
        <v>636222</v>
      </c>
      <c r="L183" cm="1">
        <f t="array" ref="L183">INDEX(GMWQ!$A$2:$HN$50,MATCH(1,(GMWQ!$HM$2:$HM$50=L$3)*(GMWQ!$HN$2:$HN$50=L$1),0),$B183-1973)</f>
        <v>32997</v>
      </c>
      <c r="M183" cm="1">
        <f t="array" ref="M183">INDEX(GMWQ!$A$2:$HN$50,MATCH(1,(GMWQ!$HM$2:$HM$50=M$3)*(GMWQ!$HN$2:$HN$50=M$1),0),$B183-1973)</f>
        <v>9898.7260000000006</v>
      </c>
      <c r="N183" cm="1">
        <f t="array" ref="N183">INDEX(GMWQ!$A$2:$HN$50,MATCH(1,(GMWQ!$HM$2:$HM$50=N$3)*(GMWQ!$HN$2:$HN$50=N$1),0),$B183-1973)</f>
        <v>4.3</v>
      </c>
      <c r="O183" cm="1">
        <f t="array" ref="O183">INDEX(GMWQ!$A$2:$HN$50,MATCH(1,(GMWQ!$HM$2:$HM$50=O$3)*(GMWQ!$HN$2:$HN$50=O$1),0),$B183-1973)</f>
        <v>420689</v>
      </c>
      <c r="P183" cm="1">
        <f t="array" ref="P183">INDEX(GMWQ!$A$2:$HN$50,MATCH(1,(GMWQ!$HM$2:$HM$50=P$3)*(GMWQ!$HN$2:$HN$50=P$1),0),$B183-1973)</f>
        <v>38998</v>
      </c>
    </row>
    <row r="184" spans="1:16">
      <c r="B184">
        <f t="shared" si="6"/>
        <v>2157</v>
      </c>
      <c r="C184">
        <f t="shared" si="7"/>
        <v>2024</v>
      </c>
      <c r="D184">
        <f t="shared" si="7"/>
        <v>2024</v>
      </c>
      <c r="E184" cm="1">
        <f t="array" ref="E184">INDEX(GMWQ!$A$2:$HN$50,MATCH(1,(GMWQ!$HM$2:$HM$50=E$3)*(GMWQ!$HN$2:$HN$50=E$1),0),$B184-1973)</f>
        <v>639095</v>
      </c>
      <c r="F184" cm="1">
        <f t="array" ref="F184">INDEX(GMWQ!$A$2:$HN$50,MATCH(1,(GMWQ!$HM$2:$HM$50=F$3)*(GMWQ!$HN$2:$HN$50=F$1),0),$B184-1973)</f>
        <v>33094</v>
      </c>
      <c r="G184" cm="1">
        <f t="array" ref="G184">INDEX(GMWQ!$A$2:$HN$50,MATCH(1,(GMWQ!$HM$2:$HM$50=G$3)*(GMWQ!$HN$2:$HN$50=G$1),0),$B184-1973)</f>
        <v>10025.209999999999</v>
      </c>
      <c r="H184" cm="1">
        <f t="array" ref="H184">INDEX(GMWQ!$A$2:$HN$50,MATCH(1,(GMWQ!$HM$2:$HM$50=H$3)*(GMWQ!$HN$2:$HN$50=H$1),0),$B184-1973)</f>
        <v>4.2</v>
      </c>
      <c r="I184" cm="1">
        <f t="array" ref="I184">INDEX(GMWQ!$A$2:$HN$50,MATCH(1,(GMWQ!$HM$2:$HM$50=I$3)*(GMWQ!$HN$2:$HN$50=I$1),0),$B184-1973)</f>
        <v>426221</v>
      </c>
      <c r="J184" cm="1">
        <f t="array" ref="J184">INDEX(GMWQ!$A$2:$HN$50,MATCH(1,(GMWQ!$HM$2:$HM$50=J$3)*(GMWQ!$HN$2:$HN$50=J$1),0),$B184-1973)</f>
        <v>37308</v>
      </c>
      <c r="K184" cm="1">
        <f t="array" ref="K184">INDEX(GMWQ!$A$2:$HN$50,MATCH(1,(GMWQ!$HM$2:$HM$50=K$3)*(GMWQ!$HN$2:$HN$50=K$1),0),$B184-1973)</f>
        <v>639095</v>
      </c>
      <c r="L184" cm="1">
        <f t="array" ref="L184">INDEX(GMWQ!$A$2:$HN$50,MATCH(1,(GMWQ!$HM$2:$HM$50=L$3)*(GMWQ!$HN$2:$HN$50=L$1),0),$B184-1973)</f>
        <v>33094</v>
      </c>
      <c r="M184" cm="1">
        <f t="array" ref="M184">INDEX(GMWQ!$A$2:$HN$50,MATCH(1,(GMWQ!$HM$2:$HM$50=M$3)*(GMWQ!$HN$2:$HN$50=M$1),0),$B184-1973)</f>
        <v>10025.209999999999</v>
      </c>
      <c r="N184" cm="1">
        <f t="array" ref="N184">INDEX(GMWQ!$A$2:$HN$50,MATCH(1,(GMWQ!$HM$2:$HM$50=N$3)*(GMWQ!$HN$2:$HN$50=N$1),0),$B184-1973)</f>
        <v>4.2</v>
      </c>
      <c r="O184" cm="1">
        <f t="array" ref="O184">INDEX(GMWQ!$A$2:$HN$50,MATCH(1,(GMWQ!$HM$2:$HM$50=O$3)*(GMWQ!$HN$2:$HN$50=O$1),0),$B184-1973)</f>
        <v>426221</v>
      </c>
      <c r="P184" cm="1">
        <f t="array" ref="P184">INDEX(GMWQ!$A$2:$HN$50,MATCH(1,(GMWQ!$HM$2:$HM$50=P$3)*(GMWQ!$HN$2:$HN$50=P$1),0),$B184-1973)</f>
        <v>37308</v>
      </c>
    </row>
    <row r="185" spans="1:16">
      <c r="B185">
        <f t="shared" si="6"/>
        <v>2158</v>
      </c>
      <c r="C185">
        <f t="shared" si="7"/>
        <v>2024</v>
      </c>
      <c r="D185">
        <f t="shared" si="7"/>
        <v>2024</v>
      </c>
      <c r="E185" cm="1">
        <f t="array" ref="E185">INDEX(GMWQ!$A$2:$HN$50,MATCH(1,(GMWQ!$HM$2:$HM$50=E$3)*(GMWQ!$HN$2:$HN$50=E$1),0),$B185-1973)</f>
        <v>640741.9</v>
      </c>
      <c r="F185" cm="1">
        <f t="array" ref="F185">INDEX(GMWQ!$A$2:$HN$50,MATCH(1,(GMWQ!$HM$2:$HM$50=F$3)*(GMWQ!$HN$2:$HN$50=F$1),0),$B185-1973)</f>
        <v>33306.910000000003</v>
      </c>
      <c r="G185" cm="1">
        <f t="array" ref="G185">INDEX(GMWQ!$A$2:$HN$50,MATCH(1,(GMWQ!$HM$2:$HM$50=G$3)*(GMWQ!$HN$2:$HN$50=G$1),0),$B185-1973)</f>
        <v>10139.5</v>
      </c>
      <c r="H185" cm="1">
        <f t="array" ref="H185">INDEX(GMWQ!$A$2:$HN$50,MATCH(1,(GMWQ!$HM$2:$HM$50=H$3)*(GMWQ!$HN$2:$HN$50=H$1),0),$B185-1973)</f>
        <v>4.2431080000000003</v>
      </c>
      <c r="I185" cm="1">
        <f t="array" ref="I185">INDEX(GMWQ!$A$2:$HN$50,MATCH(1,(GMWQ!$HM$2:$HM$50=I$3)*(GMWQ!$HN$2:$HN$50=I$1),0),$B185-1973)</f>
        <v>427151.4</v>
      </c>
      <c r="J185" cm="1">
        <f t="array" ref="J185">INDEX(GMWQ!$A$2:$HN$50,MATCH(1,(GMWQ!$HM$2:$HM$50=J$3)*(GMWQ!$HN$2:$HN$50=J$1),0),$B185-1973)</f>
        <v>38127.699999999997</v>
      </c>
      <c r="K185" cm="1">
        <f t="array" ref="K185">INDEX(GMWQ!$A$2:$HN$50,MATCH(1,(GMWQ!$HM$2:$HM$50=K$3)*(GMWQ!$HN$2:$HN$50=K$1),0),$B185-1973)</f>
        <v>640741.9</v>
      </c>
      <c r="L185" cm="1">
        <f t="array" ref="L185">INDEX(GMWQ!$A$2:$HN$50,MATCH(1,(GMWQ!$HM$2:$HM$50=L$3)*(GMWQ!$HN$2:$HN$50=L$1),0),$B185-1973)</f>
        <v>33306.910000000003</v>
      </c>
      <c r="M185" cm="1">
        <f t="array" ref="M185">INDEX(GMWQ!$A$2:$HN$50,MATCH(1,(GMWQ!$HM$2:$HM$50=M$3)*(GMWQ!$HN$2:$HN$50=M$1),0),$B185-1973)</f>
        <v>10139.5</v>
      </c>
      <c r="N185" cm="1">
        <f t="array" ref="N185">INDEX(GMWQ!$A$2:$HN$50,MATCH(1,(GMWQ!$HM$2:$HM$50=N$3)*(GMWQ!$HN$2:$HN$50=N$1),0),$B185-1973)</f>
        <v>4.2431080000000003</v>
      </c>
      <c r="O185" cm="1">
        <f t="array" ref="O185">INDEX(GMWQ!$A$2:$HN$50,MATCH(1,(GMWQ!$HM$2:$HM$50=O$3)*(GMWQ!$HN$2:$HN$50=O$1),0),$B185-1973)</f>
        <v>427151.4</v>
      </c>
      <c r="P185" cm="1">
        <f t="array" ref="P185">INDEX(GMWQ!$A$2:$HN$50,MATCH(1,(GMWQ!$HM$2:$HM$50=P$3)*(GMWQ!$HN$2:$HN$50=P$1),0),$B185-1973)</f>
        <v>38127.699999999997</v>
      </c>
    </row>
    <row r="186" spans="1:16">
      <c r="B186">
        <f t="shared" si="6"/>
        <v>2159</v>
      </c>
      <c r="C186">
        <f t="shared" si="7"/>
        <v>2024</v>
      </c>
      <c r="D186">
        <f t="shared" si="7"/>
        <v>2024</v>
      </c>
      <c r="E186" cm="1">
        <f t="array" ref="E186">INDEX(GMWQ!$A$2:$HN$50,MATCH(1,(GMWQ!$HM$2:$HM$50=E$3)*(GMWQ!$HN$2:$HN$50=E$1),0),$B186-1973)</f>
        <v>643868.9</v>
      </c>
      <c r="F186" cm="1">
        <f t="array" ref="F186">INDEX(GMWQ!$A$2:$HN$50,MATCH(1,(GMWQ!$HM$2:$HM$50=F$3)*(GMWQ!$HN$2:$HN$50=F$1),0),$B186-1973)</f>
        <v>33156.910000000003</v>
      </c>
      <c r="G186" cm="1">
        <f t="array" ref="G186">INDEX(GMWQ!$A$2:$HN$50,MATCH(1,(GMWQ!$HM$2:$HM$50=G$3)*(GMWQ!$HN$2:$HN$50=G$1),0),$B186-1973)</f>
        <v>10244.950000000001</v>
      </c>
      <c r="H186" cm="1">
        <f t="array" ref="H186">INDEX(GMWQ!$A$2:$HN$50,MATCH(1,(GMWQ!$HM$2:$HM$50=H$3)*(GMWQ!$HN$2:$HN$50=H$1),0),$B186-1973)</f>
        <v>4.4086790000000002</v>
      </c>
      <c r="I186" cm="1">
        <f t="array" ref="I186">INDEX(GMWQ!$A$2:$HN$50,MATCH(1,(GMWQ!$HM$2:$HM$50=I$3)*(GMWQ!$HN$2:$HN$50=I$1),0),$B186-1973)</f>
        <v>427205.6</v>
      </c>
      <c r="J186" cm="1">
        <f t="array" ref="J186">INDEX(GMWQ!$A$2:$HN$50,MATCH(1,(GMWQ!$HM$2:$HM$50=J$3)*(GMWQ!$HN$2:$HN$50=J$1),0),$B186-1973)</f>
        <v>38385.24</v>
      </c>
      <c r="K186" cm="1">
        <f t="array" ref="K186">INDEX(GMWQ!$A$2:$HN$50,MATCH(1,(GMWQ!$HM$2:$HM$50=K$3)*(GMWQ!$HN$2:$HN$50=K$1),0),$B186-1973)</f>
        <v>643868.9</v>
      </c>
      <c r="L186" cm="1">
        <f t="array" ref="L186">INDEX(GMWQ!$A$2:$HN$50,MATCH(1,(GMWQ!$HM$2:$HM$50=L$3)*(GMWQ!$HN$2:$HN$50=L$1),0),$B186-1973)</f>
        <v>33156.910000000003</v>
      </c>
      <c r="M186" cm="1">
        <f t="array" ref="M186">INDEX(GMWQ!$A$2:$HN$50,MATCH(1,(GMWQ!$HM$2:$HM$50=M$3)*(GMWQ!$HN$2:$HN$50=M$1),0),$B186-1973)</f>
        <v>10244.950000000001</v>
      </c>
      <c r="N186" cm="1">
        <f t="array" ref="N186">INDEX(GMWQ!$A$2:$HN$50,MATCH(1,(GMWQ!$HM$2:$HM$50=N$3)*(GMWQ!$HN$2:$HN$50=N$1),0),$B186-1973)</f>
        <v>4.4086790000000002</v>
      </c>
      <c r="O186" cm="1">
        <f t="array" ref="O186">INDEX(GMWQ!$A$2:$HN$50,MATCH(1,(GMWQ!$HM$2:$HM$50=O$3)*(GMWQ!$HN$2:$HN$50=O$1),0),$B186-1973)</f>
        <v>427205.6</v>
      </c>
      <c r="P186" cm="1">
        <f t="array" ref="P186">INDEX(GMWQ!$A$2:$HN$50,MATCH(1,(GMWQ!$HM$2:$HM$50=P$3)*(GMWQ!$HN$2:$HN$50=P$1),0),$B186-1973)</f>
        <v>38385.24</v>
      </c>
    </row>
    <row r="187" spans="1:16">
      <c r="A187">
        <v>2025</v>
      </c>
      <c r="B187">
        <f t="shared" si="6"/>
        <v>2160</v>
      </c>
      <c r="C187">
        <f t="shared" si="7"/>
        <v>2025</v>
      </c>
      <c r="D187">
        <f t="shared" si="7"/>
        <v>2024</v>
      </c>
      <c r="E187" cm="1">
        <f t="array" ref="E187">INDEX(GMWQ!$A$2:$HN$50,MATCH(1,(GMWQ!$HM$2:$HM$50=E$3)*(GMWQ!$HN$2:$HN$50=E$1),0),$B187-1973)</f>
        <v>646136.9</v>
      </c>
      <c r="F187" cm="1">
        <f t="array" ref="F187">INDEX(GMWQ!$A$2:$HN$50,MATCH(1,(GMWQ!$HM$2:$HM$50=F$3)*(GMWQ!$HN$2:$HN$50=F$1),0),$B187-1973)</f>
        <v>33260.839999999997</v>
      </c>
      <c r="G187" cm="1">
        <f t="array" ref="G187">INDEX(GMWQ!$A$2:$HN$50,MATCH(1,(GMWQ!$HM$2:$HM$50=G$3)*(GMWQ!$HN$2:$HN$50=G$1),0),$B187-1973)</f>
        <v>10327.93</v>
      </c>
      <c r="H187" cm="1">
        <f t="array" ref="H187">INDEX(GMWQ!$A$2:$HN$50,MATCH(1,(GMWQ!$HM$2:$HM$50=H$3)*(GMWQ!$HN$2:$HN$50=H$1),0),$B187-1973)</f>
        <v>4.3800910000000002</v>
      </c>
      <c r="I187" cm="1">
        <f t="array" ref="I187">INDEX(GMWQ!$A$2:$HN$50,MATCH(1,(GMWQ!$HM$2:$HM$50=I$3)*(GMWQ!$HN$2:$HN$50=I$1),0),$B187-1973)</f>
        <v>429422.1</v>
      </c>
      <c r="J187" cm="1">
        <f t="array" ref="J187">INDEX(GMWQ!$A$2:$HN$50,MATCH(1,(GMWQ!$HM$2:$HM$50=J$3)*(GMWQ!$HN$2:$HN$50=J$1),0),$B187-1973)</f>
        <v>38842.31</v>
      </c>
      <c r="K187" cm="1">
        <f t="array" ref="K187">INDEX(GMWQ!$A$2:$HN$50,MATCH(1,(GMWQ!$HM$2:$HM$50=K$3)*(GMWQ!$HN$2:$HN$50=K$1),0),$B187-1973)</f>
        <v>646136.9</v>
      </c>
      <c r="L187" cm="1">
        <f t="array" ref="L187">INDEX(GMWQ!$A$2:$HN$50,MATCH(1,(GMWQ!$HM$2:$HM$50=L$3)*(GMWQ!$HN$2:$HN$50=L$1),0),$B187-1973)</f>
        <v>33260.839999999997</v>
      </c>
      <c r="M187" cm="1">
        <f t="array" ref="M187">INDEX(GMWQ!$A$2:$HN$50,MATCH(1,(GMWQ!$HM$2:$HM$50=M$3)*(GMWQ!$HN$2:$HN$50=M$1),0),$B187-1973)</f>
        <v>10327.93</v>
      </c>
      <c r="N187" cm="1">
        <f t="array" ref="N187">INDEX(GMWQ!$A$2:$HN$50,MATCH(1,(GMWQ!$HM$2:$HM$50=N$3)*(GMWQ!$HN$2:$HN$50=N$1),0),$B187-1973)</f>
        <v>4.3800910000000002</v>
      </c>
      <c r="O187" cm="1">
        <f t="array" ref="O187">INDEX(GMWQ!$A$2:$HN$50,MATCH(1,(GMWQ!$HM$2:$HM$50=O$3)*(GMWQ!$HN$2:$HN$50=O$1),0),$B187-1973)</f>
        <v>429422</v>
      </c>
      <c r="P187" cm="1">
        <f t="array" ref="P187">INDEX(GMWQ!$A$2:$HN$50,MATCH(1,(GMWQ!$HM$2:$HM$50=P$3)*(GMWQ!$HN$2:$HN$50=P$1),0),$B187-1973)</f>
        <v>38842.31</v>
      </c>
    </row>
    <row r="188" spans="1:16">
      <c r="B188">
        <f t="shared" si="6"/>
        <v>2161</v>
      </c>
      <c r="C188">
        <f t="shared" si="7"/>
        <v>2025</v>
      </c>
      <c r="D188">
        <f t="shared" si="7"/>
        <v>2025</v>
      </c>
      <c r="E188" cm="1">
        <f t="array" ref="E188">INDEX(GMWQ!$A$2:$HN$50,MATCH(1,(GMWQ!$HM$2:$HM$50=E$3)*(GMWQ!$HN$2:$HN$50=E$1),0),$B188-1973)</f>
        <v>648529.69999999995</v>
      </c>
      <c r="F188" cm="1">
        <f t="array" ref="F188">INDEX(GMWQ!$A$2:$HN$50,MATCH(1,(GMWQ!$HM$2:$HM$50=F$3)*(GMWQ!$HN$2:$HN$50=F$1),0),$B188-1973)</f>
        <v>33375.050000000003</v>
      </c>
      <c r="G188" cm="1">
        <f t="array" ref="G188">INDEX(GMWQ!$A$2:$HN$50,MATCH(1,(GMWQ!$HM$2:$HM$50=G$3)*(GMWQ!$HN$2:$HN$50=G$1),0),$B188-1973)</f>
        <v>10399.200000000001</v>
      </c>
      <c r="H188" cm="1">
        <f t="array" ref="H188">INDEX(GMWQ!$A$2:$HN$50,MATCH(1,(GMWQ!$HM$2:$HM$50=H$3)*(GMWQ!$HN$2:$HN$50=H$1),0),$B188-1973)</f>
        <v>4.3514749999999998</v>
      </c>
      <c r="I188" cm="1">
        <f t="array" ref="I188">INDEX(GMWQ!$A$2:$HN$50,MATCH(1,(GMWQ!$HM$2:$HM$50=I$3)*(GMWQ!$HN$2:$HN$50=I$1),0),$B188-1973)</f>
        <v>431072.3</v>
      </c>
      <c r="J188" cm="1">
        <f t="array" ref="J188">INDEX(GMWQ!$A$2:$HN$50,MATCH(1,(GMWQ!$HM$2:$HM$50=J$3)*(GMWQ!$HN$2:$HN$50=J$1),0),$B188-1973)</f>
        <v>39239.57</v>
      </c>
      <c r="K188" cm="1">
        <f t="array" ref="K188">INDEX(GMWQ!$A$2:$HN$50,MATCH(1,(GMWQ!$HM$2:$HM$50=K$3)*(GMWQ!$HN$2:$HN$50=K$1),0),$B188-1973)</f>
        <v>647772.1</v>
      </c>
      <c r="L188" cm="1">
        <f t="array" ref="L188">INDEX(GMWQ!$A$2:$HN$50,MATCH(1,(GMWQ!$HM$2:$HM$50=L$3)*(GMWQ!$HN$2:$HN$50=L$1),0),$B188-1973)</f>
        <v>33349.68</v>
      </c>
      <c r="M188" cm="1">
        <f t="array" ref="M188">INDEX(GMWQ!$A$2:$HN$50,MATCH(1,(GMWQ!$HM$2:$HM$50=M$3)*(GMWQ!$HN$2:$HN$50=M$1),0),$B188-1973)</f>
        <v>10393.98</v>
      </c>
      <c r="N188" cm="1">
        <f t="array" ref="N188">INDEX(GMWQ!$A$2:$HN$50,MATCH(1,(GMWQ!$HM$2:$HM$50=N$3)*(GMWQ!$HN$2:$HN$50=N$1),0),$B188-1973)</f>
        <v>4.4242419999999996</v>
      </c>
      <c r="O188" cm="1">
        <f t="array" ref="O188">INDEX(GMWQ!$A$2:$HN$50,MATCH(1,(GMWQ!$HM$2:$HM$50=O$3)*(GMWQ!$HN$2:$HN$50=O$1),0),$B188-1973)</f>
        <v>430118.1</v>
      </c>
      <c r="P188" cm="1">
        <f t="array" ref="P188">INDEX(GMWQ!$A$2:$HN$50,MATCH(1,(GMWQ!$HM$2:$HM$50=P$3)*(GMWQ!$HN$2:$HN$50=P$1),0),$B188-1973)</f>
        <v>45125.97</v>
      </c>
    </row>
    <row r="189" spans="1:16">
      <c r="B189">
        <f t="shared" si="6"/>
        <v>2162</v>
      </c>
      <c r="C189">
        <f t="shared" si="7"/>
        <v>2025</v>
      </c>
      <c r="D189">
        <f t="shared" si="7"/>
        <v>2025</v>
      </c>
      <c r="E189" cm="1">
        <f t="array" ref="E189">INDEX(GMWQ!$A$2:$HN$50,MATCH(1,(GMWQ!$HM$2:$HM$50=E$3)*(GMWQ!$HN$2:$HN$50=E$1),0),$B189-1973)</f>
        <v>650983.9</v>
      </c>
      <c r="F189" cm="1">
        <f t="array" ref="F189">INDEX(GMWQ!$A$2:$HN$50,MATCH(1,(GMWQ!$HM$2:$HM$50=F$3)*(GMWQ!$HN$2:$HN$50=F$1),0),$B189-1973)</f>
        <v>33484.89</v>
      </c>
      <c r="G189" cm="1">
        <f t="array" ref="G189">INDEX(GMWQ!$A$2:$HN$50,MATCH(1,(GMWQ!$HM$2:$HM$50=G$3)*(GMWQ!$HN$2:$HN$50=G$1),0),$B189-1973)</f>
        <v>10470.950000000001</v>
      </c>
      <c r="H189" cm="1">
        <f t="array" ref="H189">INDEX(GMWQ!$A$2:$HN$50,MATCH(1,(GMWQ!$HM$2:$HM$50=H$3)*(GMWQ!$HN$2:$HN$50=H$1),0),$B189-1973)</f>
        <v>4.3228929999999997</v>
      </c>
      <c r="I189" cm="1">
        <f t="array" ref="I189">INDEX(GMWQ!$A$2:$HN$50,MATCH(1,(GMWQ!$HM$2:$HM$50=I$3)*(GMWQ!$HN$2:$HN$50=I$1),0),$B189-1973)</f>
        <v>432818.3</v>
      </c>
      <c r="J189" cm="1">
        <f t="array" ref="J189">INDEX(GMWQ!$A$2:$HN$50,MATCH(1,(GMWQ!$HM$2:$HM$50=J$3)*(GMWQ!$HN$2:$HN$50=J$1),0),$B189-1973)</f>
        <v>39638.699999999997</v>
      </c>
      <c r="K189" cm="1">
        <f t="array" ref="K189">INDEX(GMWQ!$A$2:$HN$50,MATCH(1,(GMWQ!$HM$2:$HM$50=K$3)*(GMWQ!$HN$2:$HN$50=K$1),0),$B189-1973)</f>
        <v>649743.69999999995</v>
      </c>
      <c r="L189" cm="1">
        <f t="array" ref="L189">INDEX(GMWQ!$A$2:$HN$50,MATCH(1,(GMWQ!$HM$2:$HM$50=L$3)*(GMWQ!$HN$2:$HN$50=L$1),0),$B189-1973)</f>
        <v>33449.47</v>
      </c>
      <c r="M189" cm="1">
        <f t="array" ref="M189">INDEX(GMWQ!$A$2:$HN$50,MATCH(1,(GMWQ!$HM$2:$HM$50=M$3)*(GMWQ!$HN$2:$HN$50=M$1),0),$B189-1973)</f>
        <v>10461.16</v>
      </c>
      <c r="N189" cm="1">
        <f t="array" ref="N189">INDEX(GMWQ!$A$2:$HN$50,MATCH(1,(GMWQ!$HM$2:$HM$50=N$3)*(GMWQ!$HN$2:$HN$50=N$1),0),$B189-1973)</f>
        <v>4.4240830000000004</v>
      </c>
      <c r="O189" cm="1">
        <f t="array" ref="O189">INDEX(GMWQ!$A$2:$HN$50,MATCH(1,(GMWQ!$HM$2:$HM$50=O$3)*(GMWQ!$HN$2:$HN$50=O$1),0),$B189-1973)</f>
        <v>431622</v>
      </c>
      <c r="P189" cm="1">
        <f t="array" ref="P189">INDEX(GMWQ!$A$2:$HN$50,MATCH(1,(GMWQ!$HM$2:$HM$50=P$3)*(GMWQ!$HN$2:$HN$50=P$1),0),$B189-1973)</f>
        <v>45491.81</v>
      </c>
    </row>
    <row r="190" spans="1:16">
      <c r="B190">
        <f t="shared" si="6"/>
        <v>2163</v>
      </c>
      <c r="C190">
        <f t="shared" si="7"/>
        <v>2025</v>
      </c>
      <c r="D190">
        <f t="shared" si="7"/>
        <v>2025</v>
      </c>
      <c r="E190" cm="1">
        <f t="array" ref="E190">INDEX(GMWQ!$A$2:$HN$50,MATCH(1,(GMWQ!$HM$2:$HM$50=E$3)*(GMWQ!$HN$2:$HN$50=E$1),0),$B190-1973)</f>
        <v>653549.4</v>
      </c>
      <c r="F190" cm="1">
        <f t="array" ref="F190">INDEX(GMWQ!$A$2:$HN$50,MATCH(1,(GMWQ!$HM$2:$HM$50=F$3)*(GMWQ!$HN$2:$HN$50=F$1),0),$B190-1973)</f>
        <v>33600.57</v>
      </c>
      <c r="G190" cm="1">
        <f t="array" ref="G190">INDEX(GMWQ!$A$2:$HN$50,MATCH(1,(GMWQ!$HM$2:$HM$50=G$3)*(GMWQ!$HN$2:$HN$50=G$1),0),$B190-1973)</f>
        <v>10541.84</v>
      </c>
      <c r="H190" cm="1">
        <f t="array" ref="H190">INDEX(GMWQ!$A$2:$HN$50,MATCH(1,(GMWQ!$HM$2:$HM$50=H$3)*(GMWQ!$HN$2:$HN$50=H$1),0),$B190-1973)</f>
        <v>4.284726</v>
      </c>
      <c r="I190" cm="1">
        <f t="array" ref="I190">INDEX(GMWQ!$A$2:$HN$50,MATCH(1,(GMWQ!$HM$2:$HM$50=I$3)*(GMWQ!$HN$2:$HN$50=I$1),0),$B190-1973)</f>
        <v>434694.7</v>
      </c>
      <c r="J190" cm="1">
        <f t="array" ref="J190">INDEX(GMWQ!$A$2:$HN$50,MATCH(1,(GMWQ!$HM$2:$HM$50=J$3)*(GMWQ!$HN$2:$HN$50=J$1),0),$B190-1973)</f>
        <v>40042.660000000003</v>
      </c>
      <c r="K190" cm="1">
        <f t="array" ref="K190">INDEX(GMWQ!$A$2:$HN$50,MATCH(1,(GMWQ!$HM$2:$HM$50=K$3)*(GMWQ!$HN$2:$HN$50=K$1),0),$B190-1973)</f>
        <v>652016.30000000005</v>
      </c>
      <c r="L190" cm="1">
        <f t="array" ref="L190">INDEX(GMWQ!$A$2:$HN$50,MATCH(1,(GMWQ!$HM$2:$HM$50=L$3)*(GMWQ!$HN$2:$HN$50=L$1),0),$B190-1973)</f>
        <v>33554.050000000003</v>
      </c>
      <c r="M190" cm="1">
        <f t="array" ref="M190">INDEX(GMWQ!$A$2:$HN$50,MATCH(1,(GMWQ!$HM$2:$HM$50=M$3)*(GMWQ!$HN$2:$HN$50=M$1),0),$B190-1973)</f>
        <v>10527.44</v>
      </c>
      <c r="N190" cm="1">
        <f t="array" ref="N190">INDEX(GMWQ!$A$2:$HN$50,MATCH(1,(GMWQ!$HM$2:$HM$50=N$3)*(GMWQ!$HN$2:$HN$50=N$1),0),$B190-1973)</f>
        <v>4.4171529999999999</v>
      </c>
      <c r="O190" cm="1">
        <f t="array" ref="O190">INDEX(GMWQ!$A$2:$HN$50,MATCH(1,(GMWQ!$HM$2:$HM$50=O$3)*(GMWQ!$HN$2:$HN$50=O$1),0),$B190-1973)</f>
        <v>433221.2</v>
      </c>
      <c r="P190" cm="1">
        <f t="array" ref="P190">INDEX(GMWQ!$A$2:$HN$50,MATCH(1,(GMWQ!$HM$2:$HM$50=P$3)*(GMWQ!$HN$2:$HN$50=P$1),0),$B190-1973)</f>
        <v>45860.71</v>
      </c>
    </row>
    <row r="191" spans="1:16">
      <c r="A191">
        <v>2026</v>
      </c>
      <c r="B191">
        <f t="shared" si="6"/>
        <v>2164</v>
      </c>
      <c r="C191">
        <f t="shared" si="7"/>
        <v>2026</v>
      </c>
      <c r="D191">
        <f t="shared" si="7"/>
        <v>2025</v>
      </c>
      <c r="E191" cm="1">
        <f t="array" ref="E191">INDEX(GMWQ!$A$2:$HN$50,MATCH(1,(GMWQ!$HM$2:$HM$50=E$3)*(GMWQ!$HN$2:$HN$50=E$1),0),$B191-1973)</f>
        <v>656294.30000000005</v>
      </c>
      <c r="F191" cm="1">
        <f t="array" ref="F191">INDEX(GMWQ!$A$2:$HN$50,MATCH(1,(GMWQ!$HM$2:$HM$50=F$3)*(GMWQ!$HN$2:$HN$50=F$1),0),$B191-1973)</f>
        <v>33714.82</v>
      </c>
      <c r="G191" cm="1">
        <f t="array" ref="G191">INDEX(GMWQ!$A$2:$HN$50,MATCH(1,(GMWQ!$HM$2:$HM$50=G$3)*(GMWQ!$HN$2:$HN$50=G$1),0),$B191-1973)</f>
        <v>10611.65</v>
      </c>
      <c r="H191" cm="1">
        <f t="array" ref="H191">INDEX(GMWQ!$A$2:$HN$50,MATCH(1,(GMWQ!$HM$2:$HM$50=H$3)*(GMWQ!$HN$2:$HN$50=H$1),0),$B191-1973)</f>
        <v>4.2179000000000002</v>
      </c>
      <c r="I191" cm="1">
        <f t="array" ref="I191">INDEX(GMWQ!$A$2:$HN$50,MATCH(1,(GMWQ!$HM$2:$HM$50=I$3)*(GMWQ!$HN$2:$HN$50=I$1),0),$B191-1973)</f>
        <v>436515.1</v>
      </c>
      <c r="J191" cm="1">
        <f t="array" ref="J191">INDEX(GMWQ!$A$2:$HN$50,MATCH(1,(GMWQ!$HM$2:$HM$50=J$3)*(GMWQ!$HN$2:$HN$50=J$1),0),$B191-1973)</f>
        <v>40448.050000000003</v>
      </c>
      <c r="K191" cm="1">
        <f t="array" ref="K191">INDEX(GMWQ!$A$2:$HN$50,MATCH(1,(GMWQ!$HM$2:$HM$50=K$3)*(GMWQ!$HN$2:$HN$50=K$1),0),$B191-1973)</f>
        <v>654585</v>
      </c>
      <c r="L191" cm="1">
        <f t="array" ref="L191">INDEX(GMWQ!$A$2:$HN$50,MATCH(1,(GMWQ!$HM$2:$HM$50=L$3)*(GMWQ!$HN$2:$HN$50=L$1),0),$B191-1973)</f>
        <v>33662.36</v>
      </c>
      <c r="M191" cm="1">
        <f t="array" ref="M191">INDEX(GMWQ!$A$2:$HN$50,MATCH(1,(GMWQ!$HM$2:$HM$50=M$3)*(GMWQ!$HN$2:$HN$50=M$1),0),$B191-1973)</f>
        <v>10593.65</v>
      </c>
      <c r="N191" cm="1">
        <f t="array" ref="N191">INDEX(GMWQ!$A$2:$HN$50,MATCH(1,(GMWQ!$HM$2:$HM$50=N$3)*(GMWQ!$HN$2:$HN$50=N$1),0),$B191-1973)</f>
        <v>4.3669390000000003</v>
      </c>
      <c r="O191" cm="1">
        <f t="array" ref="O191">INDEX(GMWQ!$A$2:$HN$50,MATCH(1,(GMWQ!$HM$2:$HM$50=O$3)*(GMWQ!$HN$2:$HN$50=O$1),0),$B191-1973)</f>
        <v>434859.7</v>
      </c>
      <c r="P191" cm="1">
        <f t="array" ref="P191">INDEX(GMWQ!$A$2:$HN$50,MATCH(1,(GMWQ!$HM$2:$HM$50=P$3)*(GMWQ!$HN$2:$HN$50=P$1),0),$B191-1973)</f>
        <v>46241.94</v>
      </c>
    </row>
    <row r="192" spans="1:16">
      <c r="B192">
        <f t="shared" si="6"/>
        <v>2165</v>
      </c>
      <c r="C192">
        <f t="shared" si="7"/>
        <v>2026</v>
      </c>
      <c r="D192">
        <f t="shared" si="7"/>
        <v>2026</v>
      </c>
      <c r="E192" cm="1">
        <f t="array" ref="E192">INDEX(GMWQ!$A$2:$HN$50,MATCH(1,(GMWQ!$HM$2:$HM$50=E$3)*(GMWQ!$HN$2:$HN$50=E$1),0),$B192-1973)</f>
        <v>659051.30000000005</v>
      </c>
      <c r="F192" cm="1">
        <f t="array" ref="F192">INDEX(GMWQ!$A$2:$HN$50,MATCH(1,(GMWQ!$HM$2:$HM$50=F$3)*(GMWQ!$HN$2:$HN$50=F$1),0),$B192-1973)</f>
        <v>33826.11</v>
      </c>
      <c r="G192" cm="1">
        <f t="array" ref="G192">INDEX(GMWQ!$A$2:$HN$50,MATCH(1,(GMWQ!$HM$2:$HM$50=G$3)*(GMWQ!$HN$2:$HN$50=G$1),0),$B192-1973)</f>
        <v>10680.9</v>
      </c>
      <c r="H192" cm="1">
        <f t="array" ref="H192">INDEX(GMWQ!$A$2:$HN$50,MATCH(1,(GMWQ!$HM$2:$HM$50=H$3)*(GMWQ!$HN$2:$HN$50=H$1),0),$B192-1973)</f>
        <v>4.1510920000000002</v>
      </c>
      <c r="I192" cm="1">
        <f t="array" ref="I192">INDEX(GMWQ!$A$2:$HN$50,MATCH(1,(GMWQ!$HM$2:$HM$50=I$3)*(GMWQ!$HN$2:$HN$50=I$1),0),$B192-1973)</f>
        <v>437864.4</v>
      </c>
      <c r="J192" cm="1">
        <f t="array" ref="J192">INDEX(GMWQ!$A$2:$HN$50,MATCH(1,(GMWQ!$HM$2:$HM$50=J$3)*(GMWQ!$HN$2:$HN$50=J$1),0),$B192-1973)</f>
        <v>40902.629999999997</v>
      </c>
      <c r="K192" cm="1">
        <f t="array" ref="K192">INDEX(GMWQ!$A$2:$HN$50,MATCH(1,(GMWQ!$HM$2:$HM$50=K$3)*(GMWQ!$HN$2:$HN$50=K$1),0),$B192-1973)</f>
        <v>657323.1</v>
      </c>
      <c r="L192" cm="1">
        <f t="array" ref="L192">INDEX(GMWQ!$A$2:$HN$50,MATCH(1,(GMWQ!$HM$2:$HM$50=L$3)*(GMWQ!$HN$2:$HN$50=L$1),0),$B192-1973)</f>
        <v>33771.11</v>
      </c>
      <c r="M192" cm="1">
        <f t="array" ref="M192">INDEX(GMWQ!$A$2:$HN$50,MATCH(1,(GMWQ!$HM$2:$HM$50=M$3)*(GMWQ!$HN$2:$HN$50=M$1),0),$B192-1973)</f>
        <v>10660.51</v>
      </c>
      <c r="N192" cm="1">
        <f t="array" ref="N192">INDEX(GMWQ!$A$2:$HN$50,MATCH(1,(GMWQ!$HM$2:$HM$50=N$3)*(GMWQ!$HN$2:$HN$50=N$1),0),$B192-1973)</f>
        <v>4.3069170000000003</v>
      </c>
      <c r="O192" cm="1">
        <f t="array" ref="O192">INDEX(GMWQ!$A$2:$HN$50,MATCH(1,(GMWQ!$HM$2:$HM$50=O$3)*(GMWQ!$HN$2:$HN$50=O$1),0),$B192-1973)</f>
        <v>436100.1</v>
      </c>
      <c r="P192" cm="1">
        <f t="array" ref="P192">INDEX(GMWQ!$A$2:$HN$50,MATCH(1,(GMWQ!$HM$2:$HM$50=P$3)*(GMWQ!$HN$2:$HN$50=P$1),0),$B192-1973)</f>
        <v>46661.97</v>
      </c>
    </row>
    <row r="193" spans="1:16">
      <c r="B193">
        <f t="shared" si="6"/>
        <v>2166</v>
      </c>
      <c r="C193">
        <f t="shared" si="7"/>
        <v>2026</v>
      </c>
      <c r="D193">
        <f t="shared" si="7"/>
        <v>2026</v>
      </c>
      <c r="E193" cm="1">
        <f t="array" ref="E193">INDEX(GMWQ!$A$2:$HN$50,MATCH(1,(GMWQ!$HM$2:$HM$50=E$3)*(GMWQ!$HN$2:$HN$50=E$1),0),$B193-1973)</f>
        <v>661754</v>
      </c>
      <c r="F193" cm="1">
        <f t="array" ref="F193">INDEX(GMWQ!$A$2:$HN$50,MATCH(1,(GMWQ!$HM$2:$HM$50=F$3)*(GMWQ!$HN$2:$HN$50=F$1),0),$B193-1973)</f>
        <v>33927.58</v>
      </c>
      <c r="G193" cm="1">
        <f t="array" ref="G193">INDEX(GMWQ!$A$2:$HN$50,MATCH(1,(GMWQ!$HM$2:$HM$50=G$3)*(GMWQ!$HN$2:$HN$50=G$1),0),$B193-1973)</f>
        <v>10750.04</v>
      </c>
      <c r="H193" cm="1">
        <f t="array" ref="H193">INDEX(GMWQ!$A$2:$HN$50,MATCH(1,(GMWQ!$HM$2:$HM$50=H$3)*(GMWQ!$HN$2:$HN$50=H$1),0),$B193-1973)</f>
        <v>4.0937590000000004</v>
      </c>
      <c r="I193" cm="1">
        <f t="array" ref="I193">INDEX(GMWQ!$A$2:$HN$50,MATCH(1,(GMWQ!$HM$2:$HM$50=I$3)*(GMWQ!$HN$2:$HN$50=I$1),0),$B193-1973)</f>
        <v>439188.4</v>
      </c>
      <c r="J193" cm="1">
        <f t="array" ref="J193">INDEX(GMWQ!$A$2:$HN$50,MATCH(1,(GMWQ!$HM$2:$HM$50=J$3)*(GMWQ!$HN$2:$HN$50=J$1),0),$B193-1973)</f>
        <v>41359.82</v>
      </c>
      <c r="K193" cm="1">
        <f t="array" ref="K193">INDEX(GMWQ!$A$2:$HN$50,MATCH(1,(GMWQ!$HM$2:$HM$50=K$3)*(GMWQ!$HN$2:$HN$50=K$1),0),$B193-1973)</f>
        <v>660047.9</v>
      </c>
      <c r="L193" cm="1">
        <f t="array" ref="L193">INDEX(GMWQ!$A$2:$HN$50,MATCH(1,(GMWQ!$HM$2:$HM$50=L$3)*(GMWQ!$HN$2:$HN$50=L$1),0),$B193-1973)</f>
        <v>33873.269999999997</v>
      </c>
      <c r="M193" cm="1">
        <f t="array" ref="M193">INDEX(GMWQ!$A$2:$HN$50,MATCH(1,(GMWQ!$HM$2:$HM$50=M$3)*(GMWQ!$HN$2:$HN$50=M$1),0),$B193-1973)</f>
        <v>10728.56</v>
      </c>
      <c r="N193" cm="1">
        <f t="array" ref="N193">INDEX(GMWQ!$A$2:$HN$50,MATCH(1,(GMWQ!$HM$2:$HM$50=N$3)*(GMWQ!$HN$2:$HN$50=N$1),0),$B193-1973)</f>
        <v>4.2472779999999997</v>
      </c>
      <c r="O193" cm="1">
        <f t="array" ref="O193">INDEX(GMWQ!$A$2:$HN$50,MATCH(1,(GMWQ!$HM$2:$HM$50=O$3)*(GMWQ!$HN$2:$HN$50=O$1),0),$B193-1973)</f>
        <v>437349.4</v>
      </c>
      <c r="P193" cm="1">
        <f t="array" ref="P193">INDEX(GMWQ!$A$2:$HN$50,MATCH(1,(GMWQ!$HM$2:$HM$50=P$3)*(GMWQ!$HN$2:$HN$50=P$1),0),$B193-1973)</f>
        <v>47114.59</v>
      </c>
    </row>
    <row r="194" spans="1:16">
      <c r="B194">
        <f t="shared" si="6"/>
        <v>2167</v>
      </c>
      <c r="C194">
        <f t="shared" si="7"/>
        <v>2026</v>
      </c>
      <c r="D194">
        <f t="shared" si="7"/>
        <v>2026</v>
      </c>
      <c r="E194" cm="1">
        <f t="array" ref="E194">INDEX(GMWQ!$A$2:$HN$50,MATCH(1,(GMWQ!$HM$2:$HM$50=E$3)*(GMWQ!$HN$2:$HN$50=E$1),0),$B194-1973)</f>
        <v>664499.80000000005</v>
      </c>
      <c r="F194" cm="1">
        <f t="array" ref="F194">INDEX(GMWQ!$A$2:$HN$50,MATCH(1,(GMWQ!$HM$2:$HM$50=F$3)*(GMWQ!$HN$2:$HN$50=F$1),0),$B194-1973)</f>
        <v>34027.660000000003</v>
      </c>
      <c r="G194" cm="1">
        <f t="array" ref="G194">INDEX(GMWQ!$A$2:$HN$50,MATCH(1,(GMWQ!$HM$2:$HM$50=G$3)*(GMWQ!$HN$2:$HN$50=G$1),0),$B194-1973)</f>
        <v>10818.11</v>
      </c>
      <c r="H194" cm="1">
        <f t="array" ref="H194">INDEX(GMWQ!$A$2:$HN$50,MATCH(1,(GMWQ!$HM$2:$HM$50=H$3)*(GMWQ!$HN$2:$HN$50=H$1),0),$B194-1973)</f>
        <v>4.0458970000000001</v>
      </c>
      <c r="I194" cm="1">
        <f t="array" ref="I194">INDEX(GMWQ!$A$2:$HN$50,MATCH(1,(GMWQ!$HM$2:$HM$50=I$3)*(GMWQ!$HN$2:$HN$50=I$1),0),$B194-1973)</f>
        <v>440408.8</v>
      </c>
      <c r="J194" cm="1">
        <f t="array" ref="J194">INDEX(GMWQ!$A$2:$HN$50,MATCH(1,(GMWQ!$HM$2:$HM$50=J$3)*(GMWQ!$HN$2:$HN$50=J$1),0),$B194-1973)</f>
        <v>41814.050000000003</v>
      </c>
      <c r="K194" cm="1">
        <f t="array" ref="K194">INDEX(GMWQ!$A$2:$HN$50,MATCH(1,(GMWQ!$HM$2:$HM$50=K$3)*(GMWQ!$HN$2:$HN$50=K$1),0),$B194-1973)</f>
        <v>662837.80000000005</v>
      </c>
      <c r="L194" cm="1">
        <f t="array" ref="L194">INDEX(GMWQ!$A$2:$HN$50,MATCH(1,(GMWQ!$HM$2:$HM$50=L$3)*(GMWQ!$HN$2:$HN$50=L$1),0),$B194-1973)</f>
        <v>33975.699999999997</v>
      </c>
      <c r="M194" cm="1">
        <f t="array" ref="M194">INDEX(GMWQ!$A$2:$HN$50,MATCH(1,(GMWQ!$HM$2:$HM$50=M$3)*(GMWQ!$HN$2:$HN$50=M$1),0),$B194-1973)</f>
        <v>10796.59</v>
      </c>
      <c r="N194" cm="1">
        <f t="array" ref="N194">INDEX(GMWQ!$A$2:$HN$50,MATCH(1,(GMWQ!$HM$2:$HM$50=N$3)*(GMWQ!$HN$2:$HN$50=N$1),0),$B194-1973)</f>
        <v>4.192399</v>
      </c>
      <c r="O194" cm="1">
        <f t="array" ref="O194">INDEX(GMWQ!$A$2:$HN$50,MATCH(1,(GMWQ!$HM$2:$HM$50=O$3)*(GMWQ!$HN$2:$HN$50=O$1),0),$B194-1973)</f>
        <v>438521.8</v>
      </c>
      <c r="P194" cm="1">
        <f t="array" ref="P194">INDEX(GMWQ!$A$2:$HN$50,MATCH(1,(GMWQ!$HM$2:$HM$50=P$3)*(GMWQ!$HN$2:$HN$50=P$1),0),$B194-1973)</f>
        <v>47570.96</v>
      </c>
    </row>
    <row r="195" spans="1:16">
      <c r="A195">
        <v>2027</v>
      </c>
      <c r="B195">
        <f t="shared" si="6"/>
        <v>2168</v>
      </c>
      <c r="C195">
        <f t="shared" si="7"/>
        <v>2027</v>
      </c>
      <c r="D195">
        <f t="shared" si="7"/>
        <v>2026</v>
      </c>
      <c r="E195" cm="1">
        <f t="array" ref="E195">INDEX(GMWQ!$A$2:$HN$50,MATCH(1,(GMWQ!$HM$2:$HM$50=E$3)*(GMWQ!$HN$2:$HN$50=E$1),0),$B195-1973)</f>
        <v>667225.59999999998</v>
      </c>
      <c r="F195" cm="1">
        <f t="array" ref="F195">INDEX(GMWQ!$A$2:$HN$50,MATCH(1,(GMWQ!$HM$2:$HM$50=F$3)*(GMWQ!$HN$2:$HN$50=F$1),0),$B195-1973)</f>
        <v>34126.33</v>
      </c>
      <c r="G195" cm="1">
        <f t="array" ref="G195">INDEX(GMWQ!$A$2:$HN$50,MATCH(1,(GMWQ!$HM$2:$HM$50=G$3)*(GMWQ!$HN$2:$HN$50=G$1),0),$B195-1973)</f>
        <v>10887.61</v>
      </c>
      <c r="H195" cm="1">
        <f t="array" ref="H195">INDEX(GMWQ!$A$2:$HN$50,MATCH(1,(GMWQ!$HM$2:$HM$50=H$3)*(GMWQ!$HN$2:$HN$50=H$1),0),$B195-1973)</f>
        <v>3.998046</v>
      </c>
      <c r="I195" cm="1">
        <f t="array" ref="I195">INDEX(GMWQ!$A$2:$HN$50,MATCH(1,(GMWQ!$HM$2:$HM$50=I$3)*(GMWQ!$HN$2:$HN$50=I$1),0),$B195-1973)</f>
        <v>441787.5</v>
      </c>
      <c r="J195" cm="1">
        <f t="array" ref="J195">INDEX(GMWQ!$A$2:$HN$50,MATCH(1,(GMWQ!$HM$2:$HM$50=J$3)*(GMWQ!$HN$2:$HN$50=J$1),0),$B195-1973)</f>
        <v>42274.95</v>
      </c>
      <c r="K195" cm="1">
        <f t="array" ref="K195">INDEX(GMWQ!$A$2:$HN$50,MATCH(1,(GMWQ!$HM$2:$HM$50=K$3)*(GMWQ!$HN$2:$HN$50=K$1),0),$B195-1973)</f>
        <v>665613.30000000005</v>
      </c>
      <c r="L195" cm="1">
        <f t="array" ref="L195">INDEX(GMWQ!$A$2:$HN$50,MATCH(1,(GMWQ!$HM$2:$HM$50=L$3)*(GMWQ!$HN$2:$HN$50=L$1),0),$B195-1973)</f>
        <v>34077.21</v>
      </c>
      <c r="M195" cm="1">
        <f t="array" ref="M195">INDEX(GMWQ!$A$2:$HN$50,MATCH(1,(GMWQ!$HM$2:$HM$50=M$3)*(GMWQ!$HN$2:$HN$50=M$1),0),$B195-1973)</f>
        <v>10866.67</v>
      </c>
      <c r="N195" cm="1">
        <f t="array" ref="N195">INDEX(GMWQ!$A$2:$HN$50,MATCH(1,(GMWQ!$HM$2:$HM$50=N$3)*(GMWQ!$HN$2:$HN$50=N$1),0),$B195-1973)</f>
        <v>4.1362199999999998</v>
      </c>
      <c r="O195" cm="1">
        <f t="array" ref="O195">INDEX(GMWQ!$A$2:$HN$50,MATCH(1,(GMWQ!$HM$2:$HM$50=O$3)*(GMWQ!$HN$2:$HN$50=O$1),0),$B195-1973)</f>
        <v>439874.5</v>
      </c>
      <c r="P195" cm="1">
        <f t="array" ref="P195">INDEX(GMWQ!$A$2:$HN$50,MATCH(1,(GMWQ!$HM$2:$HM$50=P$3)*(GMWQ!$HN$2:$HN$50=P$1),0),$B195-1973)</f>
        <v>48037.53</v>
      </c>
    </row>
    <row r="196" spans="1:16">
      <c r="B196">
        <f t="shared" si="6"/>
        <v>2169</v>
      </c>
      <c r="C196">
        <f t="shared" si="7"/>
        <v>2027</v>
      </c>
      <c r="D196">
        <f t="shared" si="7"/>
        <v>2027</v>
      </c>
      <c r="E196" cm="1">
        <f t="array" ref="E196">INDEX(GMWQ!$A$2:$HN$50,MATCH(1,(GMWQ!$HM$2:$HM$50=E$3)*(GMWQ!$HN$2:$HN$50=E$1),0),$B196-1973)</f>
        <v>669961.6</v>
      </c>
      <c r="F196" cm="1">
        <f t="array" ref="F196">INDEX(GMWQ!$A$2:$HN$50,MATCH(1,(GMWQ!$HM$2:$HM$50=F$3)*(GMWQ!$HN$2:$HN$50=F$1),0),$B196-1973)</f>
        <v>34225.339999999997</v>
      </c>
      <c r="G196" cm="1">
        <f t="array" ref="G196">INDEX(GMWQ!$A$2:$HN$50,MATCH(1,(GMWQ!$HM$2:$HM$50=G$3)*(GMWQ!$HN$2:$HN$50=G$1),0),$B196-1973)</f>
        <v>10957.44</v>
      </c>
      <c r="H196" cm="1">
        <f t="array" ref="H196">INDEX(GMWQ!$A$2:$HN$50,MATCH(1,(GMWQ!$HM$2:$HM$50=H$3)*(GMWQ!$HN$2:$HN$50=H$1),0),$B196-1973)</f>
        <v>3.9596619999999998</v>
      </c>
      <c r="I196" cm="1">
        <f t="array" ref="I196">INDEX(GMWQ!$A$2:$HN$50,MATCH(1,(GMWQ!$HM$2:$HM$50=I$3)*(GMWQ!$HN$2:$HN$50=I$1),0),$B196-1973)</f>
        <v>443258.1</v>
      </c>
      <c r="J196" cm="1">
        <f t="array" ref="J196">INDEX(GMWQ!$A$2:$HN$50,MATCH(1,(GMWQ!$HM$2:$HM$50=J$3)*(GMWQ!$HN$2:$HN$50=J$1),0),$B196-1973)</f>
        <v>42725.16</v>
      </c>
      <c r="K196" cm="1">
        <f t="array" ref="K196">INDEX(GMWQ!$A$2:$HN$50,MATCH(1,(GMWQ!$HM$2:$HM$50=K$3)*(GMWQ!$HN$2:$HN$50=K$1),0),$B196-1973)</f>
        <v>668386.4</v>
      </c>
      <c r="L196" cm="1">
        <f t="array" ref="L196">INDEX(GMWQ!$A$2:$HN$50,MATCH(1,(GMWQ!$HM$2:$HM$50=L$3)*(GMWQ!$HN$2:$HN$50=L$1),0),$B196-1973)</f>
        <v>34178.629999999997</v>
      </c>
      <c r="M196" cm="1">
        <f t="array" ref="M196">INDEX(GMWQ!$A$2:$HN$50,MATCH(1,(GMWQ!$HM$2:$HM$50=M$3)*(GMWQ!$HN$2:$HN$50=M$1),0),$B196-1973)</f>
        <v>10937.3</v>
      </c>
      <c r="N196" cm="1">
        <f t="array" ref="N196">INDEX(GMWQ!$A$2:$HN$50,MATCH(1,(GMWQ!$HM$2:$HM$50=N$3)*(GMWQ!$HN$2:$HN$50=N$1),0),$B196-1973)</f>
        <v>4.0907499999999999</v>
      </c>
      <c r="O196" cm="1">
        <f t="array" ref="O196">INDEX(GMWQ!$A$2:$HN$50,MATCH(1,(GMWQ!$HM$2:$HM$50=O$3)*(GMWQ!$HN$2:$HN$50=O$1),0),$B196-1973)</f>
        <v>441318.40000000002</v>
      </c>
      <c r="P196" cm="1">
        <f t="array" ref="P196">INDEX(GMWQ!$A$2:$HN$50,MATCH(1,(GMWQ!$HM$2:$HM$50=P$3)*(GMWQ!$HN$2:$HN$50=P$1),0),$B196-1973)</f>
        <v>48613.55</v>
      </c>
    </row>
    <row r="197" spans="1:16">
      <c r="B197">
        <f t="shared" si="6"/>
        <v>2170</v>
      </c>
      <c r="C197">
        <f t="shared" si="7"/>
        <v>2027</v>
      </c>
      <c r="D197">
        <f t="shared" si="7"/>
        <v>2027</v>
      </c>
      <c r="E197" cm="1">
        <f t="array" ref="E197">INDEX(GMWQ!$A$2:$HN$50,MATCH(1,(GMWQ!$HM$2:$HM$50=E$3)*(GMWQ!$HN$2:$HN$50=E$1),0),$B197-1973)</f>
        <v>672674.9</v>
      </c>
      <c r="F197" cm="1">
        <f t="array" ref="F197">INDEX(GMWQ!$A$2:$HN$50,MATCH(1,(GMWQ!$HM$2:$HM$50=F$3)*(GMWQ!$HN$2:$HN$50=F$1),0),$B197-1973)</f>
        <v>34322.92</v>
      </c>
      <c r="G197" cm="1">
        <f t="array" ref="G197">INDEX(GMWQ!$A$2:$HN$50,MATCH(1,(GMWQ!$HM$2:$HM$50=G$3)*(GMWQ!$HN$2:$HN$50=G$1),0),$B197-1973)</f>
        <v>11027.81</v>
      </c>
      <c r="H197" cm="1">
        <f t="array" ref="H197">INDEX(GMWQ!$A$2:$HN$50,MATCH(1,(GMWQ!$HM$2:$HM$50=H$3)*(GMWQ!$HN$2:$HN$50=H$1),0),$B197-1973)</f>
        <v>3.9212379999999998</v>
      </c>
      <c r="I197" cm="1">
        <f t="array" ref="I197">INDEX(GMWQ!$A$2:$HN$50,MATCH(1,(GMWQ!$HM$2:$HM$50=I$3)*(GMWQ!$HN$2:$HN$50=I$1),0),$B197-1973)</f>
        <v>444859.4</v>
      </c>
      <c r="J197" cm="1">
        <f t="array" ref="J197">INDEX(GMWQ!$A$2:$HN$50,MATCH(1,(GMWQ!$HM$2:$HM$50=J$3)*(GMWQ!$HN$2:$HN$50=J$1),0),$B197-1973)</f>
        <v>43178.239999999998</v>
      </c>
      <c r="K197" cm="1">
        <f t="array" ref="K197">INDEX(GMWQ!$A$2:$HN$50,MATCH(1,(GMWQ!$HM$2:$HM$50=K$3)*(GMWQ!$HN$2:$HN$50=K$1),0),$B197-1973)</f>
        <v>671143.1</v>
      </c>
      <c r="L197" cm="1">
        <f t="array" ref="L197">INDEX(GMWQ!$A$2:$HN$50,MATCH(1,(GMWQ!$HM$2:$HM$50=L$3)*(GMWQ!$HN$2:$HN$50=L$1),0),$B197-1973)</f>
        <v>34278.839999999997</v>
      </c>
      <c r="M197" cm="1">
        <f t="array" ref="M197">INDEX(GMWQ!$A$2:$HN$50,MATCH(1,(GMWQ!$HM$2:$HM$50=M$3)*(GMWQ!$HN$2:$HN$50=M$1),0),$B197-1973)</f>
        <v>11008.62</v>
      </c>
      <c r="N197" cm="1">
        <f t="array" ref="N197">INDEX(GMWQ!$A$2:$HN$50,MATCH(1,(GMWQ!$HM$2:$HM$50=N$3)*(GMWQ!$HN$2:$HN$50=N$1),0),$B197-1973)</f>
        <v>4.0446350000000004</v>
      </c>
      <c r="O197" cm="1">
        <f t="array" ref="O197">INDEX(GMWQ!$A$2:$HN$50,MATCH(1,(GMWQ!$HM$2:$HM$50=O$3)*(GMWQ!$HN$2:$HN$50=O$1),0),$B197-1973)</f>
        <v>442919.5</v>
      </c>
      <c r="P197" cm="1">
        <f t="array" ref="P197">INDEX(GMWQ!$A$2:$HN$50,MATCH(1,(GMWQ!$HM$2:$HM$50=P$3)*(GMWQ!$HN$2:$HN$50=P$1),0),$B197-1973)</f>
        <v>49073.86</v>
      </c>
    </row>
    <row r="198" spans="1:16">
      <c r="B198">
        <f t="shared" si="6"/>
        <v>2171</v>
      </c>
      <c r="C198">
        <f t="shared" si="7"/>
        <v>2027</v>
      </c>
      <c r="D198">
        <f t="shared" si="7"/>
        <v>2027</v>
      </c>
      <c r="E198" cm="1">
        <f t="array" ref="E198">INDEX(GMWQ!$A$2:$HN$50,MATCH(1,(GMWQ!$HM$2:$HM$50=E$3)*(GMWQ!$HN$2:$HN$50=E$1),0),$B198-1973)</f>
        <v>675499.9</v>
      </c>
      <c r="F198" cm="1">
        <f t="array" ref="F198">INDEX(GMWQ!$A$2:$HN$50,MATCH(1,(GMWQ!$HM$2:$HM$50=F$3)*(GMWQ!$HN$2:$HN$50=F$1),0),$B198-1973)</f>
        <v>34425.94</v>
      </c>
      <c r="G198" cm="1">
        <f t="array" ref="G198">INDEX(GMWQ!$A$2:$HN$50,MATCH(1,(GMWQ!$HM$2:$HM$50=G$3)*(GMWQ!$HN$2:$HN$50=G$1),0),$B198-1973)</f>
        <v>11097.76</v>
      </c>
      <c r="H198" cm="1">
        <f t="array" ref="H198">INDEX(GMWQ!$A$2:$HN$50,MATCH(1,(GMWQ!$HM$2:$HM$50=H$3)*(GMWQ!$HN$2:$HN$50=H$1),0),$B198-1973)</f>
        <v>3.882746</v>
      </c>
      <c r="I198" cm="1">
        <f t="array" ref="I198">INDEX(GMWQ!$A$2:$HN$50,MATCH(1,(GMWQ!$HM$2:$HM$50=I$3)*(GMWQ!$HN$2:$HN$50=I$1),0),$B198-1973)</f>
        <v>446391.8</v>
      </c>
      <c r="J198" cm="1">
        <f t="array" ref="J198">INDEX(GMWQ!$A$2:$HN$50,MATCH(1,(GMWQ!$HM$2:$HM$50=J$3)*(GMWQ!$HN$2:$HN$50=J$1),0),$B198-1973)</f>
        <v>43638.85</v>
      </c>
      <c r="K198" cm="1">
        <f t="array" ref="K198">INDEX(GMWQ!$A$2:$HN$50,MATCH(1,(GMWQ!$HM$2:$HM$50=K$3)*(GMWQ!$HN$2:$HN$50=K$1),0),$B198-1973)</f>
        <v>674014.1</v>
      </c>
      <c r="L198" cm="1">
        <f t="array" ref="L198">INDEX(GMWQ!$A$2:$HN$50,MATCH(1,(GMWQ!$HM$2:$HM$50=L$3)*(GMWQ!$HN$2:$HN$50=L$1),0),$B198-1973)</f>
        <v>34384.39</v>
      </c>
      <c r="M198" cm="1">
        <f t="array" ref="M198">INDEX(GMWQ!$A$2:$HN$50,MATCH(1,(GMWQ!$HM$2:$HM$50=M$3)*(GMWQ!$HN$2:$HN$50=M$1),0),$B198-1973)</f>
        <v>11079.57</v>
      </c>
      <c r="N198" cm="1">
        <f t="array" ref="N198">INDEX(GMWQ!$A$2:$HN$50,MATCH(1,(GMWQ!$HM$2:$HM$50=N$3)*(GMWQ!$HN$2:$HN$50=N$1),0),$B198-1973)</f>
        <v>3.9987560000000002</v>
      </c>
      <c r="O198" cm="1">
        <f t="array" ref="O198">INDEX(GMWQ!$A$2:$HN$50,MATCH(1,(GMWQ!$HM$2:$HM$50=O$3)*(GMWQ!$HN$2:$HN$50=O$1),0),$B198-1973)</f>
        <v>444458.7</v>
      </c>
      <c r="P198" cm="1">
        <f t="array" ref="P198">INDEX(GMWQ!$A$2:$HN$50,MATCH(1,(GMWQ!$HM$2:$HM$50=P$3)*(GMWQ!$HN$2:$HN$50=P$1),0),$B198-1973)</f>
        <v>49541.79</v>
      </c>
    </row>
    <row r="199" spans="1:16">
      <c r="A199">
        <v>2028</v>
      </c>
      <c r="B199">
        <f t="shared" si="6"/>
        <v>2172</v>
      </c>
      <c r="C199">
        <f t="shared" si="7"/>
        <v>2028</v>
      </c>
      <c r="D199">
        <f t="shared" si="7"/>
        <v>2027</v>
      </c>
      <c r="E199" cm="1">
        <f t="array" ref="E199">INDEX(GMWQ!$A$2:$HN$50,MATCH(1,(GMWQ!$HM$2:$HM$50=E$3)*(GMWQ!$HN$2:$HN$50=E$1),0),$B199-1973)</f>
        <v>678268.4</v>
      </c>
      <c r="F199" cm="1">
        <f t="array" ref="F199">INDEX(GMWQ!$A$2:$HN$50,MATCH(1,(GMWQ!$HM$2:$HM$50=F$3)*(GMWQ!$HN$2:$HN$50=F$1),0),$B199-1973)</f>
        <v>34525.75</v>
      </c>
      <c r="G199" cm="1">
        <f t="array" ref="G199">INDEX(GMWQ!$A$2:$HN$50,MATCH(1,(GMWQ!$HM$2:$HM$50=G$3)*(GMWQ!$HN$2:$HN$50=G$1),0),$B199-1973)</f>
        <v>11168.61</v>
      </c>
      <c r="H199" cm="1">
        <f t="array" ref="H199">INDEX(GMWQ!$A$2:$HN$50,MATCH(1,(GMWQ!$HM$2:$HM$50=H$3)*(GMWQ!$HN$2:$HN$50=H$1),0),$B199-1973)</f>
        <v>3.8444630000000002</v>
      </c>
      <c r="I199" cm="1">
        <f t="array" ref="I199">INDEX(GMWQ!$A$2:$HN$50,MATCH(1,(GMWQ!$HM$2:$HM$50=I$3)*(GMWQ!$HN$2:$HN$50=I$1),0),$B199-1973)</f>
        <v>448363</v>
      </c>
      <c r="J199" cm="1">
        <f t="array" ref="J199">INDEX(GMWQ!$A$2:$HN$50,MATCH(1,(GMWQ!$HM$2:$HM$50=J$3)*(GMWQ!$HN$2:$HN$50=J$1),0),$B199-1973)</f>
        <v>44019.07</v>
      </c>
      <c r="K199" cm="1">
        <f t="array" ref="K199">INDEX(GMWQ!$A$2:$HN$50,MATCH(1,(GMWQ!$HM$2:$HM$50=K$3)*(GMWQ!$HN$2:$HN$50=K$1),0),$B199-1973)</f>
        <v>676832.3</v>
      </c>
      <c r="L199" cm="1">
        <f t="array" ref="L199">INDEX(GMWQ!$A$2:$HN$50,MATCH(1,(GMWQ!$HM$2:$HM$50=L$3)*(GMWQ!$HN$2:$HN$50=L$1),0),$B199-1973)</f>
        <v>34486.76</v>
      </c>
      <c r="M199" cm="1">
        <f t="array" ref="M199">INDEX(GMWQ!$A$2:$HN$50,MATCH(1,(GMWQ!$HM$2:$HM$50=M$3)*(GMWQ!$HN$2:$HN$50=M$1),0),$B199-1973)</f>
        <v>11151.42</v>
      </c>
      <c r="N199" cm="1">
        <f t="array" ref="N199">INDEX(GMWQ!$A$2:$HN$50,MATCH(1,(GMWQ!$HM$2:$HM$50=N$3)*(GMWQ!$HN$2:$HN$50=N$1),0),$B199-1973)</f>
        <v>3.9530460000000001</v>
      </c>
      <c r="O199" cm="1">
        <f t="array" ref="O199">INDEX(GMWQ!$A$2:$HN$50,MATCH(1,(GMWQ!$HM$2:$HM$50=O$3)*(GMWQ!$HN$2:$HN$50=O$1),0),$B199-1973)</f>
        <v>446442</v>
      </c>
      <c r="P199" cm="1">
        <f t="array" ref="P199">INDEX(GMWQ!$A$2:$HN$50,MATCH(1,(GMWQ!$HM$2:$HM$50=P$3)*(GMWQ!$HN$2:$HN$50=P$1),0),$B199-1973)</f>
        <v>49929.760000000002</v>
      </c>
    </row>
    <row r="200" spans="1:16">
      <c r="B200">
        <f t="shared" si="6"/>
        <v>2173</v>
      </c>
      <c r="C200">
        <f t="shared" si="7"/>
        <v>2028</v>
      </c>
      <c r="D200">
        <f t="shared" si="7"/>
        <v>2028</v>
      </c>
      <c r="E200" cm="1">
        <f t="array" ref="E200">INDEX(GMWQ!$A$2:$HN$50,MATCH(1,(GMWQ!$HM$2:$HM$50=E$3)*(GMWQ!$HN$2:$HN$50=E$1),0),$B200-1973)</f>
        <v>681049.5</v>
      </c>
      <c r="F200" cm="1">
        <f t="array" ref="F200">INDEX(GMWQ!$A$2:$HN$50,MATCH(1,(GMWQ!$HM$2:$HM$50=F$3)*(GMWQ!$HN$2:$HN$50=F$1),0),$B200-1973)</f>
        <v>34625.879999999997</v>
      </c>
      <c r="G200" cm="1">
        <f t="array" ref="G200">INDEX(GMWQ!$A$2:$HN$50,MATCH(1,(GMWQ!$HM$2:$HM$50=G$3)*(GMWQ!$HN$2:$HN$50=G$1),0),$B200-1973)</f>
        <v>11240.3</v>
      </c>
      <c r="H200" cm="1">
        <f t="array" ref="H200">INDEX(GMWQ!$A$2:$HN$50,MATCH(1,(GMWQ!$HM$2:$HM$50=H$3)*(GMWQ!$HN$2:$HN$50=H$1),0),$B200-1973)</f>
        <v>3.8061060000000002</v>
      </c>
      <c r="I200" cm="1">
        <f t="array" ref="I200">INDEX(GMWQ!$A$2:$HN$50,MATCH(1,(GMWQ!$HM$2:$HM$50=I$3)*(GMWQ!$HN$2:$HN$50=I$1),0),$B200-1973)</f>
        <v>450539.2</v>
      </c>
      <c r="J200" cm="1">
        <f t="array" ref="J200">INDEX(GMWQ!$A$2:$HN$50,MATCH(1,(GMWQ!$HM$2:$HM$50=J$3)*(GMWQ!$HN$2:$HN$50=J$1),0),$B200-1973)</f>
        <v>44443.03</v>
      </c>
      <c r="K200" cm="1">
        <f t="array" ref="K200">INDEX(GMWQ!$A$2:$HN$50,MATCH(1,(GMWQ!$HM$2:$HM$50=K$3)*(GMWQ!$HN$2:$HN$50=K$1),0),$B200-1973)</f>
        <v>679646</v>
      </c>
      <c r="L200" cm="1">
        <f t="array" ref="L200">INDEX(GMWQ!$A$2:$HN$50,MATCH(1,(GMWQ!$HM$2:$HM$50=L$3)*(GMWQ!$HN$2:$HN$50=L$1),0),$B200-1973)</f>
        <v>34588.660000000003</v>
      </c>
      <c r="M200" cm="1">
        <f t="array" ref="M200">INDEX(GMWQ!$A$2:$HN$50,MATCH(1,(GMWQ!$HM$2:$HM$50=M$3)*(GMWQ!$HN$2:$HN$50=M$1),0),$B200-1973)</f>
        <v>11223.94</v>
      </c>
      <c r="N200" cm="1">
        <f t="array" ref="N200">INDEX(GMWQ!$A$2:$HN$50,MATCH(1,(GMWQ!$HM$2:$HM$50=N$3)*(GMWQ!$HN$2:$HN$50=N$1),0),$B200-1973)</f>
        <v>3.9095140000000002</v>
      </c>
      <c r="O200" cm="1">
        <f t="array" ref="O200">INDEX(GMWQ!$A$2:$HN$50,MATCH(1,(GMWQ!$HM$2:$HM$50=O$3)*(GMWQ!$HN$2:$HN$50=O$1),0),$B200-1973)</f>
        <v>448606.1</v>
      </c>
      <c r="P200" cm="1">
        <f t="array" ref="P200">INDEX(GMWQ!$A$2:$HN$50,MATCH(1,(GMWQ!$HM$2:$HM$50=P$3)*(GMWQ!$HN$2:$HN$50=P$1),0),$B200-1973)</f>
        <v>50549.02</v>
      </c>
    </row>
    <row r="201" spans="1:16">
      <c r="B201">
        <f t="shared" ref="B201:B210" si="8">+B200+1</f>
        <v>2174</v>
      </c>
      <c r="C201">
        <f t="shared" si="7"/>
        <v>2028</v>
      </c>
      <c r="D201">
        <f t="shared" si="7"/>
        <v>2028</v>
      </c>
      <c r="E201" cm="1">
        <f t="array" ref="E201">INDEX(GMWQ!$A$2:$HN$50,MATCH(1,(GMWQ!$HM$2:$HM$50=E$3)*(GMWQ!$HN$2:$HN$50=E$1),0),$B201-1973)</f>
        <v>683773.6</v>
      </c>
      <c r="F201" cm="1">
        <f t="array" ref="F201">INDEX(GMWQ!$A$2:$HN$50,MATCH(1,(GMWQ!$HM$2:$HM$50=F$3)*(GMWQ!$HN$2:$HN$50=F$1),0),$B201-1973)</f>
        <v>34718.879999999997</v>
      </c>
      <c r="G201" cm="1">
        <f t="array" ref="G201">INDEX(GMWQ!$A$2:$HN$50,MATCH(1,(GMWQ!$HM$2:$HM$50=G$3)*(GMWQ!$HN$2:$HN$50=G$1),0),$B201-1973)</f>
        <v>11313.43</v>
      </c>
      <c r="H201" cm="1">
        <f t="array" ref="H201">INDEX(GMWQ!$A$2:$HN$50,MATCH(1,(GMWQ!$HM$2:$HM$50=H$3)*(GMWQ!$HN$2:$HN$50=H$1),0),$B201-1973)</f>
        <v>3.778645</v>
      </c>
      <c r="I201" cm="1">
        <f t="array" ref="I201">INDEX(GMWQ!$A$2:$HN$50,MATCH(1,(GMWQ!$HM$2:$HM$50=I$3)*(GMWQ!$HN$2:$HN$50=I$1),0),$B201-1973)</f>
        <v>452477.2</v>
      </c>
      <c r="J201" cm="1">
        <f t="array" ref="J201">INDEX(GMWQ!$A$2:$HN$50,MATCH(1,(GMWQ!$HM$2:$HM$50=J$3)*(GMWQ!$HN$2:$HN$50=J$1),0),$B201-1973)</f>
        <v>44874.239999999998</v>
      </c>
      <c r="K201" cm="1">
        <f t="array" ref="K201">INDEX(GMWQ!$A$2:$HN$50,MATCH(1,(GMWQ!$HM$2:$HM$50=K$3)*(GMWQ!$HN$2:$HN$50=K$1),0),$B201-1973)</f>
        <v>682417.5</v>
      </c>
      <c r="L201" cm="1">
        <f t="array" ref="L201">INDEX(GMWQ!$A$2:$HN$50,MATCH(1,(GMWQ!$HM$2:$HM$50=L$3)*(GMWQ!$HN$2:$HN$50=L$1),0),$B201-1973)</f>
        <v>34683.949999999997</v>
      </c>
      <c r="M201" cm="1">
        <f t="array" ref="M201">INDEX(GMWQ!$A$2:$HN$50,MATCH(1,(GMWQ!$HM$2:$HM$50=M$3)*(GMWQ!$HN$2:$HN$50=M$1),0),$B201-1973)</f>
        <v>11297.95</v>
      </c>
      <c r="N201" cm="1">
        <f t="array" ref="N201">INDEX(GMWQ!$A$2:$HN$50,MATCH(1,(GMWQ!$HM$2:$HM$50=N$3)*(GMWQ!$HN$2:$HN$50=N$1),0),$B201-1973)</f>
        <v>3.8754390000000001</v>
      </c>
      <c r="O201" cm="1">
        <f t="array" ref="O201">INDEX(GMWQ!$A$2:$HN$50,MATCH(1,(GMWQ!$HM$2:$HM$50=O$3)*(GMWQ!$HN$2:$HN$50=O$1),0),$B201-1973)</f>
        <v>450558.9</v>
      </c>
      <c r="P201" cm="1">
        <f t="array" ref="P201">INDEX(GMWQ!$A$2:$HN$50,MATCH(1,(GMWQ!$HM$2:$HM$50=P$3)*(GMWQ!$HN$2:$HN$50=P$1),0),$B201-1973)</f>
        <v>50986.99</v>
      </c>
    </row>
    <row r="202" spans="1:16">
      <c r="B202">
        <f t="shared" si="8"/>
        <v>2175</v>
      </c>
      <c r="C202">
        <f t="shared" si="7"/>
        <v>2028</v>
      </c>
      <c r="D202">
        <f t="shared" si="7"/>
        <v>2028</v>
      </c>
      <c r="E202" cm="1">
        <f t="array" ref="E202">INDEX(GMWQ!$A$2:$HN$50,MATCH(1,(GMWQ!$HM$2:$HM$50=E$3)*(GMWQ!$HN$2:$HN$50=E$1),0),$B202-1973)</f>
        <v>686508.3</v>
      </c>
      <c r="F202" cm="1">
        <f t="array" ref="F202">INDEX(GMWQ!$A$2:$HN$50,MATCH(1,(GMWQ!$HM$2:$HM$50=F$3)*(GMWQ!$HN$2:$HN$50=F$1),0),$B202-1973)</f>
        <v>34809.08</v>
      </c>
      <c r="G202" cm="1">
        <f t="array" ref="G202">INDEX(GMWQ!$A$2:$HN$50,MATCH(1,(GMWQ!$HM$2:$HM$50=G$3)*(GMWQ!$HN$2:$HN$50=G$1),0),$B202-1973)</f>
        <v>11387.67</v>
      </c>
      <c r="H202" cm="1">
        <f t="array" ref="H202">INDEX(GMWQ!$A$2:$HN$50,MATCH(1,(GMWQ!$HM$2:$HM$50=H$3)*(GMWQ!$HN$2:$HN$50=H$1),0),$B202-1973)</f>
        <v>3.7596400000000001</v>
      </c>
      <c r="I202" cm="1">
        <f t="array" ref="I202">INDEX(GMWQ!$A$2:$HN$50,MATCH(1,(GMWQ!$HM$2:$HM$50=I$3)*(GMWQ!$HN$2:$HN$50=I$1),0),$B202-1973)</f>
        <v>454341.6</v>
      </c>
      <c r="J202" cm="1">
        <f t="array" ref="J202">INDEX(GMWQ!$A$2:$HN$50,MATCH(1,(GMWQ!$HM$2:$HM$50=J$3)*(GMWQ!$HN$2:$HN$50=J$1),0),$B202-1973)</f>
        <v>45316.12</v>
      </c>
      <c r="K202" cm="1">
        <f t="array" ref="K202">INDEX(GMWQ!$A$2:$HN$50,MATCH(1,(GMWQ!$HM$2:$HM$50=K$3)*(GMWQ!$HN$2:$HN$50=K$1),0),$B202-1973)</f>
        <v>685213.4</v>
      </c>
      <c r="L202" cm="1">
        <f t="array" ref="L202">INDEX(GMWQ!$A$2:$HN$50,MATCH(1,(GMWQ!$HM$2:$HM$50=L$3)*(GMWQ!$HN$2:$HN$50=L$1),0),$B202-1973)</f>
        <v>34776.47</v>
      </c>
      <c r="M202" cm="1">
        <f t="array" ref="M202">INDEX(GMWQ!$A$2:$HN$50,MATCH(1,(GMWQ!$HM$2:$HM$50=M$3)*(GMWQ!$HN$2:$HN$50=M$1),0),$B202-1973)</f>
        <v>11373.08</v>
      </c>
      <c r="N202" cm="1">
        <f t="array" ref="N202">INDEX(GMWQ!$A$2:$HN$50,MATCH(1,(GMWQ!$HM$2:$HM$50=N$3)*(GMWQ!$HN$2:$HN$50=N$1),0),$B202-1973)</f>
        <v>3.8497979999999998</v>
      </c>
      <c r="O202" cm="1">
        <f t="array" ref="O202">INDEX(GMWQ!$A$2:$HN$50,MATCH(1,(GMWQ!$HM$2:$HM$50=O$3)*(GMWQ!$HN$2:$HN$50=O$1),0),$B202-1973)</f>
        <v>452442.6</v>
      </c>
      <c r="P202" cm="1">
        <f t="array" ref="P202">INDEX(GMWQ!$A$2:$HN$50,MATCH(1,(GMWQ!$HM$2:$HM$50=P$3)*(GMWQ!$HN$2:$HN$50=P$1),0),$B202-1973)</f>
        <v>51435.8</v>
      </c>
    </row>
    <row r="203" spans="1:16">
      <c r="A203">
        <v>2029</v>
      </c>
      <c r="B203">
        <f t="shared" si="8"/>
        <v>2176</v>
      </c>
      <c r="C203">
        <f t="shared" si="7"/>
        <v>2029</v>
      </c>
      <c r="D203">
        <f t="shared" si="7"/>
        <v>2028</v>
      </c>
      <c r="E203" cm="1">
        <f t="array" ref="E203">INDEX(GMWQ!$A$2:$HN$50,MATCH(1,(GMWQ!$HM$2:$HM$50=E$3)*(GMWQ!$HN$2:$HN$50=E$1),0),$B203-1973)</f>
        <v>689254.8</v>
      </c>
      <c r="F203" cm="1">
        <f t="array" ref="F203">INDEX(GMWQ!$A$2:$HN$50,MATCH(1,(GMWQ!$HM$2:$HM$50=F$3)*(GMWQ!$HN$2:$HN$50=F$1),0),$B203-1973)</f>
        <v>34896.14</v>
      </c>
      <c r="G203" cm="1">
        <f t="array" ref="G203">INDEX(GMWQ!$A$2:$HN$50,MATCH(1,(GMWQ!$HM$2:$HM$50=G$3)*(GMWQ!$HN$2:$HN$50=G$1),0),$B203-1973)</f>
        <v>11462.16</v>
      </c>
      <c r="H203" cm="1">
        <f t="array" ref="H203">INDEX(GMWQ!$A$2:$HN$50,MATCH(1,(GMWQ!$HM$2:$HM$50=H$3)*(GMWQ!$HN$2:$HN$50=H$1),0),$B203-1973)</f>
        <v>3.7499479999999998</v>
      </c>
      <c r="I203" cm="1">
        <f t="array" ref="I203">INDEX(GMWQ!$A$2:$HN$50,MATCH(1,(GMWQ!$HM$2:$HM$50=I$3)*(GMWQ!$HN$2:$HN$50=I$1),0),$B203-1973)</f>
        <v>456201.8</v>
      </c>
      <c r="J203" cm="1">
        <f t="array" ref="J203">INDEX(GMWQ!$A$2:$HN$50,MATCH(1,(GMWQ!$HM$2:$HM$50=J$3)*(GMWQ!$HN$2:$HN$50=J$1),0),$B203-1973)</f>
        <v>45756.86</v>
      </c>
      <c r="K203" cm="1">
        <f t="array" ref="K203">INDEX(GMWQ!$A$2:$HN$50,MATCH(1,(GMWQ!$HM$2:$HM$50=K$3)*(GMWQ!$HN$2:$HN$50=K$1),0),$B203-1973)</f>
        <v>688029.5</v>
      </c>
      <c r="L203" cm="1">
        <f t="array" ref="L203">INDEX(GMWQ!$A$2:$HN$50,MATCH(1,(GMWQ!$HM$2:$HM$50=L$3)*(GMWQ!$HN$2:$HN$50=L$1),0),$B203-1973)</f>
        <v>34866.050000000003</v>
      </c>
      <c r="M203" cm="1">
        <f t="array" ref="M203">INDEX(GMWQ!$A$2:$HN$50,MATCH(1,(GMWQ!$HM$2:$HM$50=M$3)*(GMWQ!$HN$2:$HN$50=M$1),0),$B203-1973)</f>
        <v>11448.53</v>
      </c>
      <c r="N203" cm="1">
        <f t="array" ref="N203">INDEX(GMWQ!$A$2:$HN$50,MATCH(1,(GMWQ!$HM$2:$HM$50=N$3)*(GMWQ!$HN$2:$HN$50=N$1),0),$B203-1973)</f>
        <v>3.8329309999999999</v>
      </c>
      <c r="O203" cm="1">
        <f t="array" ref="O203">INDEX(GMWQ!$A$2:$HN$50,MATCH(1,(GMWQ!$HM$2:$HM$50=O$3)*(GMWQ!$HN$2:$HN$50=O$1),0),$B203-1973)</f>
        <v>454329.8</v>
      </c>
      <c r="P203" cm="1">
        <f t="array" ref="P203">INDEX(GMWQ!$A$2:$HN$50,MATCH(1,(GMWQ!$HM$2:$HM$50=P$3)*(GMWQ!$HN$2:$HN$50=P$1),0),$B203-1973)</f>
        <v>51884.1</v>
      </c>
    </row>
    <row r="204" spans="1:16">
      <c r="B204">
        <f t="shared" si="8"/>
        <v>2177</v>
      </c>
      <c r="C204">
        <f t="shared" ref="C204:D210" si="9">+C200+1</f>
        <v>2029</v>
      </c>
      <c r="D204">
        <f t="shared" si="7"/>
        <v>2029</v>
      </c>
      <c r="E204" cm="1">
        <f t="array" ref="E204">INDEX(GMWQ!$A$2:$HN$50,MATCH(1,(GMWQ!$HM$2:$HM$50=E$3)*(GMWQ!$HN$2:$HN$50=E$1),0),$B204-1973)</f>
        <v>692011.6</v>
      </c>
      <c r="F204" cm="1">
        <f t="array" ref="F204">INDEX(GMWQ!$A$2:$HN$50,MATCH(1,(GMWQ!$HM$2:$HM$50=F$3)*(GMWQ!$HN$2:$HN$50=F$1),0),$B204-1973)</f>
        <v>34979.910000000003</v>
      </c>
      <c r="G204" cm="1">
        <f t="array" ref="G204">INDEX(GMWQ!$A$2:$HN$50,MATCH(1,(GMWQ!$HM$2:$HM$50=G$3)*(GMWQ!$HN$2:$HN$50=G$1),0),$B204-1973)</f>
        <v>11537.54</v>
      </c>
      <c r="H204" cm="1">
        <f t="array" ref="H204">INDEX(GMWQ!$A$2:$HN$50,MATCH(1,(GMWQ!$HM$2:$HM$50=H$3)*(GMWQ!$HN$2:$HN$50=H$1),0),$B204-1973)</f>
        <v>3.74987</v>
      </c>
      <c r="I204" cm="1">
        <f t="array" ref="I204">INDEX(GMWQ!$A$2:$HN$50,MATCH(1,(GMWQ!$HM$2:$HM$50=I$3)*(GMWQ!$HN$2:$HN$50=I$1),0),$B204-1973)</f>
        <v>458220.1</v>
      </c>
      <c r="J204" cm="1">
        <f t="array" ref="J204">INDEX(GMWQ!$A$2:$HN$50,MATCH(1,(GMWQ!$HM$2:$HM$50=J$3)*(GMWQ!$HN$2:$HN$50=J$1),0),$B204-1973)</f>
        <v>46168.63</v>
      </c>
      <c r="K204" cm="1">
        <f t="array" ref="K204">INDEX(GMWQ!$A$2:$HN$50,MATCH(1,(GMWQ!$HM$2:$HM$50=K$3)*(GMWQ!$HN$2:$HN$50=K$1),0),$B204-1973)</f>
        <v>690845</v>
      </c>
      <c r="L204" cm="1">
        <f t="array" ref="L204">INDEX(GMWQ!$A$2:$HN$50,MATCH(1,(GMWQ!$HM$2:$HM$50=L$3)*(GMWQ!$HN$2:$HN$50=L$1),0),$B204-1973)</f>
        <v>34951.74</v>
      </c>
      <c r="M204" cm="1">
        <f t="array" ref="M204">INDEX(GMWQ!$A$2:$HN$50,MATCH(1,(GMWQ!$HM$2:$HM$50=M$3)*(GMWQ!$HN$2:$HN$50=M$1),0),$B204-1973)</f>
        <v>11524.76</v>
      </c>
      <c r="N204" cm="1">
        <f t="array" ref="N204">INDEX(GMWQ!$A$2:$HN$50,MATCH(1,(GMWQ!$HM$2:$HM$50=N$3)*(GMWQ!$HN$2:$HN$50=N$1),0),$B204-1973)</f>
        <v>3.8273980000000001</v>
      </c>
      <c r="O204" cm="1">
        <f t="array" ref="O204">INDEX(GMWQ!$A$2:$HN$50,MATCH(1,(GMWQ!$HM$2:$HM$50=O$3)*(GMWQ!$HN$2:$HN$50=O$1),0),$B204-1973)</f>
        <v>456356.1</v>
      </c>
      <c r="P204" cm="1">
        <f t="array" ref="P204">INDEX(GMWQ!$A$2:$HN$50,MATCH(1,(GMWQ!$HM$2:$HM$50=P$3)*(GMWQ!$HN$2:$HN$50=P$1),0),$B204-1973)</f>
        <v>52496.83</v>
      </c>
    </row>
    <row r="205" spans="1:16">
      <c r="B205">
        <f t="shared" si="8"/>
        <v>2178</v>
      </c>
      <c r="C205">
        <f t="shared" si="9"/>
        <v>2029</v>
      </c>
      <c r="D205">
        <f t="shared" si="9"/>
        <v>2029</v>
      </c>
      <c r="E205" cm="1">
        <f t="array" ref="E205">INDEX(GMWQ!$A$2:$HN$50,MATCH(1,(GMWQ!$HM$2:$HM$50=E$3)*(GMWQ!$HN$2:$HN$50=E$1),0),$B205-1973)</f>
        <v>694780.4</v>
      </c>
      <c r="F205" cm="1">
        <f t="array" ref="F205">INDEX(GMWQ!$A$2:$HN$50,MATCH(1,(GMWQ!$HM$2:$HM$50=F$3)*(GMWQ!$HN$2:$HN$50=F$1),0),$B205-1973)</f>
        <v>35060.370000000003</v>
      </c>
      <c r="G205" cm="1">
        <f t="array" ref="G205">INDEX(GMWQ!$A$2:$HN$50,MATCH(1,(GMWQ!$HM$2:$HM$50=G$3)*(GMWQ!$HN$2:$HN$50=G$1),0),$B205-1973)</f>
        <v>11614.13</v>
      </c>
      <c r="H205" cm="1">
        <f t="array" ref="H205">INDEX(GMWQ!$A$2:$HN$50,MATCH(1,(GMWQ!$HM$2:$HM$50=H$3)*(GMWQ!$HN$2:$HN$50=H$1),0),$B205-1973)</f>
        <v>3.7498649999999998</v>
      </c>
      <c r="I205" cm="1">
        <f t="array" ref="I205">INDEX(GMWQ!$A$2:$HN$50,MATCH(1,(GMWQ!$HM$2:$HM$50=I$3)*(GMWQ!$HN$2:$HN$50=I$1),0),$B205-1973)</f>
        <v>459983.9</v>
      </c>
      <c r="J205" cm="1">
        <f t="array" ref="J205">INDEX(GMWQ!$A$2:$HN$50,MATCH(1,(GMWQ!$HM$2:$HM$50=J$3)*(GMWQ!$HN$2:$HN$50=J$1),0),$B205-1973)</f>
        <v>46582.28</v>
      </c>
      <c r="K205" cm="1">
        <f t="array" ref="K205">INDEX(GMWQ!$A$2:$HN$50,MATCH(1,(GMWQ!$HM$2:$HM$50=K$3)*(GMWQ!$HN$2:$HN$50=K$1),0),$B205-1973)</f>
        <v>693682.9</v>
      </c>
      <c r="L205" cm="1">
        <f t="array" ref="L205">INDEX(GMWQ!$A$2:$HN$50,MATCH(1,(GMWQ!$HM$2:$HM$50=L$3)*(GMWQ!$HN$2:$HN$50=L$1),0),$B205-1973)</f>
        <v>35034.71</v>
      </c>
      <c r="M205" cm="1">
        <f t="array" ref="M205">INDEX(GMWQ!$A$2:$HN$50,MATCH(1,(GMWQ!$HM$2:$HM$50=M$3)*(GMWQ!$HN$2:$HN$50=M$1),0),$B205-1973)</f>
        <v>11602.32</v>
      </c>
      <c r="N205" cm="1">
        <f t="array" ref="N205">INDEX(GMWQ!$A$2:$HN$50,MATCH(1,(GMWQ!$HM$2:$HM$50=N$3)*(GMWQ!$HN$2:$HN$50=N$1),0),$B205-1973)</f>
        <v>3.8203200000000002</v>
      </c>
      <c r="O205" cm="1">
        <f t="array" ref="O205">INDEX(GMWQ!$A$2:$HN$50,MATCH(1,(GMWQ!$HM$2:$HM$50=O$3)*(GMWQ!$HN$2:$HN$50=O$1),0),$B205-1973)</f>
        <v>458151.5</v>
      </c>
      <c r="P205" cm="1">
        <f t="array" ref="P205">INDEX(GMWQ!$A$2:$HN$50,MATCH(1,(GMWQ!$HM$2:$HM$50=P$3)*(GMWQ!$HN$2:$HN$50=P$1),0),$B205-1973)</f>
        <v>52918.27</v>
      </c>
    </row>
    <row r="206" spans="1:16">
      <c r="B206">
        <f t="shared" si="8"/>
        <v>2179</v>
      </c>
      <c r="C206">
        <f t="shared" si="9"/>
        <v>2029</v>
      </c>
      <c r="D206">
        <f t="shared" si="9"/>
        <v>2029</v>
      </c>
      <c r="E206" cm="1">
        <f t="array" ref="E206">INDEX(GMWQ!$A$2:$HN$50,MATCH(1,(GMWQ!$HM$2:$HM$50=E$3)*(GMWQ!$HN$2:$HN$50=E$1),0),$B206-1973)</f>
        <v>697559.3</v>
      </c>
      <c r="F206" cm="1">
        <f t="array" ref="F206">INDEX(GMWQ!$A$2:$HN$50,MATCH(1,(GMWQ!$HM$2:$HM$50=F$3)*(GMWQ!$HN$2:$HN$50=F$1),0),$B206-1973)</f>
        <v>35141.01</v>
      </c>
      <c r="G206" cm="1">
        <f t="array" ref="G206">INDEX(GMWQ!$A$2:$HN$50,MATCH(1,(GMWQ!$HM$2:$HM$50=G$3)*(GMWQ!$HN$2:$HN$50=G$1),0),$B206-1973)</f>
        <v>11691.39</v>
      </c>
      <c r="H206" cm="1">
        <f t="array" ref="H206">INDEX(GMWQ!$A$2:$HN$50,MATCH(1,(GMWQ!$HM$2:$HM$50=H$3)*(GMWQ!$HN$2:$HN$50=H$1),0),$B206-1973)</f>
        <v>3.749873</v>
      </c>
      <c r="I206" cm="1">
        <f t="array" ref="I206">INDEX(GMWQ!$A$2:$HN$50,MATCH(1,(GMWQ!$HM$2:$HM$50=I$3)*(GMWQ!$HN$2:$HN$50=I$1),0),$B206-1973)</f>
        <v>461695.3</v>
      </c>
      <c r="J206" cm="1">
        <f t="array" ref="J206">INDEX(GMWQ!$A$2:$HN$50,MATCH(1,(GMWQ!$HM$2:$HM$50=J$3)*(GMWQ!$HN$2:$HN$50=J$1),0),$B206-1973)</f>
        <v>47000.28</v>
      </c>
      <c r="K206" cm="1">
        <f t="array" ref="K206">INDEX(GMWQ!$A$2:$HN$50,MATCH(1,(GMWQ!$HM$2:$HM$50=K$3)*(GMWQ!$HN$2:$HN$50=K$1),0),$B206-1973)</f>
        <v>696538.8</v>
      </c>
      <c r="L206" cm="1">
        <f t="array" ref="L206">INDEX(GMWQ!$A$2:$HN$50,MATCH(1,(GMWQ!$HM$2:$HM$50=L$3)*(GMWQ!$HN$2:$HN$50=L$1),0),$B206-1973)</f>
        <v>35117.85</v>
      </c>
      <c r="M206" cm="1">
        <f t="array" ref="M206">INDEX(GMWQ!$A$2:$HN$50,MATCH(1,(GMWQ!$HM$2:$HM$50=M$3)*(GMWQ!$HN$2:$HN$50=M$1),0),$B206-1973)</f>
        <v>11680.6</v>
      </c>
      <c r="N206" cm="1">
        <f t="array" ref="N206">INDEX(GMWQ!$A$2:$HN$50,MATCH(1,(GMWQ!$HM$2:$HM$50=N$3)*(GMWQ!$HN$2:$HN$50=N$1),0),$B206-1973)</f>
        <v>3.8132980000000001</v>
      </c>
      <c r="O206" cm="1">
        <f t="array" ref="O206">INDEX(GMWQ!$A$2:$HN$50,MATCH(1,(GMWQ!$HM$2:$HM$50=O$3)*(GMWQ!$HN$2:$HN$50=O$1),0),$B206-1973)</f>
        <v>459896</v>
      </c>
      <c r="P206" cm="1">
        <f t="array" ref="P206">INDEX(GMWQ!$A$2:$HN$50,MATCH(1,(GMWQ!$HM$2:$HM$50=P$3)*(GMWQ!$HN$2:$HN$50=P$1),0),$B206-1973)</f>
        <v>53344.36</v>
      </c>
    </row>
    <row r="207" spans="1:16">
      <c r="A207">
        <v>2030</v>
      </c>
      <c r="B207">
        <f t="shared" si="8"/>
        <v>2180</v>
      </c>
      <c r="C207">
        <f t="shared" si="9"/>
        <v>2030</v>
      </c>
      <c r="D207">
        <f t="shared" si="9"/>
        <v>2029</v>
      </c>
      <c r="E207" cm="1">
        <f t="array" ref="E207">INDEX(GMWQ!$A$2:$HN$50,MATCH(1,(GMWQ!$HM$2:$HM$50=E$3)*(GMWQ!$HN$2:$HN$50=E$1),0),$B207-1973)</f>
        <v>700349.6</v>
      </c>
      <c r="F207" cm="1">
        <f t="array" ref="F207">INDEX(GMWQ!$A$2:$HN$50,MATCH(1,(GMWQ!$HM$2:$HM$50=F$3)*(GMWQ!$HN$2:$HN$50=F$1),0),$B207-1973)</f>
        <v>35218.32</v>
      </c>
      <c r="G207" cm="1">
        <f t="array" ref="G207">INDEX(GMWQ!$A$2:$HN$50,MATCH(1,(GMWQ!$HM$2:$HM$50=G$3)*(GMWQ!$HN$2:$HN$50=G$1),0),$B207-1973)</f>
        <v>11769.48</v>
      </c>
      <c r="H207" cm="1">
        <f t="array" ref="H207">INDEX(GMWQ!$A$2:$HN$50,MATCH(1,(GMWQ!$HM$2:$HM$50=H$3)*(GMWQ!$HN$2:$HN$50=H$1),0),$B207-1973)</f>
        <v>3.7498719999999999</v>
      </c>
      <c r="I207" cm="1">
        <f t="array" ref="I207">INDEX(GMWQ!$A$2:$HN$50,MATCH(1,(GMWQ!$HM$2:$HM$50=I$3)*(GMWQ!$HN$2:$HN$50=I$1),0),$B207-1973)</f>
        <v>463445.7</v>
      </c>
      <c r="J207" cm="1">
        <f t="array" ref="J207">INDEX(GMWQ!$A$2:$HN$50,MATCH(1,(GMWQ!$HM$2:$HM$50=J$3)*(GMWQ!$HN$2:$HN$50=J$1),0),$B207-1973)</f>
        <v>47418.720000000001</v>
      </c>
      <c r="K207" cm="1">
        <f t="array" ref="K207">INDEX(GMWQ!$A$2:$HN$50,MATCH(1,(GMWQ!$HM$2:$HM$50=K$3)*(GMWQ!$HN$2:$HN$50=K$1),0),$B207-1973)</f>
        <v>699408.1</v>
      </c>
      <c r="L207" cm="1">
        <f t="array" ref="L207">INDEX(GMWQ!$A$2:$HN$50,MATCH(1,(GMWQ!$HM$2:$HM$50=L$3)*(GMWQ!$HN$2:$HN$50=L$1),0),$B207-1973)</f>
        <v>35197.730000000003</v>
      </c>
      <c r="M207" cm="1">
        <f t="array" ref="M207">INDEX(GMWQ!$A$2:$HN$50,MATCH(1,(GMWQ!$HM$2:$HM$50=M$3)*(GMWQ!$HN$2:$HN$50=M$1),0),$B207-1973)</f>
        <v>11759.76</v>
      </c>
      <c r="N207" cm="1">
        <f t="array" ref="N207">INDEX(GMWQ!$A$2:$HN$50,MATCH(1,(GMWQ!$HM$2:$HM$50=N$3)*(GMWQ!$HN$2:$HN$50=N$1),0),$B207-1973)</f>
        <v>3.8061219999999998</v>
      </c>
      <c r="O207" cm="1">
        <f t="array" ref="O207">INDEX(GMWQ!$A$2:$HN$50,MATCH(1,(GMWQ!$HM$2:$HM$50=O$3)*(GMWQ!$HN$2:$HN$50=O$1),0),$B207-1973)</f>
        <v>461682.5</v>
      </c>
      <c r="P207" cm="1">
        <f t="array" ref="P207">INDEX(GMWQ!$A$2:$HN$50,MATCH(1,(GMWQ!$HM$2:$HM$50=P$3)*(GMWQ!$HN$2:$HN$50=P$1),0),$B207-1973)</f>
        <v>53771.22</v>
      </c>
    </row>
    <row r="208" spans="1:16">
      <c r="B208">
        <f t="shared" si="8"/>
        <v>2181</v>
      </c>
      <c r="C208">
        <f t="shared" si="9"/>
        <v>2030</v>
      </c>
      <c r="D208">
        <f t="shared" si="9"/>
        <v>2030</v>
      </c>
      <c r="E208" cm="1">
        <f t="array" ref="E208">INDEX(GMWQ!$A$2:$HN$50,MATCH(1,(GMWQ!$HM$2:$HM$50=E$3)*(GMWQ!$HN$2:$HN$50=E$1),0),$B208-1973)</f>
        <v>703151.1</v>
      </c>
      <c r="F208" cm="1">
        <f t="array" ref="F208">INDEX(GMWQ!$A$2:$HN$50,MATCH(1,(GMWQ!$HM$2:$HM$50=F$3)*(GMWQ!$HN$2:$HN$50=F$1),0),$B208-1973)</f>
        <v>35295.800000000003</v>
      </c>
      <c r="G208" cm="1">
        <f t="array" ref="G208">INDEX(GMWQ!$A$2:$HN$50,MATCH(1,(GMWQ!$HM$2:$HM$50=G$3)*(GMWQ!$HN$2:$HN$50=G$1),0),$B208-1973)</f>
        <v>11848.68</v>
      </c>
      <c r="H208" cm="1">
        <f t="array" ref="H208">INDEX(GMWQ!$A$2:$HN$50,MATCH(1,(GMWQ!$HM$2:$HM$50=H$3)*(GMWQ!$HN$2:$HN$50=H$1),0),$B208-1973)</f>
        <v>3.7498749999999998</v>
      </c>
      <c r="I208" cm="1">
        <f t="array" ref="I208">INDEX(GMWQ!$A$2:$HN$50,MATCH(1,(GMWQ!$HM$2:$HM$50=I$3)*(GMWQ!$HN$2:$HN$50=I$1),0),$B208-1973)</f>
        <v>465447</v>
      </c>
      <c r="J208" cm="1">
        <f t="array" ref="J208">INDEX(GMWQ!$A$2:$HN$50,MATCH(1,(GMWQ!$HM$2:$HM$50=J$3)*(GMWQ!$HN$2:$HN$50=J$1),0),$B208-1973)</f>
        <v>47843.01</v>
      </c>
      <c r="K208" cm="1">
        <f t="array" ref="K208">INDEX(GMWQ!$A$2:$HN$50,MATCH(1,(GMWQ!$HM$2:$HM$50=K$3)*(GMWQ!$HN$2:$HN$50=K$1),0),$B208-1973)</f>
        <v>702286.3</v>
      </c>
      <c r="L208" cm="1">
        <f t="array" ref="L208">INDEX(GMWQ!$A$2:$HN$50,MATCH(1,(GMWQ!$HM$2:$HM$50=L$3)*(GMWQ!$HN$2:$HN$50=L$1),0),$B208-1973)</f>
        <v>35277.58</v>
      </c>
      <c r="M208" cm="1">
        <f t="array" ref="M208">INDEX(GMWQ!$A$2:$HN$50,MATCH(1,(GMWQ!$HM$2:$HM$50=M$3)*(GMWQ!$HN$2:$HN$50=M$1),0),$B208-1973)</f>
        <v>11840.03</v>
      </c>
      <c r="N208" cm="1">
        <f t="array" ref="N208">INDEX(GMWQ!$A$2:$HN$50,MATCH(1,(GMWQ!$HM$2:$HM$50=N$3)*(GMWQ!$HN$2:$HN$50=N$1),0),$B208-1973)</f>
        <v>3.7995459999999999</v>
      </c>
      <c r="O208" cm="1">
        <f t="array" ref="O208">INDEX(GMWQ!$A$2:$HN$50,MATCH(1,(GMWQ!$HM$2:$HM$50=O$3)*(GMWQ!$HN$2:$HN$50=O$1),0),$B208-1973)</f>
        <v>463721.9</v>
      </c>
      <c r="P208" cm="1">
        <f t="array" ref="P208">INDEX(GMWQ!$A$2:$HN$50,MATCH(1,(GMWQ!$HM$2:$HM$50=P$3)*(GMWQ!$HN$2:$HN$50=P$1),0),$B208-1973)</f>
        <v>54261.23</v>
      </c>
    </row>
    <row r="209" spans="2:16">
      <c r="B209">
        <f t="shared" si="8"/>
        <v>2182</v>
      </c>
      <c r="C209">
        <f t="shared" si="9"/>
        <v>2030</v>
      </c>
      <c r="D209">
        <f t="shared" si="9"/>
        <v>2030</v>
      </c>
      <c r="E209" cm="1">
        <f t="array" ref="E209">INDEX(GMWQ!$A$2:$HN$50,MATCH(1,(GMWQ!$HM$2:$HM$50=E$3)*(GMWQ!$HN$2:$HN$50=E$1),0),$B209-1973)</f>
        <v>705964.2</v>
      </c>
      <c r="F209" cm="1">
        <f t="array" ref="F209">INDEX(GMWQ!$A$2:$HN$50,MATCH(1,(GMWQ!$HM$2:$HM$50=F$3)*(GMWQ!$HN$2:$HN$50=F$1),0),$B209-1973)</f>
        <v>35373.449999999997</v>
      </c>
      <c r="G209" cm="1">
        <f t="array" ref="G209">INDEX(GMWQ!$A$2:$HN$50,MATCH(1,(GMWQ!$HM$2:$HM$50=G$3)*(GMWQ!$HN$2:$HN$50=G$1),0),$B209-1973)</f>
        <v>11928.99</v>
      </c>
      <c r="H209" cm="1">
        <f t="array" ref="H209">INDEX(GMWQ!$A$2:$HN$50,MATCH(1,(GMWQ!$HM$2:$HM$50=H$3)*(GMWQ!$HN$2:$HN$50=H$1),0),$B209-1973)</f>
        <v>3.7498800000000001</v>
      </c>
      <c r="I209" cm="1">
        <f t="array" ref="I209">INDEX(GMWQ!$A$2:$HN$50,MATCH(1,(GMWQ!$HM$2:$HM$50=I$3)*(GMWQ!$HN$2:$HN$50=I$1),0),$B209-1973)</f>
        <v>467184.9</v>
      </c>
      <c r="J209" cm="1">
        <f t="array" ref="J209">INDEX(GMWQ!$A$2:$HN$50,MATCH(1,(GMWQ!$HM$2:$HM$50=J$3)*(GMWQ!$HN$2:$HN$50=J$1),0),$B209-1973)</f>
        <v>48273.440000000002</v>
      </c>
      <c r="K209" cm="1">
        <f t="array" ref="K209">INDEX(GMWQ!$A$2:$HN$50,MATCH(1,(GMWQ!$HM$2:$HM$50=K$3)*(GMWQ!$HN$2:$HN$50=K$1),0),$B209-1973)</f>
        <v>705169.4</v>
      </c>
      <c r="L209" cm="1">
        <f t="array" ref="L209">INDEX(GMWQ!$A$2:$HN$50,MATCH(1,(GMWQ!$HM$2:$HM$50=L$3)*(GMWQ!$HN$2:$HN$50=L$1),0),$B209-1973)</f>
        <v>35357.53</v>
      </c>
      <c r="M209" cm="1">
        <f t="array" ref="M209">INDEX(GMWQ!$A$2:$HN$50,MATCH(1,(GMWQ!$HM$2:$HM$50=M$3)*(GMWQ!$HN$2:$HN$50=M$1),0),$B209-1973)</f>
        <v>11921.41</v>
      </c>
      <c r="N209" cm="1">
        <f t="array" ref="N209">INDEX(GMWQ!$A$2:$HN$50,MATCH(1,(GMWQ!$HM$2:$HM$50=N$3)*(GMWQ!$HN$2:$HN$50=N$1),0),$B209-1973)</f>
        <v>3.7932030000000001</v>
      </c>
      <c r="O209" cm="1">
        <f t="array" ref="O209">INDEX(GMWQ!$A$2:$HN$50,MATCH(1,(GMWQ!$HM$2:$HM$50=O$3)*(GMWQ!$HN$2:$HN$50=O$1),0),$B209-1973)</f>
        <v>465491.3</v>
      </c>
      <c r="P209" cm="1">
        <f t="array" ref="P209">INDEX(GMWQ!$A$2:$HN$50,MATCH(1,(GMWQ!$HM$2:$HM$50=P$3)*(GMWQ!$HN$2:$HN$50=P$1),0),$B209-1973)</f>
        <v>54758.03</v>
      </c>
    </row>
    <row r="210" spans="2:16">
      <c r="B210">
        <f t="shared" si="8"/>
        <v>2183</v>
      </c>
      <c r="C210">
        <f t="shared" si="9"/>
        <v>2030</v>
      </c>
      <c r="D210">
        <f t="shared" si="9"/>
        <v>2030</v>
      </c>
      <c r="E210" cm="1">
        <f t="array" ref="E210">INDEX(GMWQ!$A$2:$HN$50,MATCH(1,(GMWQ!$HM$2:$HM$50=E$3)*(GMWQ!$HN$2:$HN$50=E$1),0),$B210-1973)</f>
        <v>708788.1</v>
      </c>
      <c r="F210" cm="1">
        <f t="array" ref="F210">INDEX(GMWQ!$A$2:$HN$50,MATCH(1,(GMWQ!$HM$2:$HM$50=F$3)*(GMWQ!$HN$2:$HN$50=F$1),0),$B210-1973)</f>
        <v>35451.269999999997</v>
      </c>
      <c r="G210" cm="1">
        <f t="array" ref="G210">INDEX(GMWQ!$A$2:$HN$50,MATCH(1,(GMWQ!$HM$2:$HM$50=G$3)*(GMWQ!$HN$2:$HN$50=G$1),0),$B210-1973)</f>
        <v>12009.94</v>
      </c>
      <c r="H210" cm="1">
        <f t="array" ref="H210">INDEX(GMWQ!$A$2:$HN$50,MATCH(1,(GMWQ!$HM$2:$HM$50=H$3)*(GMWQ!$HN$2:$HN$50=H$1),0),$B210-1973)</f>
        <v>3.749879</v>
      </c>
      <c r="I210" cm="1">
        <f t="array" ref="I210">INDEX(GMWQ!$A$2:$HN$50,MATCH(1,(GMWQ!$HM$2:$HM$50=I$3)*(GMWQ!$HN$2:$HN$50=I$1),0),$B210-1973)</f>
        <v>468872.6</v>
      </c>
      <c r="J210" cm="1">
        <f t="array" ref="J210">INDEX(GMWQ!$A$2:$HN$50,MATCH(1,(GMWQ!$HM$2:$HM$50=J$3)*(GMWQ!$HN$2:$HN$50=J$1),0),$B210-1973)</f>
        <v>48708.08</v>
      </c>
      <c r="K210" cm="1">
        <f t="array" ref="K210">INDEX(GMWQ!$A$2:$HN$50,MATCH(1,(GMWQ!$HM$2:$HM$50=K$3)*(GMWQ!$HN$2:$HN$50=K$1),0),$B210-1973)</f>
        <v>708055.9</v>
      </c>
      <c r="L210" cm="1">
        <f t="array" ref="L210">INDEX(GMWQ!$A$2:$HN$50,MATCH(1,(GMWQ!$HM$2:$HM$50=L$3)*(GMWQ!$HN$2:$HN$50=L$1),0),$B210-1973)</f>
        <v>35437.449999999997</v>
      </c>
      <c r="M210" cm="1">
        <f t="array" ref="M210">INDEX(GMWQ!$A$2:$HN$50,MATCH(1,(GMWQ!$HM$2:$HM$50=M$3)*(GMWQ!$HN$2:$HN$50=M$1),0),$B210-1973)</f>
        <v>12003.38</v>
      </c>
      <c r="N210" cm="1">
        <f t="array" ref="N210">INDEX(GMWQ!$A$2:$HN$50,MATCH(1,(GMWQ!$HM$2:$HM$50=N$3)*(GMWQ!$HN$2:$HN$50=N$1),0),$B210-1973)</f>
        <v>3.7873899999999998</v>
      </c>
      <c r="O210" cm="1">
        <f t="array" ref="O210">INDEX(GMWQ!$A$2:$HN$50,MATCH(1,(GMWQ!$HM$2:$HM$50=O$3)*(GMWQ!$HN$2:$HN$50=O$1),0),$B210-1973)</f>
        <v>467207.5</v>
      </c>
      <c r="P210" cm="1">
        <f t="array" ref="P210">INDEX(GMWQ!$A$2:$HN$50,MATCH(1,(GMWQ!$HM$2:$HM$50=P$3)*(GMWQ!$HN$2:$HN$50=P$1),0),$B210-1973)</f>
        <v>55259.360000000001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94E80-7019-4CA4-9A32-C16CFD91AB03}">
  <sheetPr codeName="Sheet18"/>
  <dimension ref="A1:M57"/>
  <sheetViews>
    <sheetView workbookViewId="0">
      <pane xSplit="1" ySplit="6" topLeftCell="B40" activePane="bottomRight" state="frozen"/>
      <selection pane="topRight" activeCell="D1" sqref="D1"/>
      <selection pane="bottomLeft" activeCell="A7" sqref="A7"/>
      <selection pane="bottomRight" activeCell="B57" sqref="B57"/>
    </sheetView>
  </sheetViews>
  <sheetFormatPr defaultRowHeight="14.5"/>
  <sheetData>
    <row r="1" spans="1:13">
      <c r="B1" t="str">
        <f>DataQ!E1</f>
        <v>Oct24_2.db</v>
      </c>
      <c r="C1" t="str">
        <f>DataQ!F1</f>
        <v>Oct24_2.db</v>
      </c>
      <c r="D1" t="str">
        <f>DataQ!G1</f>
        <v>Oct24_2.db</v>
      </c>
      <c r="E1" t="str">
        <f>DataQ!H1</f>
        <v>Oct24_2.db</v>
      </c>
      <c r="F1" t="str">
        <f>DataQ!I1</f>
        <v>Oct24_2.db</v>
      </c>
      <c r="G1" t="str">
        <f>DataQ!J1</f>
        <v>Oct24_2.db</v>
      </c>
      <c r="H1" t="str">
        <f>DataQ!K1</f>
        <v>NICs_scen.db</v>
      </c>
      <c r="I1" t="str">
        <f>DataQ!L1</f>
        <v>NICs_scen.db</v>
      </c>
      <c r="J1" t="str">
        <f>DataQ!M1</f>
        <v>NICs_scen.db</v>
      </c>
      <c r="K1" t="str">
        <f>DataQ!N1</f>
        <v>NICs_scen.db</v>
      </c>
      <c r="L1" t="str">
        <f>DataQ!O1</f>
        <v>NICs_scen.db</v>
      </c>
      <c r="M1" t="str">
        <f>DataQ!P1</f>
        <v>NICs_scen.db</v>
      </c>
    </row>
    <row r="2" spans="1:13">
      <c r="B2" t="str">
        <f>DataQ!E2</f>
        <v>UK</v>
      </c>
      <c r="C2" t="str">
        <f>DataQ!F2</f>
        <v>UK</v>
      </c>
      <c r="D2" t="str">
        <f>DataQ!G2</f>
        <v>UK</v>
      </c>
      <c r="E2" t="str">
        <f>DataQ!H2</f>
        <v>UK</v>
      </c>
      <c r="F2" t="str">
        <f>DataQ!I2</f>
        <v>UK</v>
      </c>
      <c r="G2" t="str">
        <f>DataQ!J2</f>
        <v>UK</v>
      </c>
      <c r="H2" t="str">
        <f>DataQ!K2</f>
        <v>UK</v>
      </c>
      <c r="I2" t="str">
        <f>DataQ!L2</f>
        <v>UK</v>
      </c>
      <c r="J2" t="str">
        <f>DataQ!M2</f>
        <v>UK</v>
      </c>
      <c r="K2" t="str">
        <f>DataQ!N2</f>
        <v>UK</v>
      </c>
      <c r="L2" t="str">
        <f>DataQ!O2</f>
        <v>UK</v>
      </c>
      <c r="M2" t="str">
        <f>DataQ!P2</f>
        <v>UK</v>
      </c>
    </row>
    <row r="3" spans="1:13">
      <c r="B3" t="str">
        <f>DataQ!E3</f>
        <v>GDP</v>
      </c>
      <c r="C3" t="str">
        <f>DataQ!F3</f>
        <v>ETILO</v>
      </c>
      <c r="D3" t="str">
        <f>DataQ!G3</f>
        <v>ER</v>
      </c>
      <c r="E3" t="str">
        <f>DataQ!H3</f>
        <v>UPILO</v>
      </c>
      <c r="F3" t="str">
        <f>DataQ!I3</f>
        <v>PEDY</v>
      </c>
      <c r="G3" t="str">
        <f>DataQ!J3</f>
        <v>TP</v>
      </c>
      <c r="H3" t="str">
        <f>DataQ!K3</f>
        <v>GDP</v>
      </c>
      <c r="I3" t="str">
        <f>DataQ!L3</f>
        <v>ETILO</v>
      </c>
      <c r="J3" t="str">
        <f>DataQ!M3</f>
        <v>ER</v>
      </c>
      <c r="K3" t="str">
        <f>DataQ!N3</f>
        <v>UPILO</v>
      </c>
      <c r="L3" t="str">
        <f>DataQ!O3</f>
        <v>PEDY</v>
      </c>
      <c r="M3" t="str">
        <f>DataQ!P3</f>
        <v>TP</v>
      </c>
    </row>
    <row r="4" spans="1:13">
      <c r="B4" t="str">
        <f>DataQ!E4</f>
        <v>GBR</v>
      </c>
      <c r="C4" t="str">
        <f>DataQ!F4</f>
        <v>GBR</v>
      </c>
      <c r="D4" t="str">
        <f>DataQ!G4</f>
        <v>GBR</v>
      </c>
      <c r="E4" t="str">
        <f>DataQ!H4</f>
        <v>GBR</v>
      </c>
      <c r="F4" t="str">
        <f>DataQ!I4</f>
        <v>GBR</v>
      </c>
      <c r="G4" t="str">
        <f>DataQ!J4</f>
        <v>GBR</v>
      </c>
      <c r="H4" t="str">
        <f>DataQ!K4</f>
        <v>GBR</v>
      </c>
      <c r="I4" t="str">
        <f>DataQ!L4</f>
        <v>GBR</v>
      </c>
      <c r="J4" t="str">
        <f>DataQ!M4</f>
        <v>GBR</v>
      </c>
      <c r="K4" t="str">
        <f>DataQ!N4</f>
        <v>GBR</v>
      </c>
      <c r="L4" t="str">
        <f>DataQ!O4</f>
        <v>GBR</v>
      </c>
      <c r="M4" t="str">
        <f>DataQ!P4</f>
        <v>GBR</v>
      </c>
    </row>
    <row r="5" spans="1:13">
      <c r="B5" t="str">
        <f>DataQ!E5</f>
        <v>L</v>
      </c>
      <c r="C5" t="str">
        <f>DataQ!F5</f>
        <v>L</v>
      </c>
      <c r="D5" t="str">
        <f>DataQ!G5</f>
        <v>L</v>
      </c>
      <c r="E5" t="str">
        <f>DataQ!H5</f>
        <v>L</v>
      </c>
      <c r="F5" t="str">
        <f>DataQ!I5</f>
        <v>L</v>
      </c>
      <c r="G5" t="str">
        <f>DataQ!J5</f>
        <v>L</v>
      </c>
      <c r="H5" t="str">
        <f>DataQ!K5</f>
        <v>L</v>
      </c>
      <c r="I5" t="str">
        <f>DataQ!L5</f>
        <v>L</v>
      </c>
      <c r="J5" t="str">
        <f>DataQ!M5</f>
        <v>L</v>
      </c>
      <c r="K5" t="str">
        <f>DataQ!N5</f>
        <v>L</v>
      </c>
      <c r="L5" t="str">
        <f>DataQ!O5</f>
        <v>L</v>
      </c>
      <c r="M5" t="str">
        <f>DataQ!P5</f>
        <v>L</v>
      </c>
    </row>
    <row r="6" spans="1:13">
      <c r="B6" t="str">
        <f>DataQ!E6</f>
        <v>202402</v>
      </c>
      <c r="C6" t="str">
        <f>DataQ!F6</f>
        <v>202402</v>
      </c>
      <c r="D6" t="str">
        <f>DataQ!G6</f>
        <v>202402</v>
      </c>
      <c r="E6" t="str">
        <f>DataQ!H6</f>
        <v>202402</v>
      </c>
      <c r="F6" t="str">
        <f>DataQ!I6</f>
        <v>202402</v>
      </c>
      <c r="G6" t="str">
        <f>DataQ!J6</f>
        <v>202402</v>
      </c>
      <c r="H6" t="str">
        <f>DataQ!K6</f>
        <v>202402</v>
      </c>
      <c r="I6" t="str">
        <f>DataQ!L6</f>
        <v>202402</v>
      </c>
      <c r="J6" t="str">
        <f>DataQ!M6</f>
        <v>202402</v>
      </c>
      <c r="K6" t="str">
        <f>DataQ!N6</f>
        <v>202402</v>
      </c>
      <c r="L6" t="str">
        <f>DataQ!O6</f>
        <v>202402</v>
      </c>
      <c r="M6" t="str">
        <f>DataQ!P6</f>
        <v>202402</v>
      </c>
    </row>
    <row r="7" spans="1:13">
      <c r="A7">
        <v>1980</v>
      </c>
      <c r="B7">
        <f>SUMIF(DataQ!$D:$D,DataFY!$A7,DataQ!E:E)</f>
        <v>1051015</v>
      </c>
      <c r="C7">
        <f>AVERAGEIF(DataQ!$D:$D,DataFY!$A7,DataQ!F:F)</f>
        <v>24939</v>
      </c>
      <c r="D7">
        <f>SUMIF(DataQ!$D:$D,DataFY!$A7,DataQ!G:G)</f>
        <v>5563.3679999999995</v>
      </c>
      <c r="E7">
        <f>AVERAGEIF(DataQ!$D:$D,DataFY!$A7,DataQ!H:H)</f>
        <v>7.5749999999999993</v>
      </c>
      <c r="F7">
        <f>SUMIF(DataQ!$D:$D,DataFY!$A7,DataQ!I:I)</f>
        <v>637945</v>
      </c>
      <c r="G7">
        <f>SUMIF(DataQ!$D:$D,DataFY!$A7,DataQ!J:J)</f>
        <v>9525.1919999999991</v>
      </c>
      <c r="H7">
        <f>SUMIF(DataQ!$D:$D,DataFY!$A7,DataQ!K:K)</f>
        <v>1051015</v>
      </c>
      <c r="I7">
        <f>AVERAGEIF(DataQ!$D:$D,DataFY!$A7,DataQ!L:L)</f>
        <v>24939</v>
      </c>
      <c r="J7">
        <f>SUMIF(DataQ!$D:$D,DataFY!$A7,DataQ!M:M)</f>
        <v>5563.3679999999995</v>
      </c>
      <c r="K7">
        <f>AVERAGEIF(DataQ!$D:$D,DataFY!$A7,DataQ!N:N)</f>
        <v>7.5749999999999993</v>
      </c>
      <c r="L7">
        <f>SUMIF(DataQ!$D:$D,DataFY!$A7,DataQ!O:O)</f>
        <v>637945</v>
      </c>
      <c r="M7">
        <f>SUMIF(DataQ!$D:$D,DataFY!$A7,DataQ!P:P)</f>
        <v>9525.1919999999991</v>
      </c>
    </row>
    <row r="8" spans="1:13">
      <c r="A8">
        <f>+A7+1</f>
        <v>1981</v>
      </c>
      <c r="B8">
        <f>SUMIF(DataQ!$D:$D,DataFY!$A8,DataQ!E:E)</f>
        <v>1056651</v>
      </c>
      <c r="C8">
        <f>AVERAGEIF(DataQ!$D:$D,DataFY!$A8,DataQ!F:F)</f>
        <v>24294.75</v>
      </c>
      <c r="D8">
        <f>SUMIF(DataQ!$D:$D,DataFY!$A8,DataQ!G:G)</f>
        <v>6149.857</v>
      </c>
      <c r="E8">
        <f>AVERAGEIF(DataQ!$D:$D,DataFY!$A8,DataQ!H:H)</f>
        <v>10.025</v>
      </c>
      <c r="F8">
        <f>SUMIF(DataQ!$D:$D,DataFY!$A8,DataQ!I:I)</f>
        <v>632023</v>
      </c>
      <c r="G8">
        <f>SUMIF(DataQ!$D:$D,DataFY!$A8,DataQ!J:J)</f>
        <v>10077.231</v>
      </c>
      <c r="H8">
        <f>SUMIF(DataQ!$D:$D,DataFY!$A8,DataQ!K:K)</f>
        <v>1056651</v>
      </c>
      <c r="I8">
        <f>AVERAGEIF(DataQ!$D:$D,DataFY!$A8,DataQ!L:L)</f>
        <v>24294.75</v>
      </c>
      <c r="J8">
        <f>SUMIF(DataQ!$D:$D,DataFY!$A8,DataQ!M:M)</f>
        <v>6149.857</v>
      </c>
      <c r="K8">
        <f>AVERAGEIF(DataQ!$D:$D,DataFY!$A8,DataQ!N:N)</f>
        <v>10.025</v>
      </c>
      <c r="L8">
        <f>SUMIF(DataQ!$D:$D,DataFY!$A8,DataQ!O:O)</f>
        <v>632023</v>
      </c>
      <c r="M8">
        <f>SUMIF(DataQ!$D:$D,DataFY!$A8,DataQ!P:P)</f>
        <v>10077.231</v>
      </c>
    </row>
    <row r="9" spans="1:13">
      <c r="A9">
        <f t="shared" ref="A9:A57" si="0">+A8+1</f>
        <v>1982</v>
      </c>
      <c r="B9">
        <f>SUMIF(DataQ!$D:$D,DataFY!$A9,DataQ!E:E)</f>
        <v>1083524</v>
      </c>
      <c r="C9">
        <f>AVERAGEIF(DataQ!$D:$D,DataFY!$A9,DataQ!F:F)</f>
        <v>23833.5</v>
      </c>
      <c r="D9">
        <f>SUMIF(DataQ!$D:$D,DataFY!$A9,DataQ!G:G)</f>
        <v>6680.866</v>
      </c>
      <c r="E9">
        <f>AVERAGEIF(DataQ!$D:$D,DataFY!$A9,DataQ!H:H)</f>
        <v>10.95</v>
      </c>
      <c r="F9">
        <f>SUMIF(DataQ!$D:$D,DataFY!$A9,DataQ!I:I)</f>
        <v>638590</v>
      </c>
      <c r="G9">
        <f>SUMIF(DataQ!$D:$D,DataFY!$A9,DataQ!J:J)</f>
        <v>10712.468000000001</v>
      </c>
      <c r="H9">
        <f>SUMIF(DataQ!$D:$D,DataFY!$A9,DataQ!K:K)</f>
        <v>1083524</v>
      </c>
      <c r="I9">
        <f>AVERAGEIF(DataQ!$D:$D,DataFY!$A9,DataQ!L:L)</f>
        <v>23833.5</v>
      </c>
      <c r="J9">
        <f>SUMIF(DataQ!$D:$D,DataFY!$A9,DataQ!M:M)</f>
        <v>6680.866</v>
      </c>
      <c r="K9">
        <f>AVERAGEIF(DataQ!$D:$D,DataFY!$A9,DataQ!N:N)</f>
        <v>10.95</v>
      </c>
      <c r="L9">
        <f>SUMIF(DataQ!$D:$D,DataFY!$A9,DataQ!O:O)</f>
        <v>638590</v>
      </c>
      <c r="M9">
        <f>SUMIF(DataQ!$D:$D,DataFY!$A9,DataQ!P:P)</f>
        <v>10712.468000000001</v>
      </c>
    </row>
    <row r="10" spans="1:13">
      <c r="A10">
        <f t="shared" si="0"/>
        <v>1983</v>
      </c>
      <c r="B10">
        <f>SUMIF(DataQ!$D:$D,DataFY!$A10,DataQ!E:E)</f>
        <v>1127351</v>
      </c>
      <c r="C10">
        <f>AVERAGEIF(DataQ!$D:$D,DataFY!$A10,DataQ!F:F)</f>
        <v>23893.75</v>
      </c>
      <c r="D10">
        <f>SUMIF(DataQ!$D:$D,DataFY!$A10,DataQ!G:G)</f>
        <v>7172.9169999999995</v>
      </c>
      <c r="E10">
        <f>AVERAGEIF(DataQ!$D:$D,DataFY!$A10,DataQ!H:H)</f>
        <v>11.599999999999998</v>
      </c>
      <c r="F10">
        <f>SUMIF(DataQ!$D:$D,DataFY!$A10,DataQ!I:I)</f>
        <v>659923</v>
      </c>
      <c r="G10">
        <f>SUMIF(DataQ!$D:$D,DataFY!$A10,DataQ!J:J)</f>
        <v>12061.645</v>
      </c>
      <c r="H10">
        <f>SUMIF(DataQ!$D:$D,DataFY!$A10,DataQ!K:K)</f>
        <v>1127351</v>
      </c>
      <c r="I10">
        <f>AVERAGEIF(DataQ!$D:$D,DataFY!$A10,DataQ!L:L)</f>
        <v>23893.75</v>
      </c>
      <c r="J10">
        <f>SUMIF(DataQ!$D:$D,DataFY!$A10,DataQ!M:M)</f>
        <v>7172.9169999999995</v>
      </c>
      <c r="K10">
        <f>AVERAGEIF(DataQ!$D:$D,DataFY!$A10,DataQ!N:N)</f>
        <v>11.599999999999998</v>
      </c>
      <c r="L10">
        <f>SUMIF(DataQ!$D:$D,DataFY!$A10,DataQ!O:O)</f>
        <v>659923</v>
      </c>
      <c r="M10">
        <f>SUMIF(DataQ!$D:$D,DataFY!$A10,DataQ!P:P)</f>
        <v>12061.645</v>
      </c>
    </row>
    <row r="11" spans="1:13">
      <c r="A11">
        <f t="shared" si="0"/>
        <v>1984</v>
      </c>
      <c r="B11">
        <f>SUMIF(DataQ!$D:$D,DataFY!$A11,DataQ!E:E)</f>
        <v>1149722</v>
      </c>
      <c r="C11">
        <f>AVERAGEIF(DataQ!$D:$D,DataFY!$A11,DataQ!F:F)</f>
        <v>24382.5</v>
      </c>
      <c r="D11">
        <f>SUMIF(DataQ!$D:$D,DataFY!$A11,DataQ!G:G)</f>
        <v>7668.9949999999999</v>
      </c>
      <c r="E11">
        <f>AVERAGEIF(DataQ!$D:$D,DataFY!$A11,DataQ!H:H)</f>
        <v>11.675000000000001</v>
      </c>
      <c r="F11">
        <f>SUMIF(DataQ!$D:$D,DataFY!$A11,DataQ!I:I)</f>
        <v>683616</v>
      </c>
      <c r="G11">
        <f>SUMIF(DataQ!$D:$D,DataFY!$A11,DataQ!J:J)</f>
        <v>12940.86</v>
      </c>
      <c r="H11">
        <f>SUMIF(DataQ!$D:$D,DataFY!$A11,DataQ!K:K)</f>
        <v>1149722</v>
      </c>
      <c r="I11">
        <f>AVERAGEIF(DataQ!$D:$D,DataFY!$A11,DataQ!L:L)</f>
        <v>24382.5</v>
      </c>
      <c r="J11">
        <f>SUMIF(DataQ!$D:$D,DataFY!$A11,DataQ!M:M)</f>
        <v>7668.9949999999999</v>
      </c>
      <c r="K11">
        <f>AVERAGEIF(DataQ!$D:$D,DataFY!$A11,DataQ!N:N)</f>
        <v>11.675000000000001</v>
      </c>
      <c r="L11">
        <f>SUMIF(DataQ!$D:$D,DataFY!$A11,DataQ!O:O)</f>
        <v>683616</v>
      </c>
      <c r="M11">
        <f>SUMIF(DataQ!$D:$D,DataFY!$A11,DataQ!P:P)</f>
        <v>12940.86</v>
      </c>
    </row>
    <row r="12" spans="1:13">
      <c r="A12">
        <f t="shared" si="0"/>
        <v>1985</v>
      </c>
      <c r="B12">
        <f>SUMIF(DataQ!$D:$D,DataFY!$A12,DataQ!E:E)</f>
        <v>1198783</v>
      </c>
      <c r="C12">
        <f>AVERAGEIF(DataQ!$D:$D,DataFY!$A12,DataQ!F:F)</f>
        <v>24631.25</v>
      </c>
      <c r="D12">
        <f>SUMIF(DataQ!$D:$D,DataFY!$A12,DataQ!G:G)</f>
        <v>8295.1110000000008</v>
      </c>
      <c r="E12">
        <f>AVERAGEIF(DataQ!$D:$D,DataFY!$A12,DataQ!H:H)</f>
        <v>11.324999999999999</v>
      </c>
      <c r="F12">
        <f>SUMIF(DataQ!$D:$D,DataFY!$A12,DataQ!I:I)</f>
        <v>708463</v>
      </c>
      <c r="G12">
        <f>SUMIF(DataQ!$D:$D,DataFY!$A12,DataQ!J:J)</f>
        <v>14044.936000000002</v>
      </c>
      <c r="H12">
        <f>SUMIF(DataQ!$D:$D,DataFY!$A12,DataQ!K:K)</f>
        <v>1198783</v>
      </c>
      <c r="I12">
        <f>AVERAGEIF(DataQ!$D:$D,DataFY!$A12,DataQ!L:L)</f>
        <v>24631.25</v>
      </c>
      <c r="J12">
        <f>SUMIF(DataQ!$D:$D,DataFY!$A12,DataQ!M:M)</f>
        <v>8295.1110000000008</v>
      </c>
      <c r="K12">
        <f>AVERAGEIF(DataQ!$D:$D,DataFY!$A12,DataQ!N:N)</f>
        <v>11.324999999999999</v>
      </c>
      <c r="L12">
        <f>SUMIF(DataQ!$D:$D,DataFY!$A12,DataQ!O:O)</f>
        <v>708463</v>
      </c>
      <c r="M12">
        <f>SUMIF(DataQ!$D:$D,DataFY!$A12,DataQ!P:P)</f>
        <v>14044.936000000002</v>
      </c>
    </row>
    <row r="13" spans="1:13">
      <c r="A13">
        <f t="shared" si="0"/>
        <v>1986</v>
      </c>
      <c r="B13">
        <f>SUMIF(DataQ!$D:$D,DataFY!$A13,DataQ!E:E)</f>
        <v>1238924</v>
      </c>
      <c r="C13">
        <f>AVERAGEIF(DataQ!$D:$D,DataFY!$A13,DataQ!F:F)</f>
        <v>24810</v>
      </c>
      <c r="D13">
        <f>SUMIF(DataQ!$D:$D,DataFY!$A13,DataQ!G:G)</f>
        <v>8940.3860000000004</v>
      </c>
      <c r="E13">
        <f>AVERAGEIF(DataQ!$D:$D,DataFY!$A13,DataQ!H:H)</f>
        <v>11.275</v>
      </c>
      <c r="F13">
        <f>SUMIF(DataQ!$D:$D,DataFY!$A13,DataQ!I:I)</f>
        <v>734069</v>
      </c>
      <c r="G13">
        <f>SUMIF(DataQ!$D:$D,DataFY!$A13,DataQ!J:J)</f>
        <v>15891.061000000002</v>
      </c>
      <c r="H13">
        <f>SUMIF(DataQ!$D:$D,DataFY!$A13,DataQ!K:K)</f>
        <v>1238924</v>
      </c>
      <c r="I13">
        <f>AVERAGEIF(DataQ!$D:$D,DataFY!$A13,DataQ!L:L)</f>
        <v>24810</v>
      </c>
      <c r="J13">
        <f>SUMIF(DataQ!$D:$D,DataFY!$A13,DataQ!M:M)</f>
        <v>8940.3860000000004</v>
      </c>
      <c r="K13">
        <f>AVERAGEIF(DataQ!$D:$D,DataFY!$A13,DataQ!N:N)</f>
        <v>11.275</v>
      </c>
      <c r="L13">
        <f>SUMIF(DataQ!$D:$D,DataFY!$A13,DataQ!O:O)</f>
        <v>734069</v>
      </c>
      <c r="M13">
        <f>SUMIF(DataQ!$D:$D,DataFY!$A13,DataQ!P:P)</f>
        <v>15891.061000000002</v>
      </c>
    </row>
    <row r="14" spans="1:13">
      <c r="A14">
        <f t="shared" si="0"/>
        <v>1987</v>
      </c>
      <c r="B14">
        <f>SUMIF(DataQ!$D:$D,DataFY!$A14,DataQ!E:E)</f>
        <v>1314341</v>
      </c>
      <c r="C14">
        <f>AVERAGEIF(DataQ!$D:$D,DataFY!$A14,DataQ!F:F)</f>
        <v>25456.25</v>
      </c>
      <c r="D14">
        <f>SUMIF(DataQ!$D:$D,DataFY!$A14,DataQ!G:G)</f>
        <v>9580.6570000000011</v>
      </c>
      <c r="E14">
        <f>AVERAGEIF(DataQ!$D:$D,DataFY!$A14,DataQ!H:H)</f>
        <v>9.9499999999999993</v>
      </c>
      <c r="F14">
        <f>SUMIF(DataQ!$D:$D,DataFY!$A14,DataQ!I:I)</f>
        <v>753140</v>
      </c>
      <c r="G14">
        <f>SUMIF(DataQ!$D:$D,DataFY!$A14,DataQ!J:J)</f>
        <v>18093</v>
      </c>
      <c r="H14">
        <f>SUMIF(DataQ!$D:$D,DataFY!$A14,DataQ!K:K)</f>
        <v>1314341</v>
      </c>
      <c r="I14">
        <f>AVERAGEIF(DataQ!$D:$D,DataFY!$A14,DataQ!L:L)</f>
        <v>25456.25</v>
      </c>
      <c r="J14">
        <f>SUMIF(DataQ!$D:$D,DataFY!$A14,DataQ!M:M)</f>
        <v>9580.6570000000011</v>
      </c>
      <c r="K14">
        <f>AVERAGEIF(DataQ!$D:$D,DataFY!$A14,DataQ!N:N)</f>
        <v>9.9499999999999993</v>
      </c>
      <c r="L14">
        <f>SUMIF(DataQ!$D:$D,DataFY!$A14,DataQ!O:O)</f>
        <v>753140</v>
      </c>
      <c r="M14">
        <f>SUMIF(DataQ!$D:$D,DataFY!$A14,DataQ!P:P)</f>
        <v>18093</v>
      </c>
    </row>
    <row r="15" spans="1:13">
      <c r="A15">
        <f t="shared" si="0"/>
        <v>1988</v>
      </c>
      <c r="B15">
        <f>SUMIF(DataQ!$D:$D,DataFY!$A15,DataQ!E:E)</f>
        <v>1372598</v>
      </c>
      <c r="C15">
        <f>AVERAGEIF(DataQ!$D:$D,DataFY!$A15,DataQ!F:F)</f>
        <v>26268.75</v>
      </c>
      <c r="D15">
        <f>SUMIF(DataQ!$D:$D,DataFY!$A15,DataQ!G:G)</f>
        <v>10408.064</v>
      </c>
      <c r="E15">
        <f>AVERAGEIF(DataQ!$D:$D,DataFY!$A15,DataQ!H:H)</f>
        <v>8.1750000000000007</v>
      </c>
      <c r="F15">
        <f>SUMIF(DataQ!$D:$D,DataFY!$A15,DataQ!I:I)</f>
        <v>792119</v>
      </c>
      <c r="G15">
        <f>SUMIF(DataQ!$D:$D,DataFY!$A15,DataQ!J:J)</f>
        <v>20392</v>
      </c>
      <c r="H15">
        <f>SUMIF(DataQ!$D:$D,DataFY!$A15,DataQ!K:K)</f>
        <v>1372598</v>
      </c>
      <c r="I15">
        <f>AVERAGEIF(DataQ!$D:$D,DataFY!$A15,DataQ!L:L)</f>
        <v>26268.75</v>
      </c>
      <c r="J15">
        <f>SUMIF(DataQ!$D:$D,DataFY!$A15,DataQ!M:M)</f>
        <v>10408.064</v>
      </c>
      <c r="K15">
        <f>AVERAGEIF(DataQ!$D:$D,DataFY!$A15,DataQ!N:N)</f>
        <v>8.1750000000000007</v>
      </c>
      <c r="L15">
        <f>SUMIF(DataQ!$D:$D,DataFY!$A15,DataQ!O:O)</f>
        <v>792119</v>
      </c>
      <c r="M15">
        <f>SUMIF(DataQ!$D:$D,DataFY!$A15,DataQ!P:P)</f>
        <v>20392</v>
      </c>
    </row>
    <row r="16" spans="1:13">
      <c r="A16">
        <f t="shared" si="0"/>
        <v>1989</v>
      </c>
      <c r="B16">
        <f>SUMIF(DataQ!$D:$D,DataFY!$A16,DataQ!E:E)</f>
        <v>1399391</v>
      </c>
      <c r="C16">
        <f>AVERAGEIF(DataQ!$D:$D,DataFY!$A16,DataQ!F:F)</f>
        <v>26826.25</v>
      </c>
      <c r="D16">
        <f>SUMIF(DataQ!$D:$D,DataFY!$A16,DataQ!G:G)</f>
        <v>11447.102999999999</v>
      </c>
      <c r="E16">
        <f>AVERAGEIF(DataQ!$D:$D,DataFY!$A16,DataQ!H:H)</f>
        <v>7.0500000000000007</v>
      </c>
      <c r="F16">
        <f>SUMIF(DataQ!$D:$D,DataFY!$A16,DataQ!I:I)</f>
        <v>835872</v>
      </c>
      <c r="G16">
        <f>SUMIF(DataQ!$D:$D,DataFY!$A16,DataQ!J:J)</f>
        <v>21855</v>
      </c>
      <c r="H16">
        <f>SUMIF(DataQ!$D:$D,DataFY!$A16,DataQ!K:K)</f>
        <v>1399391</v>
      </c>
      <c r="I16">
        <f>AVERAGEIF(DataQ!$D:$D,DataFY!$A16,DataQ!L:L)</f>
        <v>26826.25</v>
      </c>
      <c r="J16">
        <f>SUMIF(DataQ!$D:$D,DataFY!$A16,DataQ!M:M)</f>
        <v>11447.102999999999</v>
      </c>
      <c r="K16">
        <f>AVERAGEIF(DataQ!$D:$D,DataFY!$A16,DataQ!N:N)</f>
        <v>7.0500000000000007</v>
      </c>
      <c r="L16">
        <f>SUMIF(DataQ!$D:$D,DataFY!$A16,DataQ!O:O)</f>
        <v>835872</v>
      </c>
      <c r="M16">
        <f>SUMIF(DataQ!$D:$D,DataFY!$A16,DataQ!P:P)</f>
        <v>21855</v>
      </c>
    </row>
    <row r="17" spans="1:13">
      <c r="A17">
        <f t="shared" si="0"/>
        <v>1990</v>
      </c>
      <c r="B17">
        <f>SUMIF(DataQ!$D:$D,DataFY!$A17,DataQ!E:E)</f>
        <v>1397741</v>
      </c>
      <c r="C17">
        <f>AVERAGEIF(DataQ!$D:$D,DataFY!$A17,DataQ!F:F)</f>
        <v>26778.75</v>
      </c>
      <c r="D17">
        <f>SUMIF(DataQ!$D:$D,DataFY!$A17,DataQ!G:G)</f>
        <v>12506.221000000001</v>
      </c>
      <c r="E17">
        <f>AVERAGEIF(DataQ!$D:$D,DataFY!$A17,DataQ!H:H)</f>
        <v>7.375</v>
      </c>
      <c r="F17">
        <f>SUMIF(DataQ!$D:$D,DataFY!$A17,DataQ!I:I)</f>
        <v>859802</v>
      </c>
      <c r="G17">
        <f>SUMIF(DataQ!$D:$D,DataFY!$A17,DataQ!J:J)</f>
        <v>23698</v>
      </c>
      <c r="H17">
        <f>SUMIF(DataQ!$D:$D,DataFY!$A17,DataQ!K:K)</f>
        <v>1397741</v>
      </c>
      <c r="I17">
        <f>AVERAGEIF(DataQ!$D:$D,DataFY!$A17,DataQ!L:L)</f>
        <v>26778.75</v>
      </c>
      <c r="J17">
        <f>SUMIF(DataQ!$D:$D,DataFY!$A17,DataQ!M:M)</f>
        <v>12506.221000000001</v>
      </c>
      <c r="K17">
        <f>AVERAGEIF(DataQ!$D:$D,DataFY!$A17,DataQ!N:N)</f>
        <v>7.375</v>
      </c>
      <c r="L17">
        <f>SUMIF(DataQ!$D:$D,DataFY!$A17,DataQ!O:O)</f>
        <v>859802</v>
      </c>
      <c r="M17">
        <f>SUMIF(DataQ!$D:$D,DataFY!$A17,DataQ!P:P)</f>
        <v>23698</v>
      </c>
    </row>
    <row r="18" spans="1:13">
      <c r="A18">
        <f t="shared" si="0"/>
        <v>1991</v>
      </c>
      <c r="B18">
        <f>SUMIF(DataQ!$D:$D,DataFY!$A18,DataQ!E:E)</f>
        <v>1382274</v>
      </c>
      <c r="C18">
        <f>AVERAGEIF(DataQ!$D:$D,DataFY!$A18,DataQ!F:F)</f>
        <v>25957.5</v>
      </c>
      <c r="D18">
        <f>SUMIF(DataQ!$D:$D,DataFY!$A18,DataQ!G:G)</f>
        <v>13566.295</v>
      </c>
      <c r="E18">
        <f>AVERAGEIF(DataQ!$D:$D,DataFY!$A18,DataQ!H:H)</f>
        <v>9.2749999999999986</v>
      </c>
      <c r="F18">
        <f>SUMIF(DataQ!$D:$D,DataFY!$A18,DataQ!I:I)</f>
        <v>876486</v>
      </c>
      <c r="G18">
        <f>SUMIF(DataQ!$D:$D,DataFY!$A18,DataQ!J:J)</f>
        <v>25196</v>
      </c>
      <c r="H18">
        <f>SUMIF(DataQ!$D:$D,DataFY!$A18,DataQ!K:K)</f>
        <v>1382274</v>
      </c>
      <c r="I18">
        <f>AVERAGEIF(DataQ!$D:$D,DataFY!$A18,DataQ!L:L)</f>
        <v>25957.5</v>
      </c>
      <c r="J18">
        <f>SUMIF(DataQ!$D:$D,DataFY!$A18,DataQ!M:M)</f>
        <v>13566.295</v>
      </c>
      <c r="K18">
        <f>AVERAGEIF(DataQ!$D:$D,DataFY!$A18,DataQ!N:N)</f>
        <v>9.2749999999999986</v>
      </c>
      <c r="L18">
        <f>SUMIF(DataQ!$D:$D,DataFY!$A18,DataQ!O:O)</f>
        <v>876486</v>
      </c>
      <c r="M18">
        <f>SUMIF(DataQ!$D:$D,DataFY!$A18,DataQ!P:P)</f>
        <v>25196</v>
      </c>
    </row>
    <row r="19" spans="1:13">
      <c r="A19">
        <f t="shared" si="0"/>
        <v>1992</v>
      </c>
      <c r="B19">
        <f>SUMIF(DataQ!$D:$D,DataFY!$A19,DataQ!E:E)</f>
        <v>1391960</v>
      </c>
      <c r="C19">
        <f>AVERAGEIF(DataQ!$D:$D,DataFY!$A19,DataQ!F:F)</f>
        <v>25433</v>
      </c>
      <c r="D19">
        <f>SUMIF(DataQ!$D:$D,DataFY!$A19,DataQ!G:G)</f>
        <v>14022.143</v>
      </c>
      <c r="E19">
        <f>AVERAGEIF(DataQ!$D:$D,DataFY!$A19,DataQ!H:H)</f>
        <v>10.175000000000001</v>
      </c>
      <c r="F19">
        <f>SUMIF(DataQ!$D:$D,DataFY!$A19,DataQ!I:I)</f>
        <v>898988</v>
      </c>
      <c r="G19">
        <f>SUMIF(DataQ!$D:$D,DataFY!$A19,DataQ!J:J)</f>
        <v>25426</v>
      </c>
      <c r="H19">
        <f>SUMIF(DataQ!$D:$D,DataFY!$A19,DataQ!K:K)</f>
        <v>1391960</v>
      </c>
      <c r="I19">
        <f>AVERAGEIF(DataQ!$D:$D,DataFY!$A19,DataQ!L:L)</f>
        <v>25433</v>
      </c>
      <c r="J19">
        <f>SUMIF(DataQ!$D:$D,DataFY!$A19,DataQ!M:M)</f>
        <v>14022.143</v>
      </c>
      <c r="K19">
        <f>AVERAGEIF(DataQ!$D:$D,DataFY!$A19,DataQ!N:N)</f>
        <v>10.175000000000001</v>
      </c>
      <c r="L19">
        <f>SUMIF(DataQ!$D:$D,DataFY!$A19,DataQ!O:O)</f>
        <v>898988</v>
      </c>
      <c r="M19">
        <f>SUMIF(DataQ!$D:$D,DataFY!$A19,DataQ!P:P)</f>
        <v>25426</v>
      </c>
    </row>
    <row r="20" spans="1:13">
      <c r="A20">
        <f t="shared" si="0"/>
        <v>1993</v>
      </c>
      <c r="B20">
        <f>SUMIF(DataQ!$D:$D,DataFY!$A20,DataQ!E:E)</f>
        <v>1428510</v>
      </c>
      <c r="C20">
        <f>AVERAGEIF(DataQ!$D:$D,DataFY!$A20,DataQ!F:F)</f>
        <v>25334.25</v>
      </c>
      <c r="D20">
        <f>SUMIF(DataQ!$D:$D,DataFY!$A20,DataQ!G:G)</f>
        <v>14559.421</v>
      </c>
      <c r="E20">
        <f>AVERAGEIF(DataQ!$D:$D,DataFY!$A20,DataQ!H:H)</f>
        <v>10.200000000000001</v>
      </c>
      <c r="F20">
        <f>SUMIF(DataQ!$D:$D,DataFY!$A20,DataQ!I:I)</f>
        <v>928700</v>
      </c>
      <c r="G20">
        <f>SUMIF(DataQ!$D:$D,DataFY!$A20,DataQ!J:J)</f>
        <v>27211</v>
      </c>
      <c r="H20">
        <f>SUMIF(DataQ!$D:$D,DataFY!$A20,DataQ!K:K)</f>
        <v>1428510</v>
      </c>
      <c r="I20">
        <f>AVERAGEIF(DataQ!$D:$D,DataFY!$A20,DataQ!L:L)</f>
        <v>25334.25</v>
      </c>
      <c r="J20">
        <f>SUMIF(DataQ!$D:$D,DataFY!$A20,DataQ!M:M)</f>
        <v>14559.421</v>
      </c>
      <c r="K20">
        <f>AVERAGEIF(DataQ!$D:$D,DataFY!$A20,DataQ!N:N)</f>
        <v>10.200000000000001</v>
      </c>
      <c r="L20">
        <f>SUMIF(DataQ!$D:$D,DataFY!$A20,DataQ!O:O)</f>
        <v>928700</v>
      </c>
      <c r="M20">
        <f>SUMIF(DataQ!$D:$D,DataFY!$A20,DataQ!P:P)</f>
        <v>27211</v>
      </c>
    </row>
    <row r="21" spans="1:13">
      <c r="A21">
        <f t="shared" si="0"/>
        <v>1994</v>
      </c>
      <c r="B21">
        <f>SUMIF(DataQ!$D:$D,DataFY!$A21,DataQ!E:E)</f>
        <v>1476615</v>
      </c>
      <c r="C21">
        <f>AVERAGEIF(DataQ!$D:$D,DataFY!$A21,DataQ!F:F)</f>
        <v>25570</v>
      </c>
      <c r="D21">
        <f>SUMIF(DataQ!$D:$D,DataFY!$A21,DataQ!G:G)</f>
        <v>14962.432000000001</v>
      </c>
      <c r="E21">
        <f>AVERAGEIF(DataQ!$D:$D,DataFY!$A21,DataQ!H:H)</f>
        <v>9.25</v>
      </c>
      <c r="F21">
        <f>SUMIF(DataQ!$D:$D,DataFY!$A21,DataQ!I:I)</f>
        <v>944270</v>
      </c>
      <c r="G21">
        <f>SUMIF(DataQ!$D:$D,DataFY!$A21,DataQ!J:J)</f>
        <v>27069</v>
      </c>
      <c r="H21">
        <f>SUMIF(DataQ!$D:$D,DataFY!$A21,DataQ!K:K)</f>
        <v>1476615</v>
      </c>
      <c r="I21">
        <f>AVERAGEIF(DataQ!$D:$D,DataFY!$A21,DataQ!L:L)</f>
        <v>25570</v>
      </c>
      <c r="J21">
        <f>SUMIF(DataQ!$D:$D,DataFY!$A21,DataQ!M:M)</f>
        <v>14962.432000000001</v>
      </c>
      <c r="K21">
        <f>AVERAGEIF(DataQ!$D:$D,DataFY!$A21,DataQ!N:N)</f>
        <v>9.25</v>
      </c>
      <c r="L21">
        <f>SUMIF(DataQ!$D:$D,DataFY!$A21,DataQ!O:O)</f>
        <v>944270</v>
      </c>
      <c r="M21">
        <f>SUMIF(DataQ!$D:$D,DataFY!$A21,DataQ!P:P)</f>
        <v>27069</v>
      </c>
    </row>
    <row r="22" spans="1:13">
      <c r="A22">
        <f t="shared" si="0"/>
        <v>1995</v>
      </c>
      <c r="B22">
        <f>SUMIF(DataQ!$D:$D,DataFY!$A22,DataQ!E:E)</f>
        <v>1509757</v>
      </c>
      <c r="C22">
        <f>AVERAGEIF(DataQ!$D:$D,DataFY!$A22,DataQ!F:F)</f>
        <v>25893.5</v>
      </c>
      <c r="D22">
        <f>SUMIF(DataQ!$D:$D,DataFY!$A22,DataQ!G:G)</f>
        <v>15391.01</v>
      </c>
      <c r="E22">
        <f>AVERAGEIF(DataQ!$D:$D,DataFY!$A22,DataQ!H:H)</f>
        <v>8.4499999999999993</v>
      </c>
      <c r="F22">
        <f>SUMIF(DataQ!$D:$D,DataFY!$A22,DataQ!I:I)</f>
        <v>973091</v>
      </c>
      <c r="G22">
        <f>SUMIF(DataQ!$D:$D,DataFY!$A22,DataQ!J:J)</f>
        <v>28120</v>
      </c>
      <c r="H22">
        <f>SUMIF(DataQ!$D:$D,DataFY!$A22,DataQ!K:K)</f>
        <v>1509757</v>
      </c>
      <c r="I22">
        <f>AVERAGEIF(DataQ!$D:$D,DataFY!$A22,DataQ!L:L)</f>
        <v>25893.5</v>
      </c>
      <c r="J22">
        <f>SUMIF(DataQ!$D:$D,DataFY!$A22,DataQ!M:M)</f>
        <v>15391.01</v>
      </c>
      <c r="K22">
        <f>AVERAGEIF(DataQ!$D:$D,DataFY!$A22,DataQ!N:N)</f>
        <v>8.4499999999999993</v>
      </c>
      <c r="L22">
        <f>SUMIF(DataQ!$D:$D,DataFY!$A22,DataQ!O:O)</f>
        <v>973091</v>
      </c>
      <c r="M22">
        <f>SUMIF(DataQ!$D:$D,DataFY!$A22,DataQ!P:P)</f>
        <v>28120</v>
      </c>
    </row>
    <row r="23" spans="1:13">
      <c r="A23">
        <f t="shared" si="0"/>
        <v>1996</v>
      </c>
      <c r="B23">
        <f>SUMIF(DataQ!$D:$D,DataFY!$A23,DataQ!E:E)</f>
        <v>1556173</v>
      </c>
      <c r="C23">
        <f>AVERAGEIF(DataQ!$D:$D,DataFY!$A23,DataQ!F:F)</f>
        <v>26162.5</v>
      </c>
      <c r="D23">
        <f>SUMIF(DataQ!$D:$D,DataFY!$A23,DataQ!G:G)</f>
        <v>15943.083999999999</v>
      </c>
      <c r="E23">
        <f>AVERAGEIF(DataQ!$D:$D,DataFY!$A23,DataQ!H:H)</f>
        <v>7.875</v>
      </c>
      <c r="F23">
        <f>SUMIF(DataQ!$D:$D,DataFY!$A23,DataQ!I:I)</f>
        <v>992866</v>
      </c>
      <c r="G23">
        <f>SUMIF(DataQ!$D:$D,DataFY!$A23,DataQ!J:J)</f>
        <v>29332</v>
      </c>
      <c r="H23">
        <f>SUMIF(DataQ!$D:$D,DataFY!$A23,DataQ!K:K)</f>
        <v>1556173</v>
      </c>
      <c r="I23">
        <f>AVERAGEIF(DataQ!$D:$D,DataFY!$A23,DataQ!L:L)</f>
        <v>26162.5</v>
      </c>
      <c r="J23">
        <f>SUMIF(DataQ!$D:$D,DataFY!$A23,DataQ!M:M)</f>
        <v>15943.083999999999</v>
      </c>
      <c r="K23">
        <f>AVERAGEIF(DataQ!$D:$D,DataFY!$A23,DataQ!N:N)</f>
        <v>7.875</v>
      </c>
      <c r="L23">
        <f>SUMIF(DataQ!$D:$D,DataFY!$A23,DataQ!O:O)</f>
        <v>992866</v>
      </c>
      <c r="M23">
        <f>SUMIF(DataQ!$D:$D,DataFY!$A23,DataQ!P:P)</f>
        <v>29332</v>
      </c>
    </row>
    <row r="24" spans="1:13">
      <c r="A24">
        <f t="shared" si="0"/>
        <v>1997</v>
      </c>
      <c r="B24">
        <f>SUMIF(DataQ!$D:$D,DataFY!$A24,DataQ!E:E)</f>
        <v>1632752</v>
      </c>
      <c r="C24">
        <f>AVERAGEIF(DataQ!$D:$D,DataFY!$A24,DataQ!F:F)</f>
        <v>26599.75</v>
      </c>
      <c r="D24">
        <f>SUMIF(DataQ!$D:$D,DataFY!$A24,DataQ!G:G)</f>
        <v>16807.004999999997</v>
      </c>
      <c r="E24">
        <f>AVERAGEIF(DataQ!$D:$D,DataFY!$A24,DataQ!H:H)</f>
        <v>6.7249999999999996</v>
      </c>
      <c r="F24">
        <f>SUMIF(DataQ!$D:$D,DataFY!$A24,DataQ!I:I)</f>
        <v>1012676</v>
      </c>
      <c r="G24">
        <f>SUMIF(DataQ!$D:$D,DataFY!$A24,DataQ!J:J)</f>
        <v>31706</v>
      </c>
      <c r="H24">
        <f>SUMIF(DataQ!$D:$D,DataFY!$A24,DataQ!K:K)</f>
        <v>1632752</v>
      </c>
      <c r="I24">
        <f>AVERAGEIF(DataQ!$D:$D,DataFY!$A24,DataQ!L:L)</f>
        <v>26599.75</v>
      </c>
      <c r="J24">
        <f>SUMIF(DataQ!$D:$D,DataFY!$A24,DataQ!M:M)</f>
        <v>16807.004999999997</v>
      </c>
      <c r="K24">
        <f>AVERAGEIF(DataQ!$D:$D,DataFY!$A24,DataQ!N:N)</f>
        <v>6.7249999999999996</v>
      </c>
      <c r="L24">
        <f>SUMIF(DataQ!$D:$D,DataFY!$A24,DataQ!O:O)</f>
        <v>1012676</v>
      </c>
      <c r="M24">
        <f>SUMIF(DataQ!$D:$D,DataFY!$A24,DataQ!P:P)</f>
        <v>31706</v>
      </c>
    </row>
    <row r="25" spans="1:13">
      <c r="A25">
        <f t="shared" si="0"/>
        <v>1998</v>
      </c>
      <c r="B25">
        <f>SUMIF(DataQ!$D:$D,DataFY!$A25,DataQ!E:E)</f>
        <v>1680152</v>
      </c>
      <c r="C25">
        <f>AVERAGEIF(DataQ!$D:$D,DataFY!$A25,DataQ!F:F)</f>
        <v>26884.75</v>
      </c>
      <c r="D25">
        <f>SUMIF(DataQ!$D:$D,DataFY!$A25,DataQ!G:G)</f>
        <v>17334.972000000002</v>
      </c>
      <c r="E25">
        <f>AVERAGEIF(DataQ!$D:$D,DataFY!$A25,DataQ!H:H)</f>
        <v>6.2</v>
      </c>
      <c r="F25">
        <f>SUMIF(DataQ!$D:$D,DataFY!$A25,DataQ!I:I)</f>
        <v>1019277</v>
      </c>
      <c r="G25">
        <f>SUMIF(DataQ!$D:$D,DataFY!$A25,DataQ!J:J)</f>
        <v>33721</v>
      </c>
      <c r="H25">
        <f>SUMIF(DataQ!$D:$D,DataFY!$A25,DataQ!K:K)</f>
        <v>1680152</v>
      </c>
      <c r="I25">
        <f>AVERAGEIF(DataQ!$D:$D,DataFY!$A25,DataQ!L:L)</f>
        <v>26884.75</v>
      </c>
      <c r="J25">
        <f>SUMIF(DataQ!$D:$D,DataFY!$A25,DataQ!M:M)</f>
        <v>17334.972000000002</v>
      </c>
      <c r="K25">
        <f>AVERAGEIF(DataQ!$D:$D,DataFY!$A25,DataQ!N:N)</f>
        <v>6.2</v>
      </c>
      <c r="L25">
        <f>SUMIF(DataQ!$D:$D,DataFY!$A25,DataQ!O:O)</f>
        <v>1019277</v>
      </c>
      <c r="M25">
        <f>SUMIF(DataQ!$D:$D,DataFY!$A25,DataQ!P:P)</f>
        <v>33721</v>
      </c>
    </row>
    <row r="26" spans="1:13">
      <c r="A26">
        <f t="shared" si="0"/>
        <v>1999</v>
      </c>
      <c r="B26">
        <f>SUMIF(DataQ!$D:$D,DataFY!$A26,DataQ!E:E)</f>
        <v>1742413</v>
      </c>
      <c r="C26">
        <f>AVERAGEIF(DataQ!$D:$D,DataFY!$A26,DataQ!F:F)</f>
        <v>27249.25</v>
      </c>
      <c r="D26">
        <f>SUMIF(DataQ!$D:$D,DataFY!$A26,DataQ!G:G)</f>
        <v>18370.684000000001</v>
      </c>
      <c r="E26">
        <f>AVERAGEIF(DataQ!$D:$D,DataFY!$A26,DataQ!H:H)</f>
        <v>5.875</v>
      </c>
      <c r="F26">
        <f>SUMIF(DataQ!$D:$D,DataFY!$A26,DataQ!I:I)</f>
        <v>1082916</v>
      </c>
      <c r="G26">
        <f>SUMIF(DataQ!$D:$D,DataFY!$A26,DataQ!J:J)</f>
        <v>36409</v>
      </c>
      <c r="H26">
        <f>SUMIF(DataQ!$D:$D,DataFY!$A26,DataQ!K:K)</f>
        <v>1742413</v>
      </c>
      <c r="I26">
        <f>AVERAGEIF(DataQ!$D:$D,DataFY!$A26,DataQ!L:L)</f>
        <v>27249.25</v>
      </c>
      <c r="J26">
        <f>SUMIF(DataQ!$D:$D,DataFY!$A26,DataQ!M:M)</f>
        <v>18370.684000000001</v>
      </c>
      <c r="K26">
        <f>AVERAGEIF(DataQ!$D:$D,DataFY!$A26,DataQ!N:N)</f>
        <v>5.875</v>
      </c>
      <c r="L26">
        <f>SUMIF(DataQ!$D:$D,DataFY!$A26,DataQ!O:O)</f>
        <v>1082916</v>
      </c>
      <c r="M26">
        <f>SUMIF(DataQ!$D:$D,DataFY!$A26,DataQ!P:P)</f>
        <v>36409</v>
      </c>
    </row>
    <row r="27" spans="1:13">
      <c r="A27">
        <f t="shared" si="0"/>
        <v>2000</v>
      </c>
      <c r="B27">
        <f>SUMIF(DataQ!$D:$D,DataFY!$A27,DataQ!E:E)</f>
        <v>1809640</v>
      </c>
      <c r="C27">
        <f>AVERAGEIF(DataQ!$D:$D,DataFY!$A27,DataQ!F:F)</f>
        <v>27548.75</v>
      </c>
      <c r="D27">
        <f>SUMIF(DataQ!$D:$D,DataFY!$A27,DataQ!G:G)</f>
        <v>19396.094000000001</v>
      </c>
      <c r="E27">
        <f>AVERAGEIF(DataQ!$D:$D,DataFY!$A27,DataQ!H:H)</f>
        <v>5.2750000000000004</v>
      </c>
      <c r="F27">
        <f>SUMIF(DataQ!$D:$D,DataFY!$A27,DataQ!I:I)</f>
        <v>1137571</v>
      </c>
      <c r="G27">
        <f>SUMIF(DataQ!$D:$D,DataFY!$A27,DataQ!J:J)</f>
        <v>40693</v>
      </c>
      <c r="H27">
        <f>SUMIF(DataQ!$D:$D,DataFY!$A27,DataQ!K:K)</f>
        <v>1809640</v>
      </c>
      <c r="I27">
        <f>AVERAGEIF(DataQ!$D:$D,DataFY!$A27,DataQ!L:L)</f>
        <v>27548.75</v>
      </c>
      <c r="J27">
        <f>SUMIF(DataQ!$D:$D,DataFY!$A27,DataQ!M:M)</f>
        <v>19396.094000000001</v>
      </c>
      <c r="K27">
        <f>AVERAGEIF(DataQ!$D:$D,DataFY!$A27,DataQ!N:N)</f>
        <v>5.2750000000000004</v>
      </c>
      <c r="L27">
        <f>SUMIF(DataQ!$D:$D,DataFY!$A27,DataQ!O:O)</f>
        <v>1137571</v>
      </c>
      <c r="M27">
        <f>SUMIF(DataQ!$D:$D,DataFY!$A27,DataQ!P:P)</f>
        <v>40693</v>
      </c>
    </row>
    <row r="28" spans="1:13">
      <c r="A28">
        <f t="shared" si="0"/>
        <v>2001</v>
      </c>
      <c r="B28">
        <f>SUMIF(DataQ!$D:$D,DataFY!$A28,DataQ!E:E)</f>
        <v>1849738</v>
      </c>
      <c r="C28">
        <f>AVERAGEIF(DataQ!$D:$D,DataFY!$A28,DataQ!F:F)</f>
        <v>27755.5</v>
      </c>
      <c r="D28">
        <f>SUMIF(DataQ!$D:$D,DataFY!$A28,DataQ!G:G)</f>
        <v>20179.832999999999</v>
      </c>
      <c r="E28">
        <f>AVERAGEIF(DataQ!$D:$D,DataFY!$A28,DataQ!H:H)</f>
        <v>5.125</v>
      </c>
      <c r="F28">
        <f>SUMIF(DataQ!$D:$D,DataFY!$A28,DataQ!I:I)</f>
        <v>1168575</v>
      </c>
      <c r="G28">
        <f>SUMIF(DataQ!$D:$D,DataFY!$A28,DataQ!J:J)</f>
        <v>40986</v>
      </c>
      <c r="H28">
        <f>SUMIF(DataQ!$D:$D,DataFY!$A28,DataQ!K:K)</f>
        <v>1849738</v>
      </c>
      <c r="I28">
        <f>AVERAGEIF(DataQ!$D:$D,DataFY!$A28,DataQ!L:L)</f>
        <v>27755.5</v>
      </c>
      <c r="J28">
        <f>SUMIF(DataQ!$D:$D,DataFY!$A28,DataQ!M:M)</f>
        <v>20179.832999999999</v>
      </c>
      <c r="K28">
        <f>AVERAGEIF(DataQ!$D:$D,DataFY!$A28,DataQ!N:N)</f>
        <v>5.125</v>
      </c>
      <c r="L28">
        <f>SUMIF(DataQ!$D:$D,DataFY!$A28,DataQ!O:O)</f>
        <v>1168575</v>
      </c>
      <c r="M28">
        <f>SUMIF(DataQ!$D:$D,DataFY!$A28,DataQ!P:P)</f>
        <v>40986</v>
      </c>
    </row>
    <row r="29" spans="1:13">
      <c r="A29">
        <f t="shared" si="0"/>
        <v>2002</v>
      </c>
      <c r="B29">
        <f>SUMIF(DataQ!$D:$D,DataFY!$A29,DataQ!E:E)</f>
        <v>1888468</v>
      </c>
      <c r="C29">
        <f>AVERAGEIF(DataQ!$D:$D,DataFY!$A29,DataQ!F:F)</f>
        <v>28019.25</v>
      </c>
      <c r="D29">
        <f>SUMIF(DataQ!$D:$D,DataFY!$A29,DataQ!G:G)</f>
        <v>20558.221999999998</v>
      </c>
      <c r="E29">
        <f>AVERAGEIF(DataQ!$D:$D,DataFY!$A29,DataQ!H:H)</f>
        <v>5.2</v>
      </c>
      <c r="F29">
        <f>SUMIF(DataQ!$D:$D,DataFY!$A29,DataQ!I:I)</f>
        <v>1196090</v>
      </c>
      <c r="G29">
        <f>SUMIF(DataQ!$D:$D,DataFY!$A29,DataQ!J:J)</f>
        <v>41594</v>
      </c>
      <c r="H29">
        <f>SUMIF(DataQ!$D:$D,DataFY!$A29,DataQ!K:K)</f>
        <v>1888468</v>
      </c>
      <c r="I29">
        <f>AVERAGEIF(DataQ!$D:$D,DataFY!$A29,DataQ!L:L)</f>
        <v>28019.25</v>
      </c>
      <c r="J29">
        <f>SUMIF(DataQ!$D:$D,DataFY!$A29,DataQ!M:M)</f>
        <v>20558.221999999998</v>
      </c>
      <c r="K29">
        <f>AVERAGEIF(DataQ!$D:$D,DataFY!$A29,DataQ!N:N)</f>
        <v>5.2</v>
      </c>
      <c r="L29">
        <f>SUMIF(DataQ!$D:$D,DataFY!$A29,DataQ!O:O)</f>
        <v>1196090</v>
      </c>
      <c r="M29">
        <f>SUMIF(DataQ!$D:$D,DataFY!$A29,DataQ!P:P)</f>
        <v>41594</v>
      </c>
    </row>
    <row r="30" spans="1:13">
      <c r="A30">
        <f t="shared" si="0"/>
        <v>2003</v>
      </c>
      <c r="B30">
        <f>SUMIF(DataQ!$D:$D,DataFY!$A30,DataQ!E:E)</f>
        <v>1949598</v>
      </c>
      <c r="C30">
        <f>AVERAGEIF(DataQ!$D:$D,DataFY!$A30,DataQ!F:F)</f>
        <v>28311.25</v>
      </c>
      <c r="D30">
        <f>SUMIF(DataQ!$D:$D,DataFY!$A30,DataQ!G:G)</f>
        <v>21636.163</v>
      </c>
      <c r="E30">
        <f>AVERAGEIF(DataQ!$D:$D,DataFY!$A30,DataQ!H:H)</f>
        <v>4.9000000000000004</v>
      </c>
      <c r="F30">
        <f>SUMIF(DataQ!$D:$D,DataFY!$A30,DataQ!I:I)</f>
        <v>1225658</v>
      </c>
      <c r="G30">
        <f>SUMIF(DataQ!$D:$D,DataFY!$A30,DataQ!J:J)</f>
        <v>49468</v>
      </c>
      <c r="H30">
        <f>SUMIF(DataQ!$D:$D,DataFY!$A30,DataQ!K:K)</f>
        <v>1949598</v>
      </c>
      <c r="I30">
        <f>AVERAGEIF(DataQ!$D:$D,DataFY!$A30,DataQ!L:L)</f>
        <v>28311.25</v>
      </c>
      <c r="J30">
        <f>SUMIF(DataQ!$D:$D,DataFY!$A30,DataQ!M:M)</f>
        <v>21636.163</v>
      </c>
      <c r="K30">
        <f>AVERAGEIF(DataQ!$D:$D,DataFY!$A30,DataQ!N:N)</f>
        <v>4.9000000000000004</v>
      </c>
      <c r="L30">
        <f>SUMIF(DataQ!$D:$D,DataFY!$A30,DataQ!O:O)</f>
        <v>1225658</v>
      </c>
      <c r="M30">
        <f>SUMIF(DataQ!$D:$D,DataFY!$A30,DataQ!P:P)</f>
        <v>49468</v>
      </c>
    </row>
    <row r="31" spans="1:13">
      <c r="A31">
        <f t="shared" si="0"/>
        <v>2004</v>
      </c>
      <c r="B31">
        <f>SUMIF(DataQ!$D:$D,DataFY!$A31,DataQ!E:E)</f>
        <v>1993188</v>
      </c>
      <c r="C31">
        <f>AVERAGEIF(DataQ!$D:$D,DataFY!$A31,DataQ!F:F)</f>
        <v>28612.5</v>
      </c>
      <c r="D31">
        <f>SUMIF(DataQ!$D:$D,DataFY!$A31,DataQ!G:G)</f>
        <v>22644.701000000001</v>
      </c>
      <c r="E31">
        <f>AVERAGEIF(DataQ!$D:$D,DataFY!$A31,DataQ!H:H)</f>
        <v>4.7249999999999996</v>
      </c>
      <c r="F31">
        <f>SUMIF(DataQ!$D:$D,DataFY!$A31,DataQ!I:I)</f>
        <v>1259164</v>
      </c>
      <c r="G31">
        <f>SUMIF(DataQ!$D:$D,DataFY!$A31,DataQ!J:J)</f>
        <v>53536</v>
      </c>
      <c r="H31">
        <f>SUMIF(DataQ!$D:$D,DataFY!$A31,DataQ!K:K)</f>
        <v>1993188</v>
      </c>
      <c r="I31">
        <f>AVERAGEIF(DataQ!$D:$D,DataFY!$A31,DataQ!L:L)</f>
        <v>28612.5</v>
      </c>
      <c r="J31">
        <f>SUMIF(DataQ!$D:$D,DataFY!$A31,DataQ!M:M)</f>
        <v>22644.701000000001</v>
      </c>
      <c r="K31">
        <f>AVERAGEIF(DataQ!$D:$D,DataFY!$A31,DataQ!N:N)</f>
        <v>4.7249999999999996</v>
      </c>
      <c r="L31">
        <f>SUMIF(DataQ!$D:$D,DataFY!$A31,DataQ!O:O)</f>
        <v>1259164</v>
      </c>
      <c r="M31">
        <f>SUMIF(DataQ!$D:$D,DataFY!$A31,DataQ!P:P)</f>
        <v>53536</v>
      </c>
    </row>
    <row r="32" spans="1:13">
      <c r="A32">
        <f t="shared" si="0"/>
        <v>2005</v>
      </c>
      <c r="B32">
        <f>SUMIF(DataQ!$D:$D,DataFY!$A32,DataQ!E:E)</f>
        <v>2052468</v>
      </c>
      <c r="C32">
        <f>AVERAGEIF(DataQ!$D:$D,DataFY!$A32,DataQ!F:F)</f>
        <v>28914.5</v>
      </c>
      <c r="D32">
        <f>SUMIF(DataQ!$D:$D,DataFY!$A32,DataQ!G:G)</f>
        <v>23354.348000000002</v>
      </c>
      <c r="E32">
        <f>AVERAGEIF(DataQ!$D:$D,DataFY!$A32,DataQ!H:H)</f>
        <v>4.95</v>
      </c>
      <c r="F32">
        <f>SUMIF(DataQ!$D:$D,DataFY!$A32,DataQ!I:I)</f>
        <v>1290822</v>
      </c>
      <c r="G32">
        <f>SUMIF(DataQ!$D:$D,DataFY!$A32,DataQ!J:J)</f>
        <v>58242</v>
      </c>
      <c r="H32">
        <f>SUMIF(DataQ!$D:$D,DataFY!$A32,DataQ!K:K)</f>
        <v>2052468</v>
      </c>
      <c r="I32">
        <f>AVERAGEIF(DataQ!$D:$D,DataFY!$A32,DataQ!L:L)</f>
        <v>28914.5</v>
      </c>
      <c r="J32">
        <f>SUMIF(DataQ!$D:$D,DataFY!$A32,DataQ!M:M)</f>
        <v>23354.348000000002</v>
      </c>
      <c r="K32">
        <f>AVERAGEIF(DataQ!$D:$D,DataFY!$A32,DataQ!N:N)</f>
        <v>4.95</v>
      </c>
      <c r="L32">
        <f>SUMIF(DataQ!$D:$D,DataFY!$A32,DataQ!O:O)</f>
        <v>1290822</v>
      </c>
      <c r="M32">
        <f>SUMIF(DataQ!$D:$D,DataFY!$A32,DataQ!P:P)</f>
        <v>58242</v>
      </c>
    </row>
    <row r="33" spans="1:13">
      <c r="A33">
        <f t="shared" si="0"/>
        <v>2006</v>
      </c>
      <c r="B33">
        <f>SUMIF(DataQ!$D:$D,DataFY!$A33,DataQ!E:E)</f>
        <v>2096065</v>
      </c>
      <c r="C33">
        <f>AVERAGEIF(DataQ!$D:$D,DataFY!$A33,DataQ!F:F)</f>
        <v>29174.25</v>
      </c>
      <c r="D33">
        <f>SUMIF(DataQ!$D:$D,DataFY!$A33,DataQ!G:G)</f>
        <v>24649.654000000002</v>
      </c>
      <c r="E33">
        <f>AVERAGEIF(DataQ!$D:$D,DataFY!$A33,DataQ!H:H)</f>
        <v>5.5</v>
      </c>
      <c r="F33">
        <f>SUMIF(DataQ!$D:$D,DataFY!$A33,DataQ!I:I)</f>
        <v>1319218</v>
      </c>
      <c r="G33">
        <f>SUMIF(DataQ!$D:$D,DataFY!$A33,DataQ!J:J)</f>
        <v>61468</v>
      </c>
      <c r="H33">
        <f>SUMIF(DataQ!$D:$D,DataFY!$A33,DataQ!K:K)</f>
        <v>2096065</v>
      </c>
      <c r="I33">
        <f>AVERAGEIF(DataQ!$D:$D,DataFY!$A33,DataQ!L:L)</f>
        <v>29174.25</v>
      </c>
      <c r="J33">
        <f>SUMIF(DataQ!$D:$D,DataFY!$A33,DataQ!M:M)</f>
        <v>24649.654000000002</v>
      </c>
      <c r="K33">
        <f>AVERAGEIF(DataQ!$D:$D,DataFY!$A33,DataQ!N:N)</f>
        <v>5.5</v>
      </c>
      <c r="L33">
        <f>SUMIF(DataQ!$D:$D,DataFY!$A33,DataQ!O:O)</f>
        <v>1319218</v>
      </c>
      <c r="M33">
        <f>SUMIF(DataQ!$D:$D,DataFY!$A33,DataQ!P:P)</f>
        <v>61468</v>
      </c>
    </row>
    <row r="34" spans="1:13">
      <c r="A34">
        <f t="shared" si="0"/>
        <v>2007</v>
      </c>
      <c r="B34">
        <f>SUMIF(DataQ!$D:$D,DataFY!$A34,DataQ!E:E)</f>
        <v>2153301</v>
      </c>
      <c r="C34">
        <f>AVERAGEIF(DataQ!$D:$D,DataFY!$A34,DataQ!F:F)</f>
        <v>29500.5</v>
      </c>
      <c r="D34">
        <f>SUMIF(DataQ!$D:$D,DataFY!$A34,DataQ!G:G)</f>
        <v>25863.291000000001</v>
      </c>
      <c r="E34">
        <f>AVERAGEIF(DataQ!$D:$D,DataFY!$A34,DataQ!H:H)</f>
        <v>5.2749999999999995</v>
      </c>
      <c r="F34">
        <f>SUMIF(DataQ!$D:$D,DataFY!$A34,DataQ!I:I)</f>
        <v>1352785</v>
      </c>
      <c r="G34">
        <f>SUMIF(DataQ!$D:$D,DataFY!$A34,DataQ!J:J)</f>
        <v>67950</v>
      </c>
      <c r="H34">
        <f>SUMIF(DataQ!$D:$D,DataFY!$A34,DataQ!K:K)</f>
        <v>2153301</v>
      </c>
      <c r="I34">
        <f>AVERAGEIF(DataQ!$D:$D,DataFY!$A34,DataQ!L:L)</f>
        <v>29500.5</v>
      </c>
      <c r="J34">
        <f>SUMIF(DataQ!$D:$D,DataFY!$A34,DataQ!M:M)</f>
        <v>25863.291000000001</v>
      </c>
      <c r="K34">
        <f>AVERAGEIF(DataQ!$D:$D,DataFY!$A34,DataQ!N:N)</f>
        <v>5.2749999999999995</v>
      </c>
      <c r="L34">
        <f>SUMIF(DataQ!$D:$D,DataFY!$A34,DataQ!O:O)</f>
        <v>1352785</v>
      </c>
      <c r="M34">
        <f>SUMIF(DataQ!$D:$D,DataFY!$A34,DataQ!P:P)</f>
        <v>67950</v>
      </c>
    </row>
    <row r="35" spans="1:13">
      <c r="A35">
        <f t="shared" si="0"/>
        <v>2008</v>
      </c>
      <c r="B35">
        <f>SUMIF(DataQ!$D:$D,DataFY!$A35,DataQ!E:E)</f>
        <v>2101413</v>
      </c>
      <c r="C35">
        <f>AVERAGEIF(DataQ!$D:$D,DataFY!$A35,DataQ!F:F)</f>
        <v>29549</v>
      </c>
      <c r="D35">
        <f>SUMIF(DataQ!$D:$D,DataFY!$A35,DataQ!G:G)</f>
        <v>25809.460999999999</v>
      </c>
      <c r="E35">
        <f>AVERAGEIF(DataQ!$D:$D,DataFY!$A35,DataQ!H:H)</f>
        <v>6.2000000000000011</v>
      </c>
      <c r="F35">
        <f>SUMIF(DataQ!$D:$D,DataFY!$A35,DataQ!I:I)</f>
        <v>1349200</v>
      </c>
      <c r="G35">
        <f>SUMIF(DataQ!$D:$D,DataFY!$A35,DataQ!J:J)</f>
        <v>68630</v>
      </c>
      <c r="H35">
        <f>SUMIF(DataQ!$D:$D,DataFY!$A35,DataQ!K:K)</f>
        <v>2101413</v>
      </c>
      <c r="I35">
        <f>AVERAGEIF(DataQ!$D:$D,DataFY!$A35,DataQ!L:L)</f>
        <v>29549</v>
      </c>
      <c r="J35">
        <f>SUMIF(DataQ!$D:$D,DataFY!$A35,DataQ!M:M)</f>
        <v>25809.460999999999</v>
      </c>
      <c r="K35">
        <f>AVERAGEIF(DataQ!$D:$D,DataFY!$A35,DataQ!N:N)</f>
        <v>6.2000000000000011</v>
      </c>
      <c r="L35">
        <f>SUMIF(DataQ!$D:$D,DataFY!$A35,DataQ!O:O)</f>
        <v>1349200</v>
      </c>
      <c r="M35">
        <f>SUMIF(DataQ!$D:$D,DataFY!$A35,DataQ!P:P)</f>
        <v>68630</v>
      </c>
    </row>
    <row r="36" spans="1:13">
      <c r="A36">
        <f t="shared" si="0"/>
        <v>2009</v>
      </c>
      <c r="B36">
        <f>SUMIF(DataQ!$D:$D,DataFY!$A36,DataQ!E:E)</f>
        <v>2040891</v>
      </c>
      <c r="C36">
        <f>AVERAGEIF(DataQ!$D:$D,DataFY!$A36,DataQ!F:F)</f>
        <v>29067.75</v>
      </c>
      <c r="D36">
        <f>SUMIF(DataQ!$D:$D,DataFY!$A36,DataQ!G:G)</f>
        <v>26301.629999999997</v>
      </c>
      <c r="E36">
        <f>AVERAGEIF(DataQ!$D:$D,DataFY!$A36,DataQ!H:H)</f>
        <v>7.85</v>
      </c>
      <c r="F36">
        <f>SUMIF(DataQ!$D:$D,DataFY!$A36,DataQ!I:I)</f>
        <v>1381576</v>
      </c>
      <c r="G36">
        <f>SUMIF(DataQ!$D:$D,DataFY!$A36,DataQ!J:J)</f>
        <v>70801</v>
      </c>
      <c r="H36">
        <f>SUMIF(DataQ!$D:$D,DataFY!$A36,DataQ!K:K)</f>
        <v>2040891</v>
      </c>
      <c r="I36">
        <f>AVERAGEIF(DataQ!$D:$D,DataFY!$A36,DataQ!L:L)</f>
        <v>29067.75</v>
      </c>
      <c r="J36">
        <f>SUMIF(DataQ!$D:$D,DataFY!$A36,DataQ!M:M)</f>
        <v>26301.629999999997</v>
      </c>
      <c r="K36">
        <f>AVERAGEIF(DataQ!$D:$D,DataFY!$A36,DataQ!N:N)</f>
        <v>7.85</v>
      </c>
      <c r="L36">
        <f>SUMIF(DataQ!$D:$D,DataFY!$A36,DataQ!O:O)</f>
        <v>1381576</v>
      </c>
      <c r="M36">
        <f>SUMIF(DataQ!$D:$D,DataFY!$A36,DataQ!P:P)</f>
        <v>70801</v>
      </c>
    </row>
    <row r="37" spans="1:13">
      <c r="A37">
        <f t="shared" si="0"/>
        <v>2010</v>
      </c>
      <c r="B37">
        <f>SUMIF(DataQ!$D:$D,DataFY!$A37,DataQ!E:E)</f>
        <v>2091771</v>
      </c>
      <c r="C37">
        <f>AVERAGEIF(DataQ!$D:$D,DataFY!$A37,DataQ!F:F)</f>
        <v>29335.5</v>
      </c>
      <c r="D37">
        <f>SUMIF(DataQ!$D:$D,DataFY!$A37,DataQ!G:G)</f>
        <v>26532.58</v>
      </c>
      <c r="E37">
        <f>AVERAGEIF(DataQ!$D:$D,DataFY!$A37,DataQ!H:H)</f>
        <v>7.8500000000000005</v>
      </c>
      <c r="F37">
        <f>SUMIF(DataQ!$D:$D,DataFY!$A37,DataQ!I:I)</f>
        <v>1371388</v>
      </c>
      <c r="G37">
        <f>SUMIF(DataQ!$D:$D,DataFY!$A37,DataQ!J:J)</f>
        <v>71207</v>
      </c>
      <c r="H37">
        <f>SUMIF(DataQ!$D:$D,DataFY!$A37,DataQ!K:K)</f>
        <v>2091771</v>
      </c>
      <c r="I37">
        <f>AVERAGEIF(DataQ!$D:$D,DataFY!$A37,DataQ!L:L)</f>
        <v>29335.5</v>
      </c>
      <c r="J37">
        <f>SUMIF(DataQ!$D:$D,DataFY!$A37,DataQ!M:M)</f>
        <v>26532.58</v>
      </c>
      <c r="K37">
        <f>AVERAGEIF(DataQ!$D:$D,DataFY!$A37,DataQ!N:N)</f>
        <v>7.8500000000000005</v>
      </c>
      <c r="L37">
        <f>SUMIF(DataQ!$D:$D,DataFY!$A37,DataQ!O:O)</f>
        <v>1371388</v>
      </c>
      <c r="M37">
        <f>SUMIF(DataQ!$D:$D,DataFY!$A37,DataQ!P:P)</f>
        <v>71207</v>
      </c>
    </row>
    <row r="38" spans="1:13">
      <c r="A38">
        <f t="shared" si="0"/>
        <v>2011</v>
      </c>
      <c r="B38">
        <f>SUMIF(DataQ!$D:$D,DataFY!$A38,DataQ!E:E)</f>
        <v>2112450</v>
      </c>
      <c r="C38">
        <f>AVERAGEIF(DataQ!$D:$D,DataFY!$A38,DataQ!F:F)</f>
        <v>29385.75</v>
      </c>
      <c r="D38">
        <f>SUMIF(DataQ!$D:$D,DataFY!$A38,DataQ!G:G)</f>
        <v>26948.411</v>
      </c>
      <c r="E38">
        <f>AVERAGEIF(DataQ!$D:$D,DataFY!$A38,DataQ!H:H)</f>
        <v>8.1999999999999993</v>
      </c>
      <c r="F38">
        <f>SUMIF(DataQ!$D:$D,DataFY!$A38,DataQ!I:I)</f>
        <v>1362253</v>
      </c>
      <c r="G38">
        <f>SUMIF(DataQ!$D:$D,DataFY!$A38,DataQ!J:J)</f>
        <v>73577</v>
      </c>
      <c r="H38">
        <f>SUMIF(DataQ!$D:$D,DataFY!$A38,DataQ!K:K)</f>
        <v>2112450</v>
      </c>
      <c r="I38">
        <f>AVERAGEIF(DataQ!$D:$D,DataFY!$A38,DataQ!L:L)</f>
        <v>29385.75</v>
      </c>
      <c r="J38">
        <f>SUMIF(DataQ!$D:$D,DataFY!$A38,DataQ!M:M)</f>
        <v>26948.411</v>
      </c>
      <c r="K38">
        <f>AVERAGEIF(DataQ!$D:$D,DataFY!$A38,DataQ!N:N)</f>
        <v>8.1999999999999993</v>
      </c>
      <c r="L38">
        <f>SUMIF(DataQ!$D:$D,DataFY!$A38,DataQ!O:O)</f>
        <v>1362253</v>
      </c>
      <c r="M38">
        <f>SUMIF(DataQ!$D:$D,DataFY!$A38,DataQ!P:P)</f>
        <v>73577</v>
      </c>
    </row>
    <row r="39" spans="1:13">
      <c r="A39">
        <f t="shared" si="0"/>
        <v>2012</v>
      </c>
      <c r="B39">
        <f>SUMIF(DataQ!$D:$D,DataFY!$A39,DataQ!E:E)</f>
        <v>2142545</v>
      </c>
      <c r="C39">
        <f>AVERAGEIF(DataQ!$D:$D,DataFY!$A39,DataQ!F:F)</f>
        <v>29815</v>
      </c>
      <c r="D39">
        <f>SUMIF(DataQ!$D:$D,DataFY!$A39,DataQ!G:G)</f>
        <v>27214.078999999998</v>
      </c>
      <c r="E39">
        <f>AVERAGEIF(DataQ!$D:$D,DataFY!$A39,DataQ!H:H)</f>
        <v>7.9</v>
      </c>
      <c r="F39">
        <f>SUMIF(DataQ!$D:$D,DataFY!$A39,DataQ!I:I)</f>
        <v>1383395</v>
      </c>
      <c r="G39">
        <f>SUMIF(DataQ!$D:$D,DataFY!$A39,DataQ!J:J)</f>
        <v>75703</v>
      </c>
      <c r="H39">
        <f>SUMIF(DataQ!$D:$D,DataFY!$A39,DataQ!K:K)</f>
        <v>2142545</v>
      </c>
      <c r="I39">
        <f>AVERAGEIF(DataQ!$D:$D,DataFY!$A39,DataQ!L:L)</f>
        <v>29815</v>
      </c>
      <c r="J39">
        <f>SUMIF(DataQ!$D:$D,DataFY!$A39,DataQ!M:M)</f>
        <v>27214.078999999998</v>
      </c>
      <c r="K39">
        <f>AVERAGEIF(DataQ!$D:$D,DataFY!$A39,DataQ!N:N)</f>
        <v>7.9</v>
      </c>
      <c r="L39">
        <f>SUMIF(DataQ!$D:$D,DataFY!$A39,DataQ!O:O)</f>
        <v>1383395</v>
      </c>
      <c r="M39">
        <f>SUMIF(DataQ!$D:$D,DataFY!$A39,DataQ!P:P)</f>
        <v>75703</v>
      </c>
    </row>
    <row r="40" spans="1:13">
      <c r="A40">
        <f t="shared" si="0"/>
        <v>2013</v>
      </c>
      <c r="B40">
        <f>SUMIF(DataQ!$D:$D,DataFY!$A40,DataQ!E:E)</f>
        <v>2191542</v>
      </c>
      <c r="C40">
        <f>AVERAGEIF(DataQ!$D:$D,DataFY!$A40,DataQ!F:F)</f>
        <v>30255.25</v>
      </c>
      <c r="D40">
        <f>SUMIF(DataQ!$D:$D,DataFY!$A40,DataQ!G:G)</f>
        <v>28514.204000000002</v>
      </c>
      <c r="E40">
        <f>AVERAGEIF(DataQ!$D:$D,DataFY!$A40,DataQ!H:H)</f>
        <v>7.35</v>
      </c>
      <c r="F40">
        <f>SUMIF(DataQ!$D:$D,DataFY!$A40,DataQ!I:I)</f>
        <v>1427321</v>
      </c>
      <c r="G40">
        <f>SUMIF(DataQ!$D:$D,DataFY!$A40,DataQ!J:J)</f>
        <v>77846</v>
      </c>
      <c r="H40">
        <f>SUMIF(DataQ!$D:$D,DataFY!$A40,DataQ!K:K)</f>
        <v>2191542</v>
      </c>
      <c r="I40">
        <f>AVERAGEIF(DataQ!$D:$D,DataFY!$A40,DataQ!L:L)</f>
        <v>30255.25</v>
      </c>
      <c r="J40">
        <f>SUMIF(DataQ!$D:$D,DataFY!$A40,DataQ!M:M)</f>
        <v>28514.204000000002</v>
      </c>
      <c r="K40">
        <f>AVERAGEIF(DataQ!$D:$D,DataFY!$A40,DataQ!N:N)</f>
        <v>7.35</v>
      </c>
      <c r="L40">
        <f>SUMIF(DataQ!$D:$D,DataFY!$A40,DataQ!O:O)</f>
        <v>1427321</v>
      </c>
      <c r="M40">
        <f>SUMIF(DataQ!$D:$D,DataFY!$A40,DataQ!P:P)</f>
        <v>77846</v>
      </c>
    </row>
    <row r="41" spans="1:13">
      <c r="A41">
        <f t="shared" si="0"/>
        <v>2014</v>
      </c>
      <c r="B41">
        <f>SUMIF(DataQ!$D:$D,DataFY!$A41,DataQ!E:E)</f>
        <v>2259794</v>
      </c>
      <c r="C41">
        <f>AVERAGEIF(DataQ!$D:$D,DataFY!$A41,DataQ!F:F)</f>
        <v>30947.25</v>
      </c>
      <c r="D41">
        <f>SUMIF(DataQ!$D:$D,DataFY!$A41,DataQ!G:G)</f>
        <v>28638.134999999998</v>
      </c>
      <c r="E41">
        <f>AVERAGEIF(DataQ!$D:$D,DataFY!$A41,DataQ!H:H)</f>
        <v>5.9</v>
      </c>
      <c r="F41">
        <f>SUMIF(DataQ!$D:$D,DataFY!$A41,DataQ!I:I)</f>
        <v>1456269</v>
      </c>
      <c r="G41">
        <f>SUMIF(DataQ!$D:$D,DataFY!$A41,DataQ!J:J)</f>
        <v>79819</v>
      </c>
      <c r="H41">
        <f>SUMIF(DataQ!$D:$D,DataFY!$A41,DataQ!K:K)</f>
        <v>2259794</v>
      </c>
      <c r="I41">
        <f>AVERAGEIF(DataQ!$D:$D,DataFY!$A41,DataQ!L:L)</f>
        <v>30947.25</v>
      </c>
      <c r="J41">
        <f>SUMIF(DataQ!$D:$D,DataFY!$A41,DataQ!M:M)</f>
        <v>28638.134999999998</v>
      </c>
      <c r="K41">
        <f>AVERAGEIF(DataQ!$D:$D,DataFY!$A41,DataQ!N:N)</f>
        <v>5.9</v>
      </c>
      <c r="L41">
        <f>SUMIF(DataQ!$D:$D,DataFY!$A41,DataQ!O:O)</f>
        <v>1456269</v>
      </c>
      <c r="M41">
        <f>SUMIF(DataQ!$D:$D,DataFY!$A41,DataQ!P:P)</f>
        <v>79819</v>
      </c>
    </row>
    <row r="42" spans="1:13">
      <c r="A42">
        <f t="shared" si="0"/>
        <v>2015</v>
      </c>
      <c r="B42">
        <f>SUMIF(DataQ!$D:$D,DataFY!$A42,DataQ!E:E)</f>
        <v>2305687</v>
      </c>
      <c r="C42">
        <f>AVERAGEIF(DataQ!$D:$D,DataFY!$A42,DataQ!F:F)</f>
        <v>31418.25</v>
      </c>
      <c r="D42">
        <f>SUMIF(DataQ!$D:$D,DataFY!$A42,DataQ!G:G)</f>
        <v>29193.722000000002</v>
      </c>
      <c r="E42">
        <f>AVERAGEIF(DataQ!$D:$D,DataFY!$A42,DataQ!H:H)</f>
        <v>5.3000000000000007</v>
      </c>
      <c r="F42">
        <f>SUMIF(DataQ!$D:$D,DataFY!$A42,DataQ!I:I)</f>
        <v>1545161</v>
      </c>
      <c r="G42">
        <f>SUMIF(DataQ!$D:$D,DataFY!$A42,DataQ!J:J)</f>
        <v>83363</v>
      </c>
      <c r="H42">
        <f>SUMIF(DataQ!$D:$D,DataFY!$A42,DataQ!K:K)</f>
        <v>2305687</v>
      </c>
      <c r="I42">
        <f>AVERAGEIF(DataQ!$D:$D,DataFY!$A42,DataQ!L:L)</f>
        <v>31418.25</v>
      </c>
      <c r="J42">
        <f>SUMIF(DataQ!$D:$D,DataFY!$A42,DataQ!M:M)</f>
        <v>29193.722000000002</v>
      </c>
      <c r="K42">
        <f>AVERAGEIF(DataQ!$D:$D,DataFY!$A42,DataQ!N:N)</f>
        <v>5.3000000000000007</v>
      </c>
      <c r="L42">
        <f>SUMIF(DataQ!$D:$D,DataFY!$A42,DataQ!O:O)</f>
        <v>1545161</v>
      </c>
      <c r="M42">
        <f>SUMIF(DataQ!$D:$D,DataFY!$A42,DataQ!P:P)</f>
        <v>83363</v>
      </c>
    </row>
    <row r="43" spans="1:13">
      <c r="A43">
        <f t="shared" si="0"/>
        <v>2016</v>
      </c>
      <c r="B43">
        <f>SUMIF(DataQ!$D:$D,DataFY!$A43,DataQ!E:E)</f>
        <v>2353138</v>
      </c>
      <c r="C43">
        <f>AVERAGEIF(DataQ!$D:$D,DataFY!$A43,DataQ!F:F)</f>
        <v>31869</v>
      </c>
      <c r="D43">
        <f>SUMIF(DataQ!$D:$D,DataFY!$A43,DataQ!G:G)</f>
        <v>29878.550999999999</v>
      </c>
      <c r="E43">
        <f>AVERAGEIF(DataQ!$D:$D,DataFY!$A43,DataQ!H:H)</f>
        <v>4.8249999999999993</v>
      </c>
      <c r="F43">
        <f>SUMIF(DataQ!$D:$D,DataFY!$A43,DataQ!I:I)</f>
        <v>1536561</v>
      </c>
      <c r="G43">
        <f>SUMIF(DataQ!$D:$D,DataFY!$A43,DataQ!J:J)</f>
        <v>91700</v>
      </c>
      <c r="H43">
        <f>SUMIF(DataQ!$D:$D,DataFY!$A43,DataQ!K:K)</f>
        <v>2353138</v>
      </c>
      <c r="I43">
        <f>AVERAGEIF(DataQ!$D:$D,DataFY!$A43,DataQ!L:L)</f>
        <v>31869</v>
      </c>
      <c r="J43">
        <f>SUMIF(DataQ!$D:$D,DataFY!$A43,DataQ!M:M)</f>
        <v>29878.550999999999</v>
      </c>
      <c r="K43">
        <f>AVERAGEIF(DataQ!$D:$D,DataFY!$A43,DataQ!N:N)</f>
        <v>4.8249999999999993</v>
      </c>
      <c r="L43">
        <f>SUMIF(DataQ!$D:$D,DataFY!$A43,DataQ!O:O)</f>
        <v>1536561</v>
      </c>
      <c r="M43">
        <f>SUMIF(DataQ!$D:$D,DataFY!$A43,DataQ!P:P)</f>
        <v>91700</v>
      </c>
    </row>
    <row r="44" spans="1:13">
      <c r="A44">
        <f t="shared" si="0"/>
        <v>2017</v>
      </c>
      <c r="B44">
        <f>SUMIF(DataQ!$D:$D,DataFY!$A44,DataQ!E:E)</f>
        <v>2413318</v>
      </c>
      <c r="C44">
        <f>AVERAGEIF(DataQ!$D:$D,DataFY!$A44,DataQ!F:F)</f>
        <v>32183.5</v>
      </c>
      <c r="D44">
        <f>SUMIF(DataQ!$D:$D,DataFY!$A44,DataQ!G:G)</f>
        <v>30797.199000000001</v>
      </c>
      <c r="E44">
        <f>AVERAGEIF(DataQ!$D:$D,DataFY!$A44,DataQ!H:H)</f>
        <v>4.375</v>
      </c>
      <c r="F44">
        <f>SUMIF(DataQ!$D:$D,DataFY!$A44,DataQ!I:I)</f>
        <v>1568534</v>
      </c>
      <c r="G44">
        <f>SUMIF(DataQ!$D:$D,DataFY!$A44,DataQ!J:J)</f>
        <v>95532</v>
      </c>
      <c r="H44">
        <f>SUMIF(DataQ!$D:$D,DataFY!$A44,DataQ!K:K)</f>
        <v>2413318</v>
      </c>
      <c r="I44">
        <f>AVERAGEIF(DataQ!$D:$D,DataFY!$A44,DataQ!L:L)</f>
        <v>32183.5</v>
      </c>
      <c r="J44">
        <f>SUMIF(DataQ!$D:$D,DataFY!$A44,DataQ!M:M)</f>
        <v>30797.199000000001</v>
      </c>
      <c r="K44">
        <f>AVERAGEIF(DataQ!$D:$D,DataFY!$A44,DataQ!N:N)</f>
        <v>4.375</v>
      </c>
      <c r="L44">
        <f>SUMIF(DataQ!$D:$D,DataFY!$A44,DataQ!O:O)</f>
        <v>1568534</v>
      </c>
      <c r="M44">
        <f>SUMIF(DataQ!$D:$D,DataFY!$A44,DataQ!P:P)</f>
        <v>95532</v>
      </c>
    </row>
    <row r="45" spans="1:13">
      <c r="A45">
        <f t="shared" si="0"/>
        <v>2018</v>
      </c>
      <c r="B45">
        <f>SUMIF(DataQ!$D:$D,DataFY!$A45,DataQ!E:E)</f>
        <v>2442845</v>
      </c>
      <c r="C45">
        <f>AVERAGEIF(DataQ!$D:$D,DataFY!$A45,DataQ!F:F)</f>
        <v>32547.5</v>
      </c>
      <c r="D45">
        <f>SUMIF(DataQ!$D:$D,DataFY!$A45,DataQ!G:G)</f>
        <v>31584.307999999997</v>
      </c>
      <c r="E45">
        <f>AVERAGEIF(DataQ!$D:$D,DataFY!$A45,DataQ!H:H)</f>
        <v>4.0750000000000002</v>
      </c>
      <c r="F45">
        <f>SUMIF(DataQ!$D:$D,DataFY!$A45,DataQ!I:I)</f>
        <v>1589344</v>
      </c>
      <c r="G45">
        <f>SUMIF(DataQ!$D:$D,DataFY!$A45,DataQ!J:J)</f>
        <v>99574</v>
      </c>
      <c r="H45">
        <f>SUMIF(DataQ!$D:$D,DataFY!$A45,DataQ!K:K)</f>
        <v>2442845</v>
      </c>
      <c r="I45">
        <f>AVERAGEIF(DataQ!$D:$D,DataFY!$A45,DataQ!L:L)</f>
        <v>32547.5</v>
      </c>
      <c r="J45">
        <f>SUMIF(DataQ!$D:$D,DataFY!$A45,DataQ!M:M)</f>
        <v>31584.307999999997</v>
      </c>
      <c r="K45">
        <f>AVERAGEIF(DataQ!$D:$D,DataFY!$A45,DataQ!N:N)</f>
        <v>4.0750000000000002</v>
      </c>
      <c r="L45">
        <f>SUMIF(DataQ!$D:$D,DataFY!$A45,DataQ!O:O)</f>
        <v>1589344</v>
      </c>
      <c r="M45">
        <f>SUMIF(DataQ!$D:$D,DataFY!$A45,DataQ!P:P)</f>
        <v>99574</v>
      </c>
    </row>
    <row r="46" spans="1:13">
      <c r="A46">
        <f t="shared" si="0"/>
        <v>2019</v>
      </c>
      <c r="B46">
        <f>SUMIF(DataQ!$D:$D,DataFY!$A46,DataQ!E:E)</f>
        <v>2464028</v>
      </c>
      <c r="C46">
        <f>AVERAGEIF(DataQ!$D:$D,DataFY!$A46,DataQ!F:F)</f>
        <v>32893</v>
      </c>
      <c r="D46">
        <f>SUMIF(DataQ!$D:$D,DataFY!$A46,DataQ!G:G)</f>
        <v>32329.707999999999</v>
      </c>
      <c r="E46">
        <f>AVERAGEIF(DataQ!$D:$D,DataFY!$A46,DataQ!H:H)</f>
        <v>3.9750000000000001</v>
      </c>
      <c r="F46">
        <f>SUMIF(DataQ!$D:$D,DataFY!$A46,DataQ!I:I)</f>
        <v>1621193</v>
      </c>
      <c r="G46">
        <f>SUMIF(DataQ!$D:$D,DataFY!$A46,DataQ!J:J)</f>
        <v>108583</v>
      </c>
      <c r="H46">
        <f>SUMIF(DataQ!$D:$D,DataFY!$A46,DataQ!K:K)</f>
        <v>2464028</v>
      </c>
      <c r="I46">
        <f>AVERAGEIF(DataQ!$D:$D,DataFY!$A46,DataQ!L:L)</f>
        <v>32893</v>
      </c>
      <c r="J46">
        <f>SUMIF(DataQ!$D:$D,DataFY!$A46,DataQ!M:M)</f>
        <v>32329.707999999999</v>
      </c>
      <c r="K46">
        <f>AVERAGEIF(DataQ!$D:$D,DataFY!$A46,DataQ!N:N)</f>
        <v>3.9750000000000001</v>
      </c>
      <c r="L46">
        <f>SUMIF(DataQ!$D:$D,DataFY!$A46,DataQ!O:O)</f>
        <v>1621193</v>
      </c>
      <c r="M46">
        <f>SUMIF(DataQ!$D:$D,DataFY!$A46,DataQ!P:P)</f>
        <v>108583</v>
      </c>
    </row>
    <row r="47" spans="1:13">
      <c r="A47">
        <f t="shared" si="0"/>
        <v>2020</v>
      </c>
      <c r="B47">
        <f>SUMIF(DataQ!$D:$D,DataFY!$A47,DataQ!E:E)</f>
        <v>2179166</v>
      </c>
      <c r="C47">
        <f>AVERAGEIF(DataQ!$D:$D,DataFY!$A47,DataQ!F:F)</f>
        <v>32336</v>
      </c>
      <c r="D47">
        <f>SUMIF(DataQ!$D:$D,DataFY!$A47,DataQ!G:G)</f>
        <v>32366.104999999996</v>
      </c>
      <c r="E47">
        <f>AVERAGEIF(DataQ!$D:$D,DataFY!$A47,DataQ!H:H)</f>
        <v>4.9000000000000004</v>
      </c>
      <c r="F47">
        <f>SUMIF(DataQ!$D:$D,DataFY!$A47,DataQ!I:I)</f>
        <v>1620630</v>
      </c>
      <c r="G47">
        <f>SUMIF(DataQ!$D:$D,DataFY!$A47,DataQ!J:J)</f>
        <v>112682</v>
      </c>
      <c r="H47">
        <f>SUMIF(DataQ!$D:$D,DataFY!$A47,DataQ!K:K)</f>
        <v>2179166</v>
      </c>
      <c r="I47">
        <f>AVERAGEIF(DataQ!$D:$D,DataFY!$A47,DataQ!L:L)</f>
        <v>32336</v>
      </c>
      <c r="J47">
        <f>SUMIF(DataQ!$D:$D,DataFY!$A47,DataQ!M:M)</f>
        <v>32366.104999999996</v>
      </c>
      <c r="K47">
        <f>AVERAGEIF(DataQ!$D:$D,DataFY!$A47,DataQ!N:N)</f>
        <v>4.9000000000000004</v>
      </c>
      <c r="L47">
        <f>SUMIF(DataQ!$D:$D,DataFY!$A47,DataQ!O:O)</f>
        <v>1620630</v>
      </c>
      <c r="M47">
        <f>SUMIF(DataQ!$D:$D,DataFY!$A47,DataQ!P:P)</f>
        <v>112682</v>
      </c>
    </row>
    <row r="48" spans="1:13">
      <c r="A48">
        <f t="shared" si="0"/>
        <v>2021</v>
      </c>
      <c r="B48">
        <f>SUMIF(DataQ!$D:$D,DataFY!$A48,DataQ!E:E)</f>
        <v>2474553</v>
      </c>
      <c r="C48">
        <f>AVERAGEIF(DataQ!$D:$D,DataFY!$A48,DataQ!F:F)</f>
        <v>32631.25</v>
      </c>
      <c r="D48">
        <f>SUMIF(DataQ!$D:$D,DataFY!$A48,DataQ!G:G)</f>
        <v>34332.21</v>
      </c>
      <c r="E48">
        <f>AVERAGEIF(DataQ!$D:$D,DataFY!$A48,DataQ!H:H)</f>
        <v>4.3249999999999993</v>
      </c>
      <c r="F48">
        <f>SUMIF(DataQ!$D:$D,DataFY!$A48,DataQ!I:I)</f>
        <v>1628550</v>
      </c>
      <c r="G48">
        <f>SUMIF(DataQ!$D:$D,DataFY!$A48,DataQ!J:J)</f>
        <v>124701</v>
      </c>
      <c r="H48">
        <f>SUMIF(DataQ!$D:$D,DataFY!$A48,DataQ!K:K)</f>
        <v>2474553</v>
      </c>
      <c r="I48">
        <f>AVERAGEIF(DataQ!$D:$D,DataFY!$A48,DataQ!L:L)</f>
        <v>32631.25</v>
      </c>
      <c r="J48">
        <f>SUMIF(DataQ!$D:$D,DataFY!$A48,DataQ!M:M)</f>
        <v>34332.21</v>
      </c>
      <c r="K48">
        <f>AVERAGEIF(DataQ!$D:$D,DataFY!$A48,DataQ!N:N)</f>
        <v>4.3249999999999993</v>
      </c>
      <c r="L48">
        <f>SUMIF(DataQ!$D:$D,DataFY!$A48,DataQ!O:O)</f>
        <v>1628550</v>
      </c>
      <c r="M48">
        <f>SUMIF(DataQ!$D:$D,DataFY!$A48,DataQ!P:P)</f>
        <v>124701</v>
      </c>
    </row>
    <row r="49" spans="1:13">
      <c r="A49">
        <f t="shared" si="0"/>
        <v>2022</v>
      </c>
      <c r="B49">
        <f>SUMIF(DataQ!$D:$D,DataFY!$A49,DataQ!E:E)</f>
        <v>2531891</v>
      </c>
      <c r="C49">
        <f>AVERAGEIF(DataQ!$D:$D,DataFY!$A49,DataQ!F:F)</f>
        <v>33035.5</v>
      </c>
      <c r="D49">
        <f>SUMIF(DataQ!$D:$D,DataFY!$A49,DataQ!G:G)</f>
        <v>36478.53</v>
      </c>
      <c r="E49">
        <f>AVERAGEIF(DataQ!$D:$D,DataFY!$A49,DataQ!H:H)</f>
        <v>3.9</v>
      </c>
      <c r="F49">
        <f>SUMIF(DataQ!$D:$D,DataFY!$A49,DataQ!I:I)</f>
        <v>1614842</v>
      </c>
      <c r="G49">
        <f>SUMIF(DataQ!$D:$D,DataFY!$A49,DataQ!J:J)</f>
        <v>140418</v>
      </c>
      <c r="H49">
        <f>SUMIF(DataQ!$D:$D,DataFY!$A49,DataQ!K:K)</f>
        <v>2531891</v>
      </c>
      <c r="I49">
        <f>AVERAGEIF(DataQ!$D:$D,DataFY!$A49,DataQ!L:L)</f>
        <v>33035.5</v>
      </c>
      <c r="J49">
        <f>SUMIF(DataQ!$D:$D,DataFY!$A49,DataQ!M:M)</f>
        <v>36478.53</v>
      </c>
      <c r="K49">
        <f>AVERAGEIF(DataQ!$D:$D,DataFY!$A49,DataQ!N:N)</f>
        <v>3.9</v>
      </c>
      <c r="L49">
        <f>SUMIF(DataQ!$D:$D,DataFY!$A49,DataQ!O:O)</f>
        <v>1614842</v>
      </c>
      <c r="M49">
        <f>SUMIF(DataQ!$D:$D,DataFY!$A49,DataQ!P:P)</f>
        <v>140418</v>
      </c>
    </row>
    <row r="50" spans="1:13">
      <c r="A50">
        <f t="shared" si="0"/>
        <v>2023</v>
      </c>
      <c r="B50">
        <f>SUMIF(DataQ!$D:$D,DataFY!$A50,DataQ!E:E)</f>
        <v>2536627</v>
      </c>
      <c r="C50">
        <f>AVERAGEIF(DataQ!$D:$D,DataFY!$A50,DataQ!F:F)</f>
        <v>33109</v>
      </c>
      <c r="D50">
        <f>SUMIF(DataQ!$D:$D,DataFY!$A50,DataQ!G:G)</f>
        <v>39105.332999999999</v>
      </c>
      <c r="E50">
        <f>AVERAGEIF(DataQ!$D:$D,DataFY!$A50,DataQ!H:H)</f>
        <v>4.1000000000000005</v>
      </c>
      <c r="F50">
        <f>SUMIF(DataQ!$D:$D,DataFY!$A50,DataQ!I:I)</f>
        <v>1661177</v>
      </c>
      <c r="G50">
        <f>SUMIF(DataQ!$D:$D,DataFY!$A50,DataQ!J:J)</f>
        <v>147331</v>
      </c>
      <c r="H50">
        <f>SUMIF(DataQ!$D:$D,DataFY!$A50,DataQ!K:K)</f>
        <v>2536627</v>
      </c>
      <c r="I50">
        <f>AVERAGEIF(DataQ!$D:$D,DataFY!$A50,DataQ!L:L)</f>
        <v>33109</v>
      </c>
      <c r="J50">
        <f>SUMIF(DataQ!$D:$D,DataFY!$A50,DataQ!M:M)</f>
        <v>39105.332999999999</v>
      </c>
      <c r="K50">
        <f>AVERAGEIF(DataQ!$D:$D,DataFY!$A50,DataQ!N:N)</f>
        <v>4.1000000000000005</v>
      </c>
      <c r="L50">
        <f>SUMIF(DataQ!$D:$D,DataFY!$A50,DataQ!O:O)</f>
        <v>1661177</v>
      </c>
      <c r="M50">
        <f>SUMIF(DataQ!$D:$D,DataFY!$A50,DataQ!P:P)</f>
        <v>147331</v>
      </c>
    </row>
    <row r="51" spans="1:13">
      <c r="A51">
        <f t="shared" si="0"/>
        <v>2024</v>
      </c>
      <c r="B51">
        <f>SUMIF(DataQ!$D:$D,DataFY!$A51,DataQ!E:E)</f>
        <v>2569842.6999999997</v>
      </c>
      <c r="C51">
        <f>AVERAGEIF(DataQ!$D:$D,DataFY!$A51,DataQ!F:F)</f>
        <v>33204.665000000001</v>
      </c>
      <c r="D51">
        <f>SUMIF(DataQ!$D:$D,DataFY!$A51,DataQ!G:G)</f>
        <v>40737.589999999997</v>
      </c>
      <c r="E51">
        <f>AVERAGEIF(DataQ!$D:$D,DataFY!$A51,DataQ!H:H)</f>
        <v>4.3079695000000005</v>
      </c>
      <c r="F51">
        <f>SUMIF(DataQ!$D:$D,DataFY!$A51,DataQ!I:I)</f>
        <v>1710000.1</v>
      </c>
      <c r="G51">
        <f>SUMIF(DataQ!$D:$D,DataFY!$A51,DataQ!J:J)</f>
        <v>152663.25</v>
      </c>
      <c r="H51">
        <f>SUMIF(DataQ!$D:$D,DataFY!$A51,DataQ!K:K)</f>
        <v>2569842.6999999997</v>
      </c>
      <c r="I51">
        <f>AVERAGEIF(DataQ!$D:$D,DataFY!$A51,DataQ!L:L)</f>
        <v>33204.665000000001</v>
      </c>
      <c r="J51">
        <f>SUMIF(DataQ!$D:$D,DataFY!$A51,DataQ!M:M)</f>
        <v>40737.589999999997</v>
      </c>
      <c r="K51">
        <f>AVERAGEIF(DataQ!$D:$D,DataFY!$A51,DataQ!N:N)</f>
        <v>4.3079695000000005</v>
      </c>
      <c r="L51">
        <f>SUMIF(DataQ!$D:$D,DataFY!$A51,DataQ!O:O)</f>
        <v>1710000</v>
      </c>
      <c r="M51">
        <f>SUMIF(DataQ!$D:$D,DataFY!$A51,DataQ!P:P)</f>
        <v>152663.25</v>
      </c>
    </row>
    <row r="52" spans="1:13">
      <c r="A52">
        <f t="shared" si="0"/>
        <v>2025</v>
      </c>
      <c r="B52">
        <f>SUMIF(DataQ!$D:$D,DataFY!$A52,DataQ!E:E)</f>
        <v>2609357.2999999998</v>
      </c>
      <c r="C52">
        <f>AVERAGEIF(DataQ!$D:$D,DataFY!$A52,DataQ!F:F)</f>
        <v>33543.832500000004</v>
      </c>
      <c r="D52">
        <f>SUMIF(DataQ!$D:$D,DataFY!$A52,DataQ!G:G)</f>
        <v>42023.64</v>
      </c>
      <c r="E52">
        <f>AVERAGEIF(DataQ!$D:$D,DataFY!$A52,DataQ!H:H)</f>
        <v>4.2942485000000001</v>
      </c>
      <c r="F52">
        <f>SUMIF(DataQ!$D:$D,DataFY!$A52,DataQ!I:I)</f>
        <v>1735100.4</v>
      </c>
      <c r="G52">
        <f>SUMIF(DataQ!$D:$D,DataFY!$A52,DataQ!J:J)</f>
        <v>159368.97999999998</v>
      </c>
      <c r="H52">
        <f>SUMIF(DataQ!$D:$D,DataFY!$A52,DataQ!K:K)</f>
        <v>2604117.0999999996</v>
      </c>
      <c r="I52">
        <f>AVERAGEIF(DataQ!$D:$D,DataFY!$A52,DataQ!L:L)</f>
        <v>33503.89</v>
      </c>
      <c r="J52">
        <f>SUMIF(DataQ!$D:$D,DataFY!$A52,DataQ!M:M)</f>
        <v>41976.23</v>
      </c>
      <c r="K52">
        <f>AVERAGEIF(DataQ!$D:$D,DataFY!$A52,DataQ!N:N)</f>
        <v>4.4081042499999992</v>
      </c>
      <c r="L52">
        <f>SUMIF(DataQ!$D:$D,DataFY!$A52,DataQ!O:O)</f>
        <v>1729821</v>
      </c>
      <c r="M52">
        <f>SUMIF(DataQ!$D:$D,DataFY!$A52,DataQ!P:P)</f>
        <v>182720.43</v>
      </c>
    </row>
    <row r="53" spans="1:13">
      <c r="A53">
        <f t="shared" si="0"/>
        <v>2026</v>
      </c>
      <c r="B53">
        <f>SUMIF(DataQ!$D:$D,DataFY!$A53,DataQ!E:E)</f>
        <v>2652530.7000000002</v>
      </c>
      <c r="C53">
        <f>AVERAGEIF(DataQ!$D:$D,DataFY!$A53,DataQ!F:F)</f>
        <v>33976.92</v>
      </c>
      <c r="D53">
        <f>SUMIF(DataQ!$D:$D,DataFY!$A53,DataQ!G:G)</f>
        <v>43136.66</v>
      </c>
      <c r="E53">
        <f>AVERAGEIF(DataQ!$D:$D,DataFY!$A53,DataQ!H:H)</f>
        <v>4.0721984999999998</v>
      </c>
      <c r="F53">
        <f>SUMIF(DataQ!$D:$D,DataFY!$A53,DataQ!I:I)</f>
        <v>1759249.1</v>
      </c>
      <c r="G53">
        <f>SUMIF(DataQ!$D:$D,DataFY!$A53,DataQ!J:J)</f>
        <v>166351.45000000001</v>
      </c>
      <c r="H53">
        <f>SUMIF(DataQ!$D:$D,DataFY!$A53,DataQ!K:K)</f>
        <v>2645822.1</v>
      </c>
      <c r="I53">
        <f>AVERAGEIF(DataQ!$D:$D,DataFY!$A53,DataQ!L:L)</f>
        <v>33924.322500000002</v>
      </c>
      <c r="J53">
        <f>SUMIF(DataQ!$D:$D,DataFY!$A53,DataQ!M:M)</f>
        <v>43052.33</v>
      </c>
      <c r="K53">
        <f>AVERAGEIF(DataQ!$D:$D,DataFY!$A53,DataQ!N:N)</f>
        <v>4.2207034999999999</v>
      </c>
      <c r="L53">
        <f>SUMIF(DataQ!$D:$D,DataFY!$A53,DataQ!O:O)</f>
        <v>1751845.8</v>
      </c>
      <c r="M53">
        <f>SUMIF(DataQ!$D:$D,DataFY!$A53,DataQ!P:P)</f>
        <v>189385.05</v>
      </c>
    </row>
    <row r="54" spans="1:13">
      <c r="A54">
        <f t="shared" si="0"/>
        <v>2027</v>
      </c>
      <c r="B54">
        <f>SUMIF(DataQ!$D:$D,DataFY!$A54,DataQ!E:E)</f>
        <v>2696404.8</v>
      </c>
      <c r="C54">
        <f>AVERAGEIF(DataQ!$D:$D,DataFY!$A54,DataQ!F:F)</f>
        <v>34374.987500000003</v>
      </c>
      <c r="D54">
        <f>SUMIF(DataQ!$D:$D,DataFY!$A54,DataQ!G:G)</f>
        <v>44251.62</v>
      </c>
      <c r="E54">
        <f>AVERAGEIF(DataQ!$D:$D,DataFY!$A54,DataQ!H:H)</f>
        <v>3.9020272499999997</v>
      </c>
      <c r="F54">
        <f>SUMIF(DataQ!$D:$D,DataFY!$A54,DataQ!I:I)</f>
        <v>1782872.3</v>
      </c>
      <c r="G54">
        <f>SUMIF(DataQ!$D:$D,DataFY!$A54,DataQ!J:J)</f>
        <v>173561.32</v>
      </c>
      <c r="H54">
        <f>SUMIF(DataQ!$D:$D,DataFY!$A54,DataQ!K:K)</f>
        <v>2690375.9000000004</v>
      </c>
      <c r="I54">
        <f>AVERAGEIF(DataQ!$D:$D,DataFY!$A54,DataQ!L:L)</f>
        <v>34332.154999999999</v>
      </c>
      <c r="J54">
        <f>SUMIF(DataQ!$D:$D,DataFY!$A54,DataQ!M:M)</f>
        <v>44176.909999999996</v>
      </c>
      <c r="K54">
        <f>AVERAGEIF(DataQ!$D:$D,DataFY!$A54,DataQ!N:N)</f>
        <v>4.02179675</v>
      </c>
      <c r="L54">
        <f>SUMIF(DataQ!$D:$D,DataFY!$A54,DataQ!O:O)</f>
        <v>1775138.6</v>
      </c>
      <c r="M54">
        <f>SUMIF(DataQ!$D:$D,DataFY!$A54,DataQ!P:P)</f>
        <v>197158.96000000002</v>
      </c>
    </row>
    <row r="55" spans="1:13">
      <c r="A55">
        <f t="shared" si="0"/>
        <v>2028</v>
      </c>
      <c r="B55">
        <f>SUMIF(DataQ!$D:$D,DataFY!$A55,DataQ!E:E)</f>
        <v>2740586.2</v>
      </c>
      <c r="C55">
        <f>AVERAGEIF(DataQ!$D:$D,DataFY!$A55,DataQ!F:F)</f>
        <v>34762.494999999995</v>
      </c>
      <c r="D55">
        <f>SUMIF(DataQ!$D:$D,DataFY!$A55,DataQ!G:G)</f>
        <v>45403.56</v>
      </c>
      <c r="E55">
        <f>AVERAGEIF(DataQ!$D:$D,DataFY!$A55,DataQ!H:H)</f>
        <v>3.7735847500000004</v>
      </c>
      <c r="F55">
        <f>SUMIF(DataQ!$D:$D,DataFY!$A55,DataQ!I:I)</f>
        <v>1813559.8</v>
      </c>
      <c r="G55">
        <f>SUMIF(DataQ!$D:$D,DataFY!$A55,DataQ!J:J)</f>
        <v>180390.25</v>
      </c>
      <c r="H55">
        <f>SUMIF(DataQ!$D:$D,DataFY!$A55,DataQ!K:K)</f>
        <v>2735306.4</v>
      </c>
      <c r="I55">
        <f>AVERAGEIF(DataQ!$D:$D,DataFY!$A55,DataQ!L:L)</f>
        <v>34728.782500000001</v>
      </c>
      <c r="J55">
        <f>SUMIF(DataQ!$D:$D,DataFY!$A55,DataQ!M:M)</f>
        <v>45343.5</v>
      </c>
      <c r="K55">
        <f>AVERAGEIF(DataQ!$D:$D,DataFY!$A55,DataQ!N:N)</f>
        <v>3.8669205</v>
      </c>
      <c r="L55">
        <f>SUMIF(DataQ!$D:$D,DataFY!$A55,DataQ!O:O)</f>
        <v>1805937.4000000001</v>
      </c>
      <c r="M55">
        <f>SUMIF(DataQ!$D:$D,DataFY!$A55,DataQ!P:P)</f>
        <v>204855.91</v>
      </c>
    </row>
    <row r="56" spans="1:13">
      <c r="A56">
        <f t="shared" si="0"/>
        <v>2029</v>
      </c>
      <c r="B56">
        <f>SUMIF(DataQ!$D:$D,DataFY!$A56,DataQ!E:E)</f>
        <v>2784700.9</v>
      </c>
      <c r="C56">
        <f>AVERAGEIF(DataQ!$D:$D,DataFY!$A56,DataQ!F:F)</f>
        <v>35099.902500000004</v>
      </c>
      <c r="D56">
        <f>SUMIF(DataQ!$D:$D,DataFY!$A56,DataQ!G:G)</f>
        <v>46612.539999999994</v>
      </c>
      <c r="E56">
        <f>AVERAGEIF(DataQ!$D:$D,DataFY!$A56,DataQ!H:H)</f>
        <v>3.7498699999999996</v>
      </c>
      <c r="F56">
        <f>SUMIF(DataQ!$D:$D,DataFY!$A56,DataQ!I:I)</f>
        <v>1843345</v>
      </c>
      <c r="G56">
        <f>SUMIF(DataQ!$D:$D,DataFY!$A56,DataQ!J:J)</f>
        <v>187169.91</v>
      </c>
      <c r="H56">
        <f>SUMIF(DataQ!$D:$D,DataFY!$A56,DataQ!K:K)</f>
        <v>2780474.8</v>
      </c>
      <c r="I56">
        <f>AVERAGEIF(DataQ!$D:$D,DataFY!$A56,DataQ!L:L)</f>
        <v>35075.5075</v>
      </c>
      <c r="J56">
        <f>SUMIF(DataQ!$D:$D,DataFY!$A56,DataQ!M:M)</f>
        <v>46567.44</v>
      </c>
      <c r="K56">
        <f>AVERAGEIF(DataQ!$D:$D,DataFY!$A56,DataQ!N:N)</f>
        <v>3.8167845000000002</v>
      </c>
      <c r="L56">
        <f>SUMIF(DataQ!$D:$D,DataFY!$A56,DataQ!O:O)</f>
        <v>1836086.1</v>
      </c>
      <c r="M56">
        <f>SUMIF(DataQ!$D:$D,DataFY!$A56,DataQ!P:P)</f>
        <v>212530.68000000002</v>
      </c>
    </row>
    <row r="57" spans="1:13">
      <c r="A57">
        <f t="shared" si="0"/>
        <v>2030</v>
      </c>
      <c r="B57">
        <f>SUMIF(DataQ!$D:$D,DataFY!$A57,DataQ!E:E)</f>
        <v>2117903.4</v>
      </c>
      <c r="C57">
        <f>AVERAGEIF(DataQ!$D:$D,DataFY!$A57,DataQ!F:F)</f>
        <v>35373.506666666661</v>
      </c>
      <c r="D57">
        <f>SUMIF(DataQ!$D:$D,DataFY!$A57,DataQ!G:G)</f>
        <v>35787.61</v>
      </c>
      <c r="E57">
        <f>AVERAGEIF(DataQ!$D:$D,DataFY!$A57,DataQ!H:H)</f>
        <v>3.7498780000000003</v>
      </c>
      <c r="F57">
        <f>SUMIF(DataQ!$D:$D,DataFY!$A57,DataQ!I:I)</f>
        <v>1401504.5</v>
      </c>
      <c r="G57">
        <f>SUMIF(DataQ!$D:$D,DataFY!$A57,DataQ!J:J)</f>
        <v>144824.53000000003</v>
      </c>
      <c r="H57">
        <f>SUMIF(DataQ!$D:$D,DataFY!$A57,DataQ!K:K)</f>
        <v>2115511.6</v>
      </c>
      <c r="I57">
        <f>AVERAGEIF(DataQ!$D:$D,DataFY!$A57,DataQ!L:L)</f>
        <v>35357.519999999997</v>
      </c>
      <c r="J57">
        <f>SUMIF(DataQ!$D:$D,DataFY!$A57,DataQ!M:M)</f>
        <v>35764.82</v>
      </c>
      <c r="K57">
        <f>AVERAGEIF(DataQ!$D:$D,DataFY!$A57,DataQ!N:N)</f>
        <v>3.7933796666666666</v>
      </c>
      <c r="L57">
        <f>SUMIF(DataQ!$D:$D,DataFY!$A57,DataQ!O:O)</f>
        <v>1396420.7</v>
      </c>
      <c r="M57">
        <f>SUMIF(DataQ!$D:$D,DataFY!$A57,DataQ!P:P)</f>
        <v>164278.62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3C504-9661-4FEC-B922-5155877D0C96}">
  <sheetPr codeName="Sheet19"/>
  <dimension ref="A1:M57"/>
  <sheetViews>
    <sheetView workbookViewId="0">
      <pane xSplit="1" ySplit="6" topLeftCell="B36" activePane="bottomRight" state="frozen"/>
      <selection pane="topRight" activeCell="D1" sqref="D1"/>
      <selection pane="bottomLeft" activeCell="A7" sqref="A7"/>
      <selection pane="bottomRight" activeCell="B57" sqref="B57"/>
    </sheetView>
  </sheetViews>
  <sheetFormatPr defaultRowHeight="14.5"/>
  <sheetData>
    <row r="1" spans="1:13">
      <c r="B1" t="str">
        <f>DataQ!E1</f>
        <v>Oct24_2.db</v>
      </c>
      <c r="C1" t="str">
        <f>DataQ!F1</f>
        <v>Oct24_2.db</v>
      </c>
      <c r="D1" t="str">
        <f>DataQ!G1</f>
        <v>Oct24_2.db</v>
      </c>
      <c r="E1" t="str">
        <f>DataQ!H1</f>
        <v>Oct24_2.db</v>
      </c>
      <c r="F1" t="str">
        <f>DataQ!I1</f>
        <v>Oct24_2.db</v>
      </c>
      <c r="G1" t="str">
        <f>DataQ!J1</f>
        <v>Oct24_2.db</v>
      </c>
      <c r="H1" t="str">
        <f>DataQ!K1</f>
        <v>NICs_scen.db</v>
      </c>
      <c r="I1" t="str">
        <f>DataQ!L1</f>
        <v>NICs_scen.db</v>
      </c>
      <c r="J1" t="str">
        <f>DataQ!M1</f>
        <v>NICs_scen.db</v>
      </c>
      <c r="K1" t="str">
        <f>DataQ!N1</f>
        <v>NICs_scen.db</v>
      </c>
      <c r="L1" t="str">
        <f>DataQ!O1</f>
        <v>NICs_scen.db</v>
      </c>
      <c r="M1" t="str">
        <f>DataQ!P1</f>
        <v>NICs_scen.db</v>
      </c>
    </row>
    <row r="2" spans="1:13">
      <c r="B2" t="str">
        <f>DataQ!E2</f>
        <v>UK</v>
      </c>
      <c r="C2" t="str">
        <f>DataQ!F2</f>
        <v>UK</v>
      </c>
      <c r="D2" t="str">
        <f>DataQ!G2</f>
        <v>UK</v>
      </c>
      <c r="E2" t="str">
        <f>DataQ!H2</f>
        <v>UK</v>
      </c>
      <c r="F2" t="str">
        <f>DataQ!I2</f>
        <v>UK</v>
      </c>
      <c r="G2" t="str">
        <f>DataQ!J2</f>
        <v>UK</v>
      </c>
      <c r="H2" t="str">
        <f>DataQ!K2</f>
        <v>UK</v>
      </c>
      <c r="I2" t="str">
        <f>DataQ!L2</f>
        <v>UK</v>
      </c>
      <c r="J2" t="str">
        <f>DataQ!M2</f>
        <v>UK</v>
      </c>
      <c r="K2" t="str">
        <f>DataQ!N2</f>
        <v>UK</v>
      </c>
      <c r="L2" t="str">
        <f>DataQ!O2</f>
        <v>UK</v>
      </c>
      <c r="M2" t="str">
        <f>DataQ!P2</f>
        <v>UK</v>
      </c>
    </row>
    <row r="3" spans="1:13">
      <c r="B3" t="str">
        <f>DataQ!E3</f>
        <v>GDP</v>
      </c>
      <c r="C3" t="str">
        <f>DataQ!F3</f>
        <v>ETILO</v>
      </c>
      <c r="D3" t="str">
        <f>DataQ!G3</f>
        <v>ER</v>
      </c>
      <c r="E3" t="str">
        <f>DataQ!H3</f>
        <v>UPILO</v>
      </c>
      <c r="F3" t="str">
        <f>DataQ!I3</f>
        <v>PEDY</v>
      </c>
      <c r="G3" t="str">
        <f>DataQ!J3</f>
        <v>TP</v>
      </c>
      <c r="H3" t="str">
        <f>DataQ!K3</f>
        <v>GDP</v>
      </c>
      <c r="I3" t="str">
        <f>DataQ!L3</f>
        <v>ETILO</v>
      </c>
      <c r="J3" t="str">
        <f>DataQ!M3</f>
        <v>ER</v>
      </c>
      <c r="K3" t="str">
        <f>DataQ!N3</f>
        <v>UPILO</v>
      </c>
      <c r="L3" t="str">
        <f>DataQ!O3</f>
        <v>PEDY</v>
      </c>
      <c r="M3" t="str">
        <f>DataQ!P3</f>
        <v>TP</v>
      </c>
    </row>
    <row r="4" spans="1:13">
      <c r="B4" t="str">
        <f>DataQ!E4</f>
        <v>GBR</v>
      </c>
      <c r="C4" t="str">
        <f>DataQ!F4</f>
        <v>GBR</v>
      </c>
      <c r="D4" t="str">
        <f>DataQ!G4</f>
        <v>GBR</v>
      </c>
      <c r="E4" t="str">
        <f>DataQ!H4</f>
        <v>GBR</v>
      </c>
      <c r="F4" t="str">
        <f>DataQ!I4</f>
        <v>GBR</v>
      </c>
      <c r="G4" t="str">
        <f>DataQ!J4</f>
        <v>GBR</v>
      </c>
      <c r="H4" t="str">
        <f>DataQ!K4</f>
        <v>GBR</v>
      </c>
      <c r="I4" t="str">
        <f>DataQ!L4</f>
        <v>GBR</v>
      </c>
      <c r="J4" t="str">
        <f>DataQ!M4</f>
        <v>GBR</v>
      </c>
      <c r="K4" t="str">
        <f>DataQ!N4</f>
        <v>GBR</v>
      </c>
      <c r="L4" t="str">
        <f>DataQ!O4</f>
        <v>GBR</v>
      </c>
      <c r="M4" t="str">
        <f>DataQ!P4</f>
        <v>GBR</v>
      </c>
    </row>
    <row r="5" spans="1:13">
      <c r="B5" t="str">
        <f>DataQ!E5</f>
        <v>L</v>
      </c>
      <c r="C5" t="str">
        <f>DataQ!F5</f>
        <v>L</v>
      </c>
      <c r="D5" t="str">
        <f>DataQ!G5</f>
        <v>L</v>
      </c>
      <c r="E5" t="str">
        <f>DataQ!H5</f>
        <v>L</v>
      </c>
      <c r="F5" t="str">
        <f>DataQ!I5</f>
        <v>L</v>
      </c>
      <c r="G5" t="str">
        <f>DataQ!J5</f>
        <v>L</v>
      </c>
      <c r="H5" t="str">
        <f>DataQ!K5</f>
        <v>L</v>
      </c>
      <c r="I5" t="str">
        <f>DataQ!L5</f>
        <v>L</v>
      </c>
      <c r="J5" t="str">
        <f>DataQ!M5</f>
        <v>L</v>
      </c>
      <c r="K5" t="str">
        <f>DataQ!N5</f>
        <v>L</v>
      </c>
      <c r="L5" t="str">
        <f>DataQ!O5</f>
        <v>L</v>
      </c>
      <c r="M5" t="str">
        <f>DataQ!P5</f>
        <v>L</v>
      </c>
    </row>
    <row r="6" spans="1:13">
      <c r="B6" t="str">
        <f>DataQ!E6</f>
        <v>202402</v>
      </c>
      <c r="C6" t="str">
        <f>DataQ!F6</f>
        <v>202402</v>
      </c>
      <c r="D6" t="str">
        <f>DataQ!G6</f>
        <v>202402</v>
      </c>
      <c r="E6" t="str">
        <f>DataQ!H6</f>
        <v>202402</v>
      </c>
      <c r="F6" t="str">
        <f>DataQ!I6</f>
        <v>202402</v>
      </c>
      <c r="G6" t="str">
        <f>DataQ!J6</f>
        <v>202402</v>
      </c>
      <c r="H6" t="str">
        <f>DataQ!K6</f>
        <v>202402</v>
      </c>
      <c r="I6" t="str">
        <f>DataQ!L6</f>
        <v>202402</v>
      </c>
      <c r="J6" t="str">
        <f>DataQ!M6</f>
        <v>202402</v>
      </c>
      <c r="K6" t="str">
        <f>DataQ!N6</f>
        <v>202402</v>
      </c>
      <c r="L6" t="str">
        <f>DataQ!O6</f>
        <v>202402</v>
      </c>
      <c r="M6" t="str">
        <f>DataQ!P6</f>
        <v>202402</v>
      </c>
    </row>
    <row r="7" spans="1:13">
      <c r="A7">
        <v>1980</v>
      </c>
      <c r="B7">
        <f>SUMIF(DataQ!$C:$C,DataCY!$A7,DataQ!E:E)</f>
        <v>1059660</v>
      </c>
      <c r="C7">
        <f>AVERAGEIF(DataQ!$C:$C,DataCY!$A7,DataQ!F:F)</f>
        <v>25086.25</v>
      </c>
      <c r="D7">
        <f>SUMIF(DataQ!$C:$C,DataCY!$A7,DataQ!G:G)</f>
        <v>5374.2780000000002</v>
      </c>
      <c r="E7">
        <f>AVERAGEIF(DataQ!$C:$C,DataCY!$A7,DataQ!H:H)</f>
        <v>6.8</v>
      </c>
      <c r="F7">
        <f>SUMIF(DataQ!$C:$C,DataCY!$A7,DataQ!I:I)</f>
        <v>635239</v>
      </c>
      <c r="G7">
        <f>SUMIF(DataQ!$C:$C,DataCY!$A7,DataQ!J:J)</f>
        <v>9230.621000000001</v>
      </c>
      <c r="H7">
        <f>SUMIF(DataQ!$C:$C,DataCY!$A7,DataQ!K:K)</f>
        <v>1059660</v>
      </c>
      <c r="I7">
        <f>AVERAGEIF(DataQ!$C:$C,DataCY!$A7,DataQ!L:L)</f>
        <v>25086.25</v>
      </c>
      <c r="J7">
        <f>SUMIF(DataQ!$C:$C,DataCY!$A7,DataQ!M:M)</f>
        <v>5374.2780000000002</v>
      </c>
      <c r="K7">
        <f>AVERAGEIF(DataQ!$C:$C,DataCY!$A7,DataQ!N:N)</f>
        <v>6.8</v>
      </c>
      <c r="L7">
        <f>SUMIF(DataQ!$C:$C,DataCY!$A7,DataQ!O:O)</f>
        <v>635239</v>
      </c>
      <c r="M7">
        <f>SUMIF(DataQ!$C:$C,DataCY!$A7,DataQ!P:P)</f>
        <v>9230.621000000001</v>
      </c>
    </row>
    <row r="8" spans="1:13">
      <c r="A8">
        <f>+A7+1</f>
        <v>1981</v>
      </c>
      <c r="B8">
        <f>SUMIF(DataQ!$C:$C,DataCY!$A8,DataQ!E:E)</f>
        <v>1052374</v>
      </c>
      <c r="C8">
        <f>AVERAGEIF(DataQ!$C:$C,DataCY!$A8,DataQ!F:F)</f>
        <v>24430</v>
      </c>
      <c r="D8">
        <f>SUMIF(DataQ!$C:$C,DataCY!$A8,DataQ!G:G)</f>
        <v>6006.884</v>
      </c>
      <c r="E8">
        <f>AVERAGEIF(DataQ!$C:$C,DataCY!$A8,DataQ!H:H)</f>
        <v>9.6499999999999986</v>
      </c>
      <c r="F8">
        <f>SUMIF(DataQ!$C:$C,DataCY!$A8,DataQ!I:I)</f>
        <v>634794</v>
      </c>
      <c r="G8">
        <f>SUMIF(DataQ!$C:$C,DataCY!$A8,DataQ!J:J)</f>
        <v>9909.7079999999987</v>
      </c>
      <c r="H8">
        <f>SUMIF(DataQ!$C:$C,DataCY!$A8,DataQ!K:K)</f>
        <v>1052374</v>
      </c>
      <c r="I8">
        <f>AVERAGEIF(DataQ!$C:$C,DataCY!$A8,DataQ!L:L)</f>
        <v>24430</v>
      </c>
      <c r="J8">
        <f>SUMIF(DataQ!$C:$C,DataCY!$A8,DataQ!M:M)</f>
        <v>6006.884</v>
      </c>
      <c r="K8">
        <f>AVERAGEIF(DataQ!$C:$C,DataCY!$A8,DataQ!N:N)</f>
        <v>9.6499999999999986</v>
      </c>
      <c r="L8">
        <f>SUMIF(DataQ!$C:$C,DataCY!$A8,DataQ!O:O)</f>
        <v>634794</v>
      </c>
      <c r="M8">
        <f>SUMIF(DataQ!$C:$C,DataCY!$A8,DataQ!P:P)</f>
        <v>9909.7079999999987</v>
      </c>
    </row>
    <row r="9" spans="1:13">
      <c r="A9">
        <f t="shared" ref="A9:A57" si="0">+A8+1</f>
        <v>1982</v>
      </c>
      <c r="B9">
        <f>SUMIF(DataQ!$C:$C,DataCY!$A9,DataQ!E:E)</f>
        <v>1073055</v>
      </c>
      <c r="C9">
        <f>AVERAGEIF(DataQ!$C:$C,DataCY!$A9,DataQ!F:F)</f>
        <v>23950.75</v>
      </c>
      <c r="D9">
        <f>SUMIF(DataQ!$C:$C,DataCY!$A9,DataQ!G:G)</f>
        <v>6533.5869999999995</v>
      </c>
      <c r="E9">
        <f>AVERAGEIF(DataQ!$C:$C,DataCY!$A9,DataQ!H:H)</f>
        <v>10.725</v>
      </c>
      <c r="F9">
        <f>SUMIF(DataQ!$C:$C,DataCY!$A9,DataQ!I:I)</f>
        <v>637451</v>
      </c>
      <c r="G9">
        <f>SUMIF(DataQ!$C:$C,DataCY!$A9,DataQ!J:J)</f>
        <v>10505.595000000001</v>
      </c>
      <c r="H9">
        <f>SUMIF(DataQ!$C:$C,DataCY!$A9,DataQ!K:K)</f>
        <v>1073055</v>
      </c>
      <c r="I9">
        <f>AVERAGEIF(DataQ!$C:$C,DataCY!$A9,DataQ!L:L)</f>
        <v>23950.75</v>
      </c>
      <c r="J9">
        <f>SUMIF(DataQ!$C:$C,DataCY!$A9,DataQ!M:M)</f>
        <v>6533.5869999999995</v>
      </c>
      <c r="K9">
        <f>AVERAGEIF(DataQ!$C:$C,DataCY!$A9,DataQ!N:N)</f>
        <v>10.725</v>
      </c>
      <c r="L9">
        <f>SUMIF(DataQ!$C:$C,DataCY!$A9,DataQ!O:O)</f>
        <v>637451</v>
      </c>
      <c r="M9">
        <f>SUMIF(DataQ!$C:$C,DataCY!$A9,DataQ!P:P)</f>
        <v>10505.595000000001</v>
      </c>
    </row>
    <row r="10" spans="1:13">
      <c r="A10">
        <f t="shared" si="0"/>
        <v>1983</v>
      </c>
      <c r="B10">
        <f>SUMIF(DataQ!$C:$C,DataCY!$A10,DataQ!E:E)</f>
        <v>1117759</v>
      </c>
      <c r="C10">
        <f>AVERAGEIF(DataQ!$C:$C,DataCY!$A10,DataQ!F:F)</f>
        <v>23775.25</v>
      </c>
      <c r="D10">
        <f>SUMIF(DataQ!$C:$C,DataCY!$A10,DataQ!G:G)</f>
        <v>7075.8940000000002</v>
      </c>
      <c r="E10">
        <f>AVERAGEIF(DataQ!$C:$C,DataCY!$A10,DataQ!H:H)</f>
        <v>11.475000000000001</v>
      </c>
      <c r="F10">
        <f>SUMIF(DataQ!$C:$C,DataCY!$A10,DataQ!I:I)</f>
        <v>651689</v>
      </c>
      <c r="G10">
        <f>SUMIF(DataQ!$C:$C,DataCY!$A10,DataQ!J:J)</f>
        <v>11845.776</v>
      </c>
      <c r="H10">
        <f>SUMIF(DataQ!$C:$C,DataCY!$A10,DataQ!K:K)</f>
        <v>1117759</v>
      </c>
      <c r="I10">
        <f>AVERAGEIF(DataQ!$C:$C,DataCY!$A10,DataQ!L:L)</f>
        <v>23775.25</v>
      </c>
      <c r="J10">
        <f>SUMIF(DataQ!$C:$C,DataCY!$A10,DataQ!M:M)</f>
        <v>7075.8940000000002</v>
      </c>
      <c r="K10">
        <f>AVERAGEIF(DataQ!$C:$C,DataCY!$A10,DataQ!N:N)</f>
        <v>11.475000000000001</v>
      </c>
      <c r="L10">
        <f>SUMIF(DataQ!$C:$C,DataCY!$A10,DataQ!O:O)</f>
        <v>651689</v>
      </c>
      <c r="M10">
        <f>SUMIF(DataQ!$C:$C,DataCY!$A10,DataQ!P:P)</f>
        <v>11845.776</v>
      </c>
    </row>
    <row r="11" spans="1:13">
      <c r="A11">
        <f t="shared" si="0"/>
        <v>1984</v>
      </c>
      <c r="B11">
        <f>SUMIF(DataQ!$C:$C,DataCY!$A11,DataQ!E:E)</f>
        <v>1142579</v>
      </c>
      <c r="C11">
        <f>AVERAGEIF(DataQ!$C:$C,DataCY!$A11,DataQ!F:F)</f>
        <v>24285</v>
      </c>
      <c r="D11">
        <f>SUMIF(DataQ!$C:$C,DataCY!$A11,DataQ!G:G)</f>
        <v>7505.77</v>
      </c>
      <c r="E11">
        <f>AVERAGEIF(DataQ!$C:$C,DataCY!$A11,DataQ!H:H)</f>
        <v>11.750000000000002</v>
      </c>
      <c r="F11">
        <f>SUMIF(DataQ!$C:$C,DataCY!$A11,DataQ!I:I)</f>
        <v>675496</v>
      </c>
      <c r="G11">
        <f>SUMIF(DataQ!$C:$C,DataCY!$A11,DataQ!J:J)</f>
        <v>12669.9</v>
      </c>
      <c r="H11">
        <f>SUMIF(DataQ!$C:$C,DataCY!$A11,DataQ!K:K)</f>
        <v>1142579</v>
      </c>
      <c r="I11">
        <f>AVERAGEIF(DataQ!$C:$C,DataCY!$A11,DataQ!L:L)</f>
        <v>24285</v>
      </c>
      <c r="J11">
        <f>SUMIF(DataQ!$C:$C,DataCY!$A11,DataQ!M:M)</f>
        <v>7505.77</v>
      </c>
      <c r="K11">
        <f>AVERAGEIF(DataQ!$C:$C,DataCY!$A11,DataQ!N:N)</f>
        <v>11.750000000000002</v>
      </c>
      <c r="L11">
        <f>SUMIF(DataQ!$C:$C,DataCY!$A11,DataQ!O:O)</f>
        <v>675496</v>
      </c>
      <c r="M11">
        <f>SUMIF(DataQ!$C:$C,DataCY!$A11,DataQ!P:P)</f>
        <v>12669.9</v>
      </c>
    </row>
    <row r="12" spans="1:13">
      <c r="A12">
        <f t="shared" si="0"/>
        <v>1985</v>
      </c>
      <c r="B12">
        <f>SUMIF(DataQ!$C:$C,DataCY!$A12,DataQ!E:E)</f>
        <v>1189278</v>
      </c>
      <c r="C12">
        <f>AVERAGEIF(DataQ!$C:$C,DataCY!$A12,DataQ!F:F)</f>
        <v>24592.5</v>
      </c>
      <c r="D12">
        <f>SUMIF(DataQ!$C:$C,DataCY!$A12,DataQ!G:G)</f>
        <v>8148.7640000000001</v>
      </c>
      <c r="E12">
        <f>AVERAGEIF(DataQ!$C:$C,DataCY!$A12,DataQ!H:H)</f>
        <v>11.375</v>
      </c>
      <c r="F12">
        <f>SUMIF(DataQ!$C:$C,DataCY!$A12,DataQ!I:I)</f>
        <v>703942</v>
      </c>
      <c r="G12">
        <f>SUMIF(DataQ!$C:$C,DataCY!$A12,DataQ!J:J)</f>
        <v>13767.231000000002</v>
      </c>
      <c r="H12">
        <f>SUMIF(DataQ!$C:$C,DataCY!$A12,DataQ!K:K)</f>
        <v>1189278</v>
      </c>
      <c r="I12">
        <f>AVERAGEIF(DataQ!$C:$C,DataCY!$A12,DataQ!L:L)</f>
        <v>24592.5</v>
      </c>
      <c r="J12">
        <f>SUMIF(DataQ!$C:$C,DataCY!$A12,DataQ!M:M)</f>
        <v>8148.7640000000001</v>
      </c>
      <c r="K12">
        <f>AVERAGEIF(DataQ!$C:$C,DataCY!$A12,DataQ!N:N)</f>
        <v>11.375</v>
      </c>
      <c r="L12">
        <f>SUMIF(DataQ!$C:$C,DataCY!$A12,DataQ!O:O)</f>
        <v>703942</v>
      </c>
      <c r="M12">
        <f>SUMIF(DataQ!$C:$C,DataCY!$A12,DataQ!P:P)</f>
        <v>13767.231000000002</v>
      </c>
    </row>
    <row r="13" spans="1:13">
      <c r="A13">
        <f t="shared" si="0"/>
        <v>1986</v>
      </c>
      <c r="B13">
        <f>SUMIF(DataQ!$C:$C,DataCY!$A13,DataQ!E:E)</f>
        <v>1226237</v>
      </c>
      <c r="C13">
        <f>AVERAGEIF(DataQ!$C:$C,DataCY!$A13,DataQ!F:F)</f>
        <v>24746.25</v>
      </c>
      <c r="D13">
        <f>SUMIF(DataQ!$C:$C,DataCY!$A13,DataQ!G:G)</f>
        <v>8800.0839999999989</v>
      </c>
      <c r="E13">
        <f>AVERAGEIF(DataQ!$C:$C,DataCY!$A13,DataQ!H:H)</f>
        <v>11.324999999999999</v>
      </c>
      <c r="F13">
        <f>SUMIF(DataQ!$C:$C,DataCY!$A13,DataQ!I:I)</f>
        <v>732897</v>
      </c>
      <c r="G13">
        <f>SUMIF(DataQ!$C:$C,DataCY!$A13,DataQ!J:J)</f>
        <v>15223.218000000001</v>
      </c>
      <c r="H13">
        <f>SUMIF(DataQ!$C:$C,DataCY!$A13,DataQ!K:K)</f>
        <v>1226237</v>
      </c>
      <c r="I13">
        <f>AVERAGEIF(DataQ!$C:$C,DataCY!$A13,DataQ!L:L)</f>
        <v>24746.25</v>
      </c>
      <c r="J13">
        <f>SUMIF(DataQ!$C:$C,DataCY!$A13,DataQ!M:M)</f>
        <v>8800.0839999999989</v>
      </c>
      <c r="K13">
        <f>AVERAGEIF(DataQ!$C:$C,DataCY!$A13,DataQ!N:N)</f>
        <v>11.324999999999999</v>
      </c>
      <c r="L13">
        <f>SUMIF(DataQ!$C:$C,DataCY!$A13,DataQ!O:O)</f>
        <v>732897</v>
      </c>
      <c r="M13">
        <f>SUMIF(DataQ!$C:$C,DataCY!$A13,DataQ!P:P)</f>
        <v>15223.218000000001</v>
      </c>
    </row>
    <row r="14" spans="1:13">
      <c r="A14">
        <f t="shared" si="0"/>
        <v>1987</v>
      </c>
      <c r="B14">
        <f>SUMIF(DataQ!$C:$C,DataCY!$A14,DataQ!E:E)</f>
        <v>1292703</v>
      </c>
      <c r="C14">
        <f>AVERAGEIF(DataQ!$C:$C,DataCY!$A14,DataQ!F:F)</f>
        <v>25238.75</v>
      </c>
      <c r="D14">
        <f>SUMIF(DataQ!$C:$C,DataCY!$A14,DataQ!G:G)</f>
        <v>9392.9159999999993</v>
      </c>
      <c r="E14">
        <f>AVERAGEIF(DataQ!$C:$C,DataCY!$A14,DataQ!H:H)</f>
        <v>10.424999999999999</v>
      </c>
      <c r="F14">
        <f>SUMIF(DataQ!$C:$C,DataCY!$A14,DataQ!I:I)</f>
        <v>742332</v>
      </c>
      <c r="G14">
        <f>SUMIF(DataQ!$C:$C,DataCY!$A14,DataQ!J:J)</f>
        <v>17758</v>
      </c>
      <c r="H14">
        <f>SUMIF(DataQ!$C:$C,DataCY!$A14,DataQ!K:K)</f>
        <v>1292703</v>
      </c>
      <c r="I14">
        <f>AVERAGEIF(DataQ!$C:$C,DataCY!$A14,DataQ!L:L)</f>
        <v>25238.75</v>
      </c>
      <c r="J14">
        <f>SUMIF(DataQ!$C:$C,DataCY!$A14,DataQ!M:M)</f>
        <v>9392.9159999999993</v>
      </c>
      <c r="K14">
        <f>AVERAGEIF(DataQ!$C:$C,DataCY!$A14,DataQ!N:N)</f>
        <v>10.424999999999999</v>
      </c>
      <c r="L14">
        <f>SUMIF(DataQ!$C:$C,DataCY!$A14,DataQ!O:O)</f>
        <v>742332</v>
      </c>
      <c r="M14">
        <f>SUMIF(DataQ!$C:$C,DataCY!$A14,DataQ!P:P)</f>
        <v>17758</v>
      </c>
    </row>
    <row r="15" spans="1:13">
      <c r="A15">
        <f t="shared" si="0"/>
        <v>1988</v>
      </c>
      <c r="B15">
        <f>SUMIF(DataQ!$C:$C,DataCY!$A15,DataQ!E:E)</f>
        <v>1362204</v>
      </c>
      <c r="C15">
        <f>AVERAGEIF(DataQ!$C:$C,DataCY!$A15,DataQ!F:F)</f>
        <v>26070</v>
      </c>
      <c r="D15">
        <f>SUMIF(DataQ!$C:$C,DataCY!$A15,DataQ!G:G)</f>
        <v>10194.206000000002</v>
      </c>
      <c r="E15">
        <f>AVERAGEIF(DataQ!$C:$C,DataCY!$A15,DataQ!H:H)</f>
        <v>8.5749999999999993</v>
      </c>
      <c r="F15">
        <f>SUMIF(DataQ!$C:$C,DataCY!$A15,DataQ!I:I)</f>
        <v>782563</v>
      </c>
      <c r="G15">
        <f>SUMIF(DataQ!$C:$C,DataCY!$A15,DataQ!J:J)</f>
        <v>19793</v>
      </c>
      <c r="H15">
        <f>SUMIF(DataQ!$C:$C,DataCY!$A15,DataQ!K:K)</f>
        <v>1362204</v>
      </c>
      <c r="I15">
        <f>AVERAGEIF(DataQ!$C:$C,DataCY!$A15,DataQ!L:L)</f>
        <v>26070</v>
      </c>
      <c r="J15">
        <f>SUMIF(DataQ!$C:$C,DataCY!$A15,DataQ!M:M)</f>
        <v>10194.206000000002</v>
      </c>
      <c r="K15">
        <f>AVERAGEIF(DataQ!$C:$C,DataCY!$A15,DataQ!N:N)</f>
        <v>8.5749999999999993</v>
      </c>
      <c r="L15">
        <f>SUMIF(DataQ!$C:$C,DataCY!$A15,DataQ!O:O)</f>
        <v>782563</v>
      </c>
      <c r="M15">
        <f>SUMIF(DataQ!$C:$C,DataCY!$A15,DataQ!P:P)</f>
        <v>19793</v>
      </c>
    </row>
    <row r="16" spans="1:13">
      <c r="A16">
        <f t="shared" si="0"/>
        <v>1989</v>
      </c>
      <c r="B16">
        <f>SUMIF(DataQ!$C:$C,DataCY!$A16,DataQ!E:E)</f>
        <v>1394928</v>
      </c>
      <c r="C16">
        <f>AVERAGEIF(DataQ!$C:$C,DataCY!$A16,DataQ!F:F)</f>
        <v>26748.75</v>
      </c>
      <c r="D16">
        <f>SUMIF(DataQ!$C:$C,DataCY!$A16,DataQ!G:G)</f>
        <v>11152.929</v>
      </c>
      <c r="E16">
        <f>AVERAGEIF(DataQ!$C:$C,DataCY!$A16,DataQ!H:H)</f>
        <v>7.2249999999999996</v>
      </c>
      <c r="F16">
        <f>SUMIF(DataQ!$C:$C,DataCY!$A16,DataQ!I:I)</f>
        <v>823265</v>
      </c>
      <c r="G16">
        <f>SUMIF(DataQ!$C:$C,DataCY!$A16,DataQ!J:J)</f>
        <v>21500</v>
      </c>
      <c r="H16">
        <f>SUMIF(DataQ!$C:$C,DataCY!$A16,DataQ!K:K)</f>
        <v>1394928</v>
      </c>
      <c r="I16">
        <f>AVERAGEIF(DataQ!$C:$C,DataCY!$A16,DataQ!L:L)</f>
        <v>26748.75</v>
      </c>
      <c r="J16">
        <f>SUMIF(DataQ!$C:$C,DataCY!$A16,DataQ!M:M)</f>
        <v>11152.929</v>
      </c>
      <c r="K16">
        <f>AVERAGEIF(DataQ!$C:$C,DataCY!$A16,DataQ!N:N)</f>
        <v>7.2249999999999996</v>
      </c>
      <c r="L16">
        <f>SUMIF(DataQ!$C:$C,DataCY!$A16,DataQ!O:O)</f>
        <v>823265</v>
      </c>
      <c r="M16">
        <f>SUMIF(DataQ!$C:$C,DataCY!$A16,DataQ!P:P)</f>
        <v>21500</v>
      </c>
    </row>
    <row r="17" spans="1:13">
      <c r="A17">
        <f t="shared" si="0"/>
        <v>1990</v>
      </c>
      <c r="B17">
        <f>SUMIF(DataQ!$C:$C,DataCY!$A17,DataQ!E:E)</f>
        <v>1402748</v>
      </c>
      <c r="C17">
        <f>AVERAGEIF(DataQ!$C:$C,DataCY!$A17,DataQ!F:F)</f>
        <v>26871.25</v>
      </c>
      <c r="D17">
        <f>SUMIF(DataQ!$C:$C,DataCY!$A17,DataQ!G:G)</f>
        <v>12259.893</v>
      </c>
      <c r="E17">
        <f>AVERAGEIF(DataQ!$C:$C,DataCY!$A17,DataQ!H:H)</f>
        <v>7.1</v>
      </c>
      <c r="F17">
        <f>SUMIF(DataQ!$C:$C,DataCY!$A17,DataQ!I:I)</f>
        <v>855546</v>
      </c>
      <c r="G17">
        <f>SUMIF(DataQ!$C:$C,DataCY!$A17,DataQ!J:J)</f>
        <v>23318</v>
      </c>
      <c r="H17">
        <f>SUMIF(DataQ!$C:$C,DataCY!$A17,DataQ!K:K)</f>
        <v>1402748</v>
      </c>
      <c r="I17">
        <f>AVERAGEIF(DataQ!$C:$C,DataCY!$A17,DataQ!L:L)</f>
        <v>26871.25</v>
      </c>
      <c r="J17">
        <f>SUMIF(DataQ!$C:$C,DataCY!$A17,DataQ!M:M)</f>
        <v>12259.893</v>
      </c>
      <c r="K17">
        <f>AVERAGEIF(DataQ!$C:$C,DataCY!$A17,DataQ!N:N)</f>
        <v>7.1</v>
      </c>
      <c r="L17">
        <f>SUMIF(DataQ!$C:$C,DataCY!$A17,DataQ!O:O)</f>
        <v>855546</v>
      </c>
      <c r="M17">
        <f>SUMIF(DataQ!$C:$C,DataCY!$A17,DataQ!P:P)</f>
        <v>23318</v>
      </c>
    </row>
    <row r="18" spans="1:13">
      <c r="A18">
        <f t="shared" si="0"/>
        <v>1991</v>
      </c>
      <c r="B18">
        <f>SUMIF(DataQ!$C:$C,DataCY!$A18,DataQ!E:E)</f>
        <v>1383043</v>
      </c>
      <c r="C18">
        <f>AVERAGEIF(DataQ!$C:$C,DataCY!$A18,DataQ!F:F)</f>
        <v>26162.5</v>
      </c>
      <c r="D18">
        <f>SUMIF(DataQ!$C:$C,DataCY!$A18,DataQ!G:G)</f>
        <v>13323.315000000001</v>
      </c>
      <c r="E18">
        <f>AVERAGEIF(DataQ!$C:$C,DataCY!$A18,DataQ!H:H)</f>
        <v>8.85</v>
      </c>
      <c r="F18">
        <f>SUMIF(DataQ!$C:$C,DataCY!$A18,DataQ!I:I)</f>
        <v>873023</v>
      </c>
      <c r="G18">
        <f>SUMIF(DataQ!$C:$C,DataCY!$A18,DataQ!J:J)</f>
        <v>24717</v>
      </c>
      <c r="H18">
        <f>SUMIF(DataQ!$C:$C,DataCY!$A18,DataQ!K:K)</f>
        <v>1383043</v>
      </c>
      <c r="I18">
        <f>AVERAGEIF(DataQ!$C:$C,DataCY!$A18,DataQ!L:L)</f>
        <v>26162.5</v>
      </c>
      <c r="J18">
        <f>SUMIF(DataQ!$C:$C,DataCY!$A18,DataQ!M:M)</f>
        <v>13323.315000000001</v>
      </c>
      <c r="K18">
        <f>AVERAGEIF(DataQ!$C:$C,DataCY!$A18,DataQ!N:N)</f>
        <v>8.85</v>
      </c>
      <c r="L18">
        <f>SUMIF(DataQ!$C:$C,DataCY!$A18,DataQ!O:O)</f>
        <v>873023</v>
      </c>
      <c r="M18">
        <f>SUMIF(DataQ!$C:$C,DataCY!$A18,DataQ!P:P)</f>
        <v>24717</v>
      </c>
    </row>
    <row r="19" spans="1:13">
      <c r="A19">
        <f t="shared" si="0"/>
        <v>1992</v>
      </c>
      <c r="B19">
        <f>SUMIF(DataQ!$C:$C,DataCY!$A19,DataQ!E:E)</f>
        <v>1386437</v>
      </c>
      <c r="C19">
        <f>AVERAGEIF(DataQ!$C:$C,DataCY!$A19,DataQ!F:F)</f>
        <v>25540</v>
      </c>
      <c r="D19">
        <f>SUMIF(DataQ!$C:$C,DataCY!$A19,DataQ!G:G)</f>
        <v>13956.876</v>
      </c>
      <c r="E19">
        <f>AVERAGEIF(DataQ!$C:$C,DataCY!$A19,DataQ!H:H)</f>
        <v>9.9499999999999993</v>
      </c>
      <c r="F19">
        <f>SUMIF(DataQ!$C:$C,DataCY!$A19,DataQ!I:I)</f>
        <v>896571</v>
      </c>
      <c r="G19">
        <f>SUMIF(DataQ!$C:$C,DataCY!$A19,DataQ!J:J)</f>
        <v>25402</v>
      </c>
      <c r="H19">
        <f>SUMIF(DataQ!$C:$C,DataCY!$A19,DataQ!K:K)</f>
        <v>1386437</v>
      </c>
      <c r="I19">
        <f>AVERAGEIF(DataQ!$C:$C,DataCY!$A19,DataQ!L:L)</f>
        <v>25540</v>
      </c>
      <c r="J19">
        <f>SUMIF(DataQ!$C:$C,DataCY!$A19,DataQ!M:M)</f>
        <v>13956.876</v>
      </c>
      <c r="K19">
        <f>AVERAGEIF(DataQ!$C:$C,DataCY!$A19,DataQ!N:N)</f>
        <v>9.9499999999999993</v>
      </c>
      <c r="L19">
        <f>SUMIF(DataQ!$C:$C,DataCY!$A19,DataQ!O:O)</f>
        <v>896571</v>
      </c>
      <c r="M19">
        <f>SUMIF(DataQ!$C:$C,DataCY!$A19,DataQ!P:P)</f>
        <v>25402</v>
      </c>
    </row>
    <row r="20" spans="1:13">
      <c r="A20">
        <f t="shared" si="0"/>
        <v>1993</v>
      </c>
      <c r="B20">
        <f>SUMIF(DataQ!$C:$C,DataCY!$A20,DataQ!E:E)</f>
        <v>1417763</v>
      </c>
      <c r="C20">
        <f>AVERAGEIF(DataQ!$C:$C,DataCY!$A20,DataQ!F:F)</f>
        <v>25302.75</v>
      </c>
      <c r="D20">
        <f>SUMIF(DataQ!$C:$C,DataCY!$A20,DataQ!G:G)</f>
        <v>14411.368999999999</v>
      </c>
      <c r="E20">
        <f>AVERAGEIF(DataQ!$C:$C,DataCY!$A20,DataQ!H:H)</f>
        <v>10.375</v>
      </c>
      <c r="F20">
        <f>SUMIF(DataQ!$C:$C,DataCY!$A20,DataQ!I:I)</f>
        <v>920167</v>
      </c>
      <c r="G20">
        <f>SUMIF(DataQ!$C:$C,DataCY!$A20,DataQ!J:J)</f>
        <v>26847</v>
      </c>
      <c r="H20">
        <f>SUMIF(DataQ!$C:$C,DataCY!$A20,DataQ!K:K)</f>
        <v>1417763</v>
      </c>
      <c r="I20">
        <f>AVERAGEIF(DataQ!$C:$C,DataCY!$A20,DataQ!L:L)</f>
        <v>25302.75</v>
      </c>
      <c r="J20">
        <f>SUMIF(DataQ!$C:$C,DataCY!$A20,DataQ!M:M)</f>
        <v>14411.368999999999</v>
      </c>
      <c r="K20">
        <f>AVERAGEIF(DataQ!$C:$C,DataCY!$A20,DataQ!N:N)</f>
        <v>10.375</v>
      </c>
      <c r="L20">
        <f>SUMIF(DataQ!$C:$C,DataCY!$A20,DataQ!O:O)</f>
        <v>920167</v>
      </c>
      <c r="M20">
        <f>SUMIF(DataQ!$C:$C,DataCY!$A20,DataQ!P:P)</f>
        <v>26847</v>
      </c>
    </row>
    <row r="21" spans="1:13">
      <c r="A21">
        <f t="shared" si="0"/>
        <v>1994</v>
      </c>
      <c r="B21">
        <f>SUMIF(DataQ!$C:$C,DataCY!$A21,DataQ!E:E)</f>
        <v>1466101</v>
      </c>
      <c r="C21">
        <f>AVERAGEIF(DataQ!$C:$C,DataCY!$A21,DataQ!F:F)</f>
        <v>25504.5</v>
      </c>
      <c r="D21">
        <f>SUMIF(DataQ!$C:$C,DataCY!$A21,DataQ!G:G)</f>
        <v>14859.038</v>
      </c>
      <c r="E21">
        <f>AVERAGEIF(DataQ!$C:$C,DataCY!$A21,DataQ!H:H)</f>
        <v>9.5</v>
      </c>
      <c r="F21">
        <f>SUMIF(DataQ!$C:$C,DataCY!$A21,DataQ!I:I)</f>
        <v>937142</v>
      </c>
      <c r="G21">
        <f>SUMIF(DataQ!$C:$C,DataCY!$A21,DataQ!J:J)</f>
        <v>27038</v>
      </c>
      <c r="H21">
        <f>SUMIF(DataQ!$C:$C,DataCY!$A21,DataQ!K:K)</f>
        <v>1466101</v>
      </c>
      <c r="I21">
        <f>AVERAGEIF(DataQ!$C:$C,DataCY!$A21,DataQ!L:L)</f>
        <v>25504.5</v>
      </c>
      <c r="J21">
        <f>SUMIF(DataQ!$C:$C,DataCY!$A21,DataQ!M:M)</f>
        <v>14859.038</v>
      </c>
      <c r="K21">
        <f>AVERAGEIF(DataQ!$C:$C,DataCY!$A21,DataQ!N:N)</f>
        <v>9.5</v>
      </c>
      <c r="L21">
        <f>SUMIF(DataQ!$C:$C,DataCY!$A21,DataQ!O:O)</f>
        <v>937142</v>
      </c>
      <c r="M21">
        <f>SUMIF(DataQ!$C:$C,DataCY!$A21,DataQ!P:P)</f>
        <v>27038</v>
      </c>
    </row>
    <row r="22" spans="1:13">
      <c r="A22">
        <f t="shared" si="0"/>
        <v>1995</v>
      </c>
      <c r="B22">
        <f>SUMIF(DataQ!$C:$C,DataCY!$A22,DataQ!E:E)</f>
        <v>1501088</v>
      </c>
      <c r="C22">
        <f>AVERAGEIF(DataQ!$C:$C,DataCY!$A22,DataQ!F:F)</f>
        <v>25818.5</v>
      </c>
      <c r="D22">
        <f>SUMIF(DataQ!$C:$C,DataCY!$A22,DataQ!G:G)</f>
        <v>15293.519</v>
      </c>
      <c r="E22">
        <f>AVERAGEIF(DataQ!$C:$C,DataCY!$A22,DataQ!H:H)</f>
        <v>8.625</v>
      </c>
      <c r="F22">
        <f>SUMIF(DataQ!$C:$C,DataCY!$A22,DataQ!I:I)</f>
        <v>965162</v>
      </c>
      <c r="G22">
        <f>SUMIF(DataQ!$C:$C,DataCY!$A22,DataQ!J:J)</f>
        <v>27892</v>
      </c>
      <c r="H22">
        <f>SUMIF(DataQ!$C:$C,DataCY!$A22,DataQ!K:K)</f>
        <v>1501088</v>
      </c>
      <c r="I22">
        <f>AVERAGEIF(DataQ!$C:$C,DataCY!$A22,DataQ!L:L)</f>
        <v>25818.5</v>
      </c>
      <c r="J22">
        <f>SUMIF(DataQ!$C:$C,DataCY!$A22,DataQ!M:M)</f>
        <v>15293.519</v>
      </c>
      <c r="K22">
        <f>AVERAGEIF(DataQ!$C:$C,DataCY!$A22,DataQ!N:N)</f>
        <v>8.625</v>
      </c>
      <c r="L22">
        <f>SUMIF(DataQ!$C:$C,DataCY!$A22,DataQ!O:O)</f>
        <v>965162</v>
      </c>
      <c r="M22">
        <f>SUMIF(DataQ!$C:$C,DataCY!$A22,DataQ!P:P)</f>
        <v>27892</v>
      </c>
    </row>
    <row r="23" spans="1:13">
      <c r="A23">
        <f t="shared" si="0"/>
        <v>1996</v>
      </c>
      <c r="B23">
        <f>SUMIF(DataQ!$C:$C,DataCY!$A23,DataQ!E:E)</f>
        <v>1539846</v>
      </c>
      <c r="C23">
        <f>AVERAGEIF(DataQ!$C:$C,DataCY!$A23,DataQ!F:F)</f>
        <v>26059.75</v>
      </c>
      <c r="D23">
        <f>SUMIF(DataQ!$C:$C,DataCY!$A23,DataQ!G:G)</f>
        <v>15743.270999999999</v>
      </c>
      <c r="E23">
        <f>AVERAGEIF(DataQ!$C:$C,DataCY!$A23,DataQ!H:H)</f>
        <v>8.1</v>
      </c>
      <c r="F23">
        <f>SUMIF(DataQ!$C:$C,DataCY!$A23,DataQ!I:I)</f>
        <v>990906</v>
      </c>
      <c r="G23">
        <f>SUMIF(DataQ!$C:$C,DataCY!$A23,DataQ!J:J)</f>
        <v>29213</v>
      </c>
      <c r="H23">
        <f>SUMIF(DataQ!$C:$C,DataCY!$A23,DataQ!K:K)</f>
        <v>1539846</v>
      </c>
      <c r="I23">
        <f>AVERAGEIF(DataQ!$C:$C,DataCY!$A23,DataQ!L:L)</f>
        <v>26059.75</v>
      </c>
      <c r="J23">
        <f>SUMIF(DataQ!$C:$C,DataCY!$A23,DataQ!M:M)</f>
        <v>15743.270999999999</v>
      </c>
      <c r="K23">
        <f>AVERAGEIF(DataQ!$C:$C,DataCY!$A23,DataQ!N:N)</f>
        <v>8.1</v>
      </c>
      <c r="L23">
        <f>SUMIF(DataQ!$C:$C,DataCY!$A23,DataQ!O:O)</f>
        <v>990906</v>
      </c>
      <c r="M23">
        <f>SUMIF(DataQ!$C:$C,DataCY!$A23,DataQ!P:P)</f>
        <v>29213</v>
      </c>
    </row>
    <row r="24" spans="1:13">
      <c r="A24">
        <f t="shared" si="0"/>
        <v>1997</v>
      </c>
      <c r="B24">
        <f>SUMIF(DataQ!$C:$C,DataCY!$A24,DataQ!E:E)</f>
        <v>1615678</v>
      </c>
      <c r="C24">
        <f>AVERAGEIF(DataQ!$C:$C,DataCY!$A24,DataQ!F:F)</f>
        <v>26525.75</v>
      </c>
      <c r="D24">
        <f>SUMIF(DataQ!$C:$C,DataCY!$A24,DataQ!G:G)</f>
        <v>16659.414000000001</v>
      </c>
      <c r="E24">
        <f>AVERAGEIF(DataQ!$C:$C,DataCY!$A24,DataQ!H:H)</f>
        <v>6.95</v>
      </c>
      <c r="F24">
        <f>SUMIF(DataQ!$C:$C,DataCY!$A24,DataQ!I:I)</f>
        <v>1009165</v>
      </c>
      <c r="G24">
        <f>SUMIF(DataQ!$C:$C,DataCY!$A24,DataQ!J:J)</f>
        <v>31038</v>
      </c>
      <c r="H24">
        <f>SUMIF(DataQ!$C:$C,DataCY!$A24,DataQ!K:K)</f>
        <v>1615678</v>
      </c>
      <c r="I24">
        <f>AVERAGEIF(DataQ!$C:$C,DataCY!$A24,DataQ!L:L)</f>
        <v>26525.75</v>
      </c>
      <c r="J24">
        <f>SUMIF(DataQ!$C:$C,DataCY!$A24,DataQ!M:M)</f>
        <v>16659.414000000001</v>
      </c>
      <c r="K24">
        <f>AVERAGEIF(DataQ!$C:$C,DataCY!$A24,DataQ!N:N)</f>
        <v>6.95</v>
      </c>
      <c r="L24">
        <f>SUMIF(DataQ!$C:$C,DataCY!$A24,DataQ!O:O)</f>
        <v>1009165</v>
      </c>
      <c r="M24">
        <f>SUMIF(DataQ!$C:$C,DataCY!$A24,DataQ!P:P)</f>
        <v>31038</v>
      </c>
    </row>
    <row r="25" spans="1:13">
      <c r="A25">
        <f t="shared" si="0"/>
        <v>1998</v>
      </c>
      <c r="B25">
        <f>SUMIF(DataQ!$C:$C,DataCY!$A25,DataQ!E:E)</f>
        <v>1670654</v>
      </c>
      <c r="C25">
        <f>AVERAGEIF(DataQ!$C:$C,DataCY!$A25,DataQ!F:F)</f>
        <v>26795</v>
      </c>
      <c r="D25">
        <f>SUMIF(DataQ!$C:$C,DataCY!$A25,DataQ!G:G)</f>
        <v>17141.815000000002</v>
      </c>
      <c r="E25">
        <f>AVERAGEIF(DataQ!$C:$C,DataCY!$A25,DataQ!H:H)</f>
        <v>6.25</v>
      </c>
      <c r="F25">
        <f>SUMIF(DataQ!$C:$C,DataCY!$A25,DataQ!I:I)</f>
        <v>1018309</v>
      </c>
      <c r="G25">
        <f>SUMIF(DataQ!$C:$C,DataCY!$A25,DataQ!J:J)</f>
        <v>32851</v>
      </c>
      <c r="H25">
        <f>SUMIF(DataQ!$C:$C,DataCY!$A25,DataQ!K:K)</f>
        <v>1670654</v>
      </c>
      <c r="I25">
        <f>AVERAGEIF(DataQ!$C:$C,DataCY!$A25,DataQ!L:L)</f>
        <v>26795</v>
      </c>
      <c r="J25">
        <f>SUMIF(DataQ!$C:$C,DataCY!$A25,DataQ!M:M)</f>
        <v>17141.815000000002</v>
      </c>
      <c r="K25">
        <f>AVERAGEIF(DataQ!$C:$C,DataCY!$A25,DataQ!N:N)</f>
        <v>6.25</v>
      </c>
      <c r="L25">
        <f>SUMIF(DataQ!$C:$C,DataCY!$A25,DataQ!O:O)</f>
        <v>1018309</v>
      </c>
      <c r="M25">
        <f>SUMIF(DataQ!$C:$C,DataCY!$A25,DataQ!P:P)</f>
        <v>32851</v>
      </c>
    </row>
    <row r="26" spans="1:13">
      <c r="A26">
        <f t="shared" si="0"/>
        <v>1999</v>
      </c>
      <c r="B26">
        <f>SUMIF(DataQ!$C:$C,DataCY!$A26,DataQ!E:E)</f>
        <v>1721748</v>
      </c>
      <c r="C26">
        <f>AVERAGEIF(DataQ!$C:$C,DataCY!$A26,DataQ!F:F)</f>
        <v>27167.75</v>
      </c>
      <c r="D26">
        <f>SUMIF(DataQ!$C:$C,DataCY!$A26,DataQ!G:G)</f>
        <v>18155.654000000002</v>
      </c>
      <c r="E26">
        <f>AVERAGEIF(DataQ!$C:$C,DataCY!$A26,DataQ!H:H)</f>
        <v>5.9750000000000005</v>
      </c>
      <c r="F26">
        <f>SUMIF(DataQ!$C:$C,DataCY!$A26,DataQ!I:I)</f>
        <v>1062583</v>
      </c>
      <c r="G26">
        <f>SUMIF(DataQ!$C:$C,DataCY!$A26,DataQ!J:J)</f>
        <v>35853</v>
      </c>
      <c r="H26">
        <f>SUMIF(DataQ!$C:$C,DataCY!$A26,DataQ!K:K)</f>
        <v>1721748</v>
      </c>
      <c r="I26">
        <f>AVERAGEIF(DataQ!$C:$C,DataCY!$A26,DataQ!L:L)</f>
        <v>27167.75</v>
      </c>
      <c r="J26">
        <f>SUMIF(DataQ!$C:$C,DataCY!$A26,DataQ!M:M)</f>
        <v>18155.654000000002</v>
      </c>
      <c r="K26">
        <f>AVERAGEIF(DataQ!$C:$C,DataCY!$A26,DataQ!N:N)</f>
        <v>5.9750000000000005</v>
      </c>
      <c r="L26">
        <f>SUMIF(DataQ!$C:$C,DataCY!$A26,DataQ!O:O)</f>
        <v>1062583</v>
      </c>
      <c r="M26">
        <f>SUMIF(DataQ!$C:$C,DataCY!$A26,DataQ!P:P)</f>
        <v>35853</v>
      </c>
    </row>
    <row r="27" spans="1:13">
      <c r="A27">
        <f t="shared" si="0"/>
        <v>2000</v>
      </c>
      <c r="B27">
        <f>SUMIF(DataQ!$C:$C,DataCY!$A27,DataQ!E:E)</f>
        <v>1796500</v>
      </c>
      <c r="C27">
        <f>AVERAGEIF(DataQ!$C:$C,DataCY!$A27,DataQ!F:F)</f>
        <v>27483.5</v>
      </c>
      <c r="D27">
        <f>SUMIF(DataQ!$C:$C,DataCY!$A27,DataQ!G:G)</f>
        <v>19032.495999999999</v>
      </c>
      <c r="E27">
        <f>AVERAGEIF(DataQ!$C:$C,DataCY!$A27,DataQ!H:H)</f>
        <v>5.45</v>
      </c>
      <c r="F27">
        <f>SUMIF(DataQ!$C:$C,DataCY!$A27,DataQ!I:I)</f>
        <v>1122465</v>
      </c>
      <c r="G27">
        <f>SUMIF(DataQ!$C:$C,DataCY!$A27,DataQ!J:J)</f>
        <v>39195</v>
      </c>
      <c r="H27">
        <f>SUMIF(DataQ!$C:$C,DataCY!$A27,DataQ!K:K)</f>
        <v>1796500</v>
      </c>
      <c r="I27">
        <f>AVERAGEIF(DataQ!$C:$C,DataCY!$A27,DataQ!L:L)</f>
        <v>27483.5</v>
      </c>
      <c r="J27">
        <f>SUMIF(DataQ!$C:$C,DataCY!$A27,DataQ!M:M)</f>
        <v>19032.495999999999</v>
      </c>
      <c r="K27">
        <f>AVERAGEIF(DataQ!$C:$C,DataCY!$A27,DataQ!N:N)</f>
        <v>5.45</v>
      </c>
      <c r="L27">
        <f>SUMIF(DataQ!$C:$C,DataCY!$A27,DataQ!O:O)</f>
        <v>1122465</v>
      </c>
      <c r="M27">
        <f>SUMIF(DataQ!$C:$C,DataCY!$A27,DataQ!P:P)</f>
        <v>39195</v>
      </c>
    </row>
    <row r="28" spans="1:13">
      <c r="A28">
        <f t="shared" si="0"/>
        <v>2001</v>
      </c>
      <c r="B28">
        <f>SUMIF(DataQ!$C:$C,DataCY!$A28,DataQ!E:E)</f>
        <v>1842720</v>
      </c>
      <c r="C28">
        <f>AVERAGEIF(DataQ!$C:$C,DataCY!$A28,DataQ!F:F)</f>
        <v>27712</v>
      </c>
      <c r="D28">
        <f>SUMIF(DataQ!$C:$C,DataCY!$A28,DataQ!G:G)</f>
        <v>20091.712</v>
      </c>
      <c r="E28">
        <f>AVERAGEIF(DataQ!$C:$C,DataCY!$A28,DataQ!H:H)</f>
        <v>5.0999999999999996</v>
      </c>
      <c r="F28">
        <f>SUMIF(DataQ!$C:$C,DataCY!$A28,DataQ!I:I)</f>
        <v>1162075</v>
      </c>
      <c r="G28">
        <f>SUMIF(DataQ!$C:$C,DataCY!$A28,DataQ!J:J)</f>
        <v>41168</v>
      </c>
      <c r="H28">
        <f>SUMIF(DataQ!$C:$C,DataCY!$A28,DataQ!K:K)</f>
        <v>1842720</v>
      </c>
      <c r="I28">
        <f>AVERAGEIF(DataQ!$C:$C,DataCY!$A28,DataQ!L:L)</f>
        <v>27712</v>
      </c>
      <c r="J28">
        <f>SUMIF(DataQ!$C:$C,DataCY!$A28,DataQ!M:M)</f>
        <v>20091.712</v>
      </c>
      <c r="K28">
        <f>AVERAGEIF(DataQ!$C:$C,DataCY!$A28,DataQ!N:N)</f>
        <v>5.0999999999999996</v>
      </c>
      <c r="L28">
        <f>SUMIF(DataQ!$C:$C,DataCY!$A28,DataQ!O:O)</f>
        <v>1162075</v>
      </c>
      <c r="M28">
        <f>SUMIF(DataQ!$C:$C,DataCY!$A28,DataQ!P:P)</f>
        <v>41168</v>
      </c>
    </row>
    <row r="29" spans="1:13">
      <c r="A29">
        <f t="shared" si="0"/>
        <v>2002</v>
      </c>
      <c r="B29">
        <f>SUMIF(DataQ!$C:$C,DataCY!$A29,DataQ!E:E)</f>
        <v>1875809</v>
      </c>
      <c r="C29">
        <f>AVERAGEIF(DataQ!$C:$C,DataCY!$A29,DataQ!F:F)</f>
        <v>27943.75</v>
      </c>
      <c r="D29">
        <f>SUMIF(DataQ!$C:$C,DataCY!$A29,DataQ!G:G)</f>
        <v>20432.607</v>
      </c>
      <c r="E29">
        <f>AVERAGEIF(DataQ!$C:$C,DataCY!$A29,DataQ!H:H)</f>
        <v>5.1999999999999993</v>
      </c>
      <c r="F29">
        <f>SUMIF(DataQ!$C:$C,DataCY!$A29,DataQ!I:I)</f>
        <v>1190985</v>
      </c>
      <c r="G29">
        <f>SUMIF(DataQ!$C:$C,DataCY!$A29,DataQ!J:J)</f>
        <v>41857</v>
      </c>
      <c r="H29">
        <f>SUMIF(DataQ!$C:$C,DataCY!$A29,DataQ!K:K)</f>
        <v>1875809</v>
      </c>
      <c r="I29">
        <f>AVERAGEIF(DataQ!$C:$C,DataCY!$A29,DataQ!L:L)</f>
        <v>27943.75</v>
      </c>
      <c r="J29">
        <f>SUMIF(DataQ!$C:$C,DataCY!$A29,DataQ!M:M)</f>
        <v>20432.607</v>
      </c>
      <c r="K29">
        <f>AVERAGEIF(DataQ!$C:$C,DataCY!$A29,DataQ!N:N)</f>
        <v>5.1999999999999993</v>
      </c>
      <c r="L29">
        <f>SUMIF(DataQ!$C:$C,DataCY!$A29,DataQ!O:O)</f>
        <v>1190985</v>
      </c>
      <c r="M29">
        <f>SUMIF(DataQ!$C:$C,DataCY!$A29,DataQ!P:P)</f>
        <v>41857</v>
      </c>
    </row>
    <row r="30" spans="1:13">
      <c r="A30">
        <f t="shared" si="0"/>
        <v>2003</v>
      </c>
      <c r="B30">
        <f>SUMIF(DataQ!$C:$C,DataCY!$A30,DataQ!E:E)</f>
        <v>1934941</v>
      </c>
      <c r="C30">
        <f>AVERAGEIF(DataQ!$C:$C,DataCY!$A30,DataQ!F:F)</f>
        <v>28221.25</v>
      </c>
      <c r="D30">
        <f>SUMIF(DataQ!$C:$C,DataCY!$A30,DataQ!G:G)</f>
        <v>21330.188999999998</v>
      </c>
      <c r="E30">
        <f>AVERAGEIF(DataQ!$C:$C,DataCY!$A30,DataQ!H:H)</f>
        <v>5</v>
      </c>
      <c r="F30">
        <f>SUMIF(DataQ!$C:$C,DataCY!$A30,DataQ!I:I)</f>
        <v>1217154</v>
      </c>
      <c r="G30">
        <f>SUMIF(DataQ!$C:$C,DataCY!$A30,DataQ!J:J)</f>
        <v>47172</v>
      </c>
      <c r="H30">
        <f>SUMIF(DataQ!$C:$C,DataCY!$A30,DataQ!K:K)</f>
        <v>1934941</v>
      </c>
      <c r="I30">
        <f>AVERAGEIF(DataQ!$C:$C,DataCY!$A30,DataQ!L:L)</f>
        <v>28221.25</v>
      </c>
      <c r="J30">
        <f>SUMIF(DataQ!$C:$C,DataCY!$A30,DataQ!M:M)</f>
        <v>21330.188999999998</v>
      </c>
      <c r="K30">
        <f>AVERAGEIF(DataQ!$C:$C,DataCY!$A30,DataQ!N:N)</f>
        <v>5</v>
      </c>
      <c r="L30">
        <f>SUMIF(DataQ!$C:$C,DataCY!$A30,DataQ!O:O)</f>
        <v>1217154</v>
      </c>
      <c r="M30">
        <f>SUMIF(DataQ!$C:$C,DataCY!$A30,DataQ!P:P)</f>
        <v>47172</v>
      </c>
    </row>
    <row r="31" spans="1:13">
      <c r="A31">
        <f t="shared" si="0"/>
        <v>2004</v>
      </c>
      <c r="B31">
        <f>SUMIF(DataQ!$C:$C,DataCY!$A31,DataQ!E:E)</f>
        <v>1982500</v>
      </c>
      <c r="C31">
        <f>AVERAGEIF(DataQ!$C:$C,DataCY!$A31,DataQ!F:F)</f>
        <v>28530</v>
      </c>
      <c r="D31">
        <f>SUMIF(DataQ!$C:$C,DataCY!$A31,DataQ!G:G)</f>
        <v>22386.951000000001</v>
      </c>
      <c r="E31">
        <f>AVERAGEIF(DataQ!$C:$C,DataCY!$A31,DataQ!H:H)</f>
        <v>4.75</v>
      </c>
      <c r="F31">
        <f>SUMIF(DataQ!$C:$C,DataCY!$A31,DataQ!I:I)</f>
        <v>1251692</v>
      </c>
      <c r="G31">
        <f>SUMIF(DataQ!$C:$C,DataCY!$A31,DataQ!J:J)</f>
        <v>52530</v>
      </c>
      <c r="H31">
        <f>SUMIF(DataQ!$C:$C,DataCY!$A31,DataQ!K:K)</f>
        <v>1982500</v>
      </c>
      <c r="I31">
        <f>AVERAGEIF(DataQ!$C:$C,DataCY!$A31,DataQ!L:L)</f>
        <v>28530</v>
      </c>
      <c r="J31">
        <f>SUMIF(DataQ!$C:$C,DataCY!$A31,DataQ!M:M)</f>
        <v>22386.951000000001</v>
      </c>
      <c r="K31">
        <f>AVERAGEIF(DataQ!$C:$C,DataCY!$A31,DataQ!N:N)</f>
        <v>4.75</v>
      </c>
      <c r="L31">
        <f>SUMIF(DataQ!$C:$C,DataCY!$A31,DataQ!O:O)</f>
        <v>1251692</v>
      </c>
      <c r="M31">
        <f>SUMIF(DataQ!$C:$C,DataCY!$A31,DataQ!P:P)</f>
        <v>52530</v>
      </c>
    </row>
    <row r="32" spans="1:13">
      <c r="A32">
        <f t="shared" si="0"/>
        <v>2005</v>
      </c>
      <c r="B32">
        <f>SUMIF(DataQ!$C:$C,DataCY!$A32,DataQ!E:E)</f>
        <v>2036675</v>
      </c>
      <c r="C32">
        <f>AVERAGEIF(DataQ!$C:$C,DataCY!$A32,DataQ!F:F)</f>
        <v>28849.75</v>
      </c>
      <c r="D32">
        <f>SUMIF(DataQ!$C:$C,DataCY!$A32,DataQ!G:G)</f>
        <v>23139.66</v>
      </c>
      <c r="E32">
        <f>AVERAGEIF(DataQ!$C:$C,DataCY!$A32,DataQ!H:H)</f>
        <v>4.8249999999999993</v>
      </c>
      <c r="F32">
        <f>SUMIF(DataQ!$C:$C,DataCY!$A32,DataQ!I:I)</f>
        <v>1282741</v>
      </c>
      <c r="G32">
        <f>SUMIF(DataQ!$C:$C,DataCY!$A32,DataQ!J:J)</f>
        <v>57197</v>
      </c>
      <c r="H32">
        <f>SUMIF(DataQ!$C:$C,DataCY!$A32,DataQ!K:K)</f>
        <v>2036675</v>
      </c>
      <c r="I32">
        <f>AVERAGEIF(DataQ!$C:$C,DataCY!$A32,DataQ!L:L)</f>
        <v>28849.75</v>
      </c>
      <c r="J32">
        <f>SUMIF(DataQ!$C:$C,DataCY!$A32,DataQ!M:M)</f>
        <v>23139.66</v>
      </c>
      <c r="K32">
        <f>AVERAGEIF(DataQ!$C:$C,DataCY!$A32,DataQ!N:N)</f>
        <v>4.8249999999999993</v>
      </c>
      <c r="L32">
        <f>SUMIF(DataQ!$C:$C,DataCY!$A32,DataQ!O:O)</f>
        <v>1282741</v>
      </c>
      <c r="M32">
        <f>SUMIF(DataQ!$C:$C,DataCY!$A32,DataQ!P:P)</f>
        <v>57197</v>
      </c>
    </row>
    <row r="33" spans="1:13">
      <c r="A33">
        <f t="shared" si="0"/>
        <v>2006</v>
      </c>
      <c r="B33">
        <f>SUMIF(DataQ!$C:$C,DataCY!$A33,DataQ!E:E)</f>
        <v>2085162</v>
      </c>
      <c r="C33">
        <f>AVERAGEIF(DataQ!$C:$C,DataCY!$A33,DataQ!F:F)</f>
        <v>29137.75</v>
      </c>
      <c r="D33">
        <f>SUMIF(DataQ!$C:$C,DataCY!$A33,DataQ!G:G)</f>
        <v>24228.296000000002</v>
      </c>
      <c r="E33">
        <f>AVERAGEIF(DataQ!$C:$C,DataCY!$A33,DataQ!H:H)</f>
        <v>5.4249999999999998</v>
      </c>
      <c r="F33">
        <f>SUMIF(DataQ!$C:$C,DataCY!$A33,DataQ!I:I)</f>
        <v>1305289</v>
      </c>
      <c r="G33">
        <f>SUMIF(DataQ!$C:$C,DataCY!$A33,DataQ!J:J)</f>
        <v>60520</v>
      </c>
      <c r="H33">
        <f>SUMIF(DataQ!$C:$C,DataCY!$A33,DataQ!K:K)</f>
        <v>2085162</v>
      </c>
      <c r="I33">
        <f>AVERAGEIF(DataQ!$C:$C,DataCY!$A33,DataQ!L:L)</f>
        <v>29137.75</v>
      </c>
      <c r="J33">
        <f>SUMIF(DataQ!$C:$C,DataCY!$A33,DataQ!M:M)</f>
        <v>24228.296000000002</v>
      </c>
      <c r="K33">
        <f>AVERAGEIF(DataQ!$C:$C,DataCY!$A33,DataQ!N:N)</f>
        <v>5.4249999999999998</v>
      </c>
      <c r="L33">
        <f>SUMIF(DataQ!$C:$C,DataCY!$A33,DataQ!O:O)</f>
        <v>1305289</v>
      </c>
      <c r="M33">
        <f>SUMIF(DataQ!$C:$C,DataCY!$A33,DataQ!P:P)</f>
        <v>60520</v>
      </c>
    </row>
    <row r="34" spans="1:13">
      <c r="A34">
        <f t="shared" si="0"/>
        <v>2007</v>
      </c>
      <c r="B34">
        <f>SUMIF(DataQ!$C:$C,DataCY!$A34,DataQ!E:E)</f>
        <v>2139895</v>
      </c>
      <c r="C34">
        <f>AVERAGEIF(DataQ!$C:$C,DataCY!$A34,DataQ!F:F)</f>
        <v>29378</v>
      </c>
      <c r="D34">
        <f>SUMIF(DataQ!$C:$C,DataCY!$A34,DataQ!G:G)</f>
        <v>25697.328000000001</v>
      </c>
      <c r="E34">
        <f>AVERAGEIF(DataQ!$C:$C,DataCY!$A34,DataQ!H:H)</f>
        <v>5.35</v>
      </c>
      <c r="F34">
        <f>SUMIF(DataQ!$C:$C,DataCY!$A34,DataQ!I:I)</f>
        <v>1356037</v>
      </c>
      <c r="G34">
        <f>SUMIF(DataQ!$C:$C,DataCY!$A34,DataQ!J:J)</f>
        <v>65720</v>
      </c>
      <c r="H34">
        <f>SUMIF(DataQ!$C:$C,DataCY!$A34,DataQ!K:K)</f>
        <v>2139895</v>
      </c>
      <c r="I34">
        <f>AVERAGEIF(DataQ!$C:$C,DataCY!$A34,DataQ!L:L)</f>
        <v>29378</v>
      </c>
      <c r="J34">
        <f>SUMIF(DataQ!$C:$C,DataCY!$A34,DataQ!M:M)</f>
        <v>25697.328000000001</v>
      </c>
      <c r="K34">
        <f>AVERAGEIF(DataQ!$C:$C,DataCY!$A34,DataQ!N:N)</f>
        <v>5.35</v>
      </c>
      <c r="L34">
        <f>SUMIF(DataQ!$C:$C,DataCY!$A34,DataQ!O:O)</f>
        <v>1356037</v>
      </c>
      <c r="M34">
        <f>SUMIF(DataQ!$C:$C,DataCY!$A34,DataQ!P:P)</f>
        <v>65720</v>
      </c>
    </row>
    <row r="35" spans="1:13">
      <c r="A35">
        <f t="shared" si="0"/>
        <v>2008</v>
      </c>
      <c r="B35">
        <f>SUMIF(DataQ!$C:$C,DataCY!$A35,DataQ!E:E)</f>
        <v>2134571</v>
      </c>
      <c r="C35">
        <f>AVERAGEIF(DataQ!$C:$C,DataCY!$A35,DataQ!F:F)</f>
        <v>29628.5</v>
      </c>
      <c r="D35">
        <f>SUMIF(DataQ!$C:$C,DataCY!$A35,DataQ!G:G)</f>
        <v>26018.441999999999</v>
      </c>
      <c r="E35">
        <f>AVERAGEIF(DataQ!$C:$C,DataCY!$A35,DataQ!H:H)</f>
        <v>5.7249999999999996</v>
      </c>
      <c r="F35">
        <f>SUMIF(DataQ!$C:$C,DataCY!$A35,DataQ!I:I)</f>
        <v>1349254</v>
      </c>
      <c r="G35">
        <f>SUMIF(DataQ!$C:$C,DataCY!$A35,DataQ!J:J)</f>
        <v>69696</v>
      </c>
      <c r="H35">
        <f>SUMIF(DataQ!$C:$C,DataCY!$A35,DataQ!K:K)</f>
        <v>2134571</v>
      </c>
      <c r="I35">
        <f>AVERAGEIF(DataQ!$C:$C,DataCY!$A35,DataQ!L:L)</f>
        <v>29628.5</v>
      </c>
      <c r="J35">
        <f>SUMIF(DataQ!$C:$C,DataCY!$A35,DataQ!M:M)</f>
        <v>26018.441999999999</v>
      </c>
      <c r="K35">
        <f>AVERAGEIF(DataQ!$C:$C,DataCY!$A35,DataQ!N:N)</f>
        <v>5.7249999999999996</v>
      </c>
      <c r="L35">
        <f>SUMIF(DataQ!$C:$C,DataCY!$A35,DataQ!O:O)</f>
        <v>1349254</v>
      </c>
      <c r="M35">
        <f>SUMIF(DataQ!$C:$C,DataCY!$A35,DataQ!P:P)</f>
        <v>69696</v>
      </c>
    </row>
    <row r="36" spans="1:13">
      <c r="A36">
        <f t="shared" si="0"/>
        <v>2009</v>
      </c>
      <c r="B36">
        <f>SUMIF(DataQ!$C:$C,DataCY!$A36,DataQ!E:E)</f>
        <v>2035942</v>
      </c>
      <c r="C36">
        <f>AVERAGEIF(DataQ!$C:$C,DataCY!$A36,DataQ!F:F)</f>
        <v>29156</v>
      </c>
      <c r="D36">
        <f>SUMIF(DataQ!$C:$C,DataCY!$A36,DataQ!G:G)</f>
        <v>26071.612000000001</v>
      </c>
      <c r="E36">
        <f>AVERAGEIF(DataQ!$C:$C,DataCY!$A36,DataQ!H:H)</f>
        <v>7.625</v>
      </c>
      <c r="F36">
        <f>SUMIF(DataQ!$C:$C,DataCY!$A36,DataQ!I:I)</f>
        <v>1370568</v>
      </c>
      <c r="G36">
        <f>SUMIF(DataQ!$C:$C,DataCY!$A36,DataQ!J:J)</f>
        <v>68795</v>
      </c>
      <c r="H36">
        <f>SUMIF(DataQ!$C:$C,DataCY!$A36,DataQ!K:K)</f>
        <v>2035942</v>
      </c>
      <c r="I36">
        <f>AVERAGEIF(DataQ!$C:$C,DataCY!$A36,DataQ!L:L)</f>
        <v>29156</v>
      </c>
      <c r="J36">
        <f>SUMIF(DataQ!$C:$C,DataCY!$A36,DataQ!M:M)</f>
        <v>26071.612000000001</v>
      </c>
      <c r="K36">
        <f>AVERAGEIF(DataQ!$C:$C,DataCY!$A36,DataQ!N:N)</f>
        <v>7.625</v>
      </c>
      <c r="L36">
        <f>SUMIF(DataQ!$C:$C,DataCY!$A36,DataQ!O:O)</f>
        <v>1370568</v>
      </c>
      <c r="M36">
        <f>SUMIF(DataQ!$C:$C,DataCY!$A36,DataQ!P:P)</f>
        <v>68795</v>
      </c>
    </row>
    <row r="37" spans="1:13">
      <c r="A37">
        <f t="shared" si="0"/>
        <v>2010</v>
      </c>
      <c r="B37">
        <f>SUMIF(DataQ!$C:$C,DataCY!$A37,DataQ!E:E)</f>
        <v>2081411</v>
      </c>
      <c r="C37">
        <f>AVERAGEIF(DataQ!$C:$C,DataCY!$A37,DataQ!F:F)</f>
        <v>29228.5</v>
      </c>
      <c r="D37">
        <f>SUMIF(DataQ!$C:$C,DataCY!$A37,DataQ!G:G)</f>
        <v>26370.080000000002</v>
      </c>
      <c r="E37">
        <f>AVERAGEIF(DataQ!$C:$C,DataCY!$A37,DataQ!H:H)</f>
        <v>7.9</v>
      </c>
      <c r="F37">
        <f>SUMIF(DataQ!$C:$C,DataCY!$A37,DataQ!I:I)</f>
        <v>1383741</v>
      </c>
      <c r="G37">
        <f>SUMIF(DataQ!$C:$C,DataCY!$A37,DataQ!J:J)</f>
        <v>71563</v>
      </c>
      <c r="H37">
        <f>SUMIF(DataQ!$C:$C,DataCY!$A37,DataQ!K:K)</f>
        <v>2081411</v>
      </c>
      <c r="I37">
        <f>AVERAGEIF(DataQ!$C:$C,DataCY!$A37,DataQ!L:L)</f>
        <v>29228.5</v>
      </c>
      <c r="J37">
        <f>SUMIF(DataQ!$C:$C,DataCY!$A37,DataQ!M:M)</f>
        <v>26370.080000000002</v>
      </c>
      <c r="K37">
        <f>AVERAGEIF(DataQ!$C:$C,DataCY!$A37,DataQ!N:N)</f>
        <v>7.9</v>
      </c>
      <c r="L37">
        <f>SUMIF(DataQ!$C:$C,DataCY!$A37,DataQ!O:O)</f>
        <v>1383741</v>
      </c>
      <c r="M37">
        <f>SUMIF(DataQ!$C:$C,DataCY!$A37,DataQ!P:P)</f>
        <v>71563</v>
      </c>
    </row>
    <row r="38" spans="1:13">
      <c r="A38">
        <f t="shared" si="0"/>
        <v>2011</v>
      </c>
      <c r="B38">
        <f>SUMIF(DataQ!$C:$C,DataCY!$A38,DataQ!E:E)</f>
        <v>2105105</v>
      </c>
      <c r="C38">
        <f>AVERAGEIF(DataQ!$C:$C,DataCY!$A38,DataQ!F:F)</f>
        <v>29380</v>
      </c>
      <c r="D38">
        <f>SUMIF(DataQ!$C:$C,DataCY!$A38,DataQ!G:G)</f>
        <v>26914.927</v>
      </c>
      <c r="E38">
        <f>AVERAGEIF(DataQ!$C:$C,DataCY!$A38,DataQ!H:H)</f>
        <v>8.1</v>
      </c>
      <c r="F38">
        <f>SUMIF(DataQ!$C:$C,DataCY!$A38,DataQ!I:I)</f>
        <v>1351989</v>
      </c>
      <c r="G38">
        <f>SUMIF(DataQ!$C:$C,DataCY!$A38,DataQ!J:J)</f>
        <v>73449</v>
      </c>
      <c r="H38">
        <f>SUMIF(DataQ!$C:$C,DataCY!$A38,DataQ!K:K)</f>
        <v>2105105</v>
      </c>
      <c r="I38">
        <f>AVERAGEIF(DataQ!$C:$C,DataCY!$A38,DataQ!L:L)</f>
        <v>29380</v>
      </c>
      <c r="J38">
        <f>SUMIF(DataQ!$C:$C,DataCY!$A38,DataQ!M:M)</f>
        <v>26914.927</v>
      </c>
      <c r="K38">
        <f>AVERAGEIF(DataQ!$C:$C,DataCY!$A38,DataQ!N:N)</f>
        <v>8.1</v>
      </c>
      <c r="L38">
        <f>SUMIF(DataQ!$C:$C,DataCY!$A38,DataQ!O:O)</f>
        <v>1351989</v>
      </c>
      <c r="M38">
        <f>SUMIF(DataQ!$C:$C,DataCY!$A38,DataQ!P:P)</f>
        <v>73449</v>
      </c>
    </row>
    <row r="39" spans="1:13">
      <c r="A39">
        <f t="shared" si="0"/>
        <v>2012</v>
      </c>
      <c r="B39">
        <f>SUMIF(DataQ!$C:$C,DataCY!$A39,DataQ!E:E)</f>
        <v>2136871</v>
      </c>
      <c r="C39">
        <f>AVERAGEIF(DataQ!$C:$C,DataCY!$A39,DataQ!F:F)</f>
        <v>29713.75</v>
      </c>
      <c r="D39">
        <f>SUMIF(DataQ!$C:$C,DataCY!$A39,DataQ!G:G)</f>
        <v>27180.731</v>
      </c>
      <c r="E39">
        <f>AVERAGEIF(DataQ!$C:$C,DataCY!$A39,DataQ!H:H)</f>
        <v>7.9750000000000005</v>
      </c>
      <c r="F39">
        <f>SUMIF(DataQ!$C:$C,DataCY!$A39,DataQ!I:I)</f>
        <v>1385185</v>
      </c>
      <c r="G39">
        <f>SUMIF(DataQ!$C:$C,DataCY!$A39,DataQ!J:J)</f>
        <v>75709</v>
      </c>
      <c r="H39">
        <f>SUMIF(DataQ!$C:$C,DataCY!$A39,DataQ!K:K)</f>
        <v>2136871</v>
      </c>
      <c r="I39">
        <f>AVERAGEIF(DataQ!$C:$C,DataCY!$A39,DataQ!L:L)</f>
        <v>29713.75</v>
      </c>
      <c r="J39">
        <f>SUMIF(DataQ!$C:$C,DataCY!$A39,DataQ!M:M)</f>
        <v>27180.731</v>
      </c>
      <c r="K39">
        <f>AVERAGEIF(DataQ!$C:$C,DataCY!$A39,DataQ!N:N)</f>
        <v>7.9750000000000005</v>
      </c>
      <c r="L39">
        <f>SUMIF(DataQ!$C:$C,DataCY!$A39,DataQ!O:O)</f>
        <v>1385185</v>
      </c>
      <c r="M39">
        <f>SUMIF(DataQ!$C:$C,DataCY!$A39,DataQ!P:P)</f>
        <v>75709</v>
      </c>
    </row>
    <row r="40" spans="1:13">
      <c r="A40">
        <f t="shared" si="0"/>
        <v>2013</v>
      </c>
      <c r="B40">
        <f>SUMIF(DataQ!$C:$C,DataCY!$A40,DataQ!E:E)</f>
        <v>2175333</v>
      </c>
      <c r="C40">
        <f>AVERAGEIF(DataQ!$C:$C,DataCY!$A40,DataQ!F:F)</f>
        <v>30079.25</v>
      </c>
      <c r="D40">
        <f>SUMIF(DataQ!$C:$C,DataCY!$A40,DataQ!G:G)</f>
        <v>28123.595000000001</v>
      </c>
      <c r="E40">
        <f>AVERAGEIF(DataQ!$C:$C,DataCY!$A40,DataQ!H:H)</f>
        <v>7.6249999999999991</v>
      </c>
      <c r="F40">
        <f>SUMIF(DataQ!$C:$C,DataCY!$A40,DataQ!I:I)</f>
        <v>1411202</v>
      </c>
      <c r="G40">
        <f>SUMIF(DataQ!$C:$C,DataCY!$A40,DataQ!J:J)</f>
        <v>76872</v>
      </c>
      <c r="H40">
        <f>SUMIF(DataQ!$C:$C,DataCY!$A40,DataQ!K:K)</f>
        <v>2175333</v>
      </c>
      <c r="I40">
        <f>AVERAGEIF(DataQ!$C:$C,DataCY!$A40,DataQ!L:L)</f>
        <v>30079.25</v>
      </c>
      <c r="J40">
        <f>SUMIF(DataQ!$C:$C,DataCY!$A40,DataQ!M:M)</f>
        <v>28123.595000000001</v>
      </c>
      <c r="K40">
        <f>AVERAGEIF(DataQ!$C:$C,DataCY!$A40,DataQ!N:N)</f>
        <v>7.6249999999999991</v>
      </c>
      <c r="L40">
        <f>SUMIF(DataQ!$C:$C,DataCY!$A40,DataQ!O:O)</f>
        <v>1411202</v>
      </c>
      <c r="M40">
        <f>SUMIF(DataQ!$C:$C,DataCY!$A40,DataQ!P:P)</f>
        <v>76872</v>
      </c>
    </row>
    <row r="41" spans="1:13">
      <c r="A41">
        <f t="shared" si="0"/>
        <v>2014</v>
      </c>
      <c r="B41">
        <f>SUMIF(DataQ!$C:$C,DataCY!$A41,DataQ!E:E)</f>
        <v>2244827</v>
      </c>
      <c r="C41">
        <f>AVERAGEIF(DataQ!$C:$C,DataCY!$A41,DataQ!F:F)</f>
        <v>30793.5</v>
      </c>
      <c r="D41">
        <f>SUMIF(DataQ!$C:$C,DataCY!$A41,DataQ!G:G)</f>
        <v>28663.918999999998</v>
      </c>
      <c r="E41">
        <f>AVERAGEIF(DataQ!$C:$C,DataCY!$A41,DataQ!H:H)</f>
        <v>6.2</v>
      </c>
      <c r="F41">
        <f>SUMIF(DataQ!$C:$C,DataCY!$A41,DataQ!I:I)</f>
        <v>1443046</v>
      </c>
      <c r="G41">
        <f>SUMIF(DataQ!$C:$C,DataCY!$A41,DataQ!J:J)</f>
        <v>78964</v>
      </c>
      <c r="H41">
        <f>SUMIF(DataQ!$C:$C,DataCY!$A41,DataQ!K:K)</f>
        <v>2244827</v>
      </c>
      <c r="I41">
        <f>AVERAGEIF(DataQ!$C:$C,DataCY!$A41,DataQ!L:L)</f>
        <v>30793.5</v>
      </c>
      <c r="J41">
        <f>SUMIF(DataQ!$C:$C,DataCY!$A41,DataQ!M:M)</f>
        <v>28663.918999999998</v>
      </c>
      <c r="K41">
        <f>AVERAGEIF(DataQ!$C:$C,DataCY!$A41,DataQ!N:N)</f>
        <v>6.2</v>
      </c>
      <c r="L41">
        <f>SUMIF(DataQ!$C:$C,DataCY!$A41,DataQ!O:O)</f>
        <v>1443046</v>
      </c>
      <c r="M41">
        <f>SUMIF(DataQ!$C:$C,DataCY!$A41,DataQ!P:P)</f>
        <v>78964</v>
      </c>
    </row>
    <row r="42" spans="1:13">
      <c r="A42">
        <f t="shared" si="0"/>
        <v>2015</v>
      </c>
      <c r="B42">
        <f>SUMIF(DataQ!$C:$C,DataCY!$A42,DataQ!E:E)</f>
        <v>2294727</v>
      </c>
      <c r="C42">
        <f>AVERAGEIF(DataQ!$C:$C,DataCY!$A42,DataQ!F:F)</f>
        <v>31314.5</v>
      </c>
      <c r="D42">
        <f>SUMIF(DataQ!$C:$C,DataCY!$A42,DataQ!G:G)</f>
        <v>29011.618000000002</v>
      </c>
      <c r="E42">
        <f>AVERAGEIF(DataQ!$C:$C,DataCY!$A42,DataQ!H:H)</f>
        <v>5.4250000000000007</v>
      </c>
      <c r="F42">
        <f>SUMIF(DataQ!$C:$C,DataCY!$A42,DataQ!I:I)</f>
        <v>1530519</v>
      </c>
      <c r="G42">
        <f>SUMIF(DataQ!$C:$C,DataCY!$A42,DataQ!J:J)</f>
        <v>83240</v>
      </c>
      <c r="H42">
        <f>SUMIF(DataQ!$C:$C,DataCY!$A42,DataQ!K:K)</f>
        <v>2294727</v>
      </c>
      <c r="I42">
        <f>AVERAGEIF(DataQ!$C:$C,DataCY!$A42,DataQ!L:L)</f>
        <v>31314.5</v>
      </c>
      <c r="J42">
        <f>SUMIF(DataQ!$C:$C,DataCY!$A42,DataQ!M:M)</f>
        <v>29011.618000000002</v>
      </c>
      <c r="K42">
        <f>AVERAGEIF(DataQ!$C:$C,DataCY!$A42,DataQ!N:N)</f>
        <v>5.4250000000000007</v>
      </c>
      <c r="L42">
        <f>SUMIF(DataQ!$C:$C,DataCY!$A42,DataQ!O:O)</f>
        <v>1530519</v>
      </c>
      <c r="M42">
        <f>SUMIF(DataQ!$C:$C,DataCY!$A42,DataQ!P:P)</f>
        <v>83240</v>
      </c>
    </row>
    <row r="43" spans="1:13">
      <c r="A43">
        <f t="shared" si="0"/>
        <v>2016</v>
      </c>
      <c r="B43">
        <f>SUMIF(DataQ!$C:$C,DataCY!$A43,DataQ!E:E)</f>
        <v>2338825</v>
      </c>
      <c r="C43">
        <f>AVERAGEIF(DataQ!$C:$C,DataCY!$A43,DataQ!F:F)</f>
        <v>31775.25</v>
      </c>
      <c r="D43">
        <f>SUMIF(DataQ!$C:$C,DataCY!$A43,DataQ!G:G)</f>
        <v>29704.472999999998</v>
      </c>
      <c r="E43">
        <f>AVERAGEIF(DataQ!$C:$C,DataCY!$A43,DataQ!H:H)</f>
        <v>4.95</v>
      </c>
      <c r="F43">
        <f>SUMIF(DataQ!$C:$C,DataCY!$A43,DataQ!I:I)</f>
        <v>1541145</v>
      </c>
      <c r="G43">
        <f>SUMIF(DataQ!$C:$C,DataCY!$A43,DataQ!J:J)</f>
        <v>88824</v>
      </c>
      <c r="H43">
        <f>SUMIF(DataQ!$C:$C,DataCY!$A43,DataQ!K:K)</f>
        <v>2338825</v>
      </c>
      <c r="I43">
        <f>AVERAGEIF(DataQ!$C:$C,DataCY!$A43,DataQ!L:L)</f>
        <v>31775.25</v>
      </c>
      <c r="J43">
        <f>SUMIF(DataQ!$C:$C,DataCY!$A43,DataQ!M:M)</f>
        <v>29704.472999999998</v>
      </c>
      <c r="K43">
        <f>AVERAGEIF(DataQ!$C:$C,DataCY!$A43,DataQ!N:N)</f>
        <v>4.95</v>
      </c>
      <c r="L43">
        <f>SUMIF(DataQ!$C:$C,DataCY!$A43,DataQ!O:O)</f>
        <v>1541145</v>
      </c>
      <c r="M43">
        <f>SUMIF(DataQ!$C:$C,DataCY!$A43,DataQ!P:P)</f>
        <v>88824</v>
      </c>
    </row>
    <row r="44" spans="1:13">
      <c r="A44">
        <f t="shared" si="0"/>
        <v>2017</v>
      </c>
      <c r="B44">
        <f>SUMIF(DataQ!$C:$C,DataCY!$A44,DataQ!E:E)</f>
        <v>2400956</v>
      </c>
      <c r="C44">
        <f>AVERAGEIF(DataQ!$C:$C,DataCY!$A44,DataQ!F:F)</f>
        <v>32087</v>
      </c>
      <c r="D44">
        <f>SUMIF(DataQ!$C:$C,DataCY!$A44,DataQ!G:G)</f>
        <v>30565.785</v>
      </c>
      <c r="E44">
        <f>AVERAGEIF(DataQ!$C:$C,DataCY!$A44,DataQ!H:H)</f>
        <v>4.4499999999999993</v>
      </c>
      <c r="F44">
        <f>SUMIF(DataQ!$C:$C,DataCY!$A44,DataQ!I:I)</f>
        <v>1554849</v>
      </c>
      <c r="G44">
        <f>SUMIF(DataQ!$C:$C,DataCY!$A44,DataQ!J:J)</f>
        <v>94661</v>
      </c>
      <c r="H44">
        <f>SUMIF(DataQ!$C:$C,DataCY!$A44,DataQ!K:K)</f>
        <v>2400956</v>
      </c>
      <c r="I44">
        <f>AVERAGEIF(DataQ!$C:$C,DataCY!$A44,DataQ!L:L)</f>
        <v>32087</v>
      </c>
      <c r="J44">
        <f>SUMIF(DataQ!$C:$C,DataCY!$A44,DataQ!M:M)</f>
        <v>30565.785</v>
      </c>
      <c r="K44">
        <f>AVERAGEIF(DataQ!$C:$C,DataCY!$A44,DataQ!N:N)</f>
        <v>4.4499999999999993</v>
      </c>
      <c r="L44">
        <f>SUMIF(DataQ!$C:$C,DataCY!$A44,DataQ!O:O)</f>
        <v>1554849</v>
      </c>
      <c r="M44">
        <f>SUMIF(DataQ!$C:$C,DataCY!$A44,DataQ!P:P)</f>
        <v>94661</v>
      </c>
    </row>
    <row r="45" spans="1:13">
      <c r="A45">
        <f t="shared" si="0"/>
        <v>2018</v>
      </c>
      <c r="B45">
        <f>SUMIF(DataQ!$C:$C,DataCY!$A45,DataQ!E:E)</f>
        <v>2434694</v>
      </c>
      <c r="C45">
        <f>AVERAGEIF(DataQ!$C:$C,DataCY!$A45,DataQ!F:F)</f>
        <v>32458.25</v>
      </c>
      <c r="D45">
        <f>SUMIF(DataQ!$C:$C,DataCY!$A45,DataQ!G:G)</f>
        <v>31369.856999999996</v>
      </c>
      <c r="E45">
        <f>AVERAGEIF(DataQ!$C:$C,DataCY!$A45,DataQ!H:H)</f>
        <v>4.1749999999999989</v>
      </c>
      <c r="F45">
        <f>SUMIF(DataQ!$C:$C,DataCY!$A45,DataQ!I:I)</f>
        <v>1585687</v>
      </c>
      <c r="G45">
        <f>SUMIF(DataQ!$C:$C,DataCY!$A45,DataQ!J:J)</f>
        <v>98064</v>
      </c>
      <c r="H45">
        <f>SUMIF(DataQ!$C:$C,DataCY!$A45,DataQ!K:K)</f>
        <v>2434694</v>
      </c>
      <c r="I45">
        <f>AVERAGEIF(DataQ!$C:$C,DataCY!$A45,DataQ!L:L)</f>
        <v>32458.25</v>
      </c>
      <c r="J45">
        <f>SUMIF(DataQ!$C:$C,DataCY!$A45,DataQ!M:M)</f>
        <v>31369.856999999996</v>
      </c>
      <c r="K45">
        <f>AVERAGEIF(DataQ!$C:$C,DataCY!$A45,DataQ!N:N)</f>
        <v>4.1749999999999989</v>
      </c>
      <c r="L45">
        <f>SUMIF(DataQ!$C:$C,DataCY!$A45,DataQ!O:O)</f>
        <v>1585687</v>
      </c>
      <c r="M45">
        <f>SUMIF(DataQ!$C:$C,DataCY!$A45,DataQ!P:P)</f>
        <v>98064</v>
      </c>
    </row>
    <row r="46" spans="1:13">
      <c r="A46">
        <f t="shared" si="0"/>
        <v>2019</v>
      </c>
      <c r="B46">
        <f>SUMIF(DataQ!$C:$C,DataCY!$A46,DataQ!E:E)</f>
        <v>2474245</v>
      </c>
      <c r="C46">
        <f>AVERAGEIF(DataQ!$C:$C,DataCY!$A46,DataQ!F:F)</f>
        <v>32823.25</v>
      </c>
      <c r="D46">
        <f>SUMIF(DataQ!$C:$C,DataCY!$A46,DataQ!G:G)</f>
        <v>32270.992000000002</v>
      </c>
      <c r="E46">
        <f>AVERAGEIF(DataQ!$C:$C,DataCY!$A46,DataQ!H:H)</f>
        <v>3.9250000000000003</v>
      </c>
      <c r="F46">
        <f>SUMIF(DataQ!$C:$C,DataCY!$A46,DataQ!I:I)</f>
        <v>1618241</v>
      </c>
      <c r="G46">
        <f>SUMIF(DataQ!$C:$C,DataCY!$A46,DataQ!J:J)</f>
        <v>106936</v>
      </c>
      <c r="H46">
        <f>SUMIF(DataQ!$C:$C,DataCY!$A46,DataQ!K:K)</f>
        <v>2474245</v>
      </c>
      <c r="I46">
        <f>AVERAGEIF(DataQ!$C:$C,DataCY!$A46,DataQ!L:L)</f>
        <v>32823.25</v>
      </c>
      <c r="J46">
        <f>SUMIF(DataQ!$C:$C,DataCY!$A46,DataQ!M:M)</f>
        <v>32270.992000000002</v>
      </c>
      <c r="K46">
        <f>AVERAGEIF(DataQ!$C:$C,DataCY!$A46,DataQ!N:N)</f>
        <v>3.9250000000000003</v>
      </c>
      <c r="L46">
        <f>SUMIF(DataQ!$C:$C,DataCY!$A46,DataQ!O:O)</f>
        <v>1618241</v>
      </c>
      <c r="M46">
        <f>SUMIF(DataQ!$C:$C,DataCY!$A46,DataQ!P:P)</f>
        <v>106936</v>
      </c>
    </row>
    <row r="47" spans="1:13">
      <c r="A47">
        <f t="shared" si="0"/>
        <v>2020</v>
      </c>
      <c r="B47">
        <f>SUMIF(DataQ!$C:$C,DataCY!$A47,DataQ!E:E)</f>
        <v>2219474</v>
      </c>
      <c r="C47">
        <f>AVERAGEIF(DataQ!$C:$C,DataCY!$A47,DataQ!F:F)</f>
        <v>32530.75</v>
      </c>
      <c r="D47">
        <f>SUMIF(DataQ!$C:$C,DataCY!$A47,DataQ!G:G)</f>
        <v>32155.570999999996</v>
      </c>
      <c r="E47">
        <f>AVERAGEIF(DataQ!$C:$C,DataCY!$A47,DataQ!H:H)</f>
        <v>4.6500000000000004</v>
      </c>
      <c r="F47">
        <f>SUMIF(DataQ!$C:$C,DataCY!$A47,DataQ!I:I)</f>
        <v>1612140</v>
      </c>
      <c r="G47">
        <f>SUMIF(DataQ!$C:$C,DataCY!$A47,DataQ!J:J)</f>
        <v>111307</v>
      </c>
      <c r="H47">
        <f>SUMIF(DataQ!$C:$C,DataCY!$A47,DataQ!K:K)</f>
        <v>2219474</v>
      </c>
      <c r="I47">
        <f>AVERAGEIF(DataQ!$C:$C,DataCY!$A47,DataQ!L:L)</f>
        <v>32530.75</v>
      </c>
      <c r="J47">
        <f>SUMIF(DataQ!$C:$C,DataCY!$A47,DataQ!M:M)</f>
        <v>32155.570999999996</v>
      </c>
      <c r="K47">
        <f>AVERAGEIF(DataQ!$C:$C,DataCY!$A47,DataQ!N:N)</f>
        <v>4.6500000000000004</v>
      </c>
      <c r="L47">
        <f>SUMIF(DataQ!$C:$C,DataCY!$A47,DataQ!O:O)</f>
        <v>1612140</v>
      </c>
      <c r="M47">
        <f>SUMIF(DataQ!$C:$C,DataCY!$A47,DataQ!P:P)</f>
        <v>111307</v>
      </c>
    </row>
    <row r="48" spans="1:13">
      <c r="A48">
        <f t="shared" si="0"/>
        <v>2021</v>
      </c>
      <c r="B48">
        <f>SUMIF(DataQ!$C:$C,DataCY!$A48,DataQ!E:E)</f>
        <v>2409815</v>
      </c>
      <c r="C48">
        <f>AVERAGEIF(DataQ!$C:$C,DataCY!$A48,DataQ!F:F)</f>
        <v>32492.75</v>
      </c>
      <c r="D48">
        <f>SUMIF(DataQ!$C:$C,DataCY!$A48,DataQ!G:G)</f>
        <v>33837.377999999997</v>
      </c>
      <c r="E48">
        <f>AVERAGEIF(DataQ!$C:$C,DataCY!$A48,DataQ!H:H)</f>
        <v>4.625</v>
      </c>
      <c r="F48">
        <f>SUMIF(DataQ!$C:$C,DataCY!$A48,DataQ!I:I)</f>
        <v>1637886</v>
      </c>
      <c r="G48">
        <f>SUMIF(DataQ!$C:$C,DataCY!$A48,DataQ!J:J)</f>
        <v>121092</v>
      </c>
      <c r="H48">
        <f>SUMIF(DataQ!$C:$C,DataCY!$A48,DataQ!K:K)</f>
        <v>2409815</v>
      </c>
      <c r="I48">
        <f>AVERAGEIF(DataQ!$C:$C,DataCY!$A48,DataQ!L:L)</f>
        <v>32492.75</v>
      </c>
      <c r="J48">
        <f>SUMIF(DataQ!$C:$C,DataCY!$A48,DataQ!M:M)</f>
        <v>33837.377999999997</v>
      </c>
      <c r="K48">
        <f>AVERAGEIF(DataQ!$C:$C,DataCY!$A48,DataQ!N:N)</f>
        <v>4.625</v>
      </c>
      <c r="L48">
        <f>SUMIF(DataQ!$C:$C,DataCY!$A48,DataQ!O:O)</f>
        <v>1637886</v>
      </c>
      <c r="M48">
        <f>SUMIF(DataQ!$C:$C,DataCY!$A48,DataQ!P:P)</f>
        <v>121092</v>
      </c>
    </row>
    <row r="49" spans="1:13">
      <c r="A49">
        <f t="shared" si="0"/>
        <v>2022</v>
      </c>
      <c r="B49">
        <f>SUMIF(DataQ!$C:$C,DataCY!$A49,DataQ!E:E)</f>
        <v>2526428</v>
      </c>
      <c r="C49">
        <f>AVERAGEIF(DataQ!$C:$C,DataCY!$A49,DataQ!F:F)</f>
        <v>32929</v>
      </c>
      <c r="D49">
        <f>SUMIF(DataQ!$C:$C,DataCY!$A49,DataQ!G:G)</f>
        <v>35780.388999999996</v>
      </c>
      <c r="E49">
        <f>AVERAGEIF(DataQ!$C:$C,DataCY!$A49,DataQ!H:H)</f>
        <v>3.875</v>
      </c>
      <c r="F49">
        <f>SUMIF(DataQ!$C:$C,DataCY!$A49,DataQ!I:I)</f>
        <v>1609218</v>
      </c>
      <c r="G49">
        <f>SUMIF(DataQ!$C:$C,DataCY!$A49,DataQ!J:J)</f>
        <v>137932</v>
      </c>
      <c r="H49">
        <f>SUMIF(DataQ!$C:$C,DataCY!$A49,DataQ!K:K)</f>
        <v>2526428</v>
      </c>
      <c r="I49">
        <f>AVERAGEIF(DataQ!$C:$C,DataCY!$A49,DataQ!L:L)</f>
        <v>32929</v>
      </c>
      <c r="J49">
        <f>SUMIF(DataQ!$C:$C,DataCY!$A49,DataQ!M:M)</f>
        <v>35780.388999999996</v>
      </c>
      <c r="K49">
        <f>AVERAGEIF(DataQ!$C:$C,DataCY!$A49,DataQ!N:N)</f>
        <v>3.875</v>
      </c>
      <c r="L49">
        <f>SUMIF(DataQ!$C:$C,DataCY!$A49,DataQ!O:O)</f>
        <v>1609218</v>
      </c>
      <c r="M49">
        <f>SUMIF(DataQ!$C:$C,DataCY!$A49,DataQ!P:P)</f>
        <v>137932</v>
      </c>
    </row>
    <row r="50" spans="1:13">
      <c r="A50">
        <f t="shared" si="0"/>
        <v>2023</v>
      </c>
      <c r="B50">
        <f>SUMIF(DataQ!$C:$C,DataCY!$A50,DataQ!E:E)</f>
        <v>2535017</v>
      </c>
      <c r="C50">
        <f>AVERAGEIF(DataQ!$C:$C,DataCY!$A50,DataQ!F:F)</f>
        <v>33160</v>
      </c>
      <c r="D50">
        <f>SUMIF(DataQ!$C:$C,DataCY!$A50,DataQ!G:G)</f>
        <v>38666.909</v>
      </c>
      <c r="E50">
        <f>AVERAGEIF(DataQ!$C:$C,DataCY!$A50,DataQ!H:H)</f>
        <v>4.0249999999999995</v>
      </c>
      <c r="F50">
        <f>SUMIF(DataQ!$C:$C,DataCY!$A50,DataQ!I:I)</f>
        <v>1647850</v>
      </c>
      <c r="G50">
        <f>SUMIF(DataQ!$C:$C,DataCY!$A50,DataQ!J:J)</f>
        <v>143256</v>
      </c>
      <c r="H50">
        <f>SUMIF(DataQ!$C:$C,DataCY!$A50,DataQ!K:K)</f>
        <v>2535017</v>
      </c>
      <c r="I50">
        <f>AVERAGEIF(DataQ!$C:$C,DataCY!$A50,DataQ!L:L)</f>
        <v>33160</v>
      </c>
      <c r="J50">
        <f>SUMIF(DataQ!$C:$C,DataCY!$A50,DataQ!M:M)</f>
        <v>38666.909</v>
      </c>
      <c r="K50">
        <f>AVERAGEIF(DataQ!$C:$C,DataCY!$A50,DataQ!N:N)</f>
        <v>4.0249999999999995</v>
      </c>
      <c r="L50">
        <f>SUMIF(DataQ!$C:$C,DataCY!$A50,DataQ!O:O)</f>
        <v>1647850</v>
      </c>
      <c r="M50">
        <f>SUMIF(DataQ!$C:$C,DataCY!$A50,DataQ!P:P)</f>
        <v>143256</v>
      </c>
    </row>
    <row r="51" spans="1:13">
      <c r="A51">
        <f t="shared" si="0"/>
        <v>2024</v>
      </c>
      <c r="B51">
        <f>SUMIF(DataQ!$C:$C,DataCY!$A51,DataQ!E:E)</f>
        <v>2559927.7999999998</v>
      </c>
      <c r="C51">
        <f>AVERAGEIF(DataQ!$C:$C,DataCY!$A51,DataQ!F:F)</f>
        <v>33138.705000000002</v>
      </c>
      <c r="D51">
        <f>SUMIF(DataQ!$C:$C,DataCY!$A51,DataQ!G:G)</f>
        <v>40308.385999999999</v>
      </c>
      <c r="E51">
        <f>AVERAGEIF(DataQ!$C:$C,DataCY!$A51,DataQ!H:H)</f>
        <v>4.2879467499999997</v>
      </c>
      <c r="F51">
        <f>SUMIF(DataQ!$C:$C,DataCY!$A51,DataQ!I:I)</f>
        <v>1701267</v>
      </c>
      <c r="G51">
        <f>SUMIF(DataQ!$C:$C,DataCY!$A51,DataQ!J:J)</f>
        <v>152818.94</v>
      </c>
      <c r="H51">
        <f>SUMIF(DataQ!$C:$C,DataCY!$A51,DataQ!K:K)</f>
        <v>2559927.7999999998</v>
      </c>
      <c r="I51">
        <f>AVERAGEIF(DataQ!$C:$C,DataCY!$A51,DataQ!L:L)</f>
        <v>33138.705000000002</v>
      </c>
      <c r="J51">
        <f>SUMIF(DataQ!$C:$C,DataCY!$A51,DataQ!M:M)</f>
        <v>40308.385999999999</v>
      </c>
      <c r="K51">
        <f>AVERAGEIF(DataQ!$C:$C,DataCY!$A51,DataQ!N:N)</f>
        <v>4.2879467499999997</v>
      </c>
      <c r="L51">
        <f>SUMIF(DataQ!$C:$C,DataCY!$A51,DataQ!O:O)</f>
        <v>1701267</v>
      </c>
      <c r="M51">
        <f>SUMIF(DataQ!$C:$C,DataCY!$A51,DataQ!P:P)</f>
        <v>152818.94</v>
      </c>
    </row>
    <row r="52" spans="1:13">
      <c r="A52">
        <f t="shared" si="0"/>
        <v>2025</v>
      </c>
      <c r="B52">
        <f>SUMIF(DataQ!$C:$C,DataCY!$A52,DataQ!E:E)</f>
        <v>2599199.9</v>
      </c>
      <c r="C52">
        <f>AVERAGEIF(DataQ!$C:$C,DataCY!$A52,DataQ!F:F)</f>
        <v>33430.337500000001</v>
      </c>
      <c r="D52">
        <f>SUMIF(DataQ!$C:$C,DataCY!$A52,DataQ!G:G)</f>
        <v>41739.919999999998</v>
      </c>
      <c r="E52">
        <f>AVERAGEIF(DataQ!$C:$C,DataCY!$A52,DataQ!H:H)</f>
        <v>4.3347962500000001</v>
      </c>
      <c r="F52">
        <f>SUMIF(DataQ!$C:$C,DataCY!$A52,DataQ!I:I)</f>
        <v>1728007.4</v>
      </c>
      <c r="G52">
        <f>SUMIF(DataQ!$C:$C,DataCY!$A52,DataQ!J:J)</f>
        <v>157763.24</v>
      </c>
      <c r="H52">
        <f>SUMIF(DataQ!$C:$C,DataCY!$A52,DataQ!K:K)</f>
        <v>2595669</v>
      </c>
      <c r="I52">
        <f>AVERAGEIF(DataQ!$C:$C,DataCY!$A52,DataQ!L:L)</f>
        <v>33403.509999999995</v>
      </c>
      <c r="J52">
        <f>SUMIF(DataQ!$C:$C,DataCY!$A52,DataQ!M:M)</f>
        <v>41710.51</v>
      </c>
      <c r="K52">
        <f>AVERAGEIF(DataQ!$C:$C,DataCY!$A52,DataQ!N:N)</f>
        <v>4.4113922499999996</v>
      </c>
      <c r="L52">
        <f>SUMIF(DataQ!$C:$C,DataCY!$A52,DataQ!O:O)</f>
        <v>1724383.3</v>
      </c>
      <c r="M52">
        <f>SUMIF(DataQ!$C:$C,DataCY!$A52,DataQ!P:P)</f>
        <v>175320.8</v>
      </c>
    </row>
    <row r="53" spans="1:13">
      <c r="A53">
        <f t="shared" si="0"/>
        <v>2026</v>
      </c>
      <c r="B53">
        <f>SUMIF(DataQ!$C:$C,DataCY!$A53,DataQ!E:E)</f>
        <v>2641599.4000000004</v>
      </c>
      <c r="C53">
        <f>AVERAGEIF(DataQ!$C:$C,DataCY!$A53,DataQ!F:F)</f>
        <v>33874.042499999996</v>
      </c>
      <c r="D53">
        <f>SUMIF(DataQ!$C:$C,DataCY!$A53,DataQ!G:G)</f>
        <v>42860.7</v>
      </c>
      <c r="E53">
        <f>AVERAGEIF(DataQ!$C:$C,DataCY!$A53,DataQ!H:H)</f>
        <v>4.1271620000000002</v>
      </c>
      <c r="F53">
        <f>SUMIF(DataQ!$C:$C,DataCY!$A53,DataQ!I:I)</f>
        <v>1753976.7</v>
      </c>
      <c r="G53">
        <f>SUMIF(DataQ!$C:$C,DataCY!$A53,DataQ!J:J)</f>
        <v>164524.54999999999</v>
      </c>
      <c r="H53">
        <f>SUMIF(DataQ!$C:$C,DataCY!$A53,DataQ!K:K)</f>
        <v>2634793.7999999998</v>
      </c>
      <c r="I53">
        <f>AVERAGEIF(DataQ!$C:$C,DataCY!$A53,DataQ!L:L)</f>
        <v>33820.61</v>
      </c>
      <c r="J53">
        <f>SUMIF(DataQ!$C:$C,DataCY!$A53,DataQ!M:M)</f>
        <v>42779.31</v>
      </c>
      <c r="K53">
        <f>AVERAGEIF(DataQ!$C:$C,DataCY!$A53,DataQ!N:N)</f>
        <v>4.2783832500000001</v>
      </c>
      <c r="L53">
        <f>SUMIF(DataQ!$C:$C,DataCY!$A53,DataQ!O:O)</f>
        <v>1746831.0000000002</v>
      </c>
      <c r="M53">
        <f>SUMIF(DataQ!$C:$C,DataCY!$A53,DataQ!P:P)</f>
        <v>187589.46</v>
      </c>
    </row>
    <row r="54" spans="1:13">
      <c r="A54">
        <f t="shared" si="0"/>
        <v>2027</v>
      </c>
      <c r="B54">
        <f>SUMIF(DataQ!$C:$C,DataCY!$A54,DataQ!E:E)</f>
        <v>2685362</v>
      </c>
      <c r="C54">
        <f>AVERAGEIF(DataQ!$C:$C,DataCY!$A54,DataQ!F:F)</f>
        <v>34275.1325</v>
      </c>
      <c r="D54">
        <f>SUMIF(DataQ!$C:$C,DataCY!$A54,DataQ!G:G)</f>
        <v>43970.62</v>
      </c>
      <c r="E54">
        <f>AVERAGEIF(DataQ!$C:$C,DataCY!$A54,DataQ!H:H)</f>
        <v>3.940423</v>
      </c>
      <c r="F54">
        <f>SUMIF(DataQ!$C:$C,DataCY!$A54,DataQ!I:I)</f>
        <v>1776296.8</v>
      </c>
      <c r="G54">
        <f>SUMIF(DataQ!$C:$C,DataCY!$A54,DataQ!J:J)</f>
        <v>171817.2</v>
      </c>
      <c r="H54">
        <f>SUMIF(DataQ!$C:$C,DataCY!$A54,DataQ!K:K)</f>
        <v>2679156.9000000004</v>
      </c>
      <c r="I54">
        <f>AVERAGEIF(DataQ!$C:$C,DataCY!$A54,DataQ!L:L)</f>
        <v>34229.767500000002</v>
      </c>
      <c r="J54">
        <f>SUMIF(DataQ!$C:$C,DataCY!$A54,DataQ!M:M)</f>
        <v>43892.160000000003</v>
      </c>
      <c r="K54">
        <f>AVERAGEIF(DataQ!$C:$C,DataCY!$A54,DataQ!N:N)</f>
        <v>4.0675902500000003</v>
      </c>
      <c r="L54">
        <f>SUMIF(DataQ!$C:$C,DataCY!$A54,DataQ!O:O)</f>
        <v>1768571.0999999999</v>
      </c>
      <c r="M54">
        <f>SUMIF(DataQ!$C:$C,DataCY!$A54,DataQ!P:P)</f>
        <v>195266.73</v>
      </c>
    </row>
    <row r="55" spans="1:13">
      <c r="A55">
        <f t="shared" si="0"/>
        <v>2028</v>
      </c>
      <c r="B55">
        <f>SUMIF(DataQ!$C:$C,DataCY!$A55,DataQ!E:E)</f>
        <v>2729599.8</v>
      </c>
      <c r="C55">
        <f>AVERAGEIF(DataQ!$C:$C,DataCY!$A55,DataQ!F:F)</f>
        <v>34669.897500000006</v>
      </c>
      <c r="D55">
        <f>SUMIF(DataQ!$C:$C,DataCY!$A55,DataQ!G:G)</f>
        <v>45110.009999999995</v>
      </c>
      <c r="E55">
        <f>AVERAGEIF(DataQ!$C:$C,DataCY!$A55,DataQ!H:H)</f>
        <v>3.7972135000000007</v>
      </c>
      <c r="F55">
        <f>SUMIF(DataQ!$C:$C,DataCY!$A55,DataQ!I:I)</f>
        <v>1805721</v>
      </c>
      <c r="G55">
        <f>SUMIF(DataQ!$C:$C,DataCY!$A55,DataQ!J:J)</f>
        <v>178652.46</v>
      </c>
      <c r="H55">
        <f>SUMIF(DataQ!$C:$C,DataCY!$A55,DataQ!K:K)</f>
        <v>2724109.2</v>
      </c>
      <c r="I55">
        <f>AVERAGEIF(DataQ!$C:$C,DataCY!$A55,DataQ!L:L)</f>
        <v>34633.960000000006</v>
      </c>
      <c r="J55">
        <f>SUMIF(DataQ!$C:$C,DataCY!$A55,DataQ!M:M)</f>
        <v>45046.39</v>
      </c>
      <c r="K55">
        <f>AVERAGEIF(DataQ!$C:$C,DataCY!$A55,DataQ!N:N)</f>
        <v>3.89694925</v>
      </c>
      <c r="L55">
        <f>SUMIF(DataQ!$C:$C,DataCY!$A55,DataQ!O:O)</f>
        <v>1798049.6</v>
      </c>
      <c r="M55">
        <f>SUMIF(DataQ!$C:$C,DataCY!$A55,DataQ!P:P)</f>
        <v>202901.57</v>
      </c>
    </row>
    <row r="56" spans="1:13">
      <c r="A56">
        <f t="shared" si="0"/>
        <v>2029</v>
      </c>
      <c r="B56">
        <f>SUMIF(DataQ!$C:$C,DataCY!$A56,DataQ!E:E)</f>
        <v>2773606.0999999996</v>
      </c>
      <c r="C56">
        <f>AVERAGEIF(DataQ!$C:$C,DataCY!$A56,DataQ!F:F)</f>
        <v>35019.357500000006</v>
      </c>
      <c r="D56">
        <f>SUMIF(DataQ!$C:$C,DataCY!$A56,DataQ!G:G)</f>
        <v>46305.22</v>
      </c>
      <c r="E56">
        <f>AVERAGEIF(DataQ!$C:$C,DataCY!$A56,DataQ!H:H)</f>
        <v>3.7498889999999996</v>
      </c>
      <c r="F56">
        <f>SUMIF(DataQ!$C:$C,DataCY!$A56,DataQ!I:I)</f>
        <v>1836101.0999999999</v>
      </c>
      <c r="G56">
        <f>SUMIF(DataQ!$C:$C,DataCY!$A56,DataQ!J:J)</f>
        <v>185508.05</v>
      </c>
      <c r="H56">
        <f>SUMIF(DataQ!$C:$C,DataCY!$A56,DataQ!K:K)</f>
        <v>2769096.2</v>
      </c>
      <c r="I56">
        <f>AVERAGEIF(DataQ!$C:$C,DataCY!$A56,DataQ!L:L)</f>
        <v>34992.587500000001</v>
      </c>
      <c r="J56">
        <f>SUMIF(DataQ!$C:$C,DataCY!$A56,DataQ!M:M)</f>
        <v>46256.21</v>
      </c>
      <c r="K56">
        <f>AVERAGEIF(DataQ!$C:$C,DataCY!$A56,DataQ!N:N)</f>
        <v>3.8234867499999998</v>
      </c>
      <c r="L56">
        <f>SUMIF(DataQ!$C:$C,DataCY!$A56,DataQ!O:O)</f>
        <v>1828733.4</v>
      </c>
      <c r="M56">
        <f>SUMIF(DataQ!$C:$C,DataCY!$A56,DataQ!P:P)</f>
        <v>210643.56</v>
      </c>
    </row>
    <row r="57" spans="1:13">
      <c r="A57">
        <f t="shared" si="0"/>
        <v>2030</v>
      </c>
      <c r="B57">
        <f>SUMIF(DataQ!$C:$C,DataCY!$A57,DataQ!E:E)</f>
        <v>2818253</v>
      </c>
      <c r="C57">
        <f>AVERAGEIF(DataQ!$C:$C,DataCY!$A57,DataQ!F:F)</f>
        <v>35334.71</v>
      </c>
      <c r="D57">
        <f>SUMIF(DataQ!$C:$C,DataCY!$A57,DataQ!G:G)</f>
        <v>47557.090000000004</v>
      </c>
      <c r="E57">
        <f>AVERAGEIF(DataQ!$C:$C,DataCY!$A57,DataQ!H:H)</f>
        <v>3.7498765000000001</v>
      </c>
      <c r="F57">
        <f>SUMIF(DataQ!$C:$C,DataCY!$A57,DataQ!I:I)</f>
        <v>1864950.2000000002</v>
      </c>
      <c r="G57">
        <f>SUMIF(DataQ!$C:$C,DataCY!$A57,DataQ!J:J)</f>
        <v>192243.25</v>
      </c>
      <c r="H57">
        <f>SUMIF(DataQ!$C:$C,DataCY!$A57,DataQ!K:K)</f>
        <v>2814919.6999999997</v>
      </c>
      <c r="I57">
        <f>AVERAGEIF(DataQ!$C:$C,DataCY!$A57,DataQ!L:L)</f>
        <v>35317.572499999995</v>
      </c>
      <c r="J57">
        <f>SUMIF(DataQ!$C:$C,DataCY!$A57,DataQ!M:M)</f>
        <v>47524.579999999994</v>
      </c>
      <c r="K57">
        <f>AVERAGEIF(DataQ!$C:$C,DataCY!$A57,DataQ!N:N)</f>
        <v>3.79656525</v>
      </c>
      <c r="L57">
        <f>SUMIF(DataQ!$C:$C,DataCY!$A57,DataQ!O:O)</f>
        <v>1858103.2</v>
      </c>
      <c r="M57">
        <f>SUMIF(DataQ!$C:$C,DataCY!$A57,DataQ!P:P)</f>
        <v>218049.84000000003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D62D6-4D93-4C5F-81CE-888D6F665866}">
  <sheetPr codeName="Sheet20"/>
  <dimension ref="A1:CS32"/>
  <sheetViews>
    <sheetView workbookViewId="0">
      <pane xSplit="1" ySplit="8" topLeftCell="BW9" activePane="bottomRight" state="frozen"/>
      <selection pane="topRight" activeCell="B1" sqref="B1"/>
      <selection pane="bottomLeft" activeCell="A7" sqref="A7"/>
      <selection pane="bottomRight" activeCell="CM29" sqref="CM29"/>
    </sheetView>
  </sheetViews>
  <sheetFormatPr defaultRowHeight="14.5"/>
  <cols>
    <col min="2" max="63" width="16.7265625" customWidth="1"/>
    <col min="64" max="64" width="2.7265625" customWidth="1"/>
    <col min="65" max="65" width="8.1796875" bestFit="1" customWidth="1"/>
  </cols>
  <sheetData>
    <row r="1" spans="1:97" ht="29">
      <c r="B1" t="s">
        <v>341</v>
      </c>
      <c r="C1" t="s">
        <v>341</v>
      </c>
      <c r="D1" t="s">
        <v>341</v>
      </c>
      <c r="E1" t="s">
        <v>341</v>
      </c>
      <c r="F1" t="s">
        <v>341</v>
      </c>
      <c r="G1" t="s">
        <v>341</v>
      </c>
      <c r="H1" t="s">
        <v>341</v>
      </c>
      <c r="I1" t="s">
        <v>341</v>
      </c>
      <c r="J1" t="s">
        <v>341</v>
      </c>
      <c r="K1" t="s">
        <v>341</v>
      </c>
      <c r="L1" t="s">
        <v>341</v>
      </c>
      <c r="M1" t="s">
        <v>341</v>
      </c>
      <c r="N1" t="s">
        <v>341</v>
      </c>
      <c r="O1" t="s">
        <v>341</v>
      </c>
      <c r="P1" t="s">
        <v>341</v>
      </c>
      <c r="Q1" t="s">
        <v>341</v>
      </c>
      <c r="R1" t="s">
        <v>341</v>
      </c>
      <c r="S1" t="s">
        <v>341</v>
      </c>
      <c r="T1" t="s">
        <v>341</v>
      </c>
      <c r="U1" t="s">
        <v>341</v>
      </c>
      <c r="V1" t="s">
        <v>341</v>
      </c>
      <c r="W1" t="s">
        <v>341</v>
      </c>
      <c r="X1" t="s">
        <v>341</v>
      </c>
      <c r="Y1" t="s">
        <v>341</v>
      </c>
      <c r="Z1" t="s">
        <v>341</v>
      </c>
      <c r="AA1" t="s">
        <v>341</v>
      </c>
      <c r="AB1" t="s">
        <v>341</v>
      </c>
      <c r="AC1" t="s">
        <v>341</v>
      </c>
      <c r="AD1" t="s">
        <v>341</v>
      </c>
      <c r="AE1" t="s">
        <v>341</v>
      </c>
      <c r="AF1" t="s">
        <v>341</v>
      </c>
      <c r="AG1" t="s">
        <v>10</v>
      </c>
      <c r="AH1" t="s">
        <v>10</v>
      </c>
      <c r="AI1" t="s">
        <v>10</v>
      </c>
      <c r="AJ1" t="s">
        <v>10</v>
      </c>
      <c r="AK1" t="s">
        <v>10</v>
      </c>
      <c r="AL1" t="s">
        <v>10</v>
      </c>
      <c r="AM1" t="s">
        <v>10</v>
      </c>
      <c r="AN1" t="s">
        <v>10</v>
      </c>
      <c r="AO1" t="s">
        <v>10</v>
      </c>
      <c r="AP1" t="s">
        <v>10</v>
      </c>
      <c r="AQ1" t="s">
        <v>10</v>
      </c>
      <c r="AR1" t="s">
        <v>10</v>
      </c>
      <c r="AS1" t="s">
        <v>10</v>
      </c>
      <c r="AT1" t="s">
        <v>10</v>
      </c>
      <c r="AU1" t="s">
        <v>10</v>
      </c>
      <c r="AV1" t="s">
        <v>10</v>
      </c>
      <c r="AW1" t="s">
        <v>10</v>
      </c>
      <c r="AX1" t="s">
        <v>10</v>
      </c>
      <c r="AY1" t="s">
        <v>10</v>
      </c>
      <c r="AZ1" t="s">
        <v>10</v>
      </c>
      <c r="BA1" t="s">
        <v>10</v>
      </c>
      <c r="BB1" t="s">
        <v>10</v>
      </c>
      <c r="BC1" t="s">
        <v>10</v>
      </c>
      <c r="BD1" t="s">
        <v>10</v>
      </c>
      <c r="BE1" t="s">
        <v>10</v>
      </c>
      <c r="BF1" t="s">
        <v>10</v>
      </c>
      <c r="BG1" t="s">
        <v>10</v>
      </c>
      <c r="BH1" t="s">
        <v>10</v>
      </c>
      <c r="BI1" t="s">
        <v>10</v>
      </c>
      <c r="BJ1" t="s">
        <v>10</v>
      </c>
      <c r="BK1" t="s">
        <v>10</v>
      </c>
      <c r="BM1" t="s">
        <v>342</v>
      </c>
      <c r="BN1" s="5" t="s">
        <v>603</v>
      </c>
      <c r="BO1" s="5" t="s">
        <v>768</v>
      </c>
      <c r="BP1" s="5" t="s">
        <v>769</v>
      </c>
      <c r="BQ1" s="5" t="s">
        <v>770</v>
      </c>
      <c r="BR1" s="5" t="s">
        <v>771</v>
      </c>
      <c r="BS1" s="5" t="s">
        <v>772</v>
      </c>
      <c r="BT1" s="5" t="s">
        <v>773</v>
      </c>
      <c r="BU1" s="5" t="s">
        <v>774</v>
      </c>
      <c r="BV1" s="5" t="s">
        <v>775</v>
      </c>
      <c r="BW1" s="5" t="s">
        <v>776</v>
      </c>
      <c r="BX1" s="5" t="s">
        <v>777</v>
      </c>
      <c r="BY1" s="5" t="s">
        <v>778</v>
      </c>
      <c r="BZ1" s="5" t="s">
        <v>779</v>
      </c>
      <c r="CA1" s="5" t="s">
        <v>780</v>
      </c>
      <c r="CB1" s="5" t="s">
        <v>781</v>
      </c>
      <c r="CC1" s="5" t="s">
        <v>782</v>
      </c>
      <c r="CD1" s="5" t="s">
        <v>783</v>
      </c>
      <c r="CE1" s="5" t="s">
        <v>784</v>
      </c>
      <c r="CF1" s="5" t="s">
        <v>785</v>
      </c>
      <c r="CG1" s="5" t="s">
        <v>786</v>
      </c>
      <c r="CH1" s="5" t="s">
        <v>787</v>
      </c>
      <c r="CI1" s="5" t="s">
        <v>788</v>
      </c>
      <c r="CJ1" s="5" t="s">
        <v>789</v>
      </c>
      <c r="CK1" s="5" t="s">
        <v>790</v>
      </c>
      <c r="CL1" s="5" t="s">
        <v>791</v>
      </c>
      <c r="CM1" s="5" t="s">
        <v>792</v>
      </c>
      <c r="CN1" s="5" t="s">
        <v>793</v>
      </c>
      <c r="CO1" s="5" t="s">
        <v>794</v>
      </c>
      <c r="CP1" s="5" t="s">
        <v>795</v>
      </c>
      <c r="CQ1" s="5" t="s">
        <v>796</v>
      </c>
      <c r="CR1" s="5" t="s">
        <v>797</v>
      </c>
      <c r="CS1" s="5" t="s">
        <v>156</v>
      </c>
    </row>
    <row r="2" spans="1:97">
      <c r="BN2" s="284">
        <f>AVERAGE(BN12:BN31)</f>
        <v>2.8143179545442782</v>
      </c>
      <c r="BO2" s="284">
        <f t="shared" ref="BO2:CR2" si="0">AVERAGE(BO12:BO31)</f>
        <v>3.5916962184737544</v>
      </c>
      <c r="BP2" s="284">
        <f>AVERAGE(BP14:BP31)</f>
        <v>3.9530871346834231</v>
      </c>
      <c r="BQ2" s="284">
        <f t="shared" si="0"/>
        <v>2.2421638833857473</v>
      </c>
      <c r="BR2" s="284">
        <f t="shared" si="0"/>
        <v>3.7980743989141601</v>
      </c>
      <c r="BS2" s="284">
        <f t="shared" si="0"/>
        <v>2.7823445048647297</v>
      </c>
      <c r="BT2" s="284">
        <f t="shared" si="0"/>
        <v>3.1343494256570499</v>
      </c>
      <c r="BU2" s="284">
        <f t="shared" si="0"/>
        <v>3.0502152063159711</v>
      </c>
      <c r="BV2" s="284">
        <f t="shared" si="0"/>
        <v>2.3573552761818712</v>
      </c>
      <c r="BW2" s="284">
        <f t="shared" si="0"/>
        <v>4.7454643142734794</v>
      </c>
      <c r="BX2" s="284">
        <f>AVERAGE(BX12:BX31)</f>
        <v>3.2815287712873937</v>
      </c>
      <c r="BY2" s="284">
        <f t="shared" si="0"/>
        <v>5.3362375296214539</v>
      </c>
      <c r="BZ2" s="284">
        <f t="shared" si="0"/>
        <v>3.960696689119211</v>
      </c>
      <c r="CA2" s="284">
        <f t="shared" si="0"/>
        <v>4.0946322762145382</v>
      </c>
      <c r="CB2" s="284">
        <f t="shared" si="0"/>
        <v>4.6181676341360873</v>
      </c>
      <c r="CC2" s="284">
        <f t="shared" si="0"/>
        <v>3.7317936744665303</v>
      </c>
      <c r="CD2" s="284">
        <f t="shared" si="0"/>
        <v>2.8311903200191901</v>
      </c>
      <c r="CE2" s="284">
        <f t="shared" si="0"/>
        <v>2.4090048906760146</v>
      </c>
      <c r="CF2" s="284">
        <f t="shared" si="0"/>
        <v>4.9561719999869878</v>
      </c>
      <c r="CG2" s="284">
        <f t="shared" si="0"/>
        <v>4.7532364083462024</v>
      </c>
      <c r="CH2" s="284">
        <f t="shared" si="0"/>
        <v>3.8993341175052878</v>
      </c>
      <c r="CI2" s="284">
        <f t="shared" si="0"/>
        <v>4.1890307080695592</v>
      </c>
      <c r="CJ2" s="284">
        <f t="shared" si="0"/>
        <v>3.7365702403300043</v>
      </c>
      <c r="CK2" s="284">
        <f t="shared" si="0"/>
        <v>4.5081332599142385</v>
      </c>
      <c r="CL2" s="284">
        <f t="shared" si="0"/>
        <v>4.2950500113534096</v>
      </c>
      <c r="CM2" s="284">
        <f t="shared" si="0"/>
        <v>2.9605303568234786</v>
      </c>
      <c r="CN2" s="284">
        <f t="shared" si="0"/>
        <v>3.5965285655748218</v>
      </c>
      <c r="CO2" s="284">
        <f t="shared" si="0"/>
        <v>4.275638433757095</v>
      </c>
      <c r="CP2" s="284">
        <f t="shared" si="0"/>
        <v>3.3271083364111824</v>
      </c>
      <c r="CQ2" s="284">
        <f t="shared" si="0"/>
        <v>4.5506017163617773</v>
      </c>
      <c r="CR2" s="284">
        <f t="shared" si="0"/>
        <v>2.9605102113867061</v>
      </c>
      <c r="CS2" s="8">
        <f>MEDIAN(BN2:CR2)</f>
        <v>3.7365702403300043</v>
      </c>
    </row>
    <row r="3" spans="1:97">
      <c r="A3" s="109" t="s">
        <v>219</v>
      </c>
      <c r="B3" t="s">
        <v>157</v>
      </c>
      <c r="C3" t="s">
        <v>158</v>
      </c>
      <c r="D3" t="s">
        <v>159</v>
      </c>
      <c r="E3" t="s">
        <v>160</v>
      </c>
      <c r="F3" t="s">
        <v>161</v>
      </c>
      <c r="G3" t="s">
        <v>162</v>
      </c>
      <c r="H3" t="s">
        <v>163</v>
      </c>
      <c r="I3" t="s">
        <v>164</v>
      </c>
      <c r="J3" t="s">
        <v>165</v>
      </c>
      <c r="K3" t="s">
        <v>166</v>
      </c>
      <c r="L3" t="s">
        <v>167</v>
      </c>
      <c r="M3" t="s">
        <v>168</v>
      </c>
      <c r="N3" t="s">
        <v>169</v>
      </c>
      <c r="O3" t="s">
        <v>170</v>
      </c>
      <c r="P3" t="s">
        <v>171</v>
      </c>
      <c r="Q3" t="s">
        <v>172</v>
      </c>
      <c r="R3" t="s">
        <v>173</v>
      </c>
      <c r="S3" t="s">
        <v>174</v>
      </c>
      <c r="T3" t="s">
        <v>175</v>
      </c>
      <c r="U3" t="s">
        <v>176</v>
      </c>
      <c r="V3" t="s">
        <v>177</v>
      </c>
      <c r="W3" t="s">
        <v>178</v>
      </c>
      <c r="X3" t="s">
        <v>179</v>
      </c>
      <c r="Y3" t="s">
        <v>180</v>
      </c>
      <c r="Z3" t="s">
        <v>181</v>
      </c>
      <c r="AA3" t="s">
        <v>182</v>
      </c>
      <c r="AB3" t="s">
        <v>183</v>
      </c>
      <c r="AC3" t="s">
        <v>184</v>
      </c>
      <c r="AD3" t="s">
        <v>185</v>
      </c>
      <c r="AE3" t="s">
        <v>186</v>
      </c>
      <c r="AF3" t="s">
        <v>187</v>
      </c>
      <c r="AG3" t="s">
        <v>188</v>
      </c>
      <c r="AH3" t="s">
        <v>189</v>
      </c>
      <c r="AI3" t="s">
        <v>190</v>
      </c>
      <c r="AJ3" t="s">
        <v>191</v>
      </c>
      <c r="AK3" t="s">
        <v>192</v>
      </c>
      <c r="AL3" t="s">
        <v>193</v>
      </c>
      <c r="AM3" t="s">
        <v>194</v>
      </c>
      <c r="AN3" t="s">
        <v>195</v>
      </c>
      <c r="AO3" t="s">
        <v>196</v>
      </c>
      <c r="AP3" t="s">
        <v>197</v>
      </c>
      <c r="AQ3" t="s">
        <v>198</v>
      </c>
      <c r="AR3" t="s">
        <v>199</v>
      </c>
      <c r="AS3" t="s">
        <v>200</v>
      </c>
      <c r="AT3" t="s">
        <v>201</v>
      </c>
      <c r="AU3" t="s">
        <v>202</v>
      </c>
      <c r="AV3" t="s">
        <v>203</v>
      </c>
      <c r="AW3" t="s">
        <v>204</v>
      </c>
      <c r="AX3" t="s">
        <v>205</v>
      </c>
      <c r="AY3" t="s">
        <v>206</v>
      </c>
      <c r="AZ3" t="s">
        <v>207</v>
      </c>
      <c r="BA3" t="s">
        <v>208</v>
      </c>
      <c r="BB3" t="s">
        <v>209</v>
      </c>
      <c r="BC3" t="s">
        <v>210</v>
      </c>
      <c r="BD3" t="s">
        <v>211</v>
      </c>
      <c r="BE3" t="s">
        <v>212</v>
      </c>
      <c r="BF3" t="s">
        <v>213</v>
      </c>
      <c r="BG3" t="s">
        <v>214</v>
      </c>
      <c r="BH3" t="s">
        <v>215</v>
      </c>
      <c r="BI3" t="s">
        <v>216</v>
      </c>
      <c r="BJ3" t="s">
        <v>217</v>
      </c>
      <c r="BK3" t="s">
        <v>218</v>
      </c>
    </row>
    <row r="4" spans="1:97" s="5" customFormat="1" ht="87">
      <c r="A4" s="5" t="s">
        <v>225</v>
      </c>
      <c r="B4" s="5" t="s">
        <v>230</v>
      </c>
      <c r="C4" s="5" t="s">
        <v>233</v>
      </c>
      <c r="D4" s="5" t="s">
        <v>236</v>
      </c>
      <c r="E4" s="5" t="s">
        <v>237</v>
      </c>
      <c r="F4" s="5" t="s">
        <v>238</v>
      </c>
      <c r="G4" s="5" t="s">
        <v>240</v>
      </c>
      <c r="H4" s="5" t="s">
        <v>243</v>
      </c>
      <c r="I4" s="5" t="s">
        <v>244</v>
      </c>
      <c r="J4" s="5" t="s">
        <v>245</v>
      </c>
      <c r="K4" s="5" t="s">
        <v>246</v>
      </c>
      <c r="L4" s="5" t="s">
        <v>247</v>
      </c>
      <c r="M4" s="5" t="s">
        <v>248</v>
      </c>
      <c r="N4" s="5" t="s">
        <v>249</v>
      </c>
      <c r="O4" s="5" t="s">
        <v>250</v>
      </c>
      <c r="P4" s="5" t="s">
        <v>252</v>
      </c>
      <c r="Q4" s="5" t="s">
        <v>254</v>
      </c>
      <c r="R4" s="5" t="s">
        <v>255</v>
      </c>
      <c r="S4" s="5" t="s">
        <v>257</v>
      </c>
      <c r="T4" s="5" t="s">
        <v>260</v>
      </c>
      <c r="U4" s="5" t="s">
        <v>261</v>
      </c>
      <c r="V4" s="5" t="s">
        <v>262</v>
      </c>
      <c r="W4" s="5" t="s">
        <v>263</v>
      </c>
      <c r="X4" s="5" t="s">
        <v>264</v>
      </c>
      <c r="Y4" s="5" t="s">
        <v>266</v>
      </c>
      <c r="Z4" s="5" t="s">
        <v>267</v>
      </c>
      <c r="AA4" s="5" t="s">
        <v>268</v>
      </c>
      <c r="AB4" s="5" t="s">
        <v>269</v>
      </c>
      <c r="AC4" s="5" t="s">
        <v>270</v>
      </c>
      <c r="AD4" s="5" t="s">
        <v>271</v>
      </c>
      <c r="AE4" s="5" t="s">
        <v>273</v>
      </c>
      <c r="AF4" s="5" t="s">
        <v>274</v>
      </c>
      <c r="AG4" s="5" t="s">
        <v>276</v>
      </c>
      <c r="AH4" s="5" t="s">
        <v>277</v>
      </c>
      <c r="AI4" s="5" t="s">
        <v>280</v>
      </c>
      <c r="AJ4" s="5" t="s">
        <v>283</v>
      </c>
      <c r="AK4" s="5" t="s">
        <v>284</v>
      </c>
      <c r="AL4" s="5" t="s">
        <v>285</v>
      </c>
      <c r="AM4" s="5" t="s">
        <v>287</v>
      </c>
      <c r="AN4" s="5" t="s">
        <v>289</v>
      </c>
      <c r="AO4" s="5" t="s">
        <v>290</v>
      </c>
      <c r="AP4" s="5" t="s">
        <v>291</v>
      </c>
      <c r="AQ4" s="5" t="s">
        <v>294</v>
      </c>
      <c r="AR4" s="5" t="s">
        <v>297</v>
      </c>
      <c r="AS4" s="5" t="s">
        <v>299</v>
      </c>
      <c r="AT4" s="5" t="s">
        <v>301</v>
      </c>
      <c r="AU4" s="5" t="s">
        <v>303</v>
      </c>
      <c r="AV4" s="5" t="s">
        <v>304</v>
      </c>
      <c r="AW4" s="5" t="s">
        <v>305</v>
      </c>
      <c r="AX4" s="5" t="s">
        <v>306</v>
      </c>
      <c r="AY4" s="5" t="s">
        <v>307</v>
      </c>
      <c r="AZ4" s="5" t="s">
        <v>309</v>
      </c>
      <c r="BA4" s="5" t="s">
        <v>310</v>
      </c>
      <c r="BB4" s="5" t="s">
        <v>311</v>
      </c>
      <c r="BC4" s="5" t="s">
        <v>313</v>
      </c>
      <c r="BD4" s="5" t="s">
        <v>314</v>
      </c>
      <c r="BE4" s="5" t="s">
        <v>315</v>
      </c>
      <c r="BF4" s="5" t="s">
        <v>316</v>
      </c>
      <c r="BG4" s="5" t="s">
        <v>317</v>
      </c>
      <c r="BH4" s="5" t="s">
        <v>318</v>
      </c>
      <c r="BI4" s="5" t="s">
        <v>319</v>
      </c>
      <c r="BJ4" s="5" t="s">
        <v>321</v>
      </c>
      <c r="BK4" s="5" t="s">
        <v>322</v>
      </c>
    </row>
    <row r="5" spans="1:97">
      <c r="A5" t="s">
        <v>224</v>
      </c>
      <c r="B5" t="s">
        <v>229</v>
      </c>
      <c r="C5" t="s">
        <v>232</v>
      </c>
      <c r="D5" t="s">
        <v>235</v>
      </c>
      <c r="E5" t="s">
        <v>229</v>
      </c>
      <c r="F5" t="s">
        <v>229</v>
      </c>
      <c r="G5" t="s">
        <v>239</v>
      </c>
      <c r="H5" t="s">
        <v>242</v>
      </c>
      <c r="I5" t="s">
        <v>229</v>
      </c>
      <c r="J5" t="s">
        <v>229</v>
      </c>
      <c r="K5" t="s">
        <v>229</v>
      </c>
      <c r="L5" t="s">
        <v>239</v>
      </c>
      <c r="M5" t="s">
        <v>229</v>
      </c>
      <c r="N5" t="s">
        <v>239</v>
      </c>
      <c r="O5" t="s">
        <v>229</v>
      </c>
      <c r="P5" t="s">
        <v>229</v>
      </c>
      <c r="Q5" t="s">
        <v>253</v>
      </c>
      <c r="R5" t="s">
        <v>239</v>
      </c>
      <c r="S5" t="s">
        <v>229</v>
      </c>
      <c r="T5" t="s">
        <v>232</v>
      </c>
      <c r="U5" t="s">
        <v>229</v>
      </c>
      <c r="V5" t="s">
        <v>229</v>
      </c>
      <c r="W5" t="s">
        <v>229</v>
      </c>
      <c r="X5" t="s">
        <v>229</v>
      </c>
      <c r="Y5" t="s">
        <v>239</v>
      </c>
      <c r="Z5" t="s">
        <v>229</v>
      </c>
      <c r="AA5" t="s">
        <v>229</v>
      </c>
      <c r="AB5" t="s">
        <v>229</v>
      </c>
      <c r="AC5" t="s">
        <v>229</v>
      </c>
      <c r="AD5" t="s">
        <v>229</v>
      </c>
      <c r="AE5" t="s">
        <v>229</v>
      </c>
      <c r="AF5" t="s">
        <v>229</v>
      </c>
      <c r="AG5" t="s">
        <v>69</v>
      </c>
      <c r="AH5" t="s">
        <v>232</v>
      </c>
      <c r="AI5" t="s">
        <v>232</v>
      </c>
      <c r="AJ5" t="s">
        <v>232</v>
      </c>
      <c r="AK5" t="s">
        <v>69</v>
      </c>
      <c r="AL5" t="s">
        <v>232</v>
      </c>
      <c r="AM5" t="s">
        <v>286</v>
      </c>
      <c r="AN5" t="s">
        <v>232</v>
      </c>
      <c r="AO5" t="s">
        <v>232</v>
      </c>
      <c r="AP5" t="s">
        <v>239</v>
      </c>
      <c r="AQ5" t="s">
        <v>293</v>
      </c>
      <c r="AR5" t="s">
        <v>296</v>
      </c>
      <c r="AS5" t="s">
        <v>232</v>
      </c>
      <c r="AT5" t="s">
        <v>300</v>
      </c>
      <c r="AU5" t="s">
        <v>302</v>
      </c>
      <c r="AV5" t="s">
        <v>232</v>
      </c>
      <c r="AW5" t="s">
        <v>232</v>
      </c>
      <c r="AX5" t="s">
        <v>232</v>
      </c>
      <c r="AY5" t="s">
        <v>72</v>
      </c>
      <c r="AZ5" t="s">
        <v>308</v>
      </c>
      <c r="BA5" t="s">
        <v>229</v>
      </c>
      <c r="BB5" t="s">
        <v>232</v>
      </c>
      <c r="BC5" t="s">
        <v>312</v>
      </c>
      <c r="BD5" t="s">
        <v>232</v>
      </c>
      <c r="BE5" t="s">
        <v>239</v>
      </c>
      <c r="BF5" t="s">
        <v>232</v>
      </c>
      <c r="BG5" t="s">
        <v>239</v>
      </c>
      <c r="BH5" t="s">
        <v>239</v>
      </c>
      <c r="BI5" t="s">
        <v>232</v>
      </c>
      <c r="BJ5" t="s">
        <v>69</v>
      </c>
      <c r="BK5" t="s">
        <v>232</v>
      </c>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row>
    <row r="6" spans="1:97">
      <c r="A6" t="s">
        <v>223</v>
      </c>
      <c r="B6" t="s">
        <v>228</v>
      </c>
      <c r="C6" t="s">
        <v>228</v>
      </c>
      <c r="D6" t="s">
        <v>228</v>
      </c>
      <c r="E6" t="s">
        <v>228</v>
      </c>
      <c r="F6" t="s">
        <v>228</v>
      </c>
      <c r="G6" t="s">
        <v>228</v>
      </c>
      <c r="H6" t="s">
        <v>228</v>
      </c>
      <c r="I6" t="s">
        <v>228</v>
      </c>
      <c r="J6" t="s">
        <v>228</v>
      </c>
      <c r="K6" t="s">
        <v>228</v>
      </c>
      <c r="L6" t="s">
        <v>228</v>
      </c>
      <c r="M6" t="s">
        <v>228</v>
      </c>
      <c r="N6" t="s">
        <v>228</v>
      </c>
      <c r="O6" t="s">
        <v>228</v>
      </c>
      <c r="P6" t="s">
        <v>228</v>
      </c>
      <c r="Q6" t="s">
        <v>228</v>
      </c>
      <c r="R6" t="s">
        <v>228</v>
      </c>
      <c r="S6" t="s">
        <v>228</v>
      </c>
      <c r="T6" t="s">
        <v>259</v>
      </c>
      <c r="U6" t="s">
        <v>228</v>
      </c>
      <c r="V6" t="s">
        <v>228</v>
      </c>
      <c r="W6" t="s">
        <v>228</v>
      </c>
      <c r="X6" t="s">
        <v>228</v>
      </c>
      <c r="Y6" t="s">
        <v>228</v>
      </c>
      <c r="Z6" t="s">
        <v>228</v>
      </c>
      <c r="AA6" t="s">
        <v>228</v>
      </c>
      <c r="AB6" t="s">
        <v>228</v>
      </c>
      <c r="AC6" t="s">
        <v>228</v>
      </c>
      <c r="AD6" t="s">
        <v>228</v>
      </c>
      <c r="AE6" t="s">
        <v>228</v>
      </c>
      <c r="AF6" t="s">
        <v>228</v>
      </c>
      <c r="AG6" t="s">
        <v>228</v>
      </c>
      <c r="AH6" t="s">
        <v>228</v>
      </c>
      <c r="AI6" t="s">
        <v>279</v>
      </c>
      <c r="AJ6" t="s">
        <v>282</v>
      </c>
      <c r="AK6" t="s">
        <v>228</v>
      </c>
      <c r="AL6" t="s">
        <v>228</v>
      </c>
      <c r="AM6" t="s">
        <v>228</v>
      </c>
      <c r="AN6" t="s">
        <v>228</v>
      </c>
      <c r="AO6" t="s">
        <v>228</v>
      </c>
      <c r="AP6" t="s">
        <v>228</v>
      </c>
      <c r="AQ6" t="s">
        <v>228</v>
      </c>
      <c r="AR6" t="s">
        <v>228</v>
      </c>
      <c r="AS6" t="s">
        <v>228</v>
      </c>
      <c r="AT6" t="s">
        <v>228</v>
      </c>
      <c r="AU6" t="s">
        <v>228</v>
      </c>
      <c r="AV6" t="s">
        <v>228</v>
      </c>
      <c r="AW6" t="s">
        <v>228</v>
      </c>
      <c r="AX6" t="s">
        <v>228</v>
      </c>
      <c r="AY6" t="s">
        <v>228</v>
      </c>
      <c r="AZ6" t="s">
        <v>228</v>
      </c>
      <c r="BA6" t="s">
        <v>228</v>
      </c>
      <c r="BB6" t="s">
        <v>228</v>
      </c>
      <c r="BC6" t="s">
        <v>228</v>
      </c>
      <c r="BD6" t="s">
        <v>228</v>
      </c>
      <c r="BE6" t="s">
        <v>228</v>
      </c>
      <c r="BF6" t="s">
        <v>228</v>
      </c>
      <c r="BG6" t="s">
        <v>228</v>
      </c>
      <c r="BH6" t="s">
        <v>228</v>
      </c>
      <c r="BI6" t="s">
        <v>228</v>
      </c>
      <c r="BJ6" t="s">
        <v>228</v>
      </c>
      <c r="BK6" t="s">
        <v>228</v>
      </c>
    </row>
    <row r="7" spans="1:97">
      <c r="A7" t="s">
        <v>222</v>
      </c>
      <c r="B7" t="s">
        <v>227</v>
      </c>
      <c r="C7" t="s">
        <v>227</v>
      </c>
      <c r="D7" t="s">
        <v>227</v>
      </c>
      <c r="E7" t="s">
        <v>227</v>
      </c>
      <c r="F7" t="s">
        <v>227</v>
      </c>
      <c r="G7" t="s">
        <v>227</v>
      </c>
      <c r="H7" t="s">
        <v>227</v>
      </c>
      <c r="I7" t="s">
        <v>227</v>
      </c>
      <c r="J7" t="s">
        <v>227</v>
      </c>
      <c r="K7" t="s">
        <v>227</v>
      </c>
      <c r="L7" t="s">
        <v>227</v>
      </c>
      <c r="M7" t="s">
        <v>227</v>
      </c>
      <c r="N7" t="s">
        <v>227</v>
      </c>
      <c r="O7" t="s">
        <v>227</v>
      </c>
      <c r="P7" t="s">
        <v>227</v>
      </c>
      <c r="Q7" t="s">
        <v>227</v>
      </c>
      <c r="R7" t="s">
        <v>227</v>
      </c>
      <c r="S7" t="s">
        <v>227</v>
      </c>
      <c r="T7" t="s">
        <v>227</v>
      </c>
      <c r="U7" t="s">
        <v>227</v>
      </c>
      <c r="V7" t="s">
        <v>227</v>
      </c>
      <c r="W7" t="s">
        <v>227</v>
      </c>
      <c r="X7" t="s">
        <v>227</v>
      </c>
      <c r="Y7" t="s">
        <v>227</v>
      </c>
      <c r="Z7" t="s">
        <v>227</v>
      </c>
      <c r="AA7" t="s">
        <v>227</v>
      </c>
      <c r="AB7" t="s">
        <v>227</v>
      </c>
      <c r="AC7" t="s">
        <v>227</v>
      </c>
      <c r="AD7" t="s">
        <v>227</v>
      </c>
      <c r="AE7" t="s">
        <v>227</v>
      </c>
      <c r="AF7" t="s">
        <v>227</v>
      </c>
      <c r="AG7" t="s">
        <v>227</v>
      </c>
      <c r="AH7" t="s">
        <v>227</v>
      </c>
      <c r="AI7" t="s">
        <v>227</v>
      </c>
      <c r="AJ7" t="s">
        <v>227</v>
      </c>
      <c r="AK7" t="s">
        <v>227</v>
      </c>
      <c r="AL7" t="s">
        <v>227</v>
      </c>
      <c r="AM7" t="s">
        <v>227</v>
      </c>
      <c r="AN7" t="s">
        <v>227</v>
      </c>
      <c r="AO7" t="s">
        <v>227</v>
      </c>
      <c r="AP7" t="s">
        <v>227</v>
      </c>
      <c r="AQ7" t="s">
        <v>227</v>
      </c>
      <c r="AR7" t="s">
        <v>227</v>
      </c>
      <c r="AS7" t="s">
        <v>227</v>
      </c>
      <c r="AT7" t="s">
        <v>227</v>
      </c>
      <c r="AU7" t="s">
        <v>227</v>
      </c>
      <c r="AV7" t="s">
        <v>227</v>
      </c>
      <c r="AW7" t="s">
        <v>227</v>
      </c>
      <c r="AX7" t="s">
        <v>227</v>
      </c>
      <c r="AY7" t="s">
        <v>227</v>
      </c>
      <c r="AZ7" t="s">
        <v>227</v>
      </c>
      <c r="BA7" t="s">
        <v>227</v>
      </c>
      <c r="BB7" t="s">
        <v>227</v>
      </c>
      <c r="BC7" t="s">
        <v>227</v>
      </c>
      <c r="BD7" t="s">
        <v>227</v>
      </c>
      <c r="BE7" t="s">
        <v>227</v>
      </c>
      <c r="BF7" t="s">
        <v>227</v>
      </c>
      <c r="BG7" t="s">
        <v>227</v>
      </c>
      <c r="BH7" t="s">
        <v>227</v>
      </c>
      <c r="BI7" t="s">
        <v>227</v>
      </c>
      <c r="BJ7" t="s">
        <v>227</v>
      </c>
      <c r="BK7" t="s">
        <v>227</v>
      </c>
    </row>
    <row r="8" spans="1:97">
      <c r="A8" t="s">
        <v>221</v>
      </c>
      <c r="B8" t="s">
        <v>226</v>
      </c>
      <c r="C8" t="s">
        <v>231</v>
      </c>
      <c r="D8" t="s">
        <v>234</v>
      </c>
      <c r="E8" t="s">
        <v>226</v>
      </c>
      <c r="F8" t="s">
        <v>226</v>
      </c>
      <c r="G8" t="s">
        <v>226</v>
      </c>
      <c r="H8" t="s">
        <v>241</v>
      </c>
      <c r="I8" t="s">
        <v>226</v>
      </c>
      <c r="J8" t="s">
        <v>226</v>
      </c>
      <c r="K8" t="s">
        <v>241</v>
      </c>
      <c r="L8" t="s">
        <v>226</v>
      </c>
      <c r="M8" t="s">
        <v>241</v>
      </c>
      <c r="N8" t="s">
        <v>234</v>
      </c>
      <c r="O8" t="s">
        <v>234</v>
      </c>
      <c r="P8" t="s">
        <v>251</v>
      </c>
      <c r="Q8" t="s">
        <v>234</v>
      </c>
      <c r="R8" t="s">
        <v>241</v>
      </c>
      <c r="S8" t="s">
        <v>256</v>
      </c>
      <c r="T8" t="s">
        <v>258</v>
      </c>
      <c r="U8" t="s">
        <v>251</v>
      </c>
      <c r="V8" t="s">
        <v>251</v>
      </c>
      <c r="W8" t="s">
        <v>226</v>
      </c>
      <c r="X8" t="s">
        <v>234</v>
      </c>
      <c r="Y8" t="s">
        <v>265</v>
      </c>
      <c r="Z8" t="s">
        <v>251</v>
      </c>
      <c r="AA8" t="s">
        <v>241</v>
      </c>
      <c r="AB8" t="s">
        <v>241</v>
      </c>
      <c r="AC8" t="s">
        <v>251</v>
      </c>
      <c r="AD8" t="s">
        <v>241</v>
      </c>
      <c r="AE8" t="s">
        <v>272</v>
      </c>
      <c r="AF8" t="s">
        <v>265</v>
      </c>
      <c r="AG8" t="s">
        <v>275</v>
      </c>
      <c r="AH8" t="s">
        <v>231</v>
      </c>
      <c r="AI8" t="s">
        <v>278</v>
      </c>
      <c r="AJ8" t="s">
        <v>281</v>
      </c>
      <c r="AK8" t="s">
        <v>275</v>
      </c>
      <c r="AL8" t="s">
        <v>275</v>
      </c>
      <c r="AM8" t="s">
        <v>256</v>
      </c>
      <c r="AN8" t="s">
        <v>288</v>
      </c>
      <c r="AO8" t="s">
        <v>256</v>
      </c>
      <c r="AP8" t="s">
        <v>281</v>
      </c>
      <c r="AQ8" t="s">
        <v>292</v>
      </c>
      <c r="AR8" t="s">
        <v>295</v>
      </c>
      <c r="AS8" t="s">
        <v>298</v>
      </c>
      <c r="AT8" t="s">
        <v>256</v>
      </c>
      <c r="AU8" t="s">
        <v>275</v>
      </c>
      <c r="AV8" t="s">
        <v>275</v>
      </c>
      <c r="AW8" t="s">
        <v>292</v>
      </c>
      <c r="AX8" t="s">
        <v>275</v>
      </c>
      <c r="AY8" t="s">
        <v>258</v>
      </c>
      <c r="AZ8" t="s">
        <v>275</v>
      </c>
      <c r="BA8" t="s">
        <v>275</v>
      </c>
      <c r="BB8" t="s">
        <v>258</v>
      </c>
      <c r="BC8" t="s">
        <v>292</v>
      </c>
      <c r="BD8" t="s">
        <v>231</v>
      </c>
      <c r="BE8" t="s">
        <v>275</v>
      </c>
      <c r="BF8" t="s">
        <v>275</v>
      </c>
      <c r="BG8" t="s">
        <v>275</v>
      </c>
      <c r="BH8" t="s">
        <v>258</v>
      </c>
      <c r="BI8" t="s">
        <v>275</v>
      </c>
      <c r="BJ8" t="s">
        <v>320</v>
      </c>
      <c r="BK8" t="s">
        <v>275</v>
      </c>
    </row>
    <row r="9" spans="1:97">
      <c r="A9" t="s">
        <v>220</v>
      </c>
      <c r="B9" s="4">
        <v>18985</v>
      </c>
      <c r="C9" s="4">
        <v>367780</v>
      </c>
      <c r="D9" s="8" t="e">
        <v>#N/A</v>
      </c>
      <c r="E9" s="4">
        <v>49002</v>
      </c>
      <c r="F9" s="4">
        <v>58230</v>
      </c>
      <c r="G9" s="4">
        <v>35226</v>
      </c>
      <c r="H9" s="4">
        <v>16579</v>
      </c>
      <c r="I9" s="8">
        <v>5672.9</v>
      </c>
      <c r="J9" s="8">
        <v>6098</v>
      </c>
      <c r="K9" s="4">
        <v>110319</v>
      </c>
      <c r="L9" s="4">
        <v>36787</v>
      </c>
      <c r="M9" s="8">
        <v>269.7</v>
      </c>
      <c r="N9" s="4">
        <v>4809</v>
      </c>
      <c r="O9" s="4">
        <v>7137</v>
      </c>
      <c r="P9" s="4">
        <v>474622</v>
      </c>
      <c r="Q9" s="8">
        <v>33063.4</v>
      </c>
      <c r="R9" s="8">
        <v>3799.8</v>
      </c>
      <c r="S9" s="4">
        <v>0</v>
      </c>
      <c r="T9" s="8">
        <v>34349.9</v>
      </c>
      <c r="U9" s="7">
        <v>123.73</v>
      </c>
      <c r="V9" s="7">
        <v>323.95999999999998</v>
      </c>
      <c r="W9" s="7">
        <v>936.09</v>
      </c>
      <c r="X9" s="7">
        <v>16936</v>
      </c>
      <c r="Y9" s="8">
        <v>51436</v>
      </c>
      <c r="Z9" s="8">
        <v>21662</v>
      </c>
      <c r="AA9" s="8">
        <v>5916.7</v>
      </c>
      <c r="AB9" s="8">
        <v>1154.0999999999999</v>
      </c>
      <c r="AC9" s="8">
        <v>0.7</v>
      </c>
      <c r="AD9" s="4">
        <v>24014</v>
      </c>
      <c r="AE9" s="4">
        <v>94463</v>
      </c>
      <c r="AF9" s="7">
        <v>13842.72</v>
      </c>
      <c r="AG9" s="8">
        <v>1100752</v>
      </c>
      <c r="AH9" s="4">
        <v>10250952</v>
      </c>
      <c r="AI9" s="7">
        <v>509860</v>
      </c>
      <c r="AJ9" s="8">
        <v>2109090</v>
      </c>
      <c r="AK9" s="8">
        <v>1478585</v>
      </c>
      <c r="AL9" s="8">
        <v>1241512.8999999999</v>
      </c>
      <c r="AM9" s="4">
        <v>707402</v>
      </c>
      <c r="AN9" s="8">
        <v>213606.5</v>
      </c>
      <c r="AO9" s="8">
        <v>256376.4</v>
      </c>
      <c r="AP9" s="8">
        <v>2386289</v>
      </c>
      <c r="AQ9" s="4">
        <v>1326912</v>
      </c>
      <c r="AR9" s="8">
        <v>6171.6</v>
      </c>
      <c r="AS9" s="8">
        <v>136442</v>
      </c>
      <c r="AT9" s="8">
        <v>141247.29999999999</v>
      </c>
      <c r="AU9" s="8">
        <v>13324052</v>
      </c>
      <c r="AV9" s="8">
        <v>709561.3</v>
      </c>
      <c r="AW9" s="8">
        <v>108495.3</v>
      </c>
      <c r="AX9" s="8">
        <v>555448.9</v>
      </c>
      <c r="AY9" s="8">
        <v>651634.4</v>
      </c>
      <c r="AZ9" s="7">
        <v>6868.49</v>
      </c>
      <c r="BA9" s="7">
        <v>13351.45</v>
      </c>
      <c r="BB9" s="8">
        <v>22986</v>
      </c>
      <c r="BC9" s="4">
        <v>452007</v>
      </c>
      <c r="BD9" s="4">
        <v>1509132</v>
      </c>
      <c r="BE9" s="8">
        <v>748483</v>
      </c>
      <c r="BF9" s="8">
        <v>128414.39999999999</v>
      </c>
      <c r="BG9" s="8">
        <v>31661.1</v>
      </c>
      <c r="BH9" s="7">
        <v>18.850000000000001</v>
      </c>
      <c r="BI9" s="8">
        <v>647851</v>
      </c>
      <c r="BJ9" s="4">
        <v>2408151</v>
      </c>
      <c r="BK9" s="8">
        <v>471540</v>
      </c>
      <c r="BN9" s="8">
        <f t="shared" ref="BN9:BN30" si="1">100*(B9/AG9)</f>
        <v>1.7247300027617485</v>
      </c>
      <c r="BO9" s="8">
        <f t="shared" ref="BO9:BO30" si="2">100*(C9/AH9)</f>
        <v>3.5877643364245584</v>
      </c>
      <c r="BP9" s="8" t="e">
        <f t="shared" ref="BP9:BP24" si="3">100*(D9/AI9)</f>
        <v>#N/A</v>
      </c>
      <c r="BQ9" s="8">
        <f t="shared" ref="BQ9:BQ30" si="4">100*(E9/AJ9)</f>
        <v>2.3233716911084876</v>
      </c>
      <c r="BR9" s="8">
        <f t="shared" ref="BR9:BR30" si="5">100*(F9/AK9)</f>
        <v>3.9382247216088357</v>
      </c>
      <c r="BS9" s="8">
        <f t="shared" ref="BS9:BS30" si="6">100*(G9/AL9)</f>
        <v>2.8373446623067711</v>
      </c>
      <c r="BT9" s="8">
        <f t="shared" ref="BT9:BT30" si="7">100*(H9/AM9)</f>
        <v>2.3436461870336807</v>
      </c>
      <c r="BU9" s="8">
        <f t="shared" ref="BU9:BU30" si="8">100*(I9/AN9)</f>
        <v>2.655771242916297</v>
      </c>
      <c r="BV9" s="8">
        <f t="shared" ref="BV9:BV30" si="9">100*(J9/AO9)</f>
        <v>2.3785340616374988</v>
      </c>
      <c r="BW9" s="8">
        <f t="shared" ref="BW9:BW30" si="10">100*(K9/AP9)</f>
        <v>4.6230360195265536</v>
      </c>
      <c r="BX9" s="8">
        <f t="shared" ref="BX9:BX30" si="11">100*(L9/AQ9)</f>
        <v>2.7723767665075001</v>
      </c>
      <c r="BY9" s="8">
        <f t="shared" ref="BY9:BY30" si="12">100*(M9/AR9)</f>
        <v>4.3700174995139021</v>
      </c>
      <c r="BZ9" s="8">
        <f t="shared" ref="BZ9:BZ30" si="13">100*(N9/AS9)</f>
        <v>3.5245745444950969</v>
      </c>
      <c r="CA9" s="8">
        <f t="shared" ref="CA9:CA30" si="14">100*(O9/AT9)</f>
        <v>5.0528399480910435</v>
      </c>
      <c r="CB9" s="8">
        <f t="shared" ref="CB9:CB30" si="15">100*(P9/AU9)</f>
        <v>3.5621446088622291</v>
      </c>
      <c r="CC9" s="8">
        <f t="shared" ref="CC9:CC30" si="16">100*(Q9/AV9)</f>
        <v>4.6596960685426332</v>
      </c>
      <c r="CD9" s="8">
        <f t="shared" ref="CD9:CD30" si="17">100*(R9/AW9)</f>
        <v>3.5022715269693707</v>
      </c>
      <c r="CE9" s="8">
        <f t="shared" ref="CE9:CE30" si="18">100*(S9/AX9)</f>
        <v>0</v>
      </c>
      <c r="CF9" s="8">
        <f t="shared" ref="CF9:CF30" si="19">100*(T9/AY9)</f>
        <v>5.2713454047238759</v>
      </c>
      <c r="CG9" s="8">
        <f t="shared" ref="CG9:CG30" si="20">100*(U9/AZ9)</f>
        <v>1.8014148670231742</v>
      </c>
      <c r="CH9" s="8">
        <f t="shared" ref="CH9:CH30" si="21">100*(V9/BA9)</f>
        <v>2.4264031247542399</v>
      </c>
      <c r="CI9" s="8">
        <f t="shared" ref="CI9:CI30" si="22">100*(W9/BB9)</f>
        <v>4.072435395458105</v>
      </c>
      <c r="CJ9" s="8">
        <f t="shared" ref="CJ9:CJ30" si="23">100*(X9/BC9)</f>
        <v>3.7468446285123904</v>
      </c>
      <c r="CK9" s="8">
        <f t="shared" ref="CK9:CK30" si="24">100*(Y9/BD9)</f>
        <v>3.4083168337825978</v>
      </c>
      <c r="CL9" s="8">
        <f t="shared" ref="CL9:CL30" si="25">100*(Z9/BE9)</f>
        <v>2.8941205077470027</v>
      </c>
      <c r="CM9" s="8">
        <f t="shared" ref="CM9:CM30" si="26">100*(AA9/BF9)</f>
        <v>4.6075050773122017</v>
      </c>
      <c r="CN9" s="8">
        <f t="shared" ref="CN9:CN30" si="27">100*(AB9/BG9)</f>
        <v>3.6451670977950856</v>
      </c>
      <c r="CO9" s="8">
        <f t="shared" ref="CO9:CO30" si="28">100*(AC9/BH9)</f>
        <v>3.7135278514588852</v>
      </c>
      <c r="CP9" s="8">
        <f t="shared" ref="CP9:CP30" si="29">100*(AD9/BI9)</f>
        <v>3.7067165135193121</v>
      </c>
      <c r="CQ9" s="8">
        <f t="shared" ref="CQ9:CQ30" si="30">100*(AE9/BJ9)</f>
        <v>3.9226360805447826</v>
      </c>
      <c r="CR9" s="8">
        <f t="shared" ref="CR9:CR30" si="31">100*(AF9/BK9)</f>
        <v>2.9356406667514952</v>
      </c>
    </row>
    <row r="10" spans="1:97">
      <c r="A10" t="s">
        <v>323</v>
      </c>
      <c r="B10" s="4">
        <v>22987</v>
      </c>
      <c r="C10" s="4">
        <v>389287</v>
      </c>
      <c r="D10" s="8" t="e">
        <v>#N/A</v>
      </c>
      <c r="E10" s="4">
        <v>49196</v>
      </c>
      <c r="F10" s="4">
        <v>59250</v>
      </c>
      <c r="G10" s="4">
        <v>39311</v>
      </c>
      <c r="H10" s="4">
        <v>18030</v>
      </c>
      <c r="I10" s="8">
        <v>5326.5</v>
      </c>
      <c r="J10" s="8">
        <v>5606.3</v>
      </c>
      <c r="K10" s="4">
        <v>107708</v>
      </c>
      <c r="L10" s="4">
        <v>41206</v>
      </c>
      <c r="M10" s="8">
        <v>324.5</v>
      </c>
      <c r="N10" s="4">
        <v>4921</v>
      </c>
      <c r="O10" s="4">
        <v>9045</v>
      </c>
      <c r="P10" s="4">
        <v>603660</v>
      </c>
      <c r="Q10" s="8">
        <v>40666.9</v>
      </c>
      <c r="R10" s="8">
        <v>5152.3</v>
      </c>
      <c r="S10" s="4">
        <v>0</v>
      </c>
      <c r="T10" s="8">
        <v>37853.199999999997</v>
      </c>
      <c r="U10" s="7">
        <v>112.71</v>
      </c>
      <c r="V10" s="7">
        <v>323.43</v>
      </c>
      <c r="W10" s="7">
        <v>1098.9000000000001</v>
      </c>
      <c r="X10" s="7">
        <v>18761</v>
      </c>
      <c r="Y10" s="8">
        <v>52870</v>
      </c>
      <c r="Z10" s="8">
        <v>22023</v>
      </c>
      <c r="AA10" s="8">
        <v>6833.7</v>
      </c>
      <c r="AB10" s="8">
        <v>1348.6</v>
      </c>
      <c r="AC10" s="8">
        <v>0.8</v>
      </c>
      <c r="AD10" s="4">
        <v>26615</v>
      </c>
      <c r="AE10" s="4">
        <v>103671</v>
      </c>
      <c r="AF10" s="7">
        <v>14463.83</v>
      </c>
      <c r="AG10" s="8">
        <v>1146135</v>
      </c>
      <c r="AH10" s="4">
        <v>10581929</v>
      </c>
      <c r="AI10" s="7">
        <v>505543.2</v>
      </c>
      <c r="AJ10" s="8">
        <v>2172540</v>
      </c>
      <c r="AK10" s="8">
        <v>1538200</v>
      </c>
      <c r="AL10" s="8">
        <v>1304136.8</v>
      </c>
      <c r="AM10" s="4">
        <v>756446</v>
      </c>
      <c r="AN10" s="8">
        <v>220525.1</v>
      </c>
      <c r="AO10" s="8">
        <v>264334.90000000002</v>
      </c>
      <c r="AP10" s="8">
        <v>2579126</v>
      </c>
      <c r="AQ10" s="4">
        <v>1371526</v>
      </c>
      <c r="AR10" s="8">
        <v>6987.1</v>
      </c>
      <c r="AS10" s="8">
        <v>144628</v>
      </c>
      <c r="AT10" s="8">
        <v>152193.79999999999</v>
      </c>
      <c r="AU10" s="8">
        <v>15398700</v>
      </c>
      <c r="AV10" s="8">
        <v>802276.7</v>
      </c>
      <c r="AW10" s="8">
        <v>122089.2</v>
      </c>
      <c r="AX10" s="8">
        <v>566175.19999999995</v>
      </c>
      <c r="AY10" s="8">
        <v>707021.3</v>
      </c>
      <c r="AZ10" s="7">
        <v>7470.97</v>
      </c>
      <c r="BA10" s="7">
        <v>14177.01</v>
      </c>
      <c r="BB10" s="8">
        <v>23879.9</v>
      </c>
      <c r="BC10" s="4">
        <v>481881</v>
      </c>
      <c r="BD10" s="4">
        <v>1566708</v>
      </c>
      <c r="BE10" s="8">
        <v>781548</v>
      </c>
      <c r="BF10" s="8">
        <v>135775</v>
      </c>
      <c r="BG10" s="8">
        <v>34365.5</v>
      </c>
      <c r="BH10" s="7">
        <v>21.15</v>
      </c>
      <c r="BI10" s="8">
        <v>700993</v>
      </c>
      <c r="BJ10" s="4">
        <v>2503731</v>
      </c>
      <c r="BK10" s="8">
        <v>483636.9</v>
      </c>
      <c r="BN10" s="8">
        <f t="shared" si="1"/>
        <v>2.0056101593616806</v>
      </c>
      <c r="BO10" s="8">
        <f t="shared" si="2"/>
        <v>3.6787905116354489</v>
      </c>
      <c r="BP10" s="8" t="e">
        <f t="shared" si="3"/>
        <v>#N/A</v>
      </c>
      <c r="BQ10" s="8">
        <f t="shared" si="4"/>
        <v>2.2644462242352272</v>
      </c>
      <c r="BR10" s="8">
        <f t="shared" si="5"/>
        <v>3.8519048238200493</v>
      </c>
      <c r="BS10" s="8">
        <f t="shared" si="6"/>
        <v>3.0143310118999787</v>
      </c>
      <c r="BT10" s="8">
        <f t="shared" si="7"/>
        <v>2.3835144874848964</v>
      </c>
      <c r="BU10" s="8">
        <f t="shared" si="8"/>
        <v>2.4153713114742947</v>
      </c>
      <c r="BV10" s="8">
        <f t="shared" si="9"/>
        <v>2.1209079845302301</v>
      </c>
      <c r="BW10" s="8">
        <f t="shared" si="10"/>
        <v>4.1761433912108208</v>
      </c>
      <c r="BX10" s="8">
        <f t="shared" si="11"/>
        <v>3.0043907297419081</v>
      </c>
      <c r="BY10" s="8">
        <f t="shared" si="12"/>
        <v>4.6442730174178122</v>
      </c>
      <c r="BZ10" s="8">
        <f t="shared" si="13"/>
        <v>3.4025223331581715</v>
      </c>
      <c r="CA10" s="8">
        <f t="shared" si="14"/>
        <v>5.9430804671412378</v>
      </c>
      <c r="CB10" s="8">
        <f t="shared" si="15"/>
        <v>3.9202010559332932</v>
      </c>
      <c r="CC10" s="8">
        <f t="shared" si="16"/>
        <v>5.0689369390884718</v>
      </c>
      <c r="CD10" s="8">
        <f t="shared" si="17"/>
        <v>4.2201111973868288</v>
      </c>
      <c r="CE10" s="8">
        <f t="shared" si="18"/>
        <v>0</v>
      </c>
      <c r="CF10" s="8">
        <f t="shared" si="19"/>
        <v>5.3538981074544703</v>
      </c>
      <c r="CG10" s="8">
        <f t="shared" si="20"/>
        <v>1.5086394403939514</v>
      </c>
      <c r="CH10" s="8">
        <f t="shared" si="21"/>
        <v>2.2813696258943179</v>
      </c>
      <c r="CI10" s="8">
        <f t="shared" si="22"/>
        <v>4.601778064397255</v>
      </c>
      <c r="CJ10" s="8">
        <f t="shared" si="23"/>
        <v>3.8932848566347293</v>
      </c>
      <c r="CK10" s="8">
        <f t="shared" si="24"/>
        <v>3.374591819279662</v>
      </c>
      <c r="CL10" s="8">
        <f t="shared" si="25"/>
        <v>2.8178691519906649</v>
      </c>
      <c r="CM10" s="8">
        <f t="shared" si="26"/>
        <v>5.0331062419443935</v>
      </c>
      <c r="CN10" s="8">
        <f t="shared" si="27"/>
        <v>3.9242845295427098</v>
      </c>
      <c r="CO10" s="8">
        <f t="shared" si="28"/>
        <v>3.7825059101654852</v>
      </c>
      <c r="CP10" s="8">
        <f t="shared" si="29"/>
        <v>3.7967568863027163</v>
      </c>
      <c r="CQ10" s="8">
        <f t="shared" si="30"/>
        <v>4.1406604783021823</v>
      </c>
      <c r="CR10" s="8">
        <f t="shared" si="31"/>
        <v>2.990638224668134</v>
      </c>
    </row>
    <row r="11" spans="1:97">
      <c r="A11" t="s">
        <v>324</v>
      </c>
      <c r="B11" s="4">
        <v>25601</v>
      </c>
      <c r="C11" s="4">
        <v>419192</v>
      </c>
      <c r="D11" s="8" t="e">
        <v>#N/A</v>
      </c>
      <c r="E11" s="4">
        <v>48239</v>
      </c>
      <c r="F11" s="4">
        <v>59871</v>
      </c>
      <c r="G11" s="4">
        <v>33769</v>
      </c>
      <c r="H11" s="4">
        <v>19221</v>
      </c>
      <c r="I11" s="8">
        <v>5948.1</v>
      </c>
      <c r="J11" s="8">
        <v>5641.8</v>
      </c>
      <c r="K11" s="4">
        <v>111113</v>
      </c>
      <c r="L11" s="4">
        <v>38611</v>
      </c>
      <c r="M11" s="8">
        <v>462.3</v>
      </c>
      <c r="N11" s="4">
        <v>5487</v>
      </c>
      <c r="O11" s="4">
        <v>8011</v>
      </c>
      <c r="P11" s="4">
        <v>894534</v>
      </c>
      <c r="Q11" s="8">
        <v>38386.300000000003</v>
      </c>
      <c r="R11" s="8">
        <v>5741.3</v>
      </c>
      <c r="S11" s="4">
        <v>0</v>
      </c>
      <c r="T11" s="8">
        <v>39316.699999999997</v>
      </c>
      <c r="U11" s="7">
        <v>132.56</v>
      </c>
      <c r="V11" s="7">
        <v>451.68</v>
      </c>
      <c r="W11" s="7">
        <v>1282.6500000000001</v>
      </c>
      <c r="X11" s="7">
        <v>20946</v>
      </c>
      <c r="Y11" s="8">
        <v>56997</v>
      </c>
      <c r="Z11" s="8">
        <v>23086</v>
      </c>
      <c r="AA11" s="8">
        <v>6568.6</v>
      </c>
      <c r="AB11" s="8">
        <v>1524.5</v>
      </c>
      <c r="AC11" s="8">
        <v>0.9</v>
      </c>
      <c r="AD11" s="4">
        <v>30567</v>
      </c>
      <c r="AE11" s="4">
        <v>112890</v>
      </c>
      <c r="AF11" s="7">
        <v>14810.24</v>
      </c>
      <c r="AG11" s="8">
        <v>1191439</v>
      </c>
      <c r="AH11" s="4">
        <v>10929108</v>
      </c>
      <c r="AI11" s="7">
        <v>499147</v>
      </c>
      <c r="AJ11" s="8">
        <v>2198120</v>
      </c>
      <c r="AK11" s="8">
        <v>1587829</v>
      </c>
      <c r="AL11" s="8">
        <v>1350258.9</v>
      </c>
      <c r="AM11" s="4">
        <v>803108</v>
      </c>
      <c r="AN11" s="8">
        <v>226735.2</v>
      </c>
      <c r="AO11" s="8">
        <v>273255.90000000002</v>
      </c>
      <c r="AP11" s="8">
        <v>2690982</v>
      </c>
      <c r="AQ11" s="4">
        <v>1410271</v>
      </c>
      <c r="AR11" s="8">
        <v>7822.6</v>
      </c>
      <c r="AS11" s="8">
        <v>148486</v>
      </c>
      <c r="AT11" s="8">
        <v>163460.79999999999</v>
      </c>
      <c r="AU11" s="8">
        <v>17433859</v>
      </c>
      <c r="AV11" s="8">
        <v>854139.9</v>
      </c>
      <c r="AW11" s="8">
        <v>135997.6</v>
      </c>
      <c r="AX11" s="8">
        <v>592487.19999999995</v>
      </c>
      <c r="AY11" s="8">
        <v>784741.3</v>
      </c>
      <c r="AZ11" s="7">
        <v>8406.3700000000008</v>
      </c>
      <c r="BA11" s="7">
        <v>15182.39</v>
      </c>
      <c r="BB11" s="8">
        <v>25011.1</v>
      </c>
      <c r="BC11" s="4">
        <v>501137</v>
      </c>
      <c r="BD11" s="4">
        <v>1564145</v>
      </c>
      <c r="BE11" s="8">
        <v>812214</v>
      </c>
      <c r="BF11" s="8">
        <v>142554.29999999999</v>
      </c>
      <c r="BG11" s="8">
        <v>37329.5</v>
      </c>
      <c r="BH11" s="7">
        <v>23.55</v>
      </c>
      <c r="BI11" s="8">
        <v>749552</v>
      </c>
      <c r="BJ11" s="4">
        <v>2598336</v>
      </c>
      <c r="BK11" s="8">
        <v>482077.2</v>
      </c>
      <c r="BN11" s="8">
        <f t="shared" si="1"/>
        <v>2.1487461800394314</v>
      </c>
      <c r="BO11" s="8">
        <f t="shared" si="2"/>
        <v>3.8355554725966656</v>
      </c>
      <c r="BP11" s="8" t="e">
        <f t="shared" si="3"/>
        <v>#N/A</v>
      </c>
      <c r="BQ11" s="8">
        <f t="shared" si="4"/>
        <v>2.194557167033647</v>
      </c>
      <c r="BR11" s="8">
        <f t="shared" si="5"/>
        <v>3.7706201360473957</v>
      </c>
      <c r="BS11" s="8">
        <f t="shared" si="6"/>
        <v>2.5009277850344112</v>
      </c>
      <c r="BT11" s="8">
        <f t="shared" si="7"/>
        <v>2.3933269248967761</v>
      </c>
      <c r="BU11" s="8">
        <f t="shared" si="8"/>
        <v>2.6233685814994763</v>
      </c>
      <c r="BV11" s="8">
        <f t="shared" si="9"/>
        <v>2.0646580732566067</v>
      </c>
      <c r="BW11" s="8">
        <f t="shared" si="10"/>
        <v>4.1290874483738653</v>
      </c>
      <c r="BX11" s="8">
        <f t="shared" si="11"/>
        <v>2.7378425848648948</v>
      </c>
      <c r="BY11" s="8">
        <f t="shared" si="12"/>
        <v>5.9097998108045919</v>
      </c>
      <c r="BZ11" s="8">
        <f t="shared" si="13"/>
        <v>3.6952978732001673</v>
      </c>
      <c r="CA11" s="8">
        <f t="shared" si="14"/>
        <v>4.9008691992208533</v>
      </c>
      <c r="CB11" s="8">
        <f t="shared" si="15"/>
        <v>5.1310154567614656</v>
      </c>
      <c r="CC11" s="8">
        <f t="shared" si="16"/>
        <v>4.494146684869774</v>
      </c>
      <c r="CD11" s="8">
        <f t="shared" si="17"/>
        <v>4.2216186167991196</v>
      </c>
      <c r="CE11" s="8">
        <f t="shared" si="18"/>
        <v>0</v>
      </c>
      <c r="CF11" s="8">
        <f t="shared" si="19"/>
        <v>5.0101479302796976</v>
      </c>
      <c r="CG11" s="8">
        <f t="shared" si="20"/>
        <v>1.5768994226996906</v>
      </c>
      <c r="CH11" s="8">
        <f t="shared" si="21"/>
        <v>2.9750256711887921</v>
      </c>
      <c r="CI11" s="8">
        <f t="shared" si="22"/>
        <v>5.1283230245770879</v>
      </c>
      <c r="CJ11" s="8">
        <f t="shared" si="23"/>
        <v>4.1796953727224295</v>
      </c>
      <c r="CK11" s="8">
        <f t="shared" si="24"/>
        <v>3.6439716266714406</v>
      </c>
      <c r="CL11" s="8">
        <f t="shared" si="25"/>
        <v>2.842354354886766</v>
      </c>
      <c r="CM11" s="8">
        <f t="shared" si="26"/>
        <v>4.6077880498869561</v>
      </c>
      <c r="CN11" s="8">
        <f t="shared" si="27"/>
        <v>4.0839014720261453</v>
      </c>
      <c r="CO11" s="8">
        <f t="shared" si="28"/>
        <v>3.8216560509554141</v>
      </c>
      <c r="CP11" s="8">
        <f t="shared" si="29"/>
        <v>4.0780359468055583</v>
      </c>
      <c r="CQ11" s="8">
        <f t="shared" si="30"/>
        <v>4.3447036872829381</v>
      </c>
      <c r="CR11" s="8">
        <f t="shared" si="31"/>
        <v>3.0721718430160148</v>
      </c>
    </row>
    <row r="12" spans="1:97">
      <c r="A12" t="s">
        <v>325</v>
      </c>
      <c r="B12" s="4">
        <v>28093</v>
      </c>
      <c r="C12" s="4">
        <v>437317</v>
      </c>
      <c r="D12" s="8" t="e">
        <v>#N/A</v>
      </c>
      <c r="E12" s="4">
        <v>46825</v>
      </c>
      <c r="F12" s="4">
        <v>63649</v>
      </c>
      <c r="G12" s="4">
        <v>43159</v>
      </c>
      <c r="H12" s="4">
        <v>18822</v>
      </c>
      <c r="I12" s="8">
        <v>5758.5</v>
      </c>
      <c r="J12" s="8">
        <v>5890.5</v>
      </c>
      <c r="K12" s="4">
        <v>217188</v>
      </c>
      <c r="L12" s="4">
        <v>37746</v>
      </c>
      <c r="M12" s="8">
        <v>455.5</v>
      </c>
      <c r="N12" s="4">
        <v>5867</v>
      </c>
      <c r="O12" s="4">
        <v>10636</v>
      </c>
      <c r="P12" s="4">
        <v>721894</v>
      </c>
      <c r="Q12" s="8">
        <v>37007.9</v>
      </c>
      <c r="R12" s="8">
        <v>5351.6</v>
      </c>
      <c r="S12" s="4">
        <v>0</v>
      </c>
      <c r="T12" s="8">
        <v>46657.8</v>
      </c>
      <c r="U12" s="7">
        <v>277.14999999999998</v>
      </c>
      <c r="V12" s="7">
        <v>512.99</v>
      </c>
      <c r="W12" s="7">
        <v>1354.5</v>
      </c>
      <c r="X12" s="7">
        <v>21767</v>
      </c>
      <c r="Y12" s="8">
        <v>63671</v>
      </c>
      <c r="Z12" s="8">
        <v>23665</v>
      </c>
      <c r="AA12" s="8">
        <v>6392.5</v>
      </c>
      <c r="AB12" s="8">
        <v>1309.9000000000001</v>
      </c>
      <c r="AC12" s="8">
        <v>1</v>
      </c>
      <c r="AD12" s="4">
        <v>33340</v>
      </c>
      <c r="AE12" s="4">
        <v>113122</v>
      </c>
      <c r="AF12" s="7">
        <v>14873.08</v>
      </c>
      <c r="AG12" s="8">
        <v>1258334</v>
      </c>
      <c r="AH12" s="4">
        <v>11456450</v>
      </c>
      <c r="AI12" s="7">
        <v>498854.8</v>
      </c>
      <c r="AJ12" s="8">
        <v>2211570</v>
      </c>
      <c r="AK12" s="8">
        <v>1630666</v>
      </c>
      <c r="AL12" s="8">
        <v>1394693.2</v>
      </c>
      <c r="AM12" s="4">
        <v>864089</v>
      </c>
      <c r="AN12" s="8">
        <v>231862.5</v>
      </c>
      <c r="AO12" s="8">
        <v>281200.2</v>
      </c>
      <c r="AP12" s="8">
        <v>2823452</v>
      </c>
      <c r="AQ12" s="4">
        <v>1436751</v>
      </c>
      <c r="AR12" s="8">
        <v>8744.4</v>
      </c>
      <c r="AS12" s="8">
        <v>151749</v>
      </c>
      <c r="AT12" s="8">
        <v>178904.8</v>
      </c>
      <c r="AU12" s="8">
        <v>19130011</v>
      </c>
      <c r="AV12" s="8">
        <v>876732.7</v>
      </c>
      <c r="AW12" s="8">
        <v>145576.4</v>
      </c>
      <c r="AX12" s="8">
        <v>598020.6</v>
      </c>
      <c r="AY12" s="8">
        <v>837365</v>
      </c>
      <c r="AZ12" s="7">
        <v>9571.7900000000009</v>
      </c>
      <c r="BA12" s="7">
        <v>16650</v>
      </c>
      <c r="BB12" s="8">
        <v>26227.3</v>
      </c>
      <c r="BC12" s="4">
        <v>512810</v>
      </c>
      <c r="BD12" s="4">
        <v>1624095</v>
      </c>
      <c r="BE12" s="8">
        <v>847152</v>
      </c>
      <c r="BF12" s="8">
        <v>146067.9</v>
      </c>
      <c r="BG12" s="8">
        <v>41479.5</v>
      </c>
      <c r="BH12" s="7">
        <v>25.61</v>
      </c>
      <c r="BI12" s="8">
        <v>802266</v>
      </c>
      <c r="BJ12" s="4">
        <v>2703551</v>
      </c>
      <c r="BK12" s="8">
        <v>487606.5</v>
      </c>
      <c r="BN12" s="8">
        <f t="shared" si="1"/>
        <v>2.2325551085800752</v>
      </c>
      <c r="BO12" s="8">
        <f t="shared" si="2"/>
        <v>3.8172121381405235</v>
      </c>
      <c r="BP12" s="8" t="e">
        <f t="shared" si="3"/>
        <v>#N/A</v>
      </c>
      <c r="BQ12" s="8">
        <f t="shared" si="4"/>
        <v>2.1172741536555479</v>
      </c>
      <c r="BR12" s="8">
        <f t="shared" si="5"/>
        <v>3.9032518001847101</v>
      </c>
      <c r="BS12" s="8">
        <f t="shared" si="6"/>
        <v>3.0945156970723025</v>
      </c>
      <c r="BT12" s="8">
        <f t="shared" si="7"/>
        <v>2.1782478425254803</v>
      </c>
      <c r="BU12" s="8">
        <f t="shared" si="8"/>
        <v>2.4835840207019246</v>
      </c>
      <c r="BV12" s="8">
        <f t="shared" si="9"/>
        <v>2.0947709141031905</v>
      </c>
      <c r="BW12" s="8">
        <f t="shared" si="10"/>
        <v>7.6922858968383387</v>
      </c>
      <c r="BX12" s="8">
        <f t="shared" si="11"/>
        <v>2.6271775693909381</v>
      </c>
      <c r="BY12" s="8">
        <f t="shared" si="12"/>
        <v>5.209048076483235</v>
      </c>
      <c r="BZ12" s="8">
        <f t="shared" si="13"/>
        <v>3.8662528253892945</v>
      </c>
      <c r="CA12" s="8">
        <f t="shared" si="14"/>
        <v>5.9450612839901451</v>
      </c>
      <c r="CB12" s="8">
        <f t="shared" si="15"/>
        <v>3.7736204124503638</v>
      </c>
      <c r="CC12" s="8">
        <f t="shared" si="16"/>
        <v>4.2211155121737791</v>
      </c>
      <c r="CD12" s="8">
        <f t="shared" si="17"/>
        <v>3.6761453092671621</v>
      </c>
      <c r="CE12" s="8">
        <f t="shared" si="18"/>
        <v>0</v>
      </c>
      <c r="CF12" s="8">
        <f t="shared" si="19"/>
        <v>5.571978766726577</v>
      </c>
      <c r="CG12" s="8">
        <f t="shared" si="20"/>
        <v>2.895487677853358</v>
      </c>
      <c r="CH12" s="8">
        <f t="shared" si="21"/>
        <v>3.0810210210210212</v>
      </c>
      <c r="CI12" s="8">
        <f t="shared" si="22"/>
        <v>5.1644660334841941</v>
      </c>
      <c r="CJ12" s="8">
        <f t="shared" si="23"/>
        <v>4.2446520153663156</v>
      </c>
      <c r="CK12" s="8">
        <f t="shared" si="24"/>
        <v>3.9203987451472972</v>
      </c>
      <c r="CL12" s="8">
        <f t="shared" si="25"/>
        <v>2.7934774397038549</v>
      </c>
      <c r="CM12" s="8">
        <f t="shared" si="26"/>
        <v>4.3763893367399689</v>
      </c>
      <c r="CN12" s="8">
        <f t="shared" si="27"/>
        <v>3.1579454911462288</v>
      </c>
      <c r="CO12" s="8">
        <f t="shared" si="28"/>
        <v>3.9047247169074581</v>
      </c>
      <c r="CP12" s="8">
        <f t="shared" si="29"/>
        <v>4.155728897896708</v>
      </c>
      <c r="CQ12" s="8">
        <f t="shared" si="30"/>
        <v>4.1842007049247449</v>
      </c>
      <c r="CR12" s="8">
        <f t="shared" si="31"/>
        <v>3.05022184897043</v>
      </c>
    </row>
    <row r="13" spans="1:97">
      <c r="A13" t="s">
        <v>326</v>
      </c>
      <c r="B13" s="4">
        <v>34185</v>
      </c>
      <c r="C13" s="4">
        <v>459617</v>
      </c>
      <c r="D13" s="8" t="e">
        <v>#N/A</v>
      </c>
      <c r="E13" s="4">
        <v>43915</v>
      </c>
      <c r="F13" s="4">
        <v>67610</v>
      </c>
      <c r="G13" s="4">
        <v>46144</v>
      </c>
      <c r="H13" s="4">
        <v>21669</v>
      </c>
      <c r="I13" s="8">
        <v>5826</v>
      </c>
      <c r="J13" s="8">
        <v>5975.8</v>
      </c>
      <c r="K13" s="4">
        <v>154588</v>
      </c>
      <c r="L13" s="4">
        <v>42571</v>
      </c>
      <c r="M13" s="8">
        <v>429.3</v>
      </c>
      <c r="N13" s="4">
        <v>6205</v>
      </c>
      <c r="O13" s="4">
        <v>11025</v>
      </c>
      <c r="P13" s="4">
        <v>800146</v>
      </c>
      <c r="Q13" s="8">
        <v>43250.400000000001</v>
      </c>
      <c r="R13" s="8">
        <v>5506.4</v>
      </c>
      <c r="S13" s="4">
        <v>0</v>
      </c>
      <c r="T13" s="8">
        <v>50301.5</v>
      </c>
      <c r="U13" s="7">
        <v>408.87</v>
      </c>
      <c r="V13" s="7">
        <v>657.77</v>
      </c>
      <c r="W13" s="7">
        <v>1448.28</v>
      </c>
      <c r="X13" s="7">
        <v>20780</v>
      </c>
      <c r="Y13" s="8">
        <v>68484</v>
      </c>
      <c r="Z13" s="8">
        <v>26955</v>
      </c>
      <c r="AA13" s="8">
        <v>6755.1</v>
      </c>
      <c r="AB13" s="8">
        <v>1357</v>
      </c>
      <c r="AC13" s="8">
        <v>1.1000000000000001</v>
      </c>
      <c r="AD13" s="4">
        <v>34474</v>
      </c>
      <c r="AE13" s="4">
        <v>116529</v>
      </c>
      <c r="AF13" s="7">
        <v>14887.54</v>
      </c>
      <c r="AG13" s="8">
        <v>1322637</v>
      </c>
      <c r="AH13" s="4">
        <v>12217196</v>
      </c>
      <c r="AI13" s="7">
        <v>503725.3</v>
      </c>
      <c r="AJ13" s="8">
        <v>2262520</v>
      </c>
      <c r="AK13" s="8">
        <v>1704019</v>
      </c>
      <c r="AL13" s="8">
        <v>1452319</v>
      </c>
      <c r="AM13" s="4">
        <v>925442</v>
      </c>
      <c r="AN13" s="8">
        <v>242348.3</v>
      </c>
      <c r="AO13" s="8">
        <v>296819.7</v>
      </c>
      <c r="AP13" s="8">
        <v>3079207</v>
      </c>
      <c r="AQ13" s="4">
        <v>1506001</v>
      </c>
      <c r="AR13" s="8">
        <v>9777.5</v>
      </c>
      <c r="AS13" s="8">
        <v>158758</v>
      </c>
      <c r="AT13" s="8">
        <v>193715.8</v>
      </c>
      <c r="AU13" s="8">
        <v>21110059</v>
      </c>
      <c r="AV13" s="8">
        <v>970421.5</v>
      </c>
      <c r="AW13" s="8">
        <v>156260.29999999999</v>
      </c>
      <c r="AX13" s="8">
        <v>627027.80000000005</v>
      </c>
      <c r="AY13" s="8">
        <v>908439.2</v>
      </c>
      <c r="AZ13" s="7">
        <v>11096.72</v>
      </c>
      <c r="BA13" s="7">
        <v>18219.669999999998</v>
      </c>
      <c r="BB13" s="8">
        <v>28189.4</v>
      </c>
      <c r="BC13" s="4">
        <v>529286</v>
      </c>
      <c r="BD13" s="4">
        <v>1788123</v>
      </c>
      <c r="BE13" s="8">
        <v>933091</v>
      </c>
      <c r="BF13" s="8">
        <v>152248.4</v>
      </c>
      <c r="BG13" s="8">
        <v>46175.199999999997</v>
      </c>
      <c r="BH13" s="7">
        <v>27.63</v>
      </c>
      <c r="BI13" s="8">
        <v>859437</v>
      </c>
      <c r="BJ13" s="4">
        <v>2830194</v>
      </c>
      <c r="BK13" s="8">
        <v>502265.7</v>
      </c>
      <c r="BN13" s="8">
        <f t="shared" si="1"/>
        <v>2.5846093826197212</v>
      </c>
      <c r="BO13" s="8">
        <f t="shared" si="2"/>
        <v>3.7620498189600955</v>
      </c>
      <c r="BP13" s="8" t="e">
        <f t="shared" si="3"/>
        <v>#N/A</v>
      </c>
      <c r="BQ13" s="8">
        <f t="shared" si="4"/>
        <v>1.9409773173275815</v>
      </c>
      <c r="BR13" s="8">
        <f t="shared" si="5"/>
        <v>3.9676787641452353</v>
      </c>
      <c r="BS13" s="8">
        <f t="shared" si="6"/>
        <v>3.1772633973665565</v>
      </c>
      <c r="BT13" s="8">
        <f t="shared" si="7"/>
        <v>2.3414757488853977</v>
      </c>
      <c r="BU13" s="8">
        <f t="shared" si="8"/>
        <v>2.4039780761820904</v>
      </c>
      <c r="BV13" s="8">
        <f t="shared" si="9"/>
        <v>2.0132760729830266</v>
      </c>
      <c r="BW13" s="8">
        <f t="shared" si="10"/>
        <v>5.0203834948413659</v>
      </c>
      <c r="BX13" s="8">
        <f t="shared" si="11"/>
        <v>2.8267577511568716</v>
      </c>
      <c r="BY13" s="8">
        <f t="shared" si="12"/>
        <v>4.3906929174124265</v>
      </c>
      <c r="BZ13" s="8">
        <f t="shared" si="13"/>
        <v>3.9084644553345345</v>
      </c>
      <c r="CA13" s="8">
        <f t="shared" si="14"/>
        <v>5.6913271916900943</v>
      </c>
      <c r="CB13" s="8">
        <f t="shared" si="15"/>
        <v>3.7903541624398116</v>
      </c>
      <c r="CC13" s="8">
        <f t="shared" si="16"/>
        <v>4.4568674539877779</v>
      </c>
      <c r="CD13" s="8">
        <f t="shared" si="17"/>
        <v>3.5238637069044412</v>
      </c>
      <c r="CE13" s="8">
        <f t="shared" si="18"/>
        <v>0</v>
      </c>
      <c r="CF13" s="8">
        <f t="shared" si="19"/>
        <v>5.5371344609523678</v>
      </c>
      <c r="CG13" s="8">
        <f t="shared" si="20"/>
        <v>3.6846022968949383</v>
      </c>
      <c r="CH13" s="8">
        <f t="shared" si="21"/>
        <v>3.610219065438617</v>
      </c>
      <c r="CI13" s="8">
        <f t="shared" si="22"/>
        <v>5.1376758639772397</v>
      </c>
      <c r="CJ13" s="8">
        <f t="shared" si="23"/>
        <v>3.9260437646187509</v>
      </c>
      <c r="CK13" s="8">
        <f t="shared" si="24"/>
        <v>3.8299378734013261</v>
      </c>
      <c r="CL13" s="8">
        <f t="shared" si="25"/>
        <v>2.8887857668758996</v>
      </c>
      <c r="CM13" s="8">
        <f t="shared" si="26"/>
        <v>4.4368939180970051</v>
      </c>
      <c r="CN13" s="8">
        <f t="shared" si="27"/>
        <v>2.9388069786378836</v>
      </c>
      <c r="CO13" s="8">
        <f t="shared" si="28"/>
        <v>3.9811798769453497</v>
      </c>
      <c r="CP13" s="8">
        <f t="shared" si="29"/>
        <v>4.011230607944503</v>
      </c>
      <c r="CQ13" s="8">
        <f t="shared" si="30"/>
        <v>4.1173502593815119</v>
      </c>
      <c r="CR13" s="8">
        <f t="shared" si="31"/>
        <v>2.9640765833701166</v>
      </c>
    </row>
    <row r="14" spans="1:97">
      <c r="A14" t="s">
        <v>235</v>
      </c>
      <c r="B14" s="4">
        <v>43634</v>
      </c>
      <c r="C14" s="4">
        <v>484510</v>
      </c>
      <c r="D14" s="8">
        <v>21176.6</v>
      </c>
      <c r="E14" s="4">
        <v>44091</v>
      </c>
      <c r="F14" s="4">
        <v>70884</v>
      </c>
      <c r="G14" s="4">
        <v>48002</v>
      </c>
      <c r="H14" s="4">
        <v>25157</v>
      </c>
      <c r="I14" s="8">
        <v>7440.1</v>
      </c>
      <c r="J14" s="8">
        <v>6401.9</v>
      </c>
      <c r="K14" s="4">
        <v>170699</v>
      </c>
      <c r="L14" s="4">
        <v>43238</v>
      </c>
      <c r="M14" s="8">
        <v>525.79999999999995</v>
      </c>
      <c r="N14" s="4">
        <v>5919</v>
      </c>
      <c r="O14" s="4">
        <v>8811</v>
      </c>
      <c r="P14" s="4">
        <v>938226</v>
      </c>
      <c r="Q14" s="8">
        <v>40159.9</v>
      </c>
      <c r="R14" s="8">
        <v>6023.8</v>
      </c>
      <c r="S14" s="4">
        <v>0</v>
      </c>
      <c r="T14" s="8">
        <v>50435.5</v>
      </c>
      <c r="U14" s="7">
        <v>485.41</v>
      </c>
      <c r="V14" s="7">
        <v>757.48</v>
      </c>
      <c r="W14" s="7">
        <v>1654.25</v>
      </c>
      <c r="X14" s="7">
        <v>20614</v>
      </c>
      <c r="Y14" s="8">
        <v>69410</v>
      </c>
      <c r="Z14" s="8">
        <v>32689</v>
      </c>
      <c r="AA14" s="8">
        <v>6468.1</v>
      </c>
      <c r="AB14" s="8">
        <v>1745.4</v>
      </c>
      <c r="AC14" s="8">
        <v>1.1000000000000001</v>
      </c>
      <c r="AD14" s="4">
        <v>39206</v>
      </c>
      <c r="AE14" s="4">
        <v>111867</v>
      </c>
      <c r="AF14" s="7">
        <v>14758.95</v>
      </c>
      <c r="AG14" s="8">
        <v>1398749</v>
      </c>
      <c r="AH14" s="4">
        <v>13039197</v>
      </c>
      <c r="AI14" s="7">
        <v>503903</v>
      </c>
      <c r="AJ14" s="8">
        <v>2288310</v>
      </c>
      <c r="AK14" s="8">
        <v>1765905</v>
      </c>
      <c r="AL14" s="8">
        <v>1493635.3</v>
      </c>
      <c r="AM14" s="4">
        <v>999585</v>
      </c>
      <c r="AN14" s="8">
        <v>254075</v>
      </c>
      <c r="AO14" s="8">
        <v>310037.59999999998</v>
      </c>
      <c r="AP14" s="8">
        <v>3285601</v>
      </c>
      <c r="AQ14" s="4">
        <v>1585984</v>
      </c>
      <c r="AR14" s="8">
        <v>11343.3</v>
      </c>
      <c r="AS14" s="8">
        <v>164687</v>
      </c>
      <c r="AT14" s="8">
        <v>199242.3</v>
      </c>
      <c r="AU14" s="8">
        <v>22594966</v>
      </c>
      <c r="AV14" s="8">
        <v>1061428.3</v>
      </c>
      <c r="AW14" s="8">
        <v>170306.8</v>
      </c>
      <c r="AX14" s="8">
        <v>660156</v>
      </c>
      <c r="AY14" s="8">
        <v>957447.8</v>
      </c>
      <c r="AZ14" s="7">
        <v>13662.28</v>
      </c>
      <c r="BA14" s="7">
        <v>20979.919999999998</v>
      </c>
      <c r="BB14" s="8">
        <v>30281</v>
      </c>
      <c r="BC14" s="4">
        <v>550883</v>
      </c>
      <c r="BD14" s="4">
        <v>1997037</v>
      </c>
      <c r="BE14" s="8">
        <v>990530</v>
      </c>
      <c r="BF14" s="8">
        <v>158552.70000000001</v>
      </c>
      <c r="BG14" s="8">
        <v>50485.7</v>
      </c>
      <c r="BH14" s="7">
        <v>29.11</v>
      </c>
      <c r="BI14" s="8">
        <v>927357</v>
      </c>
      <c r="BJ14" s="4">
        <v>2931085</v>
      </c>
      <c r="BK14" s="8">
        <v>520848.3</v>
      </c>
      <c r="BN14" s="8">
        <f t="shared" si="1"/>
        <v>3.1195017833792913</v>
      </c>
      <c r="BO14" s="8">
        <f t="shared" si="2"/>
        <v>3.7157963024870324</v>
      </c>
      <c r="BP14" s="8">
        <f t="shared" si="3"/>
        <v>4.2025151666094462</v>
      </c>
      <c r="BQ14" s="8">
        <f t="shared" si="4"/>
        <v>1.9267931355454464</v>
      </c>
      <c r="BR14" s="8">
        <f t="shared" si="5"/>
        <v>4.0140324649400734</v>
      </c>
      <c r="BS14" s="8">
        <f t="shared" si="6"/>
        <v>3.2137697870423927</v>
      </c>
      <c r="BT14" s="8">
        <f t="shared" si="7"/>
        <v>2.5167444489463127</v>
      </c>
      <c r="BU14" s="8">
        <f t="shared" si="8"/>
        <v>2.9283085703040443</v>
      </c>
      <c r="BV14" s="8">
        <f t="shared" si="9"/>
        <v>2.0648785824687073</v>
      </c>
      <c r="BW14" s="8">
        <f t="shared" si="10"/>
        <v>5.195366083708886</v>
      </c>
      <c r="BX14" s="8">
        <f t="shared" si="11"/>
        <v>2.7262570114200395</v>
      </c>
      <c r="BY14" s="8">
        <f t="shared" si="12"/>
        <v>4.6353353962250843</v>
      </c>
      <c r="BZ14" s="8">
        <f t="shared" si="13"/>
        <v>3.5940906082447306</v>
      </c>
      <c r="CA14" s="8">
        <f t="shared" si="14"/>
        <v>4.4222537081734155</v>
      </c>
      <c r="CB14" s="8">
        <f t="shared" si="15"/>
        <v>4.1523673901523024</v>
      </c>
      <c r="CC14" s="8">
        <f t="shared" si="16"/>
        <v>3.7835716270236999</v>
      </c>
      <c r="CD14" s="8">
        <f t="shared" si="17"/>
        <v>3.53702846862251</v>
      </c>
      <c r="CE14" s="8">
        <f t="shared" si="18"/>
        <v>0</v>
      </c>
      <c r="CF14" s="8">
        <f t="shared" si="19"/>
        <v>5.2677023227793729</v>
      </c>
      <c r="CG14" s="8">
        <f t="shared" si="20"/>
        <v>3.5529208887535608</v>
      </c>
      <c r="CH14" s="8">
        <f t="shared" si="21"/>
        <v>3.6104999447090362</v>
      </c>
      <c r="CI14" s="8">
        <f t="shared" si="22"/>
        <v>5.4629965985271287</v>
      </c>
      <c r="CJ14" s="8">
        <f t="shared" si="23"/>
        <v>3.7419924012902923</v>
      </c>
      <c r="CK14" s="8">
        <f t="shared" si="24"/>
        <v>3.4756491742516533</v>
      </c>
      <c r="CL14" s="8">
        <f t="shared" si="25"/>
        <v>3.3001524436412826</v>
      </c>
      <c r="CM14" s="8">
        <f t="shared" si="26"/>
        <v>4.079463799733464</v>
      </c>
      <c r="CN14" s="8">
        <f t="shared" si="27"/>
        <v>3.4572165979673457</v>
      </c>
      <c r="CO14" s="8">
        <f t="shared" si="28"/>
        <v>3.7787701820680182</v>
      </c>
      <c r="CP14" s="8">
        <f t="shared" si="29"/>
        <v>4.2277138146366502</v>
      </c>
      <c r="CQ14" s="8">
        <f t="shared" si="30"/>
        <v>3.816573043770481</v>
      </c>
      <c r="CR14" s="8">
        <f t="shared" si="31"/>
        <v>2.8336369726079553</v>
      </c>
    </row>
    <row r="15" spans="1:97">
      <c r="A15" t="s">
        <v>327</v>
      </c>
      <c r="B15" s="4">
        <v>37776</v>
      </c>
      <c r="C15" s="4">
        <v>519988</v>
      </c>
      <c r="D15" s="8">
        <v>19888.400000000001</v>
      </c>
      <c r="E15" s="4">
        <v>48800</v>
      </c>
      <c r="F15" s="4">
        <v>72654</v>
      </c>
      <c r="G15" s="4">
        <v>49473</v>
      </c>
      <c r="H15" s="4">
        <v>29463</v>
      </c>
      <c r="I15" s="8">
        <v>7693</v>
      </c>
      <c r="J15" s="8">
        <v>6211.8</v>
      </c>
      <c r="K15" s="4">
        <v>182513</v>
      </c>
      <c r="L15" s="4">
        <v>49385</v>
      </c>
      <c r="M15" s="8">
        <v>728.2</v>
      </c>
      <c r="N15" s="4">
        <v>5777</v>
      </c>
      <c r="O15" s="4">
        <v>12482</v>
      </c>
      <c r="P15" s="4">
        <v>1244256</v>
      </c>
      <c r="Q15" s="8">
        <v>54803.5</v>
      </c>
      <c r="R15" s="8">
        <v>7027.6</v>
      </c>
      <c r="S15" s="4">
        <v>0</v>
      </c>
      <c r="T15" s="8">
        <v>50448.7</v>
      </c>
      <c r="U15" s="7">
        <v>855.15</v>
      </c>
      <c r="V15" s="7">
        <v>1029.33</v>
      </c>
      <c r="W15" s="7">
        <v>1245.1300000000001</v>
      </c>
      <c r="X15" s="7">
        <v>22890</v>
      </c>
      <c r="Y15" s="8">
        <v>78593</v>
      </c>
      <c r="Z15" s="8">
        <v>41221</v>
      </c>
      <c r="AA15" s="8">
        <v>5579.7</v>
      </c>
      <c r="AB15" s="8">
        <v>2156.6999999999998</v>
      </c>
      <c r="AC15" s="8">
        <v>1.4</v>
      </c>
      <c r="AD15" s="4">
        <v>43902</v>
      </c>
      <c r="AE15" s="4">
        <v>126754</v>
      </c>
      <c r="AF15" s="7">
        <v>15031.73</v>
      </c>
      <c r="AG15" s="8">
        <v>1472038</v>
      </c>
      <c r="AH15" s="4">
        <v>13815583</v>
      </c>
      <c r="AI15" s="7">
        <v>506687</v>
      </c>
      <c r="AJ15" s="8">
        <v>2385080</v>
      </c>
      <c r="AK15" s="8">
        <v>1848151</v>
      </c>
      <c r="AL15" s="8">
        <v>1552686.8</v>
      </c>
      <c r="AM15" s="4">
        <v>1089023</v>
      </c>
      <c r="AN15" s="8">
        <v>267824.5</v>
      </c>
      <c r="AO15" s="8">
        <v>325151.5</v>
      </c>
      <c r="AP15" s="8">
        <v>3530881</v>
      </c>
      <c r="AQ15" s="4">
        <v>1682260</v>
      </c>
      <c r="AR15" s="8">
        <v>13568.9</v>
      </c>
      <c r="AS15" s="8">
        <v>172897</v>
      </c>
      <c r="AT15" s="8">
        <v>217861.6</v>
      </c>
      <c r="AU15" s="8">
        <v>24345409</v>
      </c>
      <c r="AV15" s="8">
        <v>1225716.1000000001</v>
      </c>
      <c r="AW15" s="8">
        <v>184916.2</v>
      </c>
      <c r="AX15" s="8">
        <v>707237.4</v>
      </c>
      <c r="AY15" s="8">
        <v>1005601.5</v>
      </c>
      <c r="AZ15" s="7">
        <v>17199.98</v>
      </c>
      <c r="BA15" s="7">
        <v>24053.29</v>
      </c>
      <c r="BB15" s="8">
        <v>34175</v>
      </c>
      <c r="BC15" s="4">
        <v>584546</v>
      </c>
      <c r="BD15" s="4">
        <v>2224871</v>
      </c>
      <c r="BE15" s="8">
        <v>1069431</v>
      </c>
      <c r="BF15" s="8">
        <v>166260.5</v>
      </c>
      <c r="BG15" s="8">
        <v>56361.4</v>
      </c>
      <c r="BH15" s="7">
        <v>31.47</v>
      </c>
      <c r="BI15" s="8">
        <v>1003823</v>
      </c>
      <c r="BJ15" s="4">
        <v>3121668</v>
      </c>
      <c r="BK15" s="8">
        <v>553721.59999999998</v>
      </c>
      <c r="BN15" s="8">
        <f t="shared" si="1"/>
        <v>2.5662380998316618</v>
      </c>
      <c r="BO15" s="8">
        <f t="shared" si="2"/>
        <v>3.7637789154464203</v>
      </c>
      <c r="BP15" s="8">
        <f t="shared" si="3"/>
        <v>3.9251845814082462</v>
      </c>
      <c r="BQ15" s="8">
        <f t="shared" si="4"/>
        <v>2.046052962584064</v>
      </c>
      <c r="BR15" s="8">
        <f t="shared" si="5"/>
        <v>3.931172290575824</v>
      </c>
      <c r="BS15" s="8">
        <f t="shared" si="6"/>
        <v>3.1862832864940951</v>
      </c>
      <c r="BT15" s="8">
        <f t="shared" si="7"/>
        <v>2.7054525019214468</v>
      </c>
      <c r="BU15" s="8">
        <f t="shared" si="8"/>
        <v>2.8724033835590097</v>
      </c>
      <c r="BV15" s="8">
        <f t="shared" si="9"/>
        <v>1.9104325214553832</v>
      </c>
      <c r="BW15" s="8">
        <f t="shared" si="10"/>
        <v>5.1690498773535554</v>
      </c>
      <c r="BX15" s="8">
        <f t="shared" si="11"/>
        <v>2.9356342063652465</v>
      </c>
      <c r="BY15" s="8">
        <f t="shared" si="12"/>
        <v>5.3666841085128496</v>
      </c>
      <c r="BZ15" s="8">
        <f t="shared" si="13"/>
        <v>3.3412956847140207</v>
      </c>
      <c r="CA15" s="8">
        <f t="shared" si="14"/>
        <v>5.7293254065884032</v>
      </c>
      <c r="CB15" s="8">
        <f t="shared" si="15"/>
        <v>5.1108445128196447</v>
      </c>
      <c r="CC15" s="8">
        <f t="shared" si="16"/>
        <v>4.4711414005249663</v>
      </c>
      <c r="CD15" s="8">
        <f t="shared" si="17"/>
        <v>3.8004241921475779</v>
      </c>
      <c r="CE15" s="8">
        <f t="shared" si="18"/>
        <v>0</v>
      </c>
      <c r="CF15" s="8">
        <f t="shared" si="19"/>
        <v>5.0167685708503811</v>
      </c>
      <c r="CG15" s="8">
        <f t="shared" si="20"/>
        <v>4.9718081067536124</v>
      </c>
      <c r="CH15" s="8">
        <f t="shared" si="21"/>
        <v>4.2793730088482693</v>
      </c>
      <c r="CI15" s="8">
        <f t="shared" si="22"/>
        <v>3.6433942940746165</v>
      </c>
      <c r="CJ15" s="8">
        <f t="shared" si="23"/>
        <v>3.9158594875339152</v>
      </c>
      <c r="CK15" s="8">
        <f t="shared" si="24"/>
        <v>3.5324744670589889</v>
      </c>
      <c r="CL15" s="8">
        <f t="shared" si="25"/>
        <v>3.8544796251464564</v>
      </c>
      <c r="CM15" s="8">
        <f t="shared" si="26"/>
        <v>3.3559985685114624</v>
      </c>
      <c r="CN15" s="8">
        <f t="shared" si="27"/>
        <v>3.8265550536359987</v>
      </c>
      <c r="CO15" s="8">
        <f t="shared" si="28"/>
        <v>4.4486812837623129</v>
      </c>
      <c r="CP15" s="8">
        <f t="shared" si="29"/>
        <v>4.3734801852517826</v>
      </c>
      <c r="CQ15" s="8">
        <f t="shared" si="30"/>
        <v>4.0604574221217629</v>
      </c>
      <c r="CR15" s="8">
        <f t="shared" si="31"/>
        <v>2.7146728608744901</v>
      </c>
    </row>
    <row r="16" spans="1:97">
      <c r="A16" t="s">
        <v>328</v>
      </c>
      <c r="B16" s="4">
        <v>39842</v>
      </c>
      <c r="C16" s="4">
        <v>559169</v>
      </c>
      <c r="D16" s="8">
        <v>18807.900000000001</v>
      </c>
      <c r="E16" s="4">
        <v>49296</v>
      </c>
      <c r="F16" s="4">
        <v>76616</v>
      </c>
      <c r="G16" s="4">
        <v>51257</v>
      </c>
      <c r="H16" s="4">
        <v>32313</v>
      </c>
      <c r="I16" s="8">
        <v>8456.4</v>
      </c>
      <c r="J16" s="8">
        <v>6817.8</v>
      </c>
      <c r="K16" s="4">
        <v>182480</v>
      </c>
      <c r="L16" s="4">
        <v>52850</v>
      </c>
      <c r="M16" s="8">
        <v>976.5</v>
      </c>
      <c r="N16" s="4">
        <v>6518</v>
      </c>
      <c r="O16" s="4">
        <v>11286</v>
      </c>
      <c r="P16" s="4">
        <v>1087857</v>
      </c>
      <c r="Q16" s="8">
        <v>65514.3</v>
      </c>
      <c r="R16" s="8">
        <v>9206</v>
      </c>
      <c r="S16" s="4">
        <v>0</v>
      </c>
      <c r="T16" s="8">
        <v>53471.9</v>
      </c>
      <c r="U16" s="7">
        <v>1366.75</v>
      </c>
      <c r="V16" s="7">
        <v>1572.36</v>
      </c>
      <c r="W16" s="7">
        <v>1424.56</v>
      </c>
      <c r="X16" s="7">
        <v>23731</v>
      </c>
      <c r="Y16" s="8">
        <v>89976</v>
      </c>
      <c r="Z16" s="8">
        <v>51872</v>
      </c>
      <c r="AA16" s="8">
        <v>5644.7</v>
      </c>
      <c r="AB16" s="8">
        <v>2017.8</v>
      </c>
      <c r="AC16" s="8">
        <v>1.6</v>
      </c>
      <c r="AD16" s="4">
        <v>50458</v>
      </c>
      <c r="AE16" s="4">
        <v>134390</v>
      </c>
      <c r="AF16" s="7">
        <v>15487.36</v>
      </c>
      <c r="AG16" s="8">
        <v>1544637</v>
      </c>
      <c r="AH16" s="4">
        <v>14474228</v>
      </c>
      <c r="AI16" s="7">
        <v>512975.2</v>
      </c>
      <c r="AJ16" s="8">
        <v>2499550</v>
      </c>
      <c r="AK16" s="8">
        <v>1941360</v>
      </c>
      <c r="AL16" s="8">
        <v>1614839.8</v>
      </c>
      <c r="AM16" s="4">
        <v>1179629</v>
      </c>
      <c r="AN16" s="8">
        <v>283978</v>
      </c>
      <c r="AO16" s="8">
        <v>343618.9</v>
      </c>
      <c r="AP16" s="8">
        <v>3859533</v>
      </c>
      <c r="AQ16" s="4">
        <v>1738845</v>
      </c>
      <c r="AR16" s="8">
        <v>16401.3</v>
      </c>
      <c r="AS16" s="8">
        <v>187072</v>
      </c>
      <c r="AT16" s="8">
        <v>232694.6</v>
      </c>
      <c r="AU16" s="8">
        <v>25741898</v>
      </c>
      <c r="AV16" s="8">
        <v>1386951.2</v>
      </c>
      <c r="AW16" s="8">
        <v>197069.4</v>
      </c>
      <c r="AX16" s="8">
        <v>756172.1</v>
      </c>
      <c r="AY16" s="8">
        <v>1089660.2</v>
      </c>
      <c r="AZ16" s="7">
        <v>22703.84</v>
      </c>
      <c r="BA16" s="7">
        <v>29011.22</v>
      </c>
      <c r="BB16" s="8">
        <v>37641.9</v>
      </c>
      <c r="BC16" s="4">
        <v>619170</v>
      </c>
      <c r="BD16" s="4">
        <v>2360174</v>
      </c>
      <c r="BE16" s="8">
        <v>1187508</v>
      </c>
      <c r="BF16" s="8">
        <v>175483.4</v>
      </c>
      <c r="BG16" s="8">
        <v>63163.4</v>
      </c>
      <c r="BH16" s="7">
        <v>35.07</v>
      </c>
      <c r="BI16" s="8">
        <v>1075539</v>
      </c>
      <c r="BJ16" s="4">
        <v>3320278</v>
      </c>
      <c r="BK16" s="8">
        <v>589085.19999999995</v>
      </c>
      <c r="BN16" s="8">
        <f t="shared" si="1"/>
        <v>2.5793762547446422</v>
      </c>
      <c r="BO16" s="8">
        <f t="shared" si="2"/>
        <v>3.8632043104475073</v>
      </c>
      <c r="BP16" s="8">
        <f t="shared" si="3"/>
        <v>3.6664345566803229</v>
      </c>
      <c r="BQ16" s="8">
        <f t="shared" si="4"/>
        <v>1.9721949950991178</v>
      </c>
      <c r="BR16" s="8">
        <f t="shared" si="5"/>
        <v>3.9465117237400587</v>
      </c>
      <c r="BS16" s="8">
        <f t="shared" si="6"/>
        <v>3.1741229068047492</v>
      </c>
      <c r="BT16" s="8">
        <f t="shared" si="7"/>
        <v>2.7392510696159555</v>
      </c>
      <c r="BU16" s="8">
        <f t="shared" si="8"/>
        <v>2.9778363112635482</v>
      </c>
      <c r="BV16" s="8">
        <f t="shared" si="9"/>
        <v>1.9841167060368332</v>
      </c>
      <c r="BW16" s="8">
        <f t="shared" si="10"/>
        <v>4.7280331584157977</v>
      </c>
      <c r="BX16" s="8">
        <f t="shared" si="11"/>
        <v>3.0393738372310355</v>
      </c>
      <c r="BY16" s="8">
        <f t="shared" si="12"/>
        <v>5.9537963454116447</v>
      </c>
      <c r="BZ16" s="8">
        <f t="shared" si="13"/>
        <v>3.4842199794731439</v>
      </c>
      <c r="CA16" s="8">
        <f t="shared" si="14"/>
        <v>4.8501340383489771</v>
      </c>
      <c r="CB16" s="8">
        <f t="shared" si="15"/>
        <v>4.2260170559295975</v>
      </c>
      <c r="CC16" s="8">
        <f t="shared" si="16"/>
        <v>4.7236196918824547</v>
      </c>
      <c r="CD16" s="8">
        <f t="shared" si="17"/>
        <v>4.6714507681050437</v>
      </c>
      <c r="CE16" s="8">
        <f t="shared" si="18"/>
        <v>0</v>
      </c>
      <c r="CF16" s="8">
        <f t="shared" si="19"/>
        <v>4.9072086876257393</v>
      </c>
      <c r="CG16" s="8">
        <f t="shared" si="20"/>
        <v>6.0199067646706457</v>
      </c>
      <c r="CH16" s="8">
        <f t="shared" si="21"/>
        <v>5.419834119351064</v>
      </c>
      <c r="CI16" s="8">
        <f t="shared" si="22"/>
        <v>3.7845060956009124</v>
      </c>
      <c r="CJ16" s="8">
        <f t="shared" si="23"/>
        <v>3.8327115331815174</v>
      </c>
      <c r="CK16" s="8">
        <f t="shared" si="24"/>
        <v>3.8122612993787746</v>
      </c>
      <c r="CL16" s="8">
        <f t="shared" si="25"/>
        <v>4.3681389935899384</v>
      </c>
      <c r="CM16" s="8">
        <f t="shared" si="26"/>
        <v>3.2166575299999889</v>
      </c>
      <c r="CN16" s="8">
        <f t="shared" si="27"/>
        <v>3.1945715398474435</v>
      </c>
      <c r="CO16" s="8">
        <f t="shared" si="28"/>
        <v>4.5623039635015683</v>
      </c>
      <c r="CP16" s="8">
        <f t="shared" si="29"/>
        <v>4.6914151881056849</v>
      </c>
      <c r="CQ16" s="8">
        <f t="shared" si="30"/>
        <v>4.047552644688186</v>
      </c>
      <c r="CR16" s="8">
        <f t="shared" si="31"/>
        <v>2.6290526395842235</v>
      </c>
    </row>
    <row r="17" spans="1:96">
      <c r="A17" t="s">
        <v>329</v>
      </c>
      <c r="B17" s="4">
        <v>48299</v>
      </c>
      <c r="C17" s="4">
        <v>592278</v>
      </c>
      <c r="D17" s="8">
        <v>18371.7</v>
      </c>
      <c r="E17" s="4">
        <v>53781</v>
      </c>
      <c r="F17" s="4">
        <v>78641</v>
      </c>
      <c r="G17" s="4">
        <v>51646</v>
      </c>
      <c r="H17" s="4">
        <v>39575</v>
      </c>
      <c r="I17" s="8">
        <v>9517.9</v>
      </c>
      <c r="J17" s="8">
        <v>7175.3</v>
      </c>
      <c r="K17" s="4">
        <v>212223</v>
      </c>
      <c r="L17" s="4">
        <v>54029</v>
      </c>
      <c r="M17" s="8">
        <v>1023.3</v>
      </c>
      <c r="N17" s="4">
        <v>6965</v>
      </c>
      <c r="O17" s="4">
        <v>13510</v>
      </c>
      <c r="P17" s="4">
        <v>868936</v>
      </c>
      <c r="Q17" s="8">
        <v>75974.600000000006</v>
      </c>
      <c r="R17" s="8">
        <v>9877.1</v>
      </c>
      <c r="S17" s="4">
        <v>0</v>
      </c>
      <c r="T17" s="8">
        <v>60022.1</v>
      </c>
      <c r="U17" s="7">
        <v>1321.61</v>
      </c>
      <c r="V17" s="7">
        <v>1759.15</v>
      </c>
      <c r="W17" s="7">
        <v>1477.64</v>
      </c>
      <c r="X17" s="7">
        <v>25586</v>
      </c>
      <c r="Y17" s="8">
        <v>100897</v>
      </c>
      <c r="Z17" s="8">
        <v>60605</v>
      </c>
      <c r="AA17" s="8">
        <v>6650.7</v>
      </c>
      <c r="AB17" s="8">
        <v>2337.3000000000002</v>
      </c>
      <c r="AC17" s="8">
        <v>1.8</v>
      </c>
      <c r="AD17" s="4">
        <v>51722</v>
      </c>
      <c r="AE17" s="4">
        <v>147061</v>
      </c>
      <c r="AF17" s="7">
        <v>16544.810000000001</v>
      </c>
      <c r="AG17" s="8">
        <v>1593600</v>
      </c>
      <c r="AH17" s="4">
        <v>14769862</v>
      </c>
      <c r="AI17" s="7">
        <v>501209.3</v>
      </c>
      <c r="AJ17" s="8">
        <v>2546490</v>
      </c>
      <c r="AK17" s="8">
        <v>1992380</v>
      </c>
      <c r="AL17" s="8">
        <v>1637699.4</v>
      </c>
      <c r="AM17" s="4">
        <v>1261441</v>
      </c>
      <c r="AN17" s="8">
        <v>293761.90000000002</v>
      </c>
      <c r="AO17" s="8">
        <v>351743.1</v>
      </c>
      <c r="AP17" s="8">
        <v>4042860</v>
      </c>
      <c r="AQ17" s="4">
        <v>1801470</v>
      </c>
      <c r="AR17" s="8">
        <v>16618.099999999999</v>
      </c>
      <c r="AS17" s="8">
        <v>194265</v>
      </c>
      <c r="AT17" s="8">
        <v>241990.39999999999</v>
      </c>
      <c r="AU17" s="8">
        <v>27249944</v>
      </c>
      <c r="AV17" s="8">
        <v>1589625.1</v>
      </c>
      <c r="AW17" s="8">
        <v>187283</v>
      </c>
      <c r="AX17" s="8">
        <v>791341.7</v>
      </c>
      <c r="AY17" s="8">
        <v>1154216.5</v>
      </c>
      <c r="AZ17" s="7">
        <v>24527.91</v>
      </c>
      <c r="BA17" s="7">
        <v>32660.07</v>
      </c>
      <c r="BB17" s="8">
        <v>40009.599999999999</v>
      </c>
      <c r="BC17" s="4">
        <v>647198</v>
      </c>
      <c r="BD17" s="4">
        <v>2622135</v>
      </c>
      <c r="BE17" s="8">
        <v>1285571</v>
      </c>
      <c r="BF17" s="8">
        <v>179102.8</v>
      </c>
      <c r="BG17" s="8">
        <v>68590.5</v>
      </c>
      <c r="BH17" s="7">
        <v>37.93</v>
      </c>
      <c r="BI17" s="8">
        <v>1109541</v>
      </c>
      <c r="BJ17" s="4">
        <v>3412253</v>
      </c>
      <c r="BK17" s="8">
        <v>614407.69999999995</v>
      </c>
      <c r="BN17" s="8">
        <f t="shared" si="1"/>
        <v>3.0308107429718878</v>
      </c>
      <c r="BO17" s="8">
        <f t="shared" si="2"/>
        <v>4.0100442373801464</v>
      </c>
      <c r="BP17" s="8">
        <f t="shared" si="3"/>
        <v>3.6654746829318614</v>
      </c>
      <c r="BQ17" s="8">
        <f t="shared" si="4"/>
        <v>2.1119658824499608</v>
      </c>
      <c r="BR17" s="8">
        <f t="shared" si="5"/>
        <v>3.9470884068300225</v>
      </c>
      <c r="BS17" s="8">
        <f t="shared" si="6"/>
        <v>3.1535701851023452</v>
      </c>
      <c r="BT17" s="8">
        <f t="shared" si="7"/>
        <v>3.1372850573272952</v>
      </c>
      <c r="BU17" s="8">
        <f t="shared" si="8"/>
        <v>3.240004915545549</v>
      </c>
      <c r="BV17" s="8">
        <f t="shared" si="9"/>
        <v>2.039926298483183</v>
      </c>
      <c r="BW17" s="8">
        <f t="shared" si="10"/>
        <v>5.249328445704279</v>
      </c>
      <c r="BX17" s="8">
        <f t="shared" si="11"/>
        <v>2.9991617956446679</v>
      </c>
      <c r="BY17" s="8">
        <f t="shared" si="12"/>
        <v>6.1577436650399271</v>
      </c>
      <c r="BZ17" s="8">
        <f t="shared" si="13"/>
        <v>3.5853087277687696</v>
      </c>
      <c r="CA17" s="8">
        <f t="shared" si="14"/>
        <v>5.582866097167491</v>
      </c>
      <c r="CB17" s="8">
        <f t="shared" si="15"/>
        <v>3.1887625163559967</v>
      </c>
      <c r="CC17" s="8">
        <f t="shared" si="16"/>
        <v>4.7794036468095529</v>
      </c>
      <c r="CD17" s="8">
        <f t="shared" si="17"/>
        <v>5.2738903157254002</v>
      </c>
      <c r="CE17" s="8">
        <f t="shared" si="18"/>
        <v>0</v>
      </c>
      <c r="CF17" s="8">
        <f t="shared" si="19"/>
        <v>5.2002462276358035</v>
      </c>
      <c r="CG17" s="8">
        <f t="shared" si="20"/>
        <v>5.3881883943638087</v>
      </c>
      <c r="CH17" s="8">
        <f t="shared" si="21"/>
        <v>5.3862407520865698</v>
      </c>
      <c r="CI17" s="8">
        <f t="shared" si="22"/>
        <v>3.6932136287291057</v>
      </c>
      <c r="CJ17" s="8">
        <f t="shared" si="23"/>
        <v>3.9533496704254336</v>
      </c>
      <c r="CK17" s="8">
        <f t="shared" si="24"/>
        <v>3.847894940573235</v>
      </c>
      <c r="CL17" s="8">
        <f t="shared" si="25"/>
        <v>4.7142475989268577</v>
      </c>
      <c r="CM17" s="8">
        <f t="shared" si="26"/>
        <v>3.7133422816393717</v>
      </c>
      <c r="CN17" s="8">
        <f t="shared" si="27"/>
        <v>3.407614757145669</v>
      </c>
      <c r="CO17" s="8">
        <f t="shared" si="28"/>
        <v>4.7455839704719223</v>
      </c>
      <c r="CP17" s="8">
        <f t="shared" si="29"/>
        <v>4.6615672606960894</v>
      </c>
      <c r="CQ17" s="8">
        <f t="shared" si="30"/>
        <v>4.3097918003149234</v>
      </c>
      <c r="CR17" s="8">
        <f t="shared" si="31"/>
        <v>2.6928064215341054</v>
      </c>
    </row>
    <row r="18" spans="1:96">
      <c r="A18" t="s">
        <v>330</v>
      </c>
      <c r="B18" s="4">
        <v>52223</v>
      </c>
      <c r="C18" s="4">
        <v>604722</v>
      </c>
      <c r="D18" s="8">
        <v>19692.400000000001</v>
      </c>
      <c r="E18" s="4">
        <v>58139</v>
      </c>
      <c r="F18" s="4">
        <v>82439</v>
      </c>
      <c r="G18" s="4">
        <v>57759</v>
      </c>
      <c r="H18" s="4">
        <v>49065</v>
      </c>
      <c r="I18" s="8">
        <v>9706.2000000000007</v>
      </c>
      <c r="J18" s="8">
        <v>7899.5</v>
      </c>
      <c r="K18" s="4">
        <v>237096</v>
      </c>
      <c r="L18" s="4">
        <v>53920</v>
      </c>
      <c r="M18" s="8">
        <v>858</v>
      </c>
      <c r="N18" s="4">
        <v>7122</v>
      </c>
      <c r="O18" s="4">
        <v>13559</v>
      </c>
      <c r="P18" s="4">
        <v>905164</v>
      </c>
      <c r="Q18" s="8">
        <v>64477</v>
      </c>
      <c r="R18" s="8">
        <v>6407.7</v>
      </c>
      <c r="S18" s="4">
        <v>0</v>
      </c>
      <c r="T18" s="8">
        <v>77208.899999999994</v>
      </c>
      <c r="U18" s="7">
        <v>962.17</v>
      </c>
      <c r="V18" s="7">
        <v>1189.2</v>
      </c>
      <c r="W18" s="7">
        <v>1657.64</v>
      </c>
      <c r="X18" s="7">
        <v>26976</v>
      </c>
      <c r="Y18" s="8">
        <v>110921</v>
      </c>
      <c r="Z18" s="8">
        <v>68254</v>
      </c>
      <c r="AA18" s="8">
        <v>7205.5</v>
      </c>
      <c r="AB18" s="8">
        <v>2515.4</v>
      </c>
      <c r="AC18" s="8">
        <v>1.8</v>
      </c>
      <c r="AD18" s="4">
        <v>55355</v>
      </c>
      <c r="AE18" s="4">
        <v>149759</v>
      </c>
      <c r="AF18" s="7">
        <v>17557.43</v>
      </c>
      <c r="AG18" s="8">
        <v>1548802</v>
      </c>
      <c r="AH18" s="4">
        <v>14478067</v>
      </c>
      <c r="AI18" s="7">
        <v>471138.7</v>
      </c>
      <c r="AJ18" s="8">
        <v>2445730</v>
      </c>
      <c r="AK18" s="8">
        <v>1936422</v>
      </c>
      <c r="AL18" s="8">
        <v>1577255.9</v>
      </c>
      <c r="AM18" s="4">
        <v>1304381</v>
      </c>
      <c r="AN18" s="8">
        <v>288044</v>
      </c>
      <c r="AO18" s="8">
        <v>346472.8</v>
      </c>
      <c r="AP18" s="8">
        <v>3954320</v>
      </c>
      <c r="AQ18" s="4">
        <v>1722143</v>
      </c>
      <c r="AR18" s="8">
        <v>14131.9</v>
      </c>
      <c r="AS18" s="8">
        <v>181747</v>
      </c>
      <c r="AT18" s="8">
        <v>237534.2</v>
      </c>
      <c r="AU18" s="8">
        <v>26520776</v>
      </c>
      <c r="AV18" s="8">
        <v>1626390.7</v>
      </c>
      <c r="AW18" s="8">
        <v>169519.7</v>
      </c>
      <c r="AX18" s="8">
        <v>835431.2</v>
      </c>
      <c r="AY18" s="8">
        <v>1205347.7</v>
      </c>
      <c r="AZ18" s="7">
        <v>19000.009999999998</v>
      </c>
      <c r="BA18" s="7">
        <v>26897.02</v>
      </c>
      <c r="BB18" s="8">
        <v>39050.699999999997</v>
      </c>
      <c r="BC18" s="4">
        <v>624842</v>
      </c>
      <c r="BD18" s="4">
        <v>2439712</v>
      </c>
      <c r="BE18" s="8">
        <v>1372025</v>
      </c>
      <c r="BF18" s="8">
        <v>175416.4</v>
      </c>
      <c r="BG18" s="8">
        <v>64095.5</v>
      </c>
      <c r="BH18" s="7">
        <v>36.25</v>
      </c>
      <c r="BI18" s="8">
        <v>1069323</v>
      </c>
      <c r="BJ18" s="4">
        <v>3341167</v>
      </c>
      <c r="BK18" s="8">
        <v>603039.1</v>
      </c>
      <c r="BN18" s="8">
        <f t="shared" si="1"/>
        <v>3.3718319062087989</v>
      </c>
      <c r="BO18" s="8">
        <f t="shared" si="2"/>
        <v>4.1768144877351379</v>
      </c>
      <c r="BP18" s="8">
        <f t="shared" si="3"/>
        <v>4.1797457946035852</v>
      </c>
      <c r="BQ18" s="8">
        <f t="shared" si="4"/>
        <v>2.3771634644870856</v>
      </c>
      <c r="BR18" s="8">
        <f t="shared" si="5"/>
        <v>4.2572848273775037</v>
      </c>
      <c r="BS18" s="8">
        <f t="shared" si="6"/>
        <v>3.6619929587836699</v>
      </c>
      <c r="BT18" s="8">
        <f t="shared" si="7"/>
        <v>3.7615543311348447</v>
      </c>
      <c r="BU18" s="8">
        <f t="shared" si="8"/>
        <v>3.3696935190457014</v>
      </c>
      <c r="BV18" s="8">
        <f t="shared" si="9"/>
        <v>2.279976956344048</v>
      </c>
      <c r="BW18" s="8">
        <f t="shared" si="10"/>
        <v>5.9958728681543221</v>
      </c>
      <c r="BX18" s="8">
        <f t="shared" si="11"/>
        <v>3.130982734883224</v>
      </c>
      <c r="BY18" s="8">
        <f t="shared" si="12"/>
        <v>6.0713704455876423</v>
      </c>
      <c r="BZ18" s="8">
        <f t="shared" si="13"/>
        <v>3.9186341452678719</v>
      </c>
      <c r="CA18" s="8">
        <f t="shared" si="14"/>
        <v>5.7082306463658705</v>
      </c>
      <c r="CB18" s="8">
        <f t="shared" si="15"/>
        <v>3.4130373862363603</v>
      </c>
      <c r="CC18" s="8">
        <f t="shared" si="16"/>
        <v>3.9644225707881877</v>
      </c>
      <c r="CD18" s="8">
        <f t="shared" si="17"/>
        <v>3.7799146647852719</v>
      </c>
      <c r="CE18" s="8">
        <f t="shared" si="18"/>
        <v>0</v>
      </c>
      <c r="CF18" s="8">
        <f t="shared" si="19"/>
        <v>6.4055292925020728</v>
      </c>
      <c r="CG18" s="8">
        <f t="shared" si="20"/>
        <v>5.0640499662894918</v>
      </c>
      <c r="CH18" s="8">
        <f t="shared" si="21"/>
        <v>4.4213076392849473</v>
      </c>
      <c r="CI18" s="8">
        <f t="shared" si="22"/>
        <v>4.2448406814730593</v>
      </c>
      <c r="CJ18" s="8">
        <f t="shared" si="23"/>
        <v>4.3172514011542118</v>
      </c>
      <c r="CK18" s="8">
        <f t="shared" si="24"/>
        <v>4.5464792565679879</v>
      </c>
      <c r="CL18" s="8">
        <f t="shared" si="25"/>
        <v>4.974690694411545</v>
      </c>
      <c r="CM18" s="8">
        <f t="shared" si="26"/>
        <v>4.107654700472704</v>
      </c>
      <c r="CN18" s="8">
        <f t="shared" si="27"/>
        <v>3.9244564751035562</v>
      </c>
      <c r="CO18" s="8">
        <f t="shared" si="28"/>
        <v>4.9655172413793105</v>
      </c>
      <c r="CP18" s="8">
        <f t="shared" si="29"/>
        <v>5.1766397992000543</v>
      </c>
      <c r="CQ18" s="8">
        <f t="shared" si="30"/>
        <v>4.4822362964796438</v>
      </c>
      <c r="CR18" s="8">
        <f t="shared" si="31"/>
        <v>2.9114911454331902</v>
      </c>
    </row>
    <row r="19" spans="1:96">
      <c r="A19" t="s">
        <v>331</v>
      </c>
      <c r="B19" s="4">
        <v>51577</v>
      </c>
      <c r="C19" s="4">
        <v>605806</v>
      </c>
      <c r="D19" s="8">
        <v>18327.099999999999</v>
      </c>
      <c r="E19" s="4">
        <v>60456</v>
      </c>
      <c r="F19" s="4">
        <v>82936</v>
      </c>
      <c r="G19" s="4">
        <v>49942</v>
      </c>
      <c r="H19" s="4">
        <v>47909</v>
      </c>
      <c r="I19" s="8">
        <v>9613.4</v>
      </c>
      <c r="J19" s="8">
        <v>8148</v>
      </c>
      <c r="K19" s="4">
        <v>202463</v>
      </c>
      <c r="L19" s="4">
        <v>59592</v>
      </c>
      <c r="M19" s="8">
        <v>706.9</v>
      </c>
      <c r="N19" s="4">
        <v>6797</v>
      </c>
      <c r="O19" s="4">
        <v>8330</v>
      </c>
      <c r="P19" s="4">
        <v>995609</v>
      </c>
      <c r="Q19" s="8">
        <v>55805.2</v>
      </c>
      <c r="R19" s="8">
        <v>5692</v>
      </c>
      <c r="S19" s="4">
        <v>0</v>
      </c>
      <c r="T19" s="8">
        <v>68345.2</v>
      </c>
      <c r="U19" s="7">
        <v>875.24</v>
      </c>
      <c r="V19" s="7">
        <v>1393.44</v>
      </c>
      <c r="W19" s="7">
        <v>1972.29</v>
      </c>
      <c r="X19" s="7">
        <v>26684</v>
      </c>
      <c r="Y19" s="8">
        <v>107452</v>
      </c>
      <c r="Z19" s="8">
        <v>82179</v>
      </c>
      <c r="AA19" s="8">
        <v>9478.7000000000007</v>
      </c>
      <c r="AB19" s="8">
        <v>2495.3000000000002</v>
      </c>
      <c r="AC19" s="8">
        <v>1.8</v>
      </c>
      <c r="AD19" s="4">
        <v>50910</v>
      </c>
      <c r="AE19" s="4">
        <v>161676</v>
      </c>
      <c r="AF19" s="7">
        <v>18143.28</v>
      </c>
      <c r="AG19" s="8">
        <v>1608553</v>
      </c>
      <c r="AH19" s="4">
        <v>15048971</v>
      </c>
      <c r="AI19" s="7">
        <v>482676.9</v>
      </c>
      <c r="AJ19" s="8">
        <v>2564400</v>
      </c>
      <c r="AK19" s="8">
        <v>1995289</v>
      </c>
      <c r="AL19" s="8">
        <v>1611279.4</v>
      </c>
      <c r="AM19" s="4">
        <v>1418651</v>
      </c>
      <c r="AN19" s="8">
        <v>295896.59999999998</v>
      </c>
      <c r="AO19" s="8">
        <v>363140.1</v>
      </c>
      <c r="AP19" s="8">
        <v>3992870</v>
      </c>
      <c r="AQ19" s="4">
        <v>1810926</v>
      </c>
      <c r="AR19" s="8">
        <v>14741.1</v>
      </c>
      <c r="AS19" s="8">
        <v>188143</v>
      </c>
      <c r="AT19" s="8">
        <v>224124</v>
      </c>
      <c r="AU19" s="8">
        <v>27485093</v>
      </c>
      <c r="AV19" s="8">
        <v>1680966.9</v>
      </c>
      <c r="AW19" s="8">
        <v>167391.4</v>
      </c>
      <c r="AX19" s="8">
        <v>893288.6</v>
      </c>
      <c r="AY19" s="8">
        <v>1322611.2</v>
      </c>
      <c r="AZ19" s="7">
        <v>18087.98</v>
      </c>
      <c r="BA19" s="7">
        <v>28033.83</v>
      </c>
      <c r="BB19" s="8">
        <v>42402.7</v>
      </c>
      <c r="BC19" s="4">
        <v>639187</v>
      </c>
      <c r="BD19" s="4">
        <v>2605351</v>
      </c>
      <c r="BE19" s="8">
        <v>1434368</v>
      </c>
      <c r="BF19" s="8">
        <v>179610.8</v>
      </c>
      <c r="BG19" s="8">
        <v>68764.899999999994</v>
      </c>
      <c r="BH19" s="7">
        <v>36.36</v>
      </c>
      <c r="BI19" s="8">
        <v>1072709</v>
      </c>
      <c r="BJ19" s="4">
        <v>3573581</v>
      </c>
      <c r="BK19" s="8">
        <v>624545.1</v>
      </c>
      <c r="BN19" s="8">
        <f t="shared" si="1"/>
        <v>3.2064221694902186</v>
      </c>
      <c r="BO19" s="8">
        <f t="shared" si="2"/>
        <v>4.025564272799782</v>
      </c>
      <c r="BP19" s="8">
        <f t="shared" si="3"/>
        <v>3.7969706029022721</v>
      </c>
      <c r="BQ19" s="8">
        <f t="shared" si="4"/>
        <v>2.3575105287786617</v>
      </c>
      <c r="BR19" s="8">
        <f t="shared" si="5"/>
        <v>4.1565908497465784</v>
      </c>
      <c r="BS19" s="8">
        <f t="shared" si="6"/>
        <v>3.0995245144945067</v>
      </c>
      <c r="BT19" s="8">
        <f t="shared" si="7"/>
        <v>3.3770814668301083</v>
      </c>
      <c r="BU19" s="8">
        <f t="shared" si="8"/>
        <v>3.2489051918812182</v>
      </c>
      <c r="BV19" s="8">
        <f t="shared" si="9"/>
        <v>2.2437621182568384</v>
      </c>
      <c r="BW19" s="8">
        <f t="shared" si="10"/>
        <v>5.0706133683290471</v>
      </c>
      <c r="BX19" s="8">
        <f t="shared" si="11"/>
        <v>3.2906921652237582</v>
      </c>
      <c r="BY19" s="8">
        <f t="shared" si="12"/>
        <v>4.7954358901303156</v>
      </c>
      <c r="BZ19" s="8">
        <f t="shared" si="13"/>
        <v>3.612677590981328</v>
      </c>
      <c r="CA19" s="8">
        <f t="shared" si="14"/>
        <v>3.7166925451981943</v>
      </c>
      <c r="CB19" s="8">
        <f t="shared" si="15"/>
        <v>3.6223599461715481</v>
      </c>
      <c r="CC19" s="8">
        <f t="shared" si="16"/>
        <v>3.3198274159949257</v>
      </c>
      <c r="CD19" s="8">
        <f t="shared" si="17"/>
        <v>3.4004136413220754</v>
      </c>
      <c r="CE19" s="8">
        <f t="shared" si="18"/>
        <v>0</v>
      </c>
      <c r="CF19" s="8">
        <f t="shared" si="19"/>
        <v>5.1674445218670462</v>
      </c>
      <c r="CG19" s="8">
        <f t="shared" si="20"/>
        <v>4.8387934971179751</v>
      </c>
      <c r="CH19" s="8">
        <f t="shared" si="21"/>
        <v>4.9705659198190189</v>
      </c>
      <c r="CI19" s="8">
        <f t="shared" si="22"/>
        <v>4.6513311652324028</v>
      </c>
      <c r="CJ19" s="8">
        <f t="shared" si="23"/>
        <v>4.1746781458321269</v>
      </c>
      <c r="CK19" s="8">
        <f t="shared" si="24"/>
        <v>4.1242811429246959</v>
      </c>
      <c r="CL19" s="8">
        <f t="shared" si="25"/>
        <v>5.7292828618597174</v>
      </c>
      <c r="CM19" s="8">
        <f t="shared" si="26"/>
        <v>5.2773552592605801</v>
      </c>
      <c r="CN19" s="8">
        <f t="shared" si="27"/>
        <v>3.6287408256247016</v>
      </c>
      <c r="CO19" s="8">
        <f t="shared" si="28"/>
        <v>4.9504950495049505</v>
      </c>
      <c r="CP19" s="8">
        <f t="shared" si="29"/>
        <v>4.7459282992871321</v>
      </c>
      <c r="CQ19" s="8">
        <f t="shared" si="30"/>
        <v>4.5242013543277739</v>
      </c>
      <c r="CR19" s="8">
        <f t="shared" si="31"/>
        <v>2.905039203734046</v>
      </c>
    </row>
    <row r="20" spans="1:96">
      <c r="A20" t="s">
        <v>332</v>
      </c>
      <c r="B20" s="4">
        <v>48039</v>
      </c>
      <c r="C20" s="4">
        <v>600412</v>
      </c>
      <c r="D20" s="8">
        <v>18129.5</v>
      </c>
      <c r="E20" s="4">
        <v>62530</v>
      </c>
      <c r="F20" s="4">
        <v>81591</v>
      </c>
      <c r="G20" s="4">
        <v>48064</v>
      </c>
      <c r="H20" s="4">
        <v>46375</v>
      </c>
      <c r="I20" s="8">
        <v>9388</v>
      </c>
      <c r="J20" s="8">
        <v>8994.7999999999993</v>
      </c>
      <c r="K20" s="4">
        <v>181177</v>
      </c>
      <c r="L20" s="4">
        <v>61357</v>
      </c>
      <c r="M20" s="8">
        <v>841.3</v>
      </c>
      <c r="N20" s="4">
        <v>7488</v>
      </c>
      <c r="O20" s="4">
        <v>5089</v>
      </c>
      <c r="P20" s="4">
        <v>945642</v>
      </c>
      <c r="Q20" s="8">
        <v>73497.8</v>
      </c>
      <c r="R20" s="8">
        <v>4264.3999999999996</v>
      </c>
      <c r="S20" s="4">
        <v>0</v>
      </c>
      <c r="T20" s="8">
        <v>68341</v>
      </c>
      <c r="U20" s="7">
        <v>1066.4100000000001</v>
      </c>
      <c r="V20" s="7">
        <v>1482.35</v>
      </c>
      <c r="W20" s="7">
        <v>1857.72</v>
      </c>
      <c r="X20" s="7">
        <v>26595</v>
      </c>
      <c r="Y20" s="8">
        <v>113095</v>
      </c>
      <c r="Z20" s="8">
        <v>94131</v>
      </c>
      <c r="AA20" s="8">
        <v>6139.4</v>
      </c>
      <c r="AB20" s="8">
        <v>2664.9</v>
      </c>
      <c r="AC20" s="8">
        <v>1.5</v>
      </c>
      <c r="AD20" s="4">
        <v>39935</v>
      </c>
      <c r="AE20" s="4">
        <v>165242</v>
      </c>
      <c r="AF20" s="7">
        <v>18794.169999999998</v>
      </c>
      <c r="AG20" s="8">
        <v>1662590</v>
      </c>
      <c r="AH20" s="4">
        <v>15599732</v>
      </c>
      <c r="AI20" s="7">
        <v>471578.7</v>
      </c>
      <c r="AJ20" s="8">
        <v>2693560</v>
      </c>
      <c r="AK20" s="8">
        <v>2058369</v>
      </c>
      <c r="AL20" s="8">
        <v>1648755.8</v>
      </c>
      <c r="AM20" s="4">
        <v>1500852</v>
      </c>
      <c r="AN20" s="8">
        <v>310128.7</v>
      </c>
      <c r="AO20" s="8">
        <v>375967.8</v>
      </c>
      <c r="AP20" s="8">
        <v>4062323</v>
      </c>
      <c r="AQ20" s="4">
        <v>1846854</v>
      </c>
      <c r="AR20" s="8">
        <v>16677.3</v>
      </c>
      <c r="AS20" s="8">
        <v>197998</v>
      </c>
      <c r="AT20" s="8">
        <v>203308.2</v>
      </c>
      <c r="AU20" s="8">
        <v>28538202</v>
      </c>
      <c r="AV20" s="8">
        <v>1765008.7</v>
      </c>
      <c r="AW20" s="8">
        <v>171823.5</v>
      </c>
      <c r="AX20" s="8">
        <v>956813.6</v>
      </c>
      <c r="AY20" s="8">
        <v>1388937.2</v>
      </c>
      <c r="AZ20" s="7">
        <v>19763.84</v>
      </c>
      <c r="BA20" s="7">
        <v>31317.17</v>
      </c>
      <c r="BB20" s="8">
        <v>44323.5</v>
      </c>
      <c r="BC20" s="4">
        <v>650359</v>
      </c>
      <c r="BD20" s="4">
        <v>2809929</v>
      </c>
      <c r="BE20" s="8">
        <v>1553641</v>
      </c>
      <c r="BF20" s="8">
        <v>176096.2</v>
      </c>
      <c r="BG20" s="8">
        <v>71785.8</v>
      </c>
      <c r="BH20" s="7">
        <v>37.06</v>
      </c>
      <c r="BI20" s="8">
        <v>1063763</v>
      </c>
      <c r="BJ20" s="4">
        <v>3727905</v>
      </c>
      <c r="BK20" s="8">
        <v>635738.69999999995</v>
      </c>
      <c r="BN20" s="8">
        <f t="shared" si="1"/>
        <v>2.8894074907223066</v>
      </c>
      <c r="BO20" s="8">
        <f t="shared" si="2"/>
        <v>3.8488609932529609</v>
      </c>
      <c r="BP20" s="8">
        <f t="shared" si="3"/>
        <v>3.8444272398223243</v>
      </c>
      <c r="BQ20" s="8">
        <f t="shared" si="4"/>
        <v>2.3214630451892662</v>
      </c>
      <c r="BR20" s="8">
        <f t="shared" si="5"/>
        <v>3.9638665370494799</v>
      </c>
      <c r="BS20" s="8">
        <f t="shared" si="6"/>
        <v>2.9151679102508692</v>
      </c>
      <c r="BT20" s="8">
        <f t="shared" si="7"/>
        <v>3.0899115968796393</v>
      </c>
      <c r="BU20" s="8">
        <f t="shared" si="8"/>
        <v>3.0271303494323485</v>
      </c>
      <c r="BV20" s="8">
        <f t="shared" si="9"/>
        <v>2.3924389269506587</v>
      </c>
      <c r="BW20" s="8">
        <f t="shared" si="10"/>
        <v>4.4599358544359964</v>
      </c>
      <c r="BX20" s="8">
        <f t="shared" si="11"/>
        <v>3.3222442055517112</v>
      </c>
      <c r="BY20" s="8">
        <f t="shared" si="12"/>
        <v>5.0445815569666559</v>
      </c>
      <c r="BZ20" s="8">
        <f t="shared" si="13"/>
        <v>3.7818563823877009</v>
      </c>
      <c r="CA20" s="8">
        <f t="shared" si="14"/>
        <v>2.5030962843603946</v>
      </c>
      <c r="CB20" s="8">
        <f t="shared" si="15"/>
        <v>3.313600485412501</v>
      </c>
      <c r="CC20" s="8">
        <f t="shared" si="16"/>
        <v>4.164160777224498</v>
      </c>
      <c r="CD20" s="8">
        <f t="shared" si="17"/>
        <v>2.4818491067869064</v>
      </c>
      <c r="CE20" s="8">
        <f t="shared" si="18"/>
        <v>0</v>
      </c>
      <c r="CF20" s="8">
        <f t="shared" si="19"/>
        <v>4.9203808494725321</v>
      </c>
      <c r="CG20" s="8">
        <f t="shared" si="20"/>
        <v>5.3957631715294196</v>
      </c>
      <c r="CH20" s="8">
        <f t="shared" si="21"/>
        <v>4.7333459568664731</v>
      </c>
      <c r="CI20" s="8">
        <f t="shared" si="22"/>
        <v>4.1912755084774442</v>
      </c>
      <c r="CJ20" s="8">
        <f t="shared" si="23"/>
        <v>4.0892799207822144</v>
      </c>
      <c r="CK20" s="8">
        <f t="shared" si="24"/>
        <v>4.0248347911993507</v>
      </c>
      <c r="CL20" s="8">
        <f t="shared" si="25"/>
        <v>6.0587355766229134</v>
      </c>
      <c r="CM20" s="8">
        <f t="shared" si="26"/>
        <v>3.4863898255612558</v>
      </c>
      <c r="CN20" s="8">
        <f t="shared" si="27"/>
        <v>3.7122940748727462</v>
      </c>
      <c r="CO20" s="8">
        <f t="shared" si="28"/>
        <v>4.0474905558553695</v>
      </c>
      <c r="CP20" s="8">
        <f t="shared" si="29"/>
        <v>3.7541256840104418</v>
      </c>
      <c r="CQ20" s="8">
        <f t="shared" si="30"/>
        <v>4.4325700359853597</v>
      </c>
      <c r="CR20" s="8">
        <f t="shared" si="31"/>
        <v>2.9562727579743058</v>
      </c>
    </row>
    <row r="21" spans="1:96">
      <c r="A21" t="s">
        <v>333</v>
      </c>
      <c r="B21" s="4">
        <v>45252</v>
      </c>
      <c r="C21" s="4">
        <v>585308</v>
      </c>
      <c r="D21" s="8">
        <v>17957.099999999999</v>
      </c>
      <c r="E21" s="4">
        <v>60803</v>
      </c>
      <c r="F21" s="4">
        <v>84537</v>
      </c>
      <c r="G21" s="4">
        <v>42862</v>
      </c>
      <c r="H21" s="4">
        <v>46058</v>
      </c>
      <c r="I21" s="8">
        <v>9357.9</v>
      </c>
      <c r="J21" s="8">
        <v>9592.7000000000007</v>
      </c>
      <c r="K21" s="4">
        <v>169356</v>
      </c>
      <c r="L21" s="4">
        <v>71808</v>
      </c>
      <c r="M21" s="8">
        <v>1131.5</v>
      </c>
      <c r="N21" s="4">
        <v>8098</v>
      </c>
      <c r="O21" s="4">
        <v>4825</v>
      </c>
      <c r="P21" s="4">
        <v>1071355</v>
      </c>
      <c r="Q21" s="8">
        <v>46464.7</v>
      </c>
      <c r="R21" s="8">
        <v>3602.2</v>
      </c>
      <c r="S21" s="4">
        <v>0</v>
      </c>
      <c r="T21" s="8">
        <v>68015.199999999997</v>
      </c>
      <c r="U21" s="7">
        <v>1152.0999999999999</v>
      </c>
      <c r="V21" s="7">
        <v>1327.69</v>
      </c>
      <c r="W21" s="7">
        <v>1821.07</v>
      </c>
      <c r="X21" s="7">
        <v>24707</v>
      </c>
      <c r="Y21" s="8">
        <v>115077</v>
      </c>
      <c r="Z21" s="8">
        <v>79085</v>
      </c>
      <c r="AA21" s="8">
        <v>4158.3</v>
      </c>
      <c r="AB21" s="8">
        <v>2382.8000000000002</v>
      </c>
      <c r="AC21" s="8">
        <v>1.5</v>
      </c>
      <c r="AD21" s="4">
        <v>32337</v>
      </c>
      <c r="AE21" s="4">
        <v>171459</v>
      </c>
      <c r="AF21" s="7">
        <v>19036.45</v>
      </c>
      <c r="AG21" s="8">
        <v>1713715</v>
      </c>
      <c r="AH21" s="4">
        <v>16253970</v>
      </c>
      <c r="AI21" s="7">
        <v>475331.7</v>
      </c>
      <c r="AJ21" s="8">
        <v>2745310</v>
      </c>
      <c r="AK21" s="8">
        <v>2088804</v>
      </c>
      <c r="AL21" s="8">
        <v>1624358.7</v>
      </c>
      <c r="AM21" s="4">
        <v>1537445</v>
      </c>
      <c r="AN21" s="8">
        <v>318653</v>
      </c>
      <c r="AO21" s="8">
        <v>386174.7</v>
      </c>
      <c r="AP21" s="8">
        <v>4088912</v>
      </c>
      <c r="AQ21" s="4">
        <v>1895002</v>
      </c>
      <c r="AR21" s="8">
        <v>17916.7</v>
      </c>
      <c r="AS21" s="8">
        <v>201037</v>
      </c>
      <c r="AT21" s="8">
        <v>188380.6</v>
      </c>
      <c r="AU21" s="8">
        <v>28996631</v>
      </c>
      <c r="AV21" s="8">
        <v>1845159.8</v>
      </c>
      <c r="AW21" s="8">
        <v>175218.5</v>
      </c>
      <c r="AX21" s="8">
        <v>1013796.6</v>
      </c>
      <c r="AY21" s="8">
        <v>1440111.4</v>
      </c>
      <c r="AZ21" s="7">
        <v>21924.46</v>
      </c>
      <c r="BA21" s="7">
        <v>33410.160000000003</v>
      </c>
      <c r="BB21" s="8">
        <v>46526.2</v>
      </c>
      <c r="BC21" s="4">
        <v>652966</v>
      </c>
      <c r="BD21" s="4">
        <v>2983082</v>
      </c>
      <c r="BE21" s="8">
        <v>1612739</v>
      </c>
      <c r="BF21" s="8">
        <v>168295.6</v>
      </c>
      <c r="BG21" s="8">
        <v>73649.3</v>
      </c>
      <c r="BH21" s="7">
        <v>36.25</v>
      </c>
      <c r="BI21" s="8">
        <v>1031104</v>
      </c>
      <c r="BJ21" s="4">
        <v>3743086</v>
      </c>
      <c r="BK21" s="8">
        <v>643645.6</v>
      </c>
      <c r="BN21" s="8">
        <f t="shared" si="1"/>
        <v>2.6405790927896411</v>
      </c>
      <c r="BO21" s="8">
        <f t="shared" si="2"/>
        <v>3.6010156287971498</v>
      </c>
      <c r="BP21" s="8">
        <f t="shared" si="3"/>
        <v>3.7778040050768755</v>
      </c>
      <c r="BQ21" s="8">
        <f t="shared" si="4"/>
        <v>2.2147954147254771</v>
      </c>
      <c r="BR21" s="8">
        <f t="shared" si="5"/>
        <v>4.0471485117799464</v>
      </c>
      <c r="BS21" s="8">
        <f t="shared" si="6"/>
        <v>2.6387028924091704</v>
      </c>
      <c r="BT21" s="8">
        <f t="shared" si="7"/>
        <v>2.9957494414434338</v>
      </c>
      <c r="BU21" s="8">
        <f t="shared" si="8"/>
        <v>2.9367054444803595</v>
      </c>
      <c r="BV21" s="8">
        <f t="shared" si="9"/>
        <v>2.4840311910645623</v>
      </c>
      <c r="BW21" s="8">
        <f t="shared" si="10"/>
        <v>4.1418352852788223</v>
      </c>
      <c r="BX21" s="8">
        <f t="shared" si="11"/>
        <v>3.7893363700935407</v>
      </c>
      <c r="BY21" s="8">
        <f t="shared" si="12"/>
        <v>6.3153370877449531</v>
      </c>
      <c r="BZ21" s="8">
        <f t="shared" si="13"/>
        <v>4.0281142277292235</v>
      </c>
      <c r="CA21" s="8">
        <f t="shared" si="14"/>
        <v>2.5613040833291754</v>
      </c>
      <c r="CB21" s="8">
        <f t="shared" si="15"/>
        <v>3.6947568150244767</v>
      </c>
      <c r="CC21" s="8">
        <f t="shared" si="16"/>
        <v>2.5181938171425582</v>
      </c>
      <c r="CD21" s="8">
        <f t="shared" si="17"/>
        <v>2.0558331454726528</v>
      </c>
      <c r="CE21" s="8">
        <f t="shared" si="18"/>
        <v>0</v>
      </c>
      <c r="CF21" s="8">
        <f t="shared" si="19"/>
        <v>4.7229124080262128</v>
      </c>
      <c r="CG21" s="8">
        <f t="shared" si="20"/>
        <v>5.2548614652310706</v>
      </c>
      <c r="CH21" s="8">
        <f t="shared" si="21"/>
        <v>3.9739109300883322</v>
      </c>
      <c r="CI21" s="8">
        <f t="shared" si="22"/>
        <v>3.914074220546703</v>
      </c>
      <c r="CJ21" s="8">
        <f t="shared" si="23"/>
        <v>3.7838111019563039</v>
      </c>
      <c r="CK21" s="8">
        <f t="shared" si="24"/>
        <v>3.8576546001752554</v>
      </c>
      <c r="CL21" s="8">
        <f t="shared" si="25"/>
        <v>4.9037693017903079</v>
      </c>
      <c r="CM21" s="8">
        <f t="shared" si="26"/>
        <v>2.470831085304666</v>
      </c>
      <c r="CN21" s="8">
        <f t="shared" si="27"/>
        <v>3.2353328544874151</v>
      </c>
      <c r="CO21" s="8">
        <f t="shared" si="28"/>
        <v>4.1379310344827589</v>
      </c>
      <c r="CP21" s="8">
        <f t="shared" si="29"/>
        <v>3.1361530941592699</v>
      </c>
      <c r="CQ21" s="8">
        <f t="shared" si="30"/>
        <v>4.5806855626613974</v>
      </c>
      <c r="CR21" s="8">
        <f t="shared" si="31"/>
        <v>2.9575980943550304</v>
      </c>
    </row>
    <row r="22" spans="1:96">
      <c r="A22" t="s">
        <v>334</v>
      </c>
      <c r="B22" s="4">
        <v>43568</v>
      </c>
      <c r="C22" s="4">
        <v>565957</v>
      </c>
      <c r="D22" s="8">
        <v>20378.2</v>
      </c>
      <c r="E22" s="4">
        <v>61255</v>
      </c>
      <c r="F22" s="4">
        <v>84295</v>
      </c>
      <c r="G22" s="4">
        <v>40525</v>
      </c>
      <c r="H22" s="4">
        <v>46335</v>
      </c>
      <c r="I22" s="8">
        <v>9851.4</v>
      </c>
      <c r="J22" s="8">
        <v>9136</v>
      </c>
      <c r="K22" s="4">
        <v>152350</v>
      </c>
      <c r="L22" s="4">
        <v>70689</v>
      </c>
      <c r="M22" s="8">
        <v>1053.5</v>
      </c>
      <c r="N22" s="4">
        <v>8500</v>
      </c>
      <c r="O22" s="4">
        <v>6221</v>
      </c>
      <c r="P22" s="4">
        <v>1320473</v>
      </c>
      <c r="Q22" s="8">
        <v>60442</v>
      </c>
      <c r="R22" s="8">
        <v>3633.8</v>
      </c>
      <c r="S22" s="4">
        <v>51507</v>
      </c>
      <c r="T22" s="8">
        <v>70688.899999999994</v>
      </c>
      <c r="U22" s="7">
        <v>1059.58</v>
      </c>
      <c r="V22" s="7">
        <v>1312.67</v>
      </c>
      <c r="W22" s="7">
        <v>1706.13</v>
      </c>
      <c r="X22" s="7">
        <v>24313</v>
      </c>
      <c r="Y22" s="8">
        <v>131801</v>
      </c>
      <c r="Z22" s="8">
        <v>70216</v>
      </c>
      <c r="AA22" s="8">
        <v>3701.1</v>
      </c>
      <c r="AB22" s="8">
        <v>2513.4</v>
      </c>
      <c r="AC22" s="8">
        <v>1.6</v>
      </c>
      <c r="AD22" s="4">
        <v>24554</v>
      </c>
      <c r="AE22" s="4">
        <v>175963</v>
      </c>
      <c r="AF22" s="7">
        <v>19281.3</v>
      </c>
      <c r="AG22" s="8">
        <v>1781361</v>
      </c>
      <c r="AH22" s="4">
        <v>16880683</v>
      </c>
      <c r="AI22" s="7">
        <v>479083.7</v>
      </c>
      <c r="AJ22" s="8">
        <v>2811350</v>
      </c>
      <c r="AK22" s="8">
        <v>2117189</v>
      </c>
      <c r="AL22" s="8">
        <v>1612751.3</v>
      </c>
      <c r="AM22" s="4">
        <v>1599695</v>
      </c>
      <c r="AN22" s="8">
        <v>323910.2</v>
      </c>
      <c r="AO22" s="8">
        <v>392880</v>
      </c>
      <c r="AP22" s="8">
        <v>4142811</v>
      </c>
      <c r="AQ22" s="4">
        <v>1929677</v>
      </c>
      <c r="AR22" s="8">
        <v>18910.8</v>
      </c>
      <c r="AS22" s="8">
        <v>204321</v>
      </c>
      <c r="AT22" s="8">
        <v>179884.4</v>
      </c>
      <c r="AU22" s="8">
        <v>30351903</v>
      </c>
      <c r="AV22" s="8">
        <v>1970145.7</v>
      </c>
      <c r="AW22" s="8">
        <v>179285.6</v>
      </c>
      <c r="AX22" s="8">
        <v>1074690.1000000001</v>
      </c>
      <c r="AY22" s="8">
        <v>1500819.1</v>
      </c>
      <c r="AZ22" s="7">
        <v>22749.01</v>
      </c>
      <c r="BA22" s="7">
        <v>35039.54</v>
      </c>
      <c r="BB22" s="8">
        <v>49094.5</v>
      </c>
      <c r="BC22" s="4">
        <v>660463</v>
      </c>
      <c r="BD22" s="4">
        <v>3090335</v>
      </c>
      <c r="BE22" s="8">
        <v>1630126</v>
      </c>
      <c r="BF22" s="8">
        <v>170492.3</v>
      </c>
      <c r="BG22" s="8">
        <v>74492.800000000003</v>
      </c>
      <c r="BH22" s="7">
        <v>36.450000000000003</v>
      </c>
      <c r="BI22" s="8">
        <v>1020677</v>
      </c>
      <c r="BJ22" s="4">
        <v>3822671</v>
      </c>
      <c r="BK22" s="8">
        <v>654611.69999999995</v>
      </c>
      <c r="BN22" s="8">
        <f t="shared" si="1"/>
        <v>2.4457703969043894</v>
      </c>
      <c r="BO22" s="8">
        <f t="shared" si="2"/>
        <v>3.3526901725481131</v>
      </c>
      <c r="BP22" s="8">
        <f t="shared" si="3"/>
        <v>4.2535782369552546</v>
      </c>
      <c r="BQ22" s="8">
        <f t="shared" si="4"/>
        <v>2.1788464616643251</v>
      </c>
      <c r="BR22" s="8">
        <f t="shared" si="5"/>
        <v>3.9814584338006673</v>
      </c>
      <c r="BS22" s="8">
        <f t="shared" si="6"/>
        <v>2.512786689429424</v>
      </c>
      <c r="BT22" s="8">
        <f t="shared" si="7"/>
        <v>2.8964896433382616</v>
      </c>
      <c r="BU22" s="8">
        <f t="shared" si="8"/>
        <v>3.0413985110688087</v>
      </c>
      <c r="BV22" s="8">
        <f t="shared" si="9"/>
        <v>2.3253919771940539</v>
      </c>
      <c r="BW22" s="8">
        <f t="shared" si="10"/>
        <v>3.6774547523408621</v>
      </c>
      <c r="BX22" s="8">
        <f t="shared" si="11"/>
        <v>3.6632555603865309</v>
      </c>
      <c r="BY22" s="8">
        <f t="shared" si="12"/>
        <v>5.5708907079552432</v>
      </c>
      <c r="BZ22" s="8">
        <f t="shared" si="13"/>
        <v>4.1601205945546473</v>
      </c>
      <c r="CA22" s="8">
        <f t="shared" si="14"/>
        <v>3.4583321288560875</v>
      </c>
      <c r="CB22" s="8">
        <f t="shared" si="15"/>
        <v>4.3505443464286238</v>
      </c>
      <c r="CC22" s="8">
        <f t="shared" si="16"/>
        <v>3.0678949277710781</v>
      </c>
      <c r="CD22" s="8">
        <f t="shared" si="17"/>
        <v>2.0268220091295674</v>
      </c>
      <c r="CE22" s="8">
        <f t="shared" si="18"/>
        <v>4.7927304810940372</v>
      </c>
      <c r="CF22" s="8">
        <f t="shared" si="19"/>
        <v>4.7100213476760784</v>
      </c>
      <c r="CG22" s="8">
        <f t="shared" si="20"/>
        <v>4.65769719209759</v>
      </c>
      <c r="CH22" s="8">
        <f t="shared" si="21"/>
        <v>3.7462535181683321</v>
      </c>
      <c r="CI22" s="8">
        <f t="shared" si="22"/>
        <v>3.4751957958630806</v>
      </c>
      <c r="CJ22" s="8">
        <f t="shared" si="23"/>
        <v>3.6812054573836837</v>
      </c>
      <c r="CK22" s="8">
        <f t="shared" si="24"/>
        <v>4.2649421502846776</v>
      </c>
      <c r="CL22" s="8">
        <f t="shared" si="25"/>
        <v>4.3073970969115267</v>
      </c>
      <c r="CM22" s="8">
        <f t="shared" si="26"/>
        <v>2.1708311753668643</v>
      </c>
      <c r="CN22" s="8">
        <f t="shared" si="27"/>
        <v>3.3740173546973664</v>
      </c>
      <c r="CO22" s="8">
        <f t="shared" si="28"/>
        <v>4.3895747599451296</v>
      </c>
      <c r="CP22" s="8">
        <f t="shared" si="29"/>
        <v>2.4056582052892344</v>
      </c>
      <c r="CQ22" s="8">
        <f t="shared" si="30"/>
        <v>4.6031426717078192</v>
      </c>
      <c r="CR22" s="8">
        <f t="shared" si="31"/>
        <v>2.9454560619677284</v>
      </c>
    </row>
    <row r="23" spans="1:96">
      <c r="A23" t="s">
        <v>335</v>
      </c>
      <c r="B23" s="4">
        <v>50194</v>
      </c>
      <c r="C23" s="4">
        <v>569637</v>
      </c>
      <c r="D23" s="8">
        <v>20472.099999999999</v>
      </c>
      <c r="E23" s="4">
        <v>61397</v>
      </c>
      <c r="F23" s="4">
        <v>79638</v>
      </c>
      <c r="G23" s="4">
        <v>37800</v>
      </c>
      <c r="H23" s="4">
        <v>46786</v>
      </c>
      <c r="I23" s="8">
        <v>9850.2000000000007</v>
      </c>
      <c r="J23" s="8">
        <v>10328.299999999999</v>
      </c>
      <c r="K23" s="4">
        <v>177995</v>
      </c>
      <c r="L23" s="4">
        <v>76450</v>
      </c>
      <c r="M23" s="8">
        <v>1005.3</v>
      </c>
      <c r="N23" s="4">
        <v>8667</v>
      </c>
      <c r="O23" s="4">
        <v>6571</v>
      </c>
      <c r="P23" s="4">
        <v>1746144</v>
      </c>
      <c r="Q23" s="8">
        <v>61185.2</v>
      </c>
      <c r="R23" s="8">
        <v>4263.3999999999996</v>
      </c>
      <c r="S23" s="4">
        <v>51004</v>
      </c>
      <c r="T23" s="8">
        <v>66572.3</v>
      </c>
      <c r="U23" s="7">
        <v>1091.8699999999999</v>
      </c>
      <c r="V23" s="7">
        <v>1291.92</v>
      </c>
      <c r="W23" s="7">
        <v>1892.78</v>
      </c>
      <c r="X23" s="7">
        <v>23530</v>
      </c>
      <c r="Y23" s="8">
        <v>144660</v>
      </c>
      <c r="Z23" s="8">
        <v>80203.3</v>
      </c>
      <c r="AA23" s="8">
        <v>3446.3</v>
      </c>
      <c r="AB23" s="8">
        <v>3139.1</v>
      </c>
      <c r="AC23" s="8">
        <v>1.9</v>
      </c>
      <c r="AD23" s="4">
        <v>22028</v>
      </c>
      <c r="AE23" s="4">
        <v>186094</v>
      </c>
      <c r="AF23" s="7">
        <v>19920.580000000002</v>
      </c>
      <c r="AG23" s="8">
        <v>1862514</v>
      </c>
      <c r="AH23" s="4">
        <v>17608138</v>
      </c>
      <c r="AI23" s="7">
        <v>486938.8</v>
      </c>
      <c r="AJ23" s="8">
        <v>2927430</v>
      </c>
      <c r="AK23" s="8">
        <v>2149765</v>
      </c>
      <c r="AL23" s="8">
        <v>1627405.6</v>
      </c>
      <c r="AM23" s="4">
        <v>1624733</v>
      </c>
      <c r="AN23" s="8">
        <v>333146.09999999998</v>
      </c>
      <c r="AO23" s="8">
        <v>403003.3</v>
      </c>
      <c r="AP23" s="8">
        <v>4345766</v>
      </c>
      <c r="AQ23" s="4">
        <v>1981165</v>
      </c>
      <c r="AR23" s="8">
        <v>20048.2</v>
      </c>
      <c r="AS23" s="8">
        <v>206897</v>
      </c>
      <c r="AT23" s="8">
        <v>177236</v>
      </c>
      <c r="AU23" s="8">
        <v>32804707</v>
      </c>
      <c r="AV23" s="8">
        <v>2086359.6</v>
      </c>
      <c r="AW23" s="8">
        <v>195469.9</v>
      </c>
      <c r="AX23" s="8">
        <v>1123796.5</v>
      </c>
      <c r="AY23" s="8">
        <v>1562928.9</v>
      </c>
      <c r="AZ23" s="7">
        <v>23625.8</v>
      </c>
      <c r="BA23" s="7">
        <v>36581.31</v>
      </c>
      <c r="BB23" s="8">
        <v>51791.3</v>
      </c>
      <c r="BC23" s="4">
        <v>671560</v>
      </c>
      <c r="BD23" s="4">
        <v>3161776</v>
      </c>
      <c r="BE23" s="8">
        <v>1700552</v>
      </c>
      <c r="BF23" s="8">
        <v>173053.7</v>
      </c>
      <c r="BG23" s="8">
        <v>76354.5</v>
      </c>
      <c r="BH23" s="7">
        <v>37.630000000000003</v>
      </c>
      <c r="BI23" s="8">
        <v>1032608</v>
      </c>
      <c r="BJ23" s="4">
        <v>3992730</v>
      </c>
      <c r="BK23" s="8">
        <v>665618.4</v>
      </c>
      <c r="BN23" s="8">
        <f t="shared" si="1"/>
        <v>2.6949596083573066</v>
      </c>
      <c r="BO23" s="8">
        <f t="shared" si="2"/>
        <v>3.2350780076803121</v>
      </c>
      <c r="BP23" s="8">
        <f t="shared" si="3"/>
        <v>4.2042449687722563</v>
      </c>
      <c r="BQ23" s="8">
        <f t="shared" si="4"/>
        <v>2.0973003624339439</v>
      </c>
      <c r="BR23" s="8">
        <f t="shared" si="5"/>
        <v>3.7044979334950567</v>
      </c>
      <c r="BS23" s="8">
        <f t="shared" si="6"/>
        <v>2.3227153697885763</v>
      </c>
      <c r="BT23" s="8">
        <f t="shared" si="7"/>
        <v>2.879611603875837</v>
      </c>
      <c r="BU23" s="8">
        <f t="shared" si="8"/>
        <v>2.9567207900677817</v>
      </c>
      <c r="BV23" s="8">
        <f t="shared" si="9"/>
        <v>2.5628326120406455</v>
      </c>
      <c r="BW23" s="8">
        <f t="shared" si="10"/>
        <v>4.0958256841256517</v>
      </c>
      <c r="BX23" s="8">
        <f t="shared" si="11"/>
        <v>3.8588406316485502</v>
      </c>
      <c r="BY23" s="8">
        <f t="shared" si="12"/>
        <v>5.0144152592252667</v>
      </c>
      <c r="BZ23" s="8">
        <f t="shared" si="13"/>
        <v>4.1890409237446651</v>
      </c>
      <c r="CA23" s="8">
        <f t="shared" si="14"/>
        <v>3.7074860637793674</v>
      </c>
      <c r="CB23" s="8">
        <f t="shared" si="15"/>
        <v>5.3228458952552149</v>
      </c>
      <c r="CC23" s="8">
        <f t="shared" si="16"/>
        <v>2.9326296387257496</v>
      </c>
      <c r="CD23" s="8">
        <f t="shared" si="17"/>
        <v>2.1811030752049292</v>
      </c>
      <c r="CE23" s="8">
        <f t="shared" si="18"/>
        <v>4.538544122534641</v>
      </c>
      <c r="CF23" s="8">
        <f t="shared" si="19"/>
        <v>4.2594579958179803</v>
      </c>
      <c r="CG23" s="8">
        <f t="shared" si="20"/>
        <v>4.6215154619102838</v>
      </c>
      <c r="CH23" s="8">
        <f t="shared" si="21"/>
        <v>3.5316395175569171</v>
      </c>
      <c r="CI23" s="8">
        <f t="shared" si="22"/>
        <v>3.6546292524033954</v>
      </c>
      <c r="CJ23" s="8">
        <f t="shared" si="23"/>
        <v>3.5037822383703614</v>
      </c>
      <c r="CK23" s="8">
        <f t="shared" si="24"/>
        <v>4.575276679941906</v>
      </c>
      <c r="CL23" s="8">
        <f t="shared" si="25"/>
        <v>4.7163097629475601</v>
      </c>
      <c r="CM23" s="8">
        <f t="shared" si="26"/>
        <v>1.9914627656039712</v>
      </c>
      <c r="CN23" s="8">
        <f t="shared" si="27"/>
        <v>4.1112180683522253</v>
      </c>
      <c r="CO23" s="8">
        <f t="shared" si="28"/>
        <v>5.0491629019399404</v>
      </c>
      <c r="CP23" s="8">
        <f t="shared" si="29"/>
        <v>2.1332393318664971</v>
      </c>
      <c r="CQ23" s="8">
        <f t="shared" si="30"/>
        <v>4.6608210422442795</v>
      </c>
      <c r="CR23" s="8">
        <f t="shared" si="31"/>
        <v>2.992792867504865</v>
      </c>
    </row>
    <row r="24" spans="1:96">
      <c r="A24" t="s">
        <v>279</v>
      </c>
      <c r="B24" s="4">
        <v>51665</v>
      </c>
      <c r="C24" s="4">
        <v>591977</v>
      </c>
      <c r="D24" s="8">
        <v>19812.099999999999</v>
      </c>
      <c r="E24" s="4">
        <v>64765</v>
      </c>
      <c r="F24" s="4">
        <v>74879</v>
      </c>
      <c r="G24" s="4">
        <v>39764</v>
      </c>
      <c r="H24" s="4">
        <v>48815</v>
      </c>
      <c r="I24" s="8">
        <v>10261</v>
      </c>
      <c r="J24" s="8">
        <v>10387.799999999999</v>
      </c>
      <c r="K24" s="4">
        <v>236308</v>
      </c>
      <c r="L24" s="4">
        <v>73858</v>
      </c>
      <c r="M24" s="8">
        <v>1077.0999999999999</v>
      </c>
      <c r="N24" s="4">
        <v>7908</v>
      </c>
      <c r="O24" s="4">
        <v>6812</v>
      </c>
      <c r="P24" s="4">
        <v>2278533</v>
      </c>
      <c r="Q24" s="8">
        <v>63316</v>
      </c>
      <c r="R24" s="8">
        <v>4589.2</v>
      </c>
      <c r="S24" s="4">
        <v>54875</v>
      </c>
      <c r="T24" s="8">
        <v>70563.600000000006</v>
      </c>
      <c r="U24" s="7">
        <v>1182.1500000000001</v>
      </c>
      <c r="V24" s="7">
        <v>1379.6</v>
      </c>
      <c r="W24" s="7">
        <v>2091.02</v>
      </c>
      <c r="X24" s="7">
        <v>24580</v>
      </c>
      <c r="Y24" s="8">
        <v>151990</v>
      </c>
      <c r="Z24" s="8">
        <v>81673.899999999994</v>
      </c>
      <c r="AA24" s="8">
        <v>4045.5</v>
      </c>
      <c r="AB24" s="8">
        <v>5096.7</v>
      </c>
      <c r="AC24" s="8">
        <v>1.8</v>
      </c>
      <c r="AD24" s="4">
        <v>27983</v>
      </c>
      <c r="AE24" s="4">
        <v>190676</v>
      </c>
      <c r="AF24" s="7">
        <v>20158.349999999999</v>
      </c>
      <c r="AG24" s="8">
        <v>1916451</v>
      </c>
      <c r="AH24" s="4">
        <v>18295019</v>
      </c>
      <c r="AI24" s="7">
        <v>499349.9</v>
      </c>
      <c r="AJ24" s="8">
        <v>3026180</v>
      </c>
      <c r="AK24" s="8">
        <v>2198432</v>
      </c>
      <c r="AL24" s="8">
        <v>1655355</v>
      </c>
      <c r="AM24" s="4">
        <v>1658936</v>
      </c>
      <c r="AN24" s="8">
        <v>344269.2</v>
      </c>
      <c r="AO24" s="8">
        <v>416701.4</v>
      </c>
      <c r="AP24" s="8">
        <v>4625378</v>
      </c>
      <c r="AQ24" s="4">
        <v>2036356</v>
      </c>
      <c r="AR24" s="8">
        <v>20631.400000000001</v>
      </c>
      <c r="AS24" s="8">
        <v>211385</v>
      </c>
      <c r="AT24" s="8">
        <v>176368.9</v>
      </c>
      <c r="AU24" s="8">
        <v>34965213</v>
      </c>
      <c r="AV24" s="8">
        <v>2310847.7999999998</v>
      </c>
      <c r="AW24" s="8">
        <v>263506.8</v>
      </c>
      <c r="AX24" s="8">
        <v>1176638.1000000001</v>
      </c>
      <c r="AY24" s="8">
        <v>1658020.4</v>
      </c>
      <c r="AZ24" s="7">
        <v>24572.13</v>
      </c>
      <c r="BA24" s="7">
        <v>37345.699999999997</v>
      </c>
      <c r="BB24" s="8">
        <v>54142.3</v>
      </c>
      <c r="BC24" s="4">
        <v>690008</v>
      </c>
      <c r="BD24" s="4">
        <v>3130183</v>
      </c>
      <c r="BE24" s="8">
        <v>1798471</v>
      </c>
      <c r="BF24" s="8">
        <v>179713.2</v>
      </c>
      <c r="BG24" s="8">
        <v>80126</v>
      </c>
      <c r="BH24" s="7">
        <v>38.85</v>
      </c>
      <c r="BI24" s="8">
        <v>1078092</v>
      </c>
      <c r="BJ24" s="4">
        <v>4260470</v>
      </c>
      <c r="BK24" s="8">
        <v>668006.40000000002</v>
      </c>
      <c r="BN24" s="8">
        <f t="shared" si="1"/>
        <v>2.6958685612102786</v>
      </c>
      <c r="BO24" s="8">
        <f t="shared" si="2"/>
        <v>3.2357277136470861</v>
      </c>
      <c r="BP24" s="8">
        <f t="shared" si="3"/>
        <v>3.9675786457552107</v>
      </c>
      <c r="BQ24" s="8">
        <f t="shared" si="4"/>
        <v>2.1401568974747041</v>
      </c>
      <c r="BR24" s="8">
        <f t="shared" si="5"/>
        <v>3.4060184713468509</v>
      </c>
      <c r="BS24" s="8">
        <f t="shared" si="6"/>
        <v>2.4021433468953792</v>
      </c>
      <c r="BT24" s="8">
        <f t="shared" si="7"/>
        <v>2.9425487179734482</v>
      </c>
      <c r="BU24" s="8">
        <f t="shared" si="8"/>
        <v>2.9805164098327701</v>
      </c>
      <c r="BV24" s="8">
        <f t="shared" si="9"/>
        <v>2.4928641948407178</v>
      </c>
      <c r="BW24" s="8">
        <f t="shared" si="10"/>
        <v>5.108944609500023</v>
      </c>
      <c r="BX24" s="8">
        <f t="shared" si="11"/>
        <v>3.6269689582764504</v>
      </c>
      <c r="BY24" s="8">
        <f t="shared" si="12"/>
        <v>5.2206830365365411</v>
      </c>
      <c r="BZ24" s="8">
        <f t="shared" si="13"/>
        <v>3.7410412280909244</v>
      </c>
      <c r="CA24" s="8">
        <f t="shared" si="14"/>
        <v>3.862358953307528</v>
      </c>
      <c r="CB24" s="8">
        <f t="shared" si="15"/>
        <v>6.5165711989227688</v>
      </c>
      <c r="CC24" s="8">
        <f t="shared" si="16"/>
        <v>2.7399467848985988</v>
      </c>
      <c r="CD24" s="8">
        <f t="shared" si="17"/>
        <v>1.741586934378923</v>
      </c>
      <c r="CE24" s="8">
        <f t="shared" si="18"/>
        <v>4.6637109575153133</v>
      </c>
      <c r="CF24" s="8">
        <f t="shared" si="19"/>
        <v>4.2558945595603053</v>
      </c>
      <c r="CG24" s="8">
        <f t="shared" si="20"/>
        <v>4.8109382458907719</v>
      </c>
      <c r="CH24" s="8">
        <f t="shared" si="21"/>
        <v>3.6941334611481378</v>
      </c>
      <c r="CI24" s="8">
        <f t="shared" si="22"/>
        <v>3.8620819580993047</v>
      </c>
      <c r="CJ24" s="8">
        <f t="shared" si="23"/>
        <v>3.5622775388111441</v>
      </c>
      <c r="CK24" s="8">
        <f t="shared" si="24"/>
        <v>4.8556266518602902</v>
      </c>
      <c r="CL24" s="8">
        <f t="shared" si="25"/>
        <v>4.541296467944159</v>
      </c>
      <c r="CM24" s="8">
        <f t="shared" si="26"/>
        <v>2.2510867315255636</v>
      </c>
      <c r="CN24" s="8">
        <f t="shared" si="27"/>
        <v>6.3608566507750295</v>
      </c>
      <c r="CO24" s="8">
        <f t="shared" si="28"/>
        <v>4.6332046332046328</v>
      </c>
      <c r="CP24" s="8">
        <f t="shared" si="29"/>
        <v>2.5956040857366531</v>
      </c>
      <c r="CQ24" s="8">
        <f t="shared" si="30"/>
        <v>4.4754686689496701</v>
      </c>
      <c r="CR24" s="8">
        <f t="shared" si="31"/>
        <v>3.0176881538859504</v>
      </c>
    </row>
    <row r="25" spans="1:96">
      <c r="A25" t="s">
        <v>336</v>
      </c>
      <c r="B25" s="4">
        <v>51474</v>
      </c>
      <c r="C25" s="4">
        <v>612467</v>
      </c>
      <c r="D25" s="8">
        <v>19895.7</v>
      </c>
      <c r="E25" s="4">
        <v>68621</v>
      </c>
      <c r="F25" s="4">
        <v>75075</v>
      </c>
      <c r="G25" s="4">
        <v>39022</v>
      </c>
      <c r="H25" s="4">
        <v>58309</v>
      </c>
      <c r="I25" s="8">
        <v>10643.9</v>
      </c>
      <c r="J25" s="8">
        <v>10366</v>
      </c>
      <c r="K25" s="4">
        <v>155210</v>
      </c>
      <c r="L25" s="4">
        <v>79578</v>
      </c>
      <c r="M25" s="8">
        <v>1007.7</v>
      </c>
      <c r="N25" s="4">
        <v>9017</v>
      </c>
      <c r="O25" s="4">
        <v>6237</v>
      </c>
      <c r="P25" s="4">
        <v>1142605</v>
      </c>
      <c r="Q25" s="8">
        <v>65143.5</v>
      </c>
      <c r="R25" s="8">
        <v>5340.9</v>
      </c>
      <c r="S25" s="4">
        <v>60723</v>
      </c>
      <c r="T25" s="8">
        <v>75771</v>
      </c>
      <c r="U25" s="7">
        <v>903.91</v>
      </c>
      <c r="V25" s="7">
        <v>1182.8699999999999</v>
      </c>
      <c r="W25" s="7">
        <v>2140.4899999999998</v>
      </c>
      <c r="X25" s="7">
        <v>24696</v>
      </c>
      <c r="Y25" s="8">
        <v>165169</v>
      </c>
      <c r="Z25" s="8">
        <v>61257</v>
      </c>
      <c r="AA25" s="8">
        <v>2875.2</v>
      </c>
      <c r="AB25" s="8">
        <v>2758.7</v>
      </c>
      <c r="AC25" s="8">
        <v>1.3</v>
      </c>
      <c r="AD25" s="4">
        <v>22238</v>
      </c>
      <c r="AE25" s="4">
        <v>202437</v>
      </c>
      <c r="AF25" s="7">
        <v>20153.080000000002</v>
      </c>
      <c r="AG25" s="8">
        <v>1991645</v>
      </c>
      <c r="AH25" s="4">
        <v>18804913</v>
      </c>
      <c r="AJ25" s="8">
        <v>3134740</v>
      </c>
      <c r="AK25" s="8">
        <v>2234129</v>
      </c>
      <c r="AL25" s="8">
        <v>1695786.8</v>
      </c>
      <c r="AM25" s="4">
        <v>1759378</v>
      </c>
      <c r="AN25" s="8">
        <v>357608</v>
      </c>
      <c r="AO25" s="8">
        <v>430085.3</v>
      </c>
      <c r="AP25" s="8">
        <v>4796873</v>
      </c>
      <c r="AQ25" s="4">
        <v>2107808</v>
      </c>
      <c r="AR25" s="8">
        <v>21747.9</v>
      </c>
      <c r="AS25" s="8">
        <v>217518</v>
      </c>
      <c r="AT25" s="8">
        <v>174494.2</v>
      </c>
      <c r="AU25" s="8">
        <v>36206666</v>
      </c>
      <c r="AV25" s="8">
        <v>2512054.7999999998</v>
      </c>
      <c r="AW25" s="8">
        <v>269724.79999999999</v>
      </c>
      <c r="AX25" s="8">
        <v>1232669.5</v>
      </c>
      <c r="AY25" s="8">
        <v>1740779.6</v>
      </c>
      <c r="AZ25" s="7">
        <v>25371.32</v>
      </c>
      <c r="BA25" s="7">
        <v>38889.86</v>
      </c>
      <c r="BB25" s="8">
        <v>56208.1</v>
      </c>
      <c r="BC25" s="4">
        <v>708337</v>
      </c>
      <c r="BD25" s="4">
        <v>3116035</v>
      </c>
      <c r="BE25" s="8">
        <v>1853205</v>
      </c>
      <c r="BF25" s="8">
        <v>186489.8</v>
      </c>
      <c r="BG25" s="8">
        <v>81265.2</v>
      </c>
      <c r="BH25" s="7">
        <v>40.44</v>
      </c>
      <c r="BI25" s="8">
        <v>1114420</v>
      </c>
      <c r="BJ25" s="4">
        <v>4415031</v>
      </c>
      <c r="BK25" s="8">
        <v>677848.3</v>
      </c>
      <c r="BN25" s="8">
        <f t="shared" si="1"/>
        <v>2.584496735110926</v>
      </c>
      <c r="BO25" s="8">
        <f t="shared" si="2"/>
        <v>3.2569520529023457</v>
      </c>
      <c r="BP25" s="8"/>
      <c r="BQ25" s="8">
        <f t="shared" si="4"/>
        <v>2.1890491715421372</v>
      </c>
      <c r="BR25" s="8">
        <f t="shared" si="5"/>
        <v>3.3603699696839353</v>
      </c>
      <c r="BS25" s="8">
        <f t="shared" si="6"/>
        <v>2.3011147391877329</v>
      </c>
      <c r="BT25" s="8">
        <f t="shared" si="7"/>
        <v>3.3141826259052918</v>
      </c>
      <c r="BU25" s="8">
        <f t="shared" si="8"/>
        <v>2.9764155164313997</v>
      </c>
      <c r="BV25" s="8">
        <f t="shared" si="9"/>
        <v>2.4102195541210079</v>
      </c>
      <c r="BW25" s="8">
        <f t="shared" si="10"/>
        <v>3.2356495575346687</v>
      </c>
      <c r="BX25" s="8">
        <f t="shared" si="11"/>
        <v>3.7753913069881131</v>
      </c>
      <c r="BY25" s="8">
        <f t="shared" si="12"/>
        <v>4.633550825596954</v>
      </c>
      <c r="BZ25" s="8">
        <f t="shared" si="13"/>
        <v>4.1454040585146981</v>
      </c>
      <c r="CA25" s="8">
        <f t="shared" si="14"/>
        <v>3.5743308373573446</v>
      </c>
      <c r="CB25" s="8">
        <f t="shared" si="15"/>
        <v>3.1557862853210508</v>
      </c>
      <c r="CC25" s="8">
        <f t="shared" si="16"/>
        <v>2.5932356252737798</v>
      </c>
      <c r="CD25" s="8">
        <f t="shared" si="17"/>
        <v>1.9801293763124488</v>
      </c>
      <c r="CE25" s="8">
        <f t="shared" si="18"/>
        <v>4.9261379469517177</v>
      </c>
      <c r="CF25" s="8">
        <f t="shared" si="19"/>
        <v>4.3527049604671371</v>
      </c>
      <c r="CG25" s="8">
        <f t="shared" si="20"/>
        <v>3.5627235792225238</v>
      </c>
      <c r="CH25" s="8">
        <f t="shared" si="21"/>
        <v>3.0415897614442424</v>
      </c>
      <c r="CI25" s="8">
        <f t="shared" si="22"/>
        <v>3.8081522058208686</v>
      </c>
      <c r="CJ25" s="8">
        <f t="shared" si="23"/>
        <v>3.4864760700062258</v>
      </c>
      <c r="CK25" s="8">
        <f t="shared" si="24"/>
        <v>5.3006144025981738</v>
      </c>
      <c r="CL25" s="8">
        <f t="shared" si="25"/>
        <v>3.3054626984062745</v>
      </c>
      <c r="CM25" s="8">
        <f t="shared" si="26"/>
        <v>1.5417465191125734</v>
      </c>
      <c r="CN25" s="8">
        <f t="shared" si="27"/>
        <v>3.3946880091355212</v>
      </c>
      <c r="CO25" s="8">
        <f t="shared" si="28"/>
        <v>3.2146389713155297</v>
      </c>
      <c r="CP25" s="8">
        <f t="shared" si="29"/>
        <v>1.9954774680999983</v>
      </c>
      <c r="CQ25" s="8">
        <f t="shared" si="30"/>
        <v>4.5851773181207562</v>
      </c>
      <c r="CR25" s="8">
        <f t="shared" si="31"/>
        <v>2.9730958977104467</v>
      </c>
    </row>
    <row r="26" spans="1:96">
      <c r="A26" t="s">
        <v>337</v>
      </c>
      <c r="B26" s="4">
        <v>57401</v>
      </c>
      <c r="C26" s="4">
        <v>643790</v>
      </c>
      <c r="D26" s="8">
        <v>20443.8</v>
      </c>
      <c r="E26" s="4">
        <v>72832</v>
      </c>
      <c r="F26" s="4">
        <v>76440</v>
      </c>
      <c r="G26" s="4">
        <v>38276</v>
      </c>
      <c r="H26" s="4">
        <v>64412</v>
      </c>
      <c r="I26" s="8">
        <v>11478.7</v>
      </c>
      <c r="J26" s="8">
        <v>10730.5</v>
      </c>
      <c r="K26" s="4">
        <v>170977</v>
      </c>
      <c r="L26" s="4">
        <v>74371</v>
      </c>
      <c r="M26" s="8">
        <v>1355.4</v>
      </c>
      <c r="N26" s="4">
        <v>9214</v>
      </c>
      <c r="O26" s="4">
        <v>8033</v>
      </c>
      <c r="P26" s="4">
        <v>1780046</v>
      </c>
      <c r="Q26" s="8">
        <v>79324.399999999994</v>
      </c>
      <c r="R26" s="8">
        <v>5546.5</v>
      </c>
      <c r="S26" s="4">
        <v>60560</v>
      </c>
      <c r="T26" s="8">
        <v>79777.399999999994</v>
      </c>
      <c r="U26" s="7">
        <v>1246.75</v>
      </c>
      <c r="V26" s="7">
        <v>1365.07</v>
      </c>
      <c r="W26" s="7">
        <v>2348.38</v>
      </c>
      <c r="X26" s="7">
        <v>25412</v>
      </c>
      <c r="Y26" s="8">
        <v>173842</v>
      </c>
      <c r="Z26" s="8">
        <v>75372</v>
      </c>
      <c r="AA26" s="8">
        <v>3496.5</v>
      </c>
      <c r="AB26" s="8">
        <v>2845.5</v>
      </c>
      <c r="AC26" s="8">
        <v>1.3</v>
      </c>
      <c r="AD26" s="4">
        <v>23067</v>
      </c>
      <c r="AE26" s="4">
        <v>222084</v>
      </c>
      <c r="AF26" s="7">
        <v>20768.73</v>
      </c>
      <c r="AG26" s="8">
        <v>2082482</v>
      </c>
      <c r="AH26" s="4">
        <v>19612102</v>
      </c>
      <c r="AJ26" s="8">
        <v>3267160</v>
      </c>
      <c r="AK26" s="8">
        <v>2297242</v>
      </c>
      <c r="AL26" s="8">
        <v>1736592.8</v>
      </c>
      <c r="AM26" s="4">
        <v>1844528</v>
      </c>
      <c r="AN26" s="8">
        <v>369361.9</v>
      </c>
      <c r="AO26" s="8">
        <v>445050.1</v>
      </c>
      <c r="AP26" s="8">
        <v>5110743</v>
      </c>
      <c r="AQ26" s="4">
        <v>2192960</v>
      </c>
      <c r="AR26" s="8">
        <v>23833.599999999999</v>
      </c>
      <c r="AS26" s="8">
        <v>226301</v>
      </c>
      <c r="AT26" s="8">
        <v>176903.4</v>
      </c>
      <c r="AU26" s="8">
        <v>39274757</v>
      </c>
      <c r="AV26" s="8">
        <v>2641959.4</v>
      </c>
      <c r="AW26" s="8">
        <v>298528.3</v>
      </c>
      <c r="AX26" s="8">
        <v>1285863.5</v>
      </c>
      <c r="AY26" s="8">
        <v>1835698.2</v>
      </c>
      <c r="AZ26" s="7">
        <v>26984.43</v>
      </c>
      <c r="BA26" s="7">
        <v>42276.3</v>
      </c>
      <c r="BB26" s="8">
        <v>58168.800000000003</v>
      </c>
      <c r="BC26" s="4">
        <v>738146</v>
      </c>
      <c r="BD26" s="4">
        <v>3323103</v>
      </c>
      <c r="BE26" s="8">
        <v>1982794</v>
      </c>
      <c r="BF26" s="8">
        <v>195947.2</v>
      </c>
      <c r="BG26" s="8">
        <v>84669.9</v>
      </c>
      <c r="BH26" s="7">
        <v>43.01</v>
      </c>
      <c r="BI26" s="8">
        <v>1162492</v>
      </c>
      <c r="BJ26" s="4">
        <v>4625094</v>
      </c>
      <c r="BK26" s="8">
        <v>684558.5</v>
      </c>
      <c r="BN26" s="8">
        <f t="shared" si="1"/>
        <v>2.7563743648204402</v>
      </c>
      <c r="BO26" s="8">
        <f t="shared" si="2"/>
        <v>3.2826160092375614</v>
      </c>
      <c r="BP26" s="8"/>
      <c r="BQ26" s="8">
        <f t="shared" si="4"/>
        <v>2.2292143635450974</v>
      </c>
      <c r="BR26" s="8">
        <f t="shared" si="5"/>
        <v>3.3274683294141414</v>
      </c>
      <c r="BS26" s="8">
        <f t="shared" si="6"/>
        <v>2.2040860701483962</v>
      </c>
      <c r="BT26" s="8">
        <f t="shared" si="7"/>
        <v>3.492058673004693</v>
      </c>
      <c r="BU26" s="8">
        <f t="shared" si="8"/>
        <v>3.1077108927585657</v>
      </c>
      <c r="BV26" s="8">
        <f t="shared" si="9"/>
        <v>2.4110768652787629</v>
      </c>
      <c r="BW26" s="8">
        <f t="shared" si="10"/>
        <v>3.3454431185446034</v>
      </c>
      <c r="BX26" s="8">
        <f t="shared" si="11"/>
        <v>3.3913523274478328</v>
      </c>
      <c r="BY26" s="8">
        <f t="shared" si="12"/>
        <v>5.6869293770139642</v>
      </c>
      <c r="BZ26" s="8">
        <f t="shared" si="13"/>
        <v>4.0715683978418129</v>
      </c>
      <c r="CA26" s="8">
        <f t="shared" si="14"/>
        <v>4.5408963309919423</v>
      </c>
      <c r="CB26" s="8">
        <f t="shared" si="15"/>
        <v>4.5322902952652262</v>
      </c>
      <c r="CC26" s="8">
        <f t="shared" si="16"/>
        <v>3.0024836869181257</v>
      </c>
      <c r="CD26" s="8">
        <f t="shared" si="17"/>
        <v>1.8579478059534056</v>
      </c>
      <c r="CE26" s="8">
        <f t="shared" si="18"/>
        <v>4.7096756381995446</v>
      </c>
      <c r="CF26" s="8">
        <f t="shared" si="19"/>
        <v>4.3458886651411435</v>
      </c>
      <c r="CG26" s="8">
        <f t="shared" si="20"/>
        <v>4.6202569407617657</v>
      </c>
      <c r="CH26" s="8">
        <f t="shared" si="21"/>
        <v>3.2289249532243831</v>
      </c>
      <c r="CI26" s="8">
        <f t="shared" si="22"/>
        <v>4.0371814443481728</v>
      </c>
      <c r="CJ26" s="8">
        <f t="shared" si="23"/>
        <v>3.4426793615355229</v>
      </c>
      <c r="CK26" s="8">
        <f t="shared" si="24"/>
        <v>5.2313154301867861</v>
      </c>
      <c r="CL26" s="8">
        <f t="shared" si="25"/>
        <v>3.80130260632219</v>
      </c>
      <c r="CM26" s="8">
        <f t="shared" si="26"/>
        <v>1.784409269435848</v>
      </c>
      <c r="CN26" s="8">
        <f t="shared" si="27"/>
        <v>3.360698430020586</v>
      </c>
      <c r="CO26" s="8">
        <f t="shared" si="28"/>
        <v>3.0225528946756572</v>
      </c>
      <c r="CP26" s="8">
        <f t="shared" si="29"/>
        <v>1.9842717197193616</v>
      </c>
      <c r="CQ26" s="8">
        <f t="shared" si="30"/>
        <v>4.8017186245295775</v>
      </c>
      <c r="CR26" s="8">
        <f t="shared" si="31"/>
        <v>3.0338868044148164</v>
      </c>
    </row>
    <row r="27" spans="1:96">
      <c r="A27" t="s">
        <v>338</v>
      </c>
      <c r="B27" s="4">
        <v>58446</v>
      </c>
      <c r="C27" s="4">
        <v>688829</v>
      </c>
      <c r="D27" s="8">
        <v>20971</v>
      </c>
      <c r="E27" s="4">
        <v>79681</v>
      </c>
      <c r="F27" s="4">
        <v>80376</v>
      </c>
      <c r="G27" s="4">
        <v>37766</v>
      </c>
      <c r="H27" s="4">
        <v>72259</v>
      </c>
      <c r="I27" s="8">
        <v>11815.5</v>
      </c>
      <c r="J27" s="8">
        <v>12084.6</v>
      </c>
      <c r="K27" s="4">
        <v>224424</v>
      </c>
      <c r="L27" s="4">
        <v>77237</v>
      </c>
      <c r="M27" s="8">
        <v>1372.2</v>
      </c>
      <c r="N27" s="4">
        <v>9982</v>
      </c>
      <c r="O27" s="4">
        <v>5808</v>
      </c>
      <c r="P27" s="4">
        <v>2513951</v>
      </c>
      <c r="Q27" s="8">
        <v>116232.1</v>
      </c>
      <c r="R27" s="8">
        <v>6618</v>
      </c>
      <c r="S27" s="4">
        <v>67805</v>
      </c>
      <c r="T27" s="8">
        <v>84213.3</v>
      </c>
      <c r="U27" s="7">
        <v>1639.26</v>
      </c>
      <c r="V27" s="7">
        <v>1453.14</v>
      </c>
      <c r="W27" s="7">
        <v>2357.61</v>
      </c>
      <c r="X27" s="7">
        <v>26459</v>
      </c>
      <c r="Y27" s="8">
        <v>193934</v>
      </c>
      <c r="Z27" s="8">
        <v>98979.7</v>
      </c>
      <c r="AA27" s="8">
        <v>3790.2</v>
      </c>
      <c r="AB27" s="8">
        <v>3371</v>
      </c>
      <c r="AC27" s="8">
        <v>1.7</v>
      </c>
      <c r="AD27" s="4">
        <v>25895</v>
      </c>
      <c r="AE27" s="4">
        <v>243086</v>
      </c>
      <c r="AF27" s="7">
        <v>21380.959999999999</v>
      </c>
      <c r="AG27" s="8">
        <v>2152304</v>
      </c>
      <c r="AH27" s="4">
        <v>20656516</v>
      </c>
      <c r="AJ27" s="8">
        <v>3365450</v>
      </c>
      <c r="AK27" s="8">
        <v>2363306</v>
      </c>
      <c r="AL27" s="8">
        <v>1771391.2</v>
      </c>
      <c r="AM27" s="4">
        <v>1950042</v>
      </c>
      <c r="AN27" s="8">
        <v>385274.1</v>
      </c>
      <c r="AO27" s="8">
        <v>460050.8</v>
      </c>
      <c r="AP27" s="8">
        <v>5410761</v>
      </c>
      <c r="AQ27" s="4">
        <v>2253316</v>
      </c>
      <c r="AR27" s="8">
        <v>25932.2</v>
      </c>
      <c r="AS27" s="8">
        <v>233462</v>
      </c>
      <c r="AT27" s="8">
        <v>179557.7</v>
      </c>
      <c r="AU27" s="8">
        <v>43386710</v>
      </c>
      <c r="AV27" s="8">
        <v>2844054.7</v>
      </c>
      <c r="AW27" s="8">
        <v>327441.40000000002</v>
      </c>
      <c r="AX27" s="8">
        <v>1347000.7</v>
      </c>
      <c r="AY27" s="8">
        <v>1898192.6</v>
      </c>
      <c r="AZ27" s="7">
        <v>29153.56</v>
      </c>
      <c r="BA27" s="7">
        <v>45515.23</v>
      </c>
      <c r="BB27" s="8">
        <v>60121.2</v>
      </c>
      <c r="BC27" s="4">
        <v>773987</v>
      </c>
      <c r="BD27" s="4">
        <v>3576581</v>
      </c>
      <c r="BE27" s="8">
        <v>2126506</v>
      </c>
      <c r="BF27" s="8">
        <v>205184.1</v>
      </c>
      <c r="BG27" s="8">
        <v>89874.7</v>
      </c>
      <c r="BH27" s="7">
        <v>45.88</v>
      </c>
      <c r="BI27" s="8">
        <v>1203859</v>
      </c>
      <c r="BJ27" s="4">
        <v>4828306</v>
      </c>
      <c r="BK27" s="8">
        <v>709521.6</v>
      </c>
      <c r="BN27" s="8">
        <f t="shared" si="1"/>
        <v>2.715508589864629</v>
      </c>
      <c r="BO27" s="8">
        <f t="shared" si="2"/>
        <v>3.3346814148136117</v>
      </c>
      <c r="BP27" s="8"/>
      <c r="BQ27" s="8">
        <f t="shared" si="4"/>
        <v>2.3676180005645602</v>
      </c>
      <c r="BR27" s="8">
        <f t="shared" si="5"/>
        <v>3.4009984318577451</v>
      </c>
      <c r="BS27" s="8">
        <f t="shared" si="6"/>
        <v>2.1319965911538912</v>
      </c>
      <c r="BT27" s="8">
        <f t="shared" si="7"/>
        <v>3.7055099326065801</v>
      </c>
      <c r="BU27" s="8">
        <f t="shared" si="8"/>
        <v>3.066777652585523</v>
      </c>
      <c r="BV27" s="8">
        <f t="shared" si="9"/>
        <v>2.6267968667807993</v>
      </c>
      <c r="BW27" s="8">
        <f t="shared" si="10"/>
        <v>4.1477344868864101</v>
      </c>
      <c r="BX27" s="8">
        <f t="shared" si="11"/>
        <v>3.4277038817458361</v>
      </c>
      <c r="BY27" s="8">
        <f t="shared" si="12"/>
        <v>5.291490887776586</v>
      </c>
      <c r="BZ27" s="8">
        <f t="shared" si="13"/>
        <v>4.275642288680813</v>
      </c>
      <c r="CA27" s="8">
        <f t="shared" si="14"/>
        <v>3.2346148341173895</v>
      </c>
      <c r="CB27" s="8">
        <f t="shared" si="15"/>
        <v>5.7942881587472295</v>
      </c>
      <c r="CC27" s="8">
        <f t="shared" si="16"/>
        <v>4.0868447431760009</v>
      </c>
      <c r="CD27" s="8">
        <f t="shared" si="17"/>
        <v>2.0211250012979418</v>
      </c>
      <c r="CE27" s="8">
        <f t="shared" si="18"/>
        <v>5.033776151712468</v>
      </c>
      <c r="CF27" s="8">
        <f t="shared" si="19"/>
        <v>4.4364992256317928</v>
      </c>
      <c r="CG27" s="8">
        <f t="shared" si="20"/>
        <v>5.622846746675191</v>
      </c>
      <c r="CH27" s="8">
        <f t="shared" si="21"/>
        <v>3.1926456265298451</v>
      </c>
      <c r="CI27" s="8">
        <f t="shared" si="22"/>
        <v>3.9214287139977251</v>
      </c>
      <c r="CJ27" s="8">
        <f t="shared" si="23"/>
        <v>3.4185328694151194</v>
      </c>
      <c r="CK27" s="8">
        <f t="shared" si="24"/>
        <v>5.4223293139453572</v>
      </c>
      <c r="CL27" s="8">
        <f t="shared" si="25"/>
        <v>4.6545695144993706</v>
      </c>
      <c r="CM27" s="8">
        <f t="shared" si="26"/>
        <v>1.8472191558702646</v>
      </c>
      <c r="CN27" s="8">
        <f t="shared" si="27"/>
        <v>3.7507774713017126</v>
      </c>
      <c r="CO27" s="8">
        <f t="shared" si="28"/>
        <v>3.7053182214472535</v>
      </c>
      <c r="CP27" s="8">
        <f t="shared" si="29"/>
        <v>2.1509994110605977</v>
      </c>
      <c r="CQ27" s="8">
        <f t="shared" si="30"/>
        <v>5.0346021979551416</v>
      </c>
      <c r="CR27" s="8">
        <f t="shared" si="31"/>
        <v>3.0134332767318148</v>
      </c>
    </row>
    <row r="28" spans="1:96">
      <c r="A28" t="s">
        <v>339</v>
      </c>
      <c r="B28" s="4">
        <v>62139</v>
      </c>
      <c r="C28" s="4">
        <v>731549</v>
      </c>
      <c r="D28" s="8">
        <v>22078.9</v>
      </c>
      <c r="E28" s="4">
        <v>83568</v>
      </c>
      <c r="F28" s="4">
        <v>89018</v>
      </c>
      <c r="G28" s="4">
        <v>41470</v>
      </c>
      <c r="H28" s="4">
        <v>74238</v>
      </c>
      <c r="I28" s="8">
        <v>12409.5</v>
      </c>
      <c r="J28" s="8">
        <v>12490.2</v>
      </c>
      <c r="K28" s="4">
        <v>252794</v>
      </c>
      <c r="L28" s="4">
        <v>74878</v>
      </c>
      <c r="M28" s="8">
        <v>1379.2</v>
      </c>
      <c r="N28" s="4">
        <v>10513</v>
      </c>
      <c r="O28" s="4">
        <v>4575</v>
      </c>
      <c r="P28" s="4">
        <v>2983072</v>
      </c>
      <c r="Q28" s="8">
        <v>109225.8</v>
      </c>
      <c r="R28" s="8">
        <v>8093.6</v>
      </c>
      <c r="S28" s="4">
        <v>69433</v>
      </c>
      <c r="T28" s="8">
        <v>96596.3</v>
      </c>
      <c r="U28" s="7">
        <v>1553.64</v>
      </c>
      <c r="V28" s="7">
        <v>1553.95</v>
      </c>
      <c r="W28" s="7">
        <v>2571.34</v>
      </c>
      <c r="X28" s="7">
        <v>27578</v>
      </c>
      <c r="Y28" s="8">
        <v>214168</v>
      </c>
      <c r="Z28" s="8">
        <v>98624</v>
      </c>
      <c r="AA28" s="8">
        <v>3904.4</v>
      </c>
      <c r="AB28" s="8">
        <v>3388.4</v>
      </c>
      <c r="AC28" s="8">
        <v>1.9</v>
      </c>
      <c r="AD28" s="4">
        <v>27169</v>
      </c>
      <c r="AE28" s="4">
        <v>255118</v>
      </c>
      <c r="AF28" s="7">
        <v>22427.01</v>
      </c>
      <c r="AG28" s="8">
        <v>2233921</v>
      </c>
      <c r="AH28" s="4">
        <v>21521395</v>
      </c>
      <c r="AJ28" s="8">
        <v>3474110</v>
      </c>
      <c r="AK28" s="8">
        <v>2437635</v>
      </c>
      <c r="AL28" s="8">
        <v>1796648.5</v>
      </c>
      <c r="AM28" s="4">
        <v>1984598</v>
      </c>
      <c r="AN28" s="8">
        <v>397147.2</v>
      </c>
      <c r="AO28" s="8">
        <v>478676.2</v>
      </c>
      <c r="AP28" s="8">
        <v>5791498</v>
      </c>
      <c r="AQ28" s="4">
        <v>2310955</v>
      </c>
      <c r="AR28" s="8">
        <v>27764.7</v>
      </c>
      <c r="AS28" s="8">
        <v>239858</v>
      </c>
      <c r="AT28" s="8">
        <v>183347.4</v>
      </c>
      <c r="AU28" s="8">
        <v>47674187</v>
      </c>
      <c r="AV28" s="8">
        <v>3026099.9</v>
      </c>
      <c r="AW28" s="8">
        <v>356357.4</v>
      </c>
      <c r="AX28" s="8">
        <v>1424572.4</v>
      </c>
      <c r="AY28" s="8">
        <v>1924498.1</v>
      </c>
      <c r="AZ28" s="7">
        <v>30572.87</v>
      </c>
      <c r="BA28" s="7">
        <v>48959.16</v>
      </c>
      <c r="BB28" s="8">
        <v>62431.5</v>
      </c>
      <c r="BC28" s="4">
        <v>813055</v>
      </c>
      <c r="BD28" s="4">
        <v>3596937</v>
      </c>
      <c r="BE28" s="8">
        <v>2288492</v>
      </c>
      <c r="BF28" s="8">
        <v>214374.6</v>
      </c>
      <c r="BG28" s="8">
        <v>94429.7</v>
      </c>
      <c r="BH28" s="7">
        <v>48.58</v>
      </c>
      <c r="BI28" s="8">
        <v>1245513</v>
      </c>
      <c r="BJ28" s="4">
        <v>5049619</v>
      </c>
      <c r="BK28" s="8">
        <v>716878.6</v>
      </c>
      <c r="BN28" s="8">
        <f t="shared" si="1"/>
        <v>2.7816113461487673</v>
      </c>
      <c r="BO28" s="8">
        <f t="shared" si="2"/>
        <v>3.3991709180561949</v>
      </c>
      <c r="BP28" s="8"/>
      <c r="BQ28" s="8">
        <f t="shared" si="4"/>
        <v>2.4054506046152828</v>
      </c>
      <c r="BR28" s="8">
        <f t="shared" si="5"/>
        <v>3.6518182582708238</v>
      </c>
      <c r="BS28" s="8">
        <f t="shared" si="6"/>
        <v>2.3081866041131582</v>
      </c>
      <c r="BT28" s="8">
        <f t="shared" si="7"/>
        <v>3.7407071860396912</v>
      </c>
      <c r="BU28" s="8">
        <f t="shared" si="8"/>
        <v>3.1246600756596044</v>
      </c>
      <c r="BV28" s="8">
        <f t="shared" si="9"/>
        <v>2.6093212906762444</v>
      </c>
      <c r="BW28" s="8">
        <f t="shared" si="10"/>
        <v>4.3649156055997951</v>
      </c>
      <c r="BX28" s="8">
        <f t="shared" si="11"/>
        <v>3.2401323262460755</v>
      </c>
      <c r="BY28" s="8">
        <f t="shared" si="12"/>
        <v>4.9674586795463309</v>
      </c>
      <c r="BZ28" s="8">
        <f t="shared" si="13"/>
        <v>4.3830099475523019</v>
      </c>
      <c r="CA28" s="8">
        <f t="shared" si="14"/>
        <v>2.4952630907228572</v>
      </c>
      <c r="CB28" s="8">
        <f t="shared" si="15"/>
        <v>6.2572058124452132</v>
      </c>
      <c r="CC28" s="8">
        <f t="shared" si="16"/>
        <v>3.6094578371322115</v>
      </c>
      <c r="CD28" s="8">
        <f t="shared" si="17"/>
        <v>2.2712030113588213</v>
      </c>
      <c r="CE28" s="8">
        <f t="shared" si="18"/>
        <v>4.8739537562288868</v>
      </c>
      <c r="CF28" s="8">
        <f t="shared" si="19"/>
        <v>5.0192982783407265</v>
      </c>
      <c r="CG28" s="8">
        <f t="shared" si="20"/>
        <v>5.0817603973719194</v>
      </c>
      <c r="CH28" s="8">
        <f t="shared" si="21"/>
        <v>3.1739719390610461</v>
      </c>
      <c r="CI28" s="8">
        <f t="shared" si="22"/>
        <v>4.1186580492219473</v>
      </c>
      <c r="CJ28" s="8">
        <f t="shared" si="23"/>
        <v>3.391898457053951</v>
      </c>
      <c r="CK28" s="8">
        <f t="shared" si="24"/>
        <v>5.9541771234803393</v>
      </c>
      <c r="CL28" s="8">
        <f t="shared" si="25"/>
        <v>4.3095628038026783</v>
      </c>
      <c r="CM28" s="8">
        <f t="shared" si="26"/>
        <v>1.8212978589814279</v>
      </c>
      <c r="CN28" s="8">
        <f t="shared" si="27"/>
        <v>3.5882778405522844</v>
      </c>
      <c r="CO28" s="8">
        <f t="shared" si="28"/>
        <v>3.9110745162618357</v>
      </c>
      <c r="CP28" s="8">
        <f t="shared" si="29"/>
        <v>2.1813501745866963</v>
      </c>
      <c r="CQ28" s="8">
        <f t="shared" si="30"/>
        <v>5.0522227518551404</v>
      </c>
      <c r="CR28" s="8">
        <f t="shared" si="31"/>
        <v>3.1284250917798353</v>
      </c>
    </row>
    <row r="29" spans="1:96">
      <c r="A29" t="s">
        <v>340</v>
      </c>
      <c r="B29" s="4">
        <v>66087</v>
      </c>
      <c r="C29" s="4">
        <v>773781</v>
      </c>
      <c r="D29" s="8">
        <v>23358.9</v>
      </c>
      <c r="E29" s="4">
        <v>91268</v>
      </c>
      <c r="F29" s="4">
        <v>84975</v>
      </c>
      <c r="G29" s="4">
        <v>43077</v>
      </c>
      <c r="H29" s="4">
        <v>76336</v>
      </c>
      <c r="I29" s="8">
        <v>12626.6</v>
      </c>
      <c r="J29" s="8">
        <v>12599.6</v>
      </c>
      <c r="K29" s="4">
        <v>276875</v>
      </c>
      <c r="L29" s="4">
        <v>83912</v>
      </c>
      <c r="M29" s="8">
        <v>1562.6</v>
      </c>
      <c r="N29" s="4">
        <v>11511</v>
      </c>
      <c r="O29" s="4">
        <v>5146</v>
      </c>
      <c r="P29" s="4">
        <v>3130419</v>
      </c>
      <c r="Q29" s="8">
        <v>109521</v>
      </c>
      <c r="R29" s="8">
        <v>8684.6</v>
      </c>
      <c r="S29" s="4">
        <v>74058</v>
      </c>
      <c r="T29" s="8">
        <v>100379.6</v>
      </c>
      <c r="U29" s="7">
        <v>1716.9</v>
      </c>
      <c r="V29" s="7">
        <v>2262.42</v>
      </c>
      <c r="W29" s="7">
        <v>3021.45</v>
      </c>
      <c r="X29" s="7">
        <v>29275</v>
      </c>
      <c r="Y29" s="8">
        <v>217403</v>
      </c>
      <c r="Z29" s="8">
        <v>104349.4</v>
      </c>
      <c r="AA29" s="8">
        <v>4641.8999999999996</v>
      </c>
      <c r="AB29" s="8">
        <v>3209.1</v>
      </c>
      <c r="AC29" s="8">
        <v>1.9</v>
      </c>
      <c r="AD29" s="4">
        <v>29614</v>
      </c>
      <c r="AE29" s="4">
        <v>269055</v>
      </c>
      <c r="AF29" s="7">
        <v>23420.43</v>
      </c>
      <c r="AG29" s="8">
        <v>2104288</v>
      </c>
      <c r="AH29" s="4">
        <v>21322950</v>
      </c>
      <c r="AJ29" s="8">
        <v>3403730</v>
      </c>
      <c r="AK29" s="8">
        <v>2317832</v>
      </c>
      <c r="AL29" s="8">
        <v>1661239.8</v>
      </c>
      <c r="AM29" s="4">
        <v>2088901</v>
      </c>
      <c r="AN29" s="8">
        <v>380888.5</v>
      </c>
      <c r="AO29" s="8">
        <v>460747.7</v>
      </c>
      <c r="AP29" s="8">
        <v>5709131</v>
      </c>
      <c r="AQ29" s="4">
        <v>2320912</v>
      </c>
      <c r="AR29" s="8">
        <v>27465</v>
      </c>
      <c r="AS29" s="8">
        <v>238038</v>
      </c>
      <c r="AT29" s="8">
        <v>165015.70000000001</v>
      </c>
      <c r="AU29" s="8">
        <v>48425421</v>
      </c>
      <c r="AV29" s="8">
        <v>2920473.2</v>
      </c>
      <c r="AW29" s="8">
        <v>375249.6</v>
      </c>
      <c r="AX29" s="8">
        <v>1417344</v>
      </c>
      <c r="AY29" s="8">
        <v>1940726.2</v>
      </c>
      <c r="AZ29" s="7">
        <v>30109.46</v>
      </c>
      <c r="BA29" s="7">
        <v>49873.17</v>
      </c>
      <c r="BB29" s="8">
        <v>64524.3</v>
      </c>
      <c r="BC29" s="4">
        <v>796530</v>
      </c>
      <c r="BD29" s="4">
        <v>3461575</v>
      </c>
      <c r="BE29" s="8">
        <v>2337672</v>
      </c>
      <c r="BF29" s="8">
        <v>200518.9</v>
      </c>
      <c r="BG29" s="8">
        <v>93444.1</v>
      </c>
      <c r="BH29" s="7">
        <v>47.04</v>
      </c>
      <c r="BI29" s="8">
        <v>1119010</v>
      </c>
      <c r="BJ29" s="4">
        <v>5038538</v>
      </c>
      <c r="BK29" s="8">
        <v>696620</v>
      </c>
      <c r="BN29" s="8">
        <f t="shared" si="1"/>
        <v>3.1405872200003042</v>
      </c>
      <c r="BO29" s="8">
        <f t="shared" si="2"/>
        <v>3.6288646739780375</v>
      </c>
      <c r="BP29" s="8"/>
      <c r="BQ29" s="8">
        <f t="shared" si="4"/>
        <v>2.6814112752774162</v>
      </c>
      <c r="BR29" s="8">
        <f t="shared" si="5"/>
        <v>3.6661414632294318</v>
      </c>
      <c r="BS29" s="8">
        <f t="shared" si="6"/>
        <v>2.5930633253549549</v>
      </c>
      <c r="BT29" s="8">
        <f t="shared" si="7"/>
        <v>3.6543617912002531</v>
      </c>
      <c r="BU29" s="8">
        <f t="shared" si="8"/>
        <v>3.3150383905001073</v>
      </c>
      <c r="BV29" s="8">
        <f t="shared" si="9"/>
        <v>2.7345985666341903</v>
      </c>
      <c r="BW29" s="8">
        <f t="shared" si="10"/>
        <v>4.8496872816545986</v>
      </c>
      <c r="BX29" s="8">
        <f t="shared" si="11"/>
        <v>3.6154752959181566</v>
      </c>
      <c r="BY29" s="8">
        <f t="shared" si="12"/>
        <v>5.6894229018751137</v>
      </c>
      <c r="BZ29" s="8">
        <f t="shared" si="13"/>
        <v>4.8357825221183166</v>
      </c>
      <c r="CA29" s="8">
        <f t="shared" si="14"/>
        <v>3.1184911496300045</v>
      </c>
      <c r="CB29" s="8">
        <f t="shared" si="15"/>
        <v>6.4644125654581304</v>
      </c>
      <c r="CC29" s="8">
        <f t="shared" si="16"/>
        <v>3.7501114545409968</v>
      </c>
      <c r="CD29" s="8">
        <f t="shared" si="17"/>
        <v>2.3143529000430649</v>
      </c>
      <c r="CE29" s="8">
        <f t="shared" si="18"/>
        <v>5.2251253047954487</v>
      </c>
      <c r="CF29" s="8">
        <f t="shared" si="19"/>
        <v>5.1722700502523233</v>
      </c>
      <c r="CG29" s="8">
        <f t="shared" si="20"/>
        <v>5.7021945926629041</v>
      </c>
      <c r="CH29" s="8">
        <f t="shared" si="21"/>
        <v>4.5363468975403016</v>
      </c>
      <c r="CI29" s="8">
        <f t="shared" si="22"/>
        <v>4.6826544418149441</v>
      </c>
      <c r="CJ29" s="8">
        <f t="shared" si="23"/>
        <v>3.675316686126072</v>
      </c>
      <c r="CK29" s="8">
        <f t="shared" si="24"/>
        <v>6.2804648173158171</v>
      </c>
      <c r="CL29" s="8">
        <f t="shared" si="25"/>
        <v>4.4638169940008687</v>
      </c>
      <c r="CM29" s="8">
        <f t="shared" si="26"/>
        <v>2.3149438781082483</v>
      </c>
      <c r="CN29" s="8">
        <f t="shared" si="27"/>
        <v>3.4342457148177359</v>
      </c>
      <c r="CO29" s="8">
        <f t="shared" si="28"/>
        <v>4.0391156462585034</v>
      </c>
      <c r="CP29" s="8">
        <f t="shared" si="29"/>
        <v>2.6464464124538654</v>
      </c>
      <c r="CQ29" s="8">
        <f t="shared" si="30"/>
        <v>5.3399418640883525</v>
      </c>
      <c r="CR29" s="8">
        <f t="shared" si="31"/>
        <v>3.3620094168987396</v>
      </c>
    </row>
    <row r="30" spans="1:96">
      <c r="A30" t="s">
        <v>259</v>
      </c>
      <c r="B30" s="4">
        <v>71712</v>
      </c>
      <c r="C30" s="4">
        <v>782292</v>
      </c>
      <c r="D30" s="8">
        <v>22570.5</v>
      </c>
      <c r="E30" s="4">
        <v>92920</v>
      </c>
      <c r="F30" s="4">
        <v>90076</v>
      </c>
      <c r="G30" s="4">
        <v>52352</v>
      </c>
      <c r="H30" s="4">
        <v>84536</v>
      </c>
      <c r="I30" s="8">
        <v>14423.6</v>
      </c>
      <c r="J30" s="8">
        <v>13882</v>
      </c>
      <c r="K30" s="4">
        <v>287378</v>
      </c>
      <c r="L30" s="4">
        <v>82760</v>
      </c>
      <c r="M30" s="8">
        <v>1759.2</v>
      </c>
      <c r="N30" s="4">
        <v>10481</v>
      </c>
      <c r="O30" s="4">
        <v>6591</v>
      </c>
      <c r="P30" s="4">
        <v>3474026</v>
      </c>
      <c r="Q30" s="8">
        <v>140360.9</v>
      </c>
      <c r="R30" s="8">
        <v>8811.6</v>
      </c>
      <c r="S30" s="4">
        <v>74220</v>
      </c>
      <c r="T30" s="8">
        <v>101886.6</v>
      </c>
      <c r="U30" s="7">
        <v>1807.61</v>
      </c>
      <c r="V30" s="7">
        <v>1801.53</v>
      </c>
      <c r="W30" s="7">
        <v>2962.17</v>
      </c>
      <c r="X30" s="7">
        <v>29886</v>
      </c>
      <c r="Y30" s="8">
        <v>220455</v>
      </c>
      <c r="Z30" s="8">
        <v>108504.8</v>
      </c>
      <c r="AA30" s="8">
        <v>5583.7</v>
      </c>
      <c r="AB30" s="8">
        <v>3065.9</v>
      </c>
      <c r="AC30" s="8">
        <v>2.4</v>
      </c>
      <c r="AD30" s="4">
        <v>33575</v>
      </c>
      <c r="AE30" s="4">
        <v>270574</v>
      </c>
      <c r="AF30" s="7">
        <v>23069.31</v>
      </c>
      <c r="AG30" s="8">
        <v>2284079</v>
      </c>
      <c r="AH30" s="4">
        <v>23594031</v>
      </c>
      <c r="AJ30" s="8">
        <v>3617450</v>
      </c>
      <c r="AK30" s="8">
        <v>2502118</v>
      </c>
      <c r="AL30" s="8">
        <v>1822344.5</v>
      </c>
      <c r="AM30" s="4">
        <v>2333221</v>
      </c>
      <c r="AN30" s="8">
        <v>405241.4</v>
      </c>
      <c r="AO30" s="8">
        <v>507929.59999999998</v>
      </c>
      <c r="AP30" s="8">
        <v>6108717</v>
      </c>
      <c r="AQ30" s="4">
        <v>2550606</v>
      </c>
      <c r="AR30" s="8">
        <v>31444.9</v>
      </c>
      <c r="AS30" s="8">
        <v>250664</v>
      </c>
      <c r="AT30" s="8">
        <v>181500.4</v>
      </c>
      <c r="AU30" s="8">
        <v>55198927</v>
      </c>
      <c r="AV30" s="8">
        <v>3250399.3</v>
      </c>
      <c r="AW30" s="8">
        <v>434069.7</v>
      </c>
      <c r="AX30" s="8">
        <v>1581860.4</v>
      </c>
      <c r="AY30" s="8">
        <v>2080198.5</v>
      </c>
      <c r="AZ30" s="7">
        <v>33348.93</v>
      </c>
      <c r="BA30" s="7">
        <v>56478.11</v>
      </c>
      <c r="BB30" s="8">
        <v>72360.899999999994</v>
      </c>
      <c r="BC30" s="4">
        <v>870587</v>
      </c>
      <c r="BD30" s="4">
        <v>4323931</v>
      </c>
      <c r="BE30" s="8">
        <v>2631302</v>
      </c>
      <c r="BF30" s="8">
        <v>216053.2</v>
      </c>
      <c r="BG30" s="8">
        <v>100255.7</v>
      </c>
      <c r="BH30" s="7">
        <v>52.28</v>
      </c>
      <c r="BI30" s="8">
        <v>1222290</v>
      </c>
      <c r="BJ30" s="4">
        <v>5486558</v>
      </c>
      <c r="BK30" s="8">
        <v>743330.2</v>
      </c>
      <c r="BN30" s="8">
        <f t="shared" si="1"/>
        <v>3.1396462206429812</v>
      </c>
      <c r="BO30" s="8">
        <f t="shared" si="2"/>
        <v>3.3156352129909465</v>
      </c>
      <c r="BP30" s="8"/>
      <c r="BQ30" s="8">
        <f t="shared" si="4"/>
        <v>2.5686602440945969</v>
      </c>
      <c r="BR30" s="8">
        <f t="shared" si="5"/>
        <v>3.5999900883971101</v>
      </c>
      <c r="BS30" s="8">
        <f t="shared" si="6"/>
        <v>2.8727828355176532</v>
      </c>
      <c r="BT30" s="8">
        <f t="shared" si="7"/>
        <v>3.6231458571648374</v>
      </c>
      <c r="BU30" s="8">
        <f t="shared" si="8"/>
        <v>3.5592612205959209</v>
      </c>
      <c r="BV30" s="8">
        <f t="shared" si="9"/>
        <v>2.7330559195605062</v>
      </c>
      <c r="BW30" s="8">
        <f t="shared" si="10"/>
        <v>4.704392100665328</v>
      </c>
      <c r="BX30" s="8">
        <f t="shared" si="11"/>
        <v>3.2447190981280531</v>
      </c>
      <c r="BY30" s="8">
        <f t="shared" si="12"/>
        <v>5.5945479235106488</v>
      </c>
      <c r="BZ30" s="8">
        <f t="shared" si="13"/>
        <v>4.1812944818561899</v>
      </c>
      <c r="CA30" s="8">
        <f t="shared" si="14"/>
        <v>3.6313969555989956</v>
      </c>
      <c r="CB30" s="8">
        <f t="shared" si="15"/>
        <v>6.2936477007967921</v>
      </c>
      <c r="CC30" s="8">
        <f t="shared" si="16"/>
        <v>4.3182663742266989</v>
      </c>
      <c r="CD30" s="8">
        <f t="shared" si="17"/>
        <v>2.0299965650677763</v>
      </c>
      <c r="CE30" s="8">
        <f t="shared" si="18"/>
        <v>4.6919437391567547</v>
      </c>
      <c r="CF30" s="8">
        <f t="shared" si="19"/>
        <v>4.8979268084271768</v>
      </c>
      <c r="CG30" s="8">
        <f t="shared" si="20"/>
        <v>5.4202938445101534</v>
      </c>
      <c r="CH30" s="8">
        <f t="shared" si="21"/>
        <v>3.1897845023496711</v>
      </c>
      <c r="CI30" s="8">
        <f t="shared" si="22"/>
        <v>4.0936058009228748</v>
      </c>
      <c r="CJ30" s="8">
        <f t="shared" si="23"/>
        <v>3.4328562222959915</v>
      </c>
      <c r="CK30" s="8">
        <f t="shared" si="24"/>
        <v>5.09848561413214</v>
      </c>
      <c r="CL30" s="8">
        <f t="shared" si="25"/>
        <v>4.1236163693867143</v>
      </c>
      <c r="CM30" s="8">
        <f t="shared" si="26"/>
        <v>2.5844097657428815</v>
      </c>
      <c r="CN30" s="8">
        <f t="shared" si="27"/>
        <v>3.0580804881916941</v>
      </c>
      <c r="CO30" s="8">
        <f t="shared" si="28"/>
        <v>4.5906656465187448</v>
      </c>
      <c r="CP30" s="8">
        <f t="shared" si="29"/>
        <v>2.7468931268356935</v>
      </c>
      <c r="CQ30" s="8">
        <f t="shared" si="30"/>
        <v>4.931580054380178</v>
      </c>
      <c r="CR30" s="8">
        <f t="shared" si="31"/>
        <v>3.1035077008844794</v>
      </c>
    </row>
    <row r="31" spans="1:96">
      <c r="A31" t="s">
        <v>228</v>
      </c>
      <c r="B31" s="4">
        <v>77947</v>
      </c>
      <c r="C31" s="4">
        <v>825914</v>
      </c>
      <c r="D31" s="8">
        <v>22029.200000000001</v>
      </c>
      <c r="E31" s="4">
        <v>100773</v>
      </c>
      <c r="F31" s="4">
        <v>98388</v>
      </c>
      <c r="G31" s="4">
        <v>52226</v>
      </c>
      <c r="H31" s="4">
        <v>92092</v>
      </c>
      <c r="I31" s="8">
        <v>15148.4</v>
      </c>
      <c r="J31" s="8">
        <v>15143.9</v>
      </c>
      <c r="K31" s="4">
        <v>316027</v>
      </c>
      <c r="L31" s="4">
        <v>87756</v>
      </c>
      <c r="M31" s="8">
        <v>1850.8</v>
      </c>
      <c r="N31" s="4">
        <v>11032</v>
      </c>
      <c r="O31" s="4">
        <v>7354</v>
      </c>
      <c r="P31" s="4">
        <v>3561479</v>
      </c>
      <c r="Q31" s="8">
        <v>156899.9</v>
      </c>
      <c r="R31" s="8">
        <v>10119.200000000001</v>
      </c>
      <c r="S31" s="4">
        <v>83331</v>
      </c>
      <c r="U31" s="7">
        <v>1515.2</v>
      </c>
      <c r="V31" s="7">
        <v>2133.23</v>
      </c>
      <c r="W31" s="7">
        <v>3286.65</v>
      </c>
      <c r="X31" s="7">
        <v>30259</v>
      </c>
      <c r="Y31" s="8">
        <v>240023</v>
      </c>
      <c r="Z31" s="8">
        <v>125519</v>
      </c>
      <c r="AA31" s="8">
        <v>5773.1</v>
      </c>
      <c r="AB31" s="8">
        <v>3304.9</v>
      </c>
      <c r="AC31" s="8">
        <v>3.1</v>
      </c>
      <c r="AD31" s="4">
        <v>37271</v>
      </c>
      <c r="AE31" s="4">
        <v>297548</v>
      </c>
      <c r="AF31" s="7">
        <v>23639.49</v>
      </c>
      <c r="AG31" s="8">
        <v>2506170</v>
      </c>
      <c r="AH31" s="4">
        <v>25744108</v>
      </c>
      <c r="AJ31" s="8">
        <v>3876810</v>
      </c>
      <c r="AK31" s="8">
        <v>2639092</v>
      </c>
      <c r="AL31" s="8">
        <v>1946479.1</v>
      </c>
      <c r="AM31" s="4">
        <v>2561228</v>
      </c>
      <c r="AN31" s="8">
        <v>447217.6</v>
      </c>
      <c r="AO31" s="8">
        <v>554044.30000000005</v>
      </c>
      <c r="AP31" s="8">
        <v>6786742</v>
      </c>
      <c r="AQ31" s="4">
        <v>2831644</v>
      </c>
      <c r="AR31" s="8">
        <v>36181.4</v>
      </c>
      <c r="AS31" s="8">
        <v>268411</v>
      </c>
      <c r="AT31" s="8">
        <v>206620.4</v>
      </c>
      <c r="AU31" s="8">
        <v>66075190</v>
      </c>
      <c r="AV31" s="8">
        <v>3796566.8</v>
      </c>
      <c r="AW31" s="8">
        <v>506282.4</v>
      </c>
      <c r="AX31" s="8">
        <v>1763805.8</v>
      </c>
      <c r="AY31" s="8">
        <v>2161773.9</v>
      </c>
      <c r="AZ31" s="7">
        <v>38870.03</v>
      </c>
      <c r="BA31" s="7">
        <v>67399.06</v>
      </c>
      <c r="BB31" s="8">
        <v>77529</v>
      </c>
      <c r="BC31" s="4">
        <v>958549</v>
      </c>
      <c r="BD31" s="4">
        <v>5704556</v>
      </c>
      <c r="BE31" s="8">
        <v>3067495</v>
      </c>
      <c r="BF31" s="8">
        <v>242340.8</v>
      </c>
      <c r="BG31" s="8">
        <v>109645.2</v>
      </c>
      <c r="BH31" s="7">
        <v>57.04</v>
      </c>
      <c r="BI31" s="8">
        <v>1346377</v>
      </c>
      <c r="BJ31" s="4">
        <v>5984786</v>
      </c>
      <c r="BK31" s="8">
        <v>781460.3</v>
      </c>
      <c r="BN31" s="8">
        <f>100*(B31/AG31)</f>
        <v>3.1102040164873093</v>
      </c>
      <c r="BO31" s="8">
        <f>100*(C31/AH31)</f>
        <v>3.2081670881741173</v>
      </c>
      <c r="BP31" s="8"/>
      <c r="BQ31" s="8">
        <f t="shared" ref="BQ31:CE31" si="32">100*(E31/AJ31)</f>
        <v>2.599379386660682</v>
      </c>
      <c r="BR31" s="8">
        <f t="shared" si="32"/>
        <v>3.7281004224180134</v>
      </c>
      <c r="BS31" s="8">
        <f t="shared" si="32"/>
        <v>2.6831009898847613</v>
      </c>
      <c r="BT31" s="8">
        <f t="shared" si="32"/>
        <v>3.5956189765221995</v>
      </c>
      <c r="BU31" s="8">
        <f t="shared" si="32"/>
        <v>3.3872548844231534</v>
      </c>
      <c r="BV31" s="8">
        <f t="shared" si="32"/>
        <v>2.7333373883640713</v>
      </c>
      <c r="BW31" s="8">
        <f t="shared" si="32"/>
        <v>4.6565347555572316</v>
      </c>
      <c r="BX31" s="8">
        <f t="shared" si="32"/>
        <v>3.0991183920012544</v>
      </c>
      <c r="BY31" s="8">
        <f t="shared" si="32"/>
        <v>5.1153355038776827</v>
      </c>
      <c r="BZ31" s="8">
        <f t="shared" si="32"/>
        <v>4.110114712139219</v>
      </c>
      <c r="CA31" s="8">
        <f t="shared" si="32"/>
        <v>3.5591838947170751</v>
      </c>
      <c r="CB31" s="8">
        <f t="shared" si="32"/>
        <v>5.390039741088902</v>
      </c>
      <c r="CC31" s="8">
        <f t="shared" si="32"/>
        <v>4.1326785031149722</v>
      </c>
      <c r="CD31" s="8">
        <f t="shared" si="32"/>
        <v>1.9987264024978943</v>
      </c>
      <c r="CE31" s="8">
        <f t="shared" si="32"/>
        <v>4.7244997153314729</v>
      </c>
      <c r="CF31" s="8"/>
      <c r="CG31" s="8">
        <f t="shared" ref="CG31:CP31" si="33">100*(U31/AZ31)</f>
        <v>3.898118936363054</v>
      </c>
      <c r="CH31" s="8">
        <f t="shared" si="33"/>
        <v>3.165073815569535</v>
      </c>
      <c r="CI31" s="8">
        <f t="shared" si="33"/>
        <v>4.2392524087760712</v>
      </c>
      <c r="CJ31" s="8">
        <f t="shared" si="33"/>
        <v>3.1567504634609187</v>
      </c>
      <c r="CK31" s="8">
        <f t="shared" si="33"/>
        <v>4.2075667238607179</v>
      </c>
      <c r="CL31" s="8">
        <f t="shared" si="33"/>
        <v>4.0919056102780935</v>
      </c>
      <c r="CM31" s="8">
        <f t="shared" si="33"/>
        <v>2.3822237114014646</v>
      </c>
      <c r="CN31" s="8">
        <f t="shared" si="33"/>
        <v>3.0141766351833006</v>
      </c>
      <c r="CO31" s="8">
        <f t="shared" si="33"/>
        <v>5.4347826086956523</v>
      </c>
      <c r="CP31" s="8">
        <f t="shared" si="33"/>
        <v>2.768243961386744</v>
      </c>
      <c r="CQ31" s="8">
        <f t="shared" ref="CQ31" si="34">100*(AE31/BJ31)</f>
        <v>4.971740008748851</v>
      </c>
      <c r="CR31" s="8">
        <f t="shared" ref="CR31" si="35">100*(AF31/BK31)</f>
        <v>3.0250404275175593</v>
      </c>
    </row>
    <row r="32" spans="1:96">
      <c r="A32" t="s">
        <v>282</v>
      </c>
      <c r="AJ32" s="8">
        <v>4121160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3A692-6121-49EC-B583-355F777CA0A4}">
  <dimension ref="A1:J1291"/>
  <sheetViews>
    <sheetView workbookViewId="0">
      <pane xSplit="1" ySplit="7" topLeftCell="B1263" activePane="bottomRight" state="frozen"/>
      <selection pane="topRight" activeCell="B1" sqref="B1"/>
      <selection pane="bottomLeft" activeCell="A8" sqref="A8"/>
      <selection pane="bottomRight" activeCell="C1269" sqref="C1269"/>
    </sheetView>
  </sheetViews>
  <sheetFormatPr defaultRowHeight="14.5"/>
  <cols>
    <col min="1" max="1" width="10.7265625" bestFit="1" customWidth="1"/>
    <col min="7" max="7" width="10.7265625" bestFit="1" customWidth="1"/>
  </cols>
  <sheetData>
    <row r="1" spans="1:10">
      <c r="C1" t="s">
        <v>603</v>
      </c>
      <c r="D1" t="s">
        <v>770</v>
      </c>
      <c r="E1" t="s">
        <v>768</v>
      </c>
      <c r="H1" t="s">
        <v>2496</v>
      </c>
      <c r="I1" t="s">
        <v>2497</v>
      </c>
      <c r="J1" t="s">
        <v>2498</v>
      </c>
    </row>
    <row r="2" spans="1:10">
      <c r="B2" s="109" t="s">
        <v>1222</v>
      </c>
      <c r="C2" t="s">
        <v>1219</v>
      </c>
      <c r="D2" t="s">
        <v>1220</v>
      </c>
      <c r="E2" t="s">
        <v>1221</v>
      </c>
    </row>
    <row r="3" spans="1:10">
      <c r="B3" t="s">
        <v>225</v>
      </c>
      <c r="C3" t="s">
        <v>1228</v>
      </c>
      <c r="D3" t="s">
        <v>1230</v>
      </c>
      <c r="E3" t="s">
        <v>1234</v>
      </c>
      <c r="G3" s="5"/>
      <c r="H3" s="5"/>
      <c r="I3" s="5"/>
      <c r="J3" s="5"/>
    </row>
    <row r="4" spans="1:10">
      <c r="B4" t="s">
        <v>224</v>
      </c>
      <c r="C4" t="s">
        <v>1227</v>
      </c>
      <c r="D4" t="s">
        <v>1229</v>
      </c>
      <c r="E4" t="s">
        <v>1233</v>
      </c>
    </row>
    <row r="5" spans="1:10">
      <c r="B5" t="s">
        <v>223</v>
      </c>
      <c r="C5" t="s">
        <v>1226</v>
      </c>
      <c r="D5" t="s">
        <v>1226</v>
      </c>
      <c r="E5" t="s">
        <v>1226</v>
      </c>
    </row>
    <row r="6" spans="1:10">
      <c r="B6" t="s">
        <v>222</v>
      </c>
      <c r="C6" t="s">
        <v>1225</v>
      </c>
      <c r="D6" t="s">
        <v>1225</v>
      </c>
      <c r="E6" t="s">
        <v>1232</v>
      </c>
    </row>
    <row r="7" spans="1:10">
      <c r="B7" t="s">
        <v>221</v>
      </c>
      <c r="C7" t="s">
        <v>1224</v>
      </c>
      <c r="D7" t="s">
        <v>1224</v>
      </c>
      <c r="E7" t="s">
        <v>1231</v>
      </c>
    </row>
    <row r="8" spans="1:10">
      <c r="A8" s="432">
        <v>43831</v>
      </c>
      <c r="B8" t="s">
        <v>1223</v>
      </c>
      <c r="C8" s="7" t="e">
        <v>#N/A</v>
      </c>
      <c r="D8" s="7" t="e">
        <v>#N/A</v>
      </c>
      <c r="E8" s="7" t="e">
        <v>#N/A</v>
      </c>
      <c r="G8" s="432">
        <f>A8</f>
        <v>43831</v>
      </c>
      <c r="H8" s="7" t="e">
        <f>C8-D8</f>
        <v>#N/A</v>
      </c>
      <c r="I8" s="7" t="e">
        <f>C8-E8</f>
        <v>#N/A</v>
      </c>
      <c r="J8">
        <v>0</v>
      </c>
    </row>
    <row r="9" spans="1:10">
      <c r="A9" s="432">
        <v>43832</v>
      </c>
      <c r="B9" t="s">
        <v>1235</v>
      </c>
      <c r="C9" s="7">
        <v>0.81</v>
      </c>
      <c r="D9" s="7">
        <v>-0.22</v>
      </c>
      <c r="E9" s="7">
        <v>1.88</v>
      </c>
      <c r="G9" s="432">
        <f t="shared" ref="G9:G72" si="0">A9</f>
        <v>43832</v>
      </c>
      <c r="H9" s="7">
        <f t="shared" ref="H9:H72" si="1">C9-D9</f>
        <v>1.03</v>
      </c>
      <c r="I9" s="7">
        <f t="shared" ref="I9:I72" si="2">C9-E9</f>
        <v>-1.0699999999999998</v>
      </c>
      <c r="J9">
        <v>0</v>
      </c>
    </row>
    <row r="10" spans="1:10">
      <c r="A10" s="432">
        <v>43833</v>
      </c>
      <c r="B10" t="s">
        <v>1236</v>
      </c>
      <c r="C10" s="7">
        <v>0.74</v>
      </c>
      <c r="D10" s="7">
        <v>-0.28999999999999998</v>
      </c>
      <c r="E10" s="7">
        <v>1.8</v>
      </c>
      <c r="G10" s="432">
        <f t="shared" si="0"/>
        <v>43833</v>
      </c>
      <c r="H10" s="7">
        <f t="shared" si="1"/>
        <v>1.03</v>
      </c>
      <c r="I10" s="7">
        <f t="shared" si="2"/>
        <v>-1.06</v>
      </c>
      <c r="J10">
        <v>0</v>
      </c>
    </row>
    <row r="11" spans="1:10">
      <c r="A11" s="432">
        <v>43836</v>
      </c>
      <c r="B11" t="s">
        <v>1237</v>
      </c>
      <c r="C11" s="7">
        <v>0.77</v>
      </c>
      <c r="D11" s="7">
        <v>-0.28999999999999998</v>
      </c>
      <c r="E11" s="7">
        <v>1.81</v>
      </c>
      <c r="G11" s="432">
        <f t="shared" si="0"/>
        <v>43836</v>
      </c>
      <c r="H11" s="7">
        <f t="shared" si="1"/>
        <v>1.06</v>
      </c>
      <c r="I11" s="7">
        <f t="shared" si="2"/>
        <v>-1.04</v>
      </c>
      <c r="J11">
        <v>0</v>
      </c>
    </row>
    <row r="12" spans="1:10">
      <c r="A12" s="432">
        <v>43837</v>
      </c>
      <c r="B12" t="s">
        <v>1238</v>
      </c>
      <c r="C12" s="7">
        <v>0.8</v>
      </c>
      <c r="D12" s="7">
        <v>-0.28000000000000003</v>
      </c>
      <c r="E12" s="7">
        <v>1.83</v>
      </c>
      <c r="G12" s="432">
        <f t="shared" si="0"/>
        <v>43837</v>
      </c>
      <c r="H12" s="7">
        <f t="shared" si="1"/>
        <v>1.08</v>
      </c>
      <c r="I12" s="7">
        <f t="shared" si="2"/>
        <v>-1.03</v>
      </c>
      <c r="J12">
        <v>0</v>
      </c>
    </row>
    <row r="13" spans="1:10">
      <c r="A13" s="432">
        <f>+A8+7</f>
        <v>43838</v>
      </c>
      <c r="B13" t="s">
        <v>1239</v>
      </c>
      <c r="C13" s="7">
        <v>0.82</v>
      </c>
      <c r="D13" s="7">
        <v>-0.24</v>
      </c>
      <c r="E13" s="7">
        <v>1.87</v>
      </c>
      <c r="G13" s="432">
        <f t="shared" si="0"/>
        <v>43838</v>
      </c>
      <c r="H13" s="7">
        <f t="shared" si="1"/>
        <v>1.06</v>
      </c>
      <c r="I13" s="7">
        <f t="shared" si="2"/>
        <v>-1.0500000000000003</v>
      </c>
      <c r="J13">
        <v>0</v>
      </c>
    </row>
    <row r="14" spans="1:10">
      <c r="A14" s="432">
        <f t="shared" ref="A14:A77" si="3">+A9+7</f>
        <v>43839</v>
      </c>
      <c r="B14" t="s">
        <v>1240</v>
      </c>
      <c r="C14" s="7">
        <v>0.81</v>
      </c>
      <c r="D14" s="7">
        <v>-0.23</v>
      </c>
      <c r="E14" s="7">
        <v>1.85</v>
      </c>
      <c r="G14" s="432">
        <f t="shared" si="0"/>
        <v>43839</v>
      </c>
      <c r="H14" s="7">
        <f t="shared" si="1"/>
        <v>1.04</v>
      </c>
      <c r="I14" s="7">
        <f t="shared" si="2"/>
        <v>-1.04</v>
      </c>
      <c r="J14">
        <v>0</v>
      </c>
    </row>
    <row r="15" spans="1:10">
      <c r="A15" s="432">
        <f t="shared" si="3"/>
        <v>43840</v>
      </c>
      <c r="B15" t="s">
        <v>1241</v>
      </c>
      <c r="C15" s="7">
        <v>0.77</v>
      </c>
      <c r="D15" s="7">
        <v>-0.23</v>
      </c>
      <c r="E15" s="7">
        <v>1.83</v>
      </c>
      <c r="G15" s="432">
        <f t="shared" si="0"/>
        <v>43840</v>
      </c>
      <c r="H15" s="7">
        <f t="shared" si="1"/>
        <v>1</v>
      </c>
      <c r="I15" s="7">
        <f t="shared" si="2"/>
        <v>-1.06</v>
      </c>
      <c r="J15">
        <v>0</v>
      </c>
    </row>
    <row r="16" spans="1:10">
      <c r="A16" s="432">
        <f t="shared" si="3"/>
        <v>43843</v>
      </c>
      <c r="B16" t="s">
        <v>1242</v>
      </c>
      <c r="C16" s="7">
        <v>0.75</v>
      </c>
      <c r="D16" s="7">
        <v>-0.2</v>
      </c>
      <c r="E16" s="7">
        <v>1.85</v>
      </c>
      <c r="G16" s="432">
        <f t="shared" si="0"/>
        <v>43843</v>
      </c>
      <c r="H16" s="7">
        <f t="shared" si="1"/>
        <v>0.95</v>
      </c>
      <c r="I16" s="7">
        <f t="shared" si="2"/>
        <v>-1.1000000000000001</v>
      </c>
      <c r="J16">
        <v>0</v>
      </c>
    </row>
    <row r="17" spans="1:10">
      <c r="A17" s="432">
        <f t="shared" si="3"/>
        <v>43844</v>
      </c>
      <c r="B17" t="s">
        <v>1243</v>
      </c>
      <c r="C17" s="7">
        <v>0.73</v>
      </c>
      <c r="D17" s="7">
        <v>-0.21</v>
      </c>
      <c r="E17" s="7">
        <v>1.82</v>
      </c>
      <c r="G17" s="432">
        <f t="shared" si="0"/>
        <v>43844</v>
      </c>
      <c r="H17" s="7">
        <f t="shared" si="1"/>
        <v>0.94</v>
      </c>
      <c r="I17" s="7">
        <f t="shared" si="2"/>
        <v>-1.0900000000000001</v>
      </c>
      <c r="J17">
        <v>0</v>
      </c>
    </row>
    <row r="18" spans="1:10">
      <c r="A18" s="432">
        <f t="shared" si="3"/>
        <v>43845</v>
      </c>
      <c r="B18" t="s">
        <v>1244</v>
      </c>
      <c r="C18" s="7">
        <v>0.66</v>
      </c>
      <c r="D18" s="7">
        <v>-0.21</v>
      </c>
      <c r="E18" s="7">
        <v>1.79</v>
      </c>
      <c r="G18" s="432">
        <f t="shared" si="0"/>
        <v>43845</v>
      </c>
      <c r="H18" s="7">
        <f t="shared" si="1"/>
        <v>0.87</v>
      </c>
      <c r="I18" s="7">
        <f t="shared" si="2"/>
        <v>-1.1299999999999999</v>
      </c>
      <c r="J18">
        <v>0</v>
      </c>
    </row>
    <row r="19" spans="1:10">
      <c r="A19" s="432">
        <f t="shared" si="3"/>
        <v>43846</v>
      </c>
      <c r="B19" t="s">
        <v>1245</v>
      </c>
      <c r="C19" s="7">
        <v>0.64</v>
      </c>
      <c r="D19" s="7">
        <v>-0.22</v>
      </c>
      <c r="E19" s="7">
        <v>1.81</v>
      </c>
      <c r="G19" s="432">
        <f t="shared" si="0"/>
        <v>43846</v>
      </c>
      <c r="H19" s="7">
        <f t="shared" si="1"/>
        <v>0.86</v>
      </c>
      <c r="I19" s="7">
        <f t="shared" si="2"/>
        <v>-1.17</v>
      </c>
      <c r="J19">
        <v>0</v>
      </c>
    </row>
    <row r="20" spans="1:10">
      <c r="A20" s="432">
        <f t="shared" si="3"/>
        <v>43847</v>
      </c>
      <c r="B20" t="s">
        <v>1246</v>
      </c>
      <c r="C20" s="7">
        <v>0.63</v>
      </c>
      <c r="D20" s="7">
        <v>-0.21</v>
      </c>
      <c r="E20" s="7">
        <v>1.84</v>
      </c>
      <c r="G20" s="432">
        <f t="shared" si="0"/>
        <v>43847</v>
      </c>
      <c r="H20" s="7">
        <f t="shared" si="1"/>
        <v>0.84</v>
      </c>
      <c r="I20" s="7">
        <f t="shared" si="2"/>
        <v>-1.21</v>
      </c>
      <c r="J20">
        <v>0</v>
      </c>
    </row>
    <row r="21" spans="1:10">
      <c r="A21" s="432">
        <f t="shared" si="3"/>
        <v>43850</v>
      </c>
      <c r="B21" t="s">
        <v>1247</v>
      </c>
      <c r="C21" s="7">
        <v>0.65</v>
      </c>
      <c r="D21" s="7">
        <v>-0.22</v>
      </c>
      <c r="E21" s="7" t="e">
        <v>#N/A</v>
      </c>
      <c r="G21" s="432">
        <f t="shared" si="0"/>
        <v>43850</v>
      </c>
      <c r="H21" s="7">
        <f t="shared" si="1"/>
        <v>0.87</v>
      </c>
      <c r="I21" s="7" t="e">
        <f t="shared" si="2"/>
        <v>#N/A</v>
      </c>
      <c r="J21">
        <v>0</v>
      </c>
    </row>
    <row r="22" spans="1:10">
      <c r="A22" s="432">
        <f t="shared" si="3"/>
        <v>43851</v>
      </c>
      <c r="B22" t="s">
        <v>1248</v>
      </c>
      <c r="C22" s="7">
        <v>0.64</v>
      </c>
      <c r="D22" s="7">
        <v>-0.24</v>
      </c>
      <c r="E22" s="7">
        <v>1.78</v>
      </c>
      <c r="G22" s="432">
        <f t="shared" si="0"/>
        <v>43851</v>
      </c>
      <c r="H22" s="7">
        <f t="shared" si="1"/>
        <v>0.88</v>
      </c>
      <c r="I22" s="7">
        <f t="shared" si="2"/>
        <v>-1.1400000000000001</v>
      </c>
      <c r="J22">
        <v>0</v>
      </c>
    </row>
    <row r="23" spans="1:10">
      <c r="A23" s="432">
        <f t="shared" si="3"/>
        <v>43852</v>
      </c>
      <c r="B23" t="s">
        <v>1249</v>
      </c>
      <c r="C23" s="7">
        <v>0.63</v>
      </c>
      <c r="D23" s="7">
        <v>-0.27</v>
      </c>
      <c r="E23" s="7">
        <v>1.77</v>
      </c>
      <c r="G23" s="432">
        <f t="shared" si="0"/>
        <v>43852</v>
      </c>
      <c r="H23" s="7">
        <f t="shared" si="1"/>
        <v>0.9</v>
      </c>
      <c r="I23" s="7">
        <f t="shared" si="2"/>
        <v>-1.1400000000000001</v>
      </c>
      <c r="J23">
        <v>0</v>
      </c>
    </row>
    <row r="24" spans="1:10">
      <c r="A24" s="432">
        <f t="shared" si="3"/>
        <v>43853</v>
      </c>
      <c r="B24" t="s">
        <v>1250</v>
      </c>
      <c r="C24" s="7">
        <v>0.59</v>
      </c>
      <c r="D24" s="7">
        <v>-0.3</v>
      </c>
      <c r="E24" s="7">
        <v>1.74</v>
      </c>
      <c r="G24" s="432">
        <f t="shared" si="0"/>
        <v>43853</v>
      </c>
      <c r="H24" s="7">
        <f t="shared" si="1"/>
        <v>0.8899999999999999</v>
      </c>
      <c r="I24" s="7">
        <f t="shared" si="2"/>
        <v>-1.1499999999999999</v>
      </c>
      <c r="J24">
        <v>0</v>
      </c>
    </row>
    <row r="25" spans="1:10">
      <c r="A25" s="432">
        <f t="shared" si="3"/>
        <v>43854</v>
      </c>
      <c r="B25" t="s">
        <v>1251</v>
      </c>
      <c r="C25" s="7">
        <v>0.56999999999999995</v>
      </c>
      <c r="D25" s="7">
        <v>-0.34</v>
      </c>
      <c r="E25" s="7">
        <v>1.7</v>
      </c>
      <c r="G25" s="432">
        <f t="shared" si="0"/>
        <v>43854</v>
      </c>
      <c r="H25" s="7">
        <f t="shared" si="1"/>
        <v>0.90999999999999992</v>
      </c>
      <c r="I25" s="7">
        <f t="shared" si="2"/>
        <v>-1.1299999999999999</v>
      </c>
      <c r="J25">
        <v>0</v>
      </c>
    </row>
    <row r="26" spans="1:10">
      <c r="A26" s="432">
        <f t="shared" si="3"/>
        <v>43857</v>
      </c>
      <c r="B26" t="s">
        <v>1252</v>
      </c>
      <c r="C26" s="7">
        <v>0.52</v>
      </c>
      <c r="D26" s="7">
        <v>-0.39</v>
      </c>
      <c r="E26" s="7">
        <v>1.61</v>
      </c>
      <c r="G26" s="432">
        <f t="shared" si="0"/>
        <v>43857</v>
      </c>
      <c r="H26" s="7">
        <f t="shared" si="1"/>
        <v>0.91</v>
      </c>
      <c r="I26" s="7">
        <f t="shared" si="2"/>
        <v>-1.0900000000000001</v>
      </c>
      <c r="J26">
        <v>0</v>
      </c>
    </row>
    <row r="27" spans="1:10">
      <c r="A27" s="432">
        <f t="shared" si="3"/>
        <v>43858</v>
      </c>
      <c r="B27" t="s">
        <v>1253</v>
      </c>
      <c r="C27" s="7">
        <v>0.55000000000000004</v>
      </c>
      <c r="D27" s="7">
        <v>-0.38</v>
      </c>
      <c r="E27" s="7">
        <v>1.65</v>
      </c>
      <c r="G27" s="432">
        <f t="shared" si="0"/>
        <v>43858</v>
      </c>
      <c r="H27" s="7">
        <f t="shared" si="1"/>
        <v>0.93</v>
      </c>
      <c r="I27" s="7">
        <f t="shared" si="2"/>
        <v>-1.0999999999999999</v>
      </c>
      <c r="J27">
        <v>0</v>
      </c>
    </row>
    <row r="28" spans="1:10">
      <c r="A28" s="432">
        <f t="shared" si="3"/>
        <v>43859</v>
      </c>
      <c r="B28" t="s">
        <v>1254</v>
      </c>
      <c r="C28" s="7">
        <v>0.52</v>
      </c>
      <c r="D28" s="7">
        <v>-0.38</v>
      </c>
      <c r="E28" s="7">
        <v>1.6</v>
      </c>
      <c r="G28" s="432">
        <f t="shared" si="0"/>
        <v>43859</v>
      </c>
      <c r="H28" s="7">
        <f t="shared" si="1"/>
        <v>0.9</v>
      </c>
      <c r="I28" s="7">
        <f t="shared" si="2"/>
        <v>-1.08</v>
      </c>
      <c r="J28">
        <v>0</v>
      </c>
    </row>
    <row r="29" spans="1:10">
      <c r="A29" s="432">
        <f t="shared" si="3"/>
        <v>43860</v>
      </c>
      <c r="B29" t="s">
        <v>1255</v>
      </c>
      <c r="C29" s="7">
        <v>0.53</v>
      </c>
      <c r="D29" s="7">
        <v>-0.4</v>
      </c>
      <c r="E29" s="7">
        <v>1.57</v>
      </c>
      <c r="G29" s="432">
        <f t="shared" si="0"/>
        <v>43860</v>
      </c>
      <c r="H29" s="7">
        <f t="shared" si="1"/>
        <v>0.93</v>
      </c>
      <c r="I29" s="7">
        <f t="shared" si="2"/>
        <v>-1.04</v>
      </c>
      <c r="J29">
        <v>0</v>
      </c>
    </row>
    <row r="30" spans="1:10">
      <c r="A30" s="432">
        <f t="shared" si="3"/>
        <v>43861</v>
      </c>
      <c r="B30" t="s">
        <v>1256</v>
      </c>
      <c r="C30" s="7">
        <v>0.52</v>
      </c>
      <c r="D30" s="7">
        <v>-0.44</v>
      </c>
      <c r="E30" s="7">
        <v>1.51</v>
      </c>
      <c r="G30" s="432">
        <f t="shared" si="0"/>
        <v>43861</v>
      </c>
      <c r="H30" s="7">
        <f t="shared" si="1"/>
        <v>0.96</v>
      </c>
      <c r="I30" s="7">
        <f t="shared" si="2"/>
        <v>-0.99</v>
      </c>
      <c r="J30">
        <v>0</v>
      </c>
    </row>
    <row r="31" spans="1:10">
      <c r="A31" s="432">
        <f t="shared" si="3"/>
        <v>43864</v>
      </c>
      <c r="B31" t="s">
        <v>1257</v>
      </c>
      <c r="C31" s="7">
        <v>0.52</v>
      </c>
      <c r="D31" s="7">
        <v>-0.45</v>
      </c>
      <c r="E31" s="7">
        <v>1.54</v>
      </c>
      <c r="G31" s="432">
        <f t="shared" si="0"/>
        <v>43864</v>
      </c>
      <c r="H31" s="7">
        <f t="shared" si="1"/>
        <v>0.97</v>
      </c>
      <c r="I31" s="7">
        <f t="shared" si="2"/>
        <v>-1.02</v>
      </c>
      <c r="J31">
        <v>0</v>
      </c>
    </row>
    <row r="32" spans="1:10">
      <c r="A32" s="432">
        <f t="shared" si="3"/>
        <v>43865</v>
      </c>
      <c r="B32" t="s">
        <v>1258</v>
      </c>
      <c r="C32" s="7">
        <v>0.56000000000000005</v>
      </c>
      <c r="D32" s="7">
        <v>-0.4</v>
      </c>
      <c r="E32" s="7">
        <v>1.61</v>
      </c>
      <c r="G32" s="432">
        <f t="shared" si="0"/>
        <v>43865</v>
      </c>
      <c r="H32" s="7">
        <f t="shared" si="1"/>
        <v>0.96000000000000008</v>
      </c>
      <c r="I32" s="7">
        <f t="shared" si="2"/>
        <v>-1.05</v>
      </c>
      <c r="J32">
        <v>0</v>
      </c>
    </row>
    <row r="33" spans="1:10">
      <c r="A33" s="432">
        <f t="shared" si="3"/>
        <v>43866</v>
      </c>
      <c r="B33" t="s">
        <v>1259</v>
      </c>
      <c r="C33" s="7">
        <v>0.61</v>
      </c>
      <c r="D33" s="7">
        <v>-0.36</v>
      </c>
      <c r="E33" s="7">
        <v>1.66</v>
      </c>
      <c r="G33" s="432">
        <f t="shared" si="0"/>
        <v>43866</v>
      </c>
      <c r="H33" s="7">
        <f t="shared" si="1"/>
        <v>0.97</v>
      </c>
      <c r="I33" s="7">
        <f t="shared" si="2"/>
        <v>-1.0499999999999998</v>
      </c>
      <c r="J33">
        <v>0</v>
      </c>
    </row>
    <row r="34" spans="1:10">
      <c r="A34" s="432">
        <f t="shared" si="3"/>
        <v>43867</v>
      </c>
      <c r="B34" t="s">
        <v>1260</v>
      </c>
      <c r="C34" s="7">
        <v>0.59</v>
      </c>
      <c r="D34" s="7">
        <v>-0.37</v>
      </c>
      <c r="E34" s="7">
        <v>1.65</v>
      </c>
      <c r="G34" s="432">
        <f t="shared" si="0"/>
        <v>43867</v>
      </c>
      <c r="H34" s="7">
        <f t="shared" si="1"/>
        <v>0.96</v>
      </c>
      <c r="I34" s="7">
        <f t="shared" si="2"/>
        <v>-1.06</v>
      </c>
      <c r="J34">
        <v>0</v>
      </c>
    </row>
    <row r="35" spans="1:10">
      <c r="A35" s="432">
        <f t="shared" si="3"/>
        <v>43868</v>
      </c>
      <c r="B35" t="s">
        <v>1261</v>
      </c>
      <c r="C35" s="7">
        <v>0.57999999999999996</v>
      </c>
      <c r="D35" s="7">
        <v>-0.39</v>
      </c>
      <c r="E35" s="7">
        <v>1.59</v>
      </c>
      <c r="G35" s="432">
        <f t="shared" si="0"/>
        <v>43868</v>
      </c>
      <c r="H35" s="7">
        <f t="shared" si="1"/>
        <v>0.97</v>
      </c>
      <c r="I35" s="7">
        <f t="shared" si="2"/>
        <v>-1.0100000000000002</v>
      </c>
      <c r="J35">
        <v>0</v>
      </c>
    </row>
    <row r="36" spans="1:10">
      <c r="A36" s="432">
        <f t="shared" si="3"/>
        <v>43871</v>
      </c>
      <c r="B36" t="s">
        <v>1262</v>
      </c>
      <c r="C36" s="7">
        <v>0.55000000000000004</v>
      </c>
      <c r="D36" s="7">
        <v>-0.41</v>
      </c>
      <c r="E36" s="7">
        <v>1.56</v>
      </c>
      <c r="G36" s="432">
        <f t="shared" si="0"/>
        <v>43871</v>
      </c>
      <c r="H36" s="7">
        <f t="shared" si="1"/>
        <v>0.96</v>
      </c>
      <c r="I36" s="7">
        <f t="shared" si="2"/>
        <v>-1.01</v>
      </c>
      <c r="J36">
        <v>0</v>
      </c>
    </row>
    <row r="37" spans="1:10">
      <c r="A37" s="432">
        <f t="shared" si="3"/>
        <v>43872</v>
      </c>
      <c r="B37" t="s">
        <v>1263</v>
      </c>
      <c r="C37" s="7">
        <v>0.57999999999999996</v>
      </c>
      <c r="D37" s="7">
        <v>-0.39</v>
      </c>
      <c r="E37" s="7">
        <v>1.59</v>
      </c>
      <c r="G37" s="432">
        <f t="shared" si="0"/>
        <v>43872</v>
      </c>
      <c r="H37" s="7">
        <f t="shared" si="1"/>
        <v>0.97</v>
      </c>
      <c r="I37" s="7">
        <f t="shared" si="2"/>
        <v>-1.0100000000000002</v>
      </c>
      <c r="J37">
        <v>0</v>
      </c>
    </row>
    <row r="38" spans="1:10">
      <c r="A38" s="432">
        <f t="shared" si="3"/>
        <v>43873</v>
      </c>
      <c r="B38" t="s">
        <v>1264</v>
      </c>
      <c r="C38" s="7">
        <v>0.61</v>
      </c>
      <c r="D38" s="7">
        <v>-0.38</v>
      </c>
      <c r="E38" s="7">
        <v>1.62</v>
      </c>
      <c r="G38" s="432">
        <f t="shared" si="0"/>
        <v>43873</v>
      </c>
      <c r="H38" s="7">
        <f t="shared" si="1"/>
        <v>0.99</v>
      </c>
      <c r="I38" s="7">
        <f t="shared" si="2"/>
        <v>-1.0100000000000002</v>
      </c>
      <c r="J38">
        <v>0</v>
      </c>
    </row>
    <row r="39" spans="1:10">
      <c r="A39" s="432">
        <f t="shared" si="3"/>
        <v>43874</v>
      </c>
      <c r="B39" t="s">
        <v>1265</v>
      </c>
      <c r="C39" s="7">
        <v>0.65</v>
      </c>
      <c r="D39" s="7">
        <v>-0.39</v>
      </c>
      <c r="E39" s="7">
        <v>1.61</v>
      </c>
      <c r="G39" s="432">
        <f t="shared" si="0"/>
        <v>43874</v>
      </c>
      <c r="H39" s="7">
        <f t="shared" si="1"/>
        <v>1.04</v>
      </c>
      <c r="I39" s="7">
        <f t="shared" si="2"/>
        <v>-0.96000000000000008</v>
      </c>
      <c r="J39">
        <v>0</v>
      </c>
    </row>
    <row r="40" spans="1:10">
      <c r="A40" s="432">
        <f t="shared" si="3"/>
        <v>43875</v>
      </c>
      <c r="B40" t="s">
        <v>1266</v>
      </c>
      <c r="C40" s="7">
        <v>0.63</v>
      </c>
      <c r="D40" s="7">
        <v>-0.4</v>
      </c>
      <c r="E40" s="7">
        <v>1.59</v>
      </c>
      <c r="G40" s="432">
        <f t="shared" si="0"/>
        <v>43875</v>
      </c>
      <c r="H40" s="7">
        <f t="shared" si="1"/>
        <v>1.03</v>
      </c>
      <c r="I40" s="7">
        <f t="shared" si="2"/>
        <v>-0.96000000000000008</v>
      </c>
      <c r="J40">
        <v>0</v>
      </c>
    </row>
    <row r="41" spans="1:10">
      <c r="A41" s="432">
        <f t="shared" si="3"/>
        <v>43878</v>
      </c>
      <c r="B41" t="s">
        <v>1267</v>
      </c>
      <c r="C41" s="7">
        <v>0.64</v>
      </c>
      <c r="D41" s="7">
        <v>-0.4</v>
      </c>
      <c r="E41" s="7" t="e">
        <v>#N/A</v>
      </c>
      <c r="G41" s="432">
        <f t="shared" si="0"/>
        <v>43878</v>
      </c>
      <c r="H41" s="7">
        <f t="shared" si="1"/>
        <v>1.04</v>
      </c>
      <c r="I41" s="7" t="e">
        <f t="shared" si="2"/>
        <v>#N/A</v>
      </c>
      <c r="J41">
        <v>0</v>
      </c>
    </row>
    <row r="42" spans="1:10">
      <c r="A42" s="432">
        <f t="shared" si="3"/>
        <v>43879</v>
      </c>
      <c r="B42" t="s">
        <v>1268</v>
      </c>
      <c r="C42" s="7">
        <v>0.61</v>
      </c>
      <c r="D42" s="7">
        <v>-0.41</v>
      </c>
      <c r="E42" s="7">
        <v>1.55</v>
      </c>
      <c r="G42" s="432">
        <f t="shared" si="0"/>
        <v>43879</v>
      </c>
      <c r="H42" s="7">
        <f t="shared" si="1"/>
        <v>1.02</v>
      </c>
      <c r="I42" s="7">
        <f t="shared" si="2"/>
        <v>-0.94000000000000006</v>
      </c>
      <c r="J42">
        <v>0</v>
      </c>
    </row>
    <row r="43" spans="1:10">
      <c r="A43" s="432">
        <f t="shared" si="3"/>
        <v>43880</v>
      </c>
      <c r="B43" t="s">
        <v>1269</v>
      </c>
      <c r="C43" s="7">
        <v>0.6</v>
      </c>
      <c r="D43" s="7">
        <v>-0.42</v>
      </c>
      <c r="E43" s="7">
        <v>1.56</v>
      </c>
      <c r="G43" s="432">
        <f t="shared" si="0"/>
        <v>43880</v>
      </c>
      <c r="H43" s="7">
        <f t="shared" si="1"/>
        <v>1.02</v>
      </c>
      <c r="I43" s="7">
        <f t="shared" si="2"/>
        <v>-0.96000000000000008</v>
      </c>
      <c r="J43">
        <v>0</v>
      </c>
    </row>
    <row r="44" spans="1:10">
      <c r="A44" s="432">
        <f t="shared" si="3"/>
        <v>43881</v>
      </c>
      <c r="B44" t="s">
        <v>1270</v>
      </c>
      <c r="C44" s="7">
        <v>0.57999999999999996</v>
      </c>
      <c r="D44" s="7">
        <v>-0.44</v>
      </c>
      <c r="E44" s="7">
        <v>1.52</v>
      </c>
      <c r="G44" s="432">
        <f t="shared" si="0"/>
        <v>43881</v>
      </c>
      <c r="H44" s="7">
        <f t="shared" si="1"/>
        <v>1.02</v>
      </c>
      <c r="I44" s="7">
        <f t="shared" si="2"/>
        <v>-0.94000000000000006</v>
      </c>
      <c r="J44">
        <v>0</v>
      </c>
    </row>
    <row r="45" spans="1:10">
      <c r="A45" s="432">
        <f t="shared" si="3"/>
        <v>43882</v>
      </c>
      <c r="B45" t="s">
        <v>1271</v>
      </c>
      <c r="C45" s="7">
        <v>0.56999999999999995</v>
      </c>
      <c r="D45" s="7">
        <v>-0.44</v>
      </c>
      <c r="E45" s="7">
        <v>1.46</v>
      </c>
      <c r="G45" s="432">
        <f t="shared" si="0"/>
        <v>43882</v>
      </c>
      <c r="H45" s="7">
        <f t="shared" si="1"/>
        <v>1.01</v>
      </c>
      <c r="I45" s="7">
        <f t="shared" si="2"/>
        <v>-0.89</v>
      </c>
      <c r="J45">
        <v>0</v>
      </c>
    </row>
    <row r="46" spans="1:10">
      <c r="A46" s="432">
        <f t="shared" si="3"/>
        <v>43885</v>
      </c>
      <c r="B46" t="s">
        <v>1272</v>
      </c>
      <c r="C46" s="7">
        <v>0.54</v>
      </c>
      <c r="D46" s="7">
        <v>-0.49</v>
      </c>
      <c r="E46" s="7">
        <v>1.38</v>
      </c>
      <c r="G46" s="432">
        <f t="shared" si="0"/>
        <v>43885</v>
      </c>
      <c r="H46" s="7">
        <f t="shared" si="1"/>
        <v>1.03</v>
      </c>
      <c r="I46" s="7">
        <f t="shared" si="2"/>
        <v>-0.83999999999999986</v>
      </c>
      <c r="J46">
        <v>0</v>
      </c>
    </row>
    <row r="47" spans="1:10">
      <c r="A47" s="432">
        <f t="shared" si="3"/>
        <v>43886</v>
      </c>
      <c r="B47" t="s">
        <v>1273</v>
      </c>
      <c r="C47" s="7">
        <v>0.52</v>
      </c>
      <c r="D47" s="7">
        <v>-0.52</v>
      </c>
      <c r="E47" s="7">
        <v>1.33</v>
      </c>
      <c r="G47" s="432">
        <f t="shared" si="0"/>
        <v>43886</v>
      </c>
      <c r="H47" s="7">
        <f t="shared" si="1"/>
        <v>1.04</v>
      </c>
      <c r="I47" s="7">
        <f t="shared" si="2"/>
        <v>-0.81</v>
      </c>
      <c r="J47">
        <v>0</v>
      </c>
    </row>
    <row r="48" spans="1:10">
      <c r="A48" s="432">
        <f t="shared" si="3"/>
        <v>43887</v>
      </c>
      <c r="B48" t="s">
        <v>1274</v>
      </c>
      <c r="C48" s="7">
        <v>0.5</v>
      </c>
      <c r="D48" s="7">
        <v>-0.5</v>
      </c>
      <c r="E48" s="7">
        <v>1.33</v>
      </c>
      <c r="G48" s="432">
        <f t="shared" si="0"/>
        <v>43887</v>
      </c>
      <c r="H48" s="7">
        <f t="shared" si="1"/>
        <v>1</v>
      </c>
      <c r="I48" s="7">
        <f t="shared" si="2"/>
        <v>-0.83000000000000007</v>
      </c>
      <c r="J48">
        <v>0</v>
      </c>
    </row>
    <row r="49" spans="1:10">
      <c r="A49" s="432">
        <f t="shared" si="3"/>
        <v>43888</v>
      </c>
      <c r="B49" t="s">
        <v>1275</v>
      </c>
      <c r="C49" s="7">
        <v>0.49</v>
      </c>
      <c r="D49" s="7">
        <v>-0.54</v>
      </c>
      <c r="E49" s="7">
        <v>1.3</v>
      </c>
      <c r="G49" s="432">
        <f t="shared" si="0"/>
        <v>43888</v>
      </c>
      <c r="H49" s="7">
        <f t="shared" si="1"/>
        <v>1.03</v>
      </c>
      <c r="I49" s="7">
        <f t="shared" si="2"/>
        <v>-0.81</v>
      </c>
      <c r="J49">
        <v>0</v>
      </c>
    </row>
    <row r="50" spans="1:10">
      <c r="A50" s="432">
        <f t="shared" si="3"/>
        <v>43889</v>
      </c>
      <c r="B50" t="s">
        <v>1276</v>
      </c>
      <c r="C50" s="7">
        <v>0.45</v>
      </c>
      <c r="D50" s="7">
        <v>-0.61</v>
      </c>
      <c r="E50" s="7">
        <v>1.1299999999999999</v>
      </c>
      <c r="G50" s="432">
        <f t="shared" si="0"/>
        <v>43889</v>
      </c>
      <c r="H50" s="7">
        <f t="shared" si="1"/>
        <v>1.06</v>
      </c>
      <c r="I50" s="7">
        <f t="shared" si="2"/>
        <v>-0.67999999999999994</v>
      </c>
      <c r="J50">
        <v>0</v>
      </c>
    </row>
    <row r="51" spans="1:10">
      <c r="A51" s="432">
        <f t="shared" si="3"/>
        <v>43892</v>
      </c>
      <c r="B51" t="s">
        <v>1277</v>
      </c>
      <c r="C51" s="7">
        <v>0.42</v>
      </c>
      <c r="D51" s="7">
        <v>-0.61</v>
      </c>
      <c r="E51" s="7">
        <v>1.1000000000000001</v>
      </c>
      <c r="G51" s="432">
        <f t="shared" si="0"/>
        <v>43892</v>
      </c>
      <c r="H51" s="7">
        <f t="shared" si="1"/>
        <v>1.03</v>
      </c>
      <c r="I51" s="7">
        <f t="shared" si="2"/>
        <v>-0.68000000000000016</v>
      </c>
      <c r="J51">
        <v>0</v>
      </c>
    </row>
    <row r="52" spans="1:10">
      <c r="A52" s="432">
        <f t="shared" si="3"/>
        <v>43893</v>
      </c>
      <c r="B52" t="s">
        <v>1278</v>
      </c>
      <c r="C52" s="7">
        <v>0.39</v>
      </c>
      <c r="D52" s="7">
        <v>-0.64</v>
      </c>
      <c r="E52" s="7">
        <v>1.02</v>
      </c>
      <c r="G52" s="432">
        <f t="shared" si="0"/>
        <v>43893</v>
      </c>
      <c r="H52" s="7">
        <f t="shared" si="1"/>
        <v>1.03</v>
      </c>
      <c r="I52" s="7">
        <f t="shared" si="2"/>
        <v>-0.63</v>
      </c>
      <c r="J52">
        <v>0</v>
      </c>
    </row>
    <row r="53" spans="1:10">
      <c r="A53" s="432">
        <f t="shared" si="3"/>
        <v>43894</v>
      </c>
      <c r="B53" t="s">
        <v>1279</v>
      </c>
      <c r="C53" s="7">
        <v>0.38</v>
      </c>
      <c r="D53" s="7">
        <v>-0.63</v>
      </c>
      <c r="E53" s="7">
        <v>1.02</v>
      </c>
      <c r="G53" s="432">
        <f t="shared" si="0"/>
        <v>43894</v>
      </c>
      <c r="H53" s="7">
        <f t="shared" si="1"/>
        <v>1.01</v>
      </c>
      <c r="I53" s="7">
        <f t="shared" si="2"/>
        <v>-0.64</v>
      </c>
      <c r="J53">
        <v>0</v>
      </c>
    </row>
    <row r="54" spans="1:10">
      <c r="A54" s="432">
        <f t="shared" si="3"/>
        <v>43895</v>
      </c>
      <c r="B54" t="s">
        <v>1280</v>
      </c>
      <c r="C54" s="7">
        <v>0.31</v>
      </c>
      <c r="D54" s="7">
        <v>-0.69</v>
      </c>
      <c r="E54" s="7">
        <v>0.92</v>
      </c>
      <c r="G54" s="432">
        <f t="shared" si="0"/>
        <v>43895</v>
      </c>
      <c r="H54" s="7">
        <f t="shared" si="1"/>
        <v>1</v>
      </c>
      <c r="I54" s="7">
        <f t="shared" si="2"/>
        <v>-0.6100000000000001</v>
      </c>
      <c r="J54">
        <v>0</v>
      </c>
    </row>
    <row r="55" spans="1:10">
      <c r="A55" s="432">
        <f t="shared" si="3"/>
        <v>43896</v>
      </c>
      <c r="B55" t="s">
        <v>1281</v>
      </c>
      <c r="C55" s="7">
        <v>0.23</v>
      </c>
      <c r="D55" s="7">
        <v>-0.71</v>
      </c>
      <c r="E55" s="7">
        <v>0.74</v>
      </c>
      <c r="G55" s="432">
        <f t="shared" si="0"/>
        <v>43896</v>
      </c>
      <c r="H55" s="7">
        <f t="shared" si="1"/>
        <v>0.94</v>
      </c>
      <c r="I55" s="7">
        <f t="shared" si="2"/>
        <v>-0.51</v>
      </c>
      <c r="J55">
        <v>0</v>
      </c>
    </row>
    <row r="56" spans="1:10">
      <c r="A56" s="432">
        <f t="shared" si="3"/>
        <v>43899</v>
      </c>
      <c r="B56" t="s">
        <v>1282</v>
      </c>
      <c r="C56" s="7">
        <v>0.16</v>
      </c>
      <c r="D56" s="7">
        <v>-0.84</v>
      </c>
      <c r="E56" s="7">
        <v>0.54</v>
      </c>
      <c r="G56" s="432">
        <f t="shared" si="0"/>
        <v>43899</v>
      </c>
      <c r="H56" s="7">
        <f t="shared" si="1"/>
        <v>1</v>
      </c>
      <c r="I56" s="7">
        <f t="shared" si="2"/>
        <v>-0.38</v>
      </c>
      <c r="J56">
        <v>0</v>
      </c>
    </row>
    <row r="57" spans="1:10">
      <c r="A57" s="432">
        <f t="shared" si="3"/>
        <v>43900</v>
      </c>
      <c r="B57" t="s">
        <v>1283</v>
      </c>
      <c r="C57" s="7">
        <v>0.28000000000000003</v>
      </c>
      <c r="D57" s="7">
        <v>-0.78</v>
      </c>
      <c r="E57" s="7">
        <v>0.76</v>
      </c>
      <c r="G57" s="432">
        <f t="shared" si="0"/>
        <v>43900</v>
      </c>
      <c r="H57" s="7">
        <f t="shared" si="1"/>
        <v>1.06</v>
      </c>
      <c r="I57" s="7">
        <f t="shared" si="2"/>
        <v>-0.48</v>
      </c>
      <c r="J57">
        <v>0</v>
      </c>
    </row>
    <row r="58" spans="1:10">
      <c r="A58" s="432">
        <f t="shared" si="3"/>
        <v>43901</v>
      </c>
      <c r="B58" t="s">
        <v>1284</v>
      </c>
      <c r="C58" s="7">
        <v>0.27</v>
      </c>
      <c r="D58" s="7">
        <v>-0.75</v>
      </c>
      <c r="E58" s="7">
        <v>0.82</v>
      </c>
      <c r="G58" s="432">
        <f t="shared" si="0"/>
        <v>43901</v>
      </c>
      <c r="H58" s="7">
        <f t="shared" si="1"/>
        <v>1.02</v>
      </c>
      <c r="I58" s="7">
        <f t="shared" si="2"/>
        <v>-0.54999999999999993</v>
      </c>
      <c r="J58">
        <v>0</v>
      </c>
    </row>
    <row r="59" spans="1:10">
      <c r="A59" s="432">
        <f t="shared" si="3"/>
        <v>43902</v>
      </c>
      <c r="B59" t="s">
        <v>1285</v>
      </c>
      <c r="C59" s="7">
        <v>0.28000000000000003</v>
      </c>
      <c r="D59" s="7">
        <v>-0.74</v>
      </c>
      <c r="E59" s="7">
        <v>0.88</v>
      </c>
      <c r="G59" s="432">
        <f t="shared" si="0"/>
        <v>43902</v>
      </c>
      <c r="H59" s="7">
        <f t="shared" si="1"/>
        <v>1.02</v>
      </c>
      <c r="I59" s="7">
        <f t="shared" si="2"/>
        <v>-0.6</v>
      </c>
      <c r="J59">
        <v>0</v>
      </c>
    </row>
    <row r="60" spans="1:10">
      <c r="A60" s="432">
        <f t="shared" si="3"/>
        <v>43903</v>
      </c>
      <c r="B60" t="s">
        <v>1286</v>
      </c>
      <c r="C60" s="7">
        <v>0.42</v>
      </c>
      <c r="D60" s="7">
        <v>-0.54</v>
      </c>
      <c r="E60" s="7">
        <v>0.94</v>
      </c>
      <c r="G60" s="432">
        <f t="shared" si="0"/>
        <v>43903</v>
      </c>
      <c r="H60" s="7">
        <f t="shared" si="1"/>
        <v>0.96</v>
      </c>
      <c r="I60" s="7">
        <f t="shared" si="2"/>
        <v>-0.52</v>
      </c>
      <c r="J60">
        <v>0</v>
      </c>
    </row>
    <row r="61" spans="1:10">
      <c r="A61" s="432">
        <f t="shared" si="3"/>
        <v>43906</v>
      </c>
      <c r="B61" t="s">
        <v>1287</v>
      </c>
      <c r="C61" s="7">
        <v>0.42</v>
      </c>
      <c r="D61" s="7">
        <v>-0.47</v>
      </c>
      <c r="E61" s="7">
        <v>0.73</v>
      </c>
      <c r="G61" s="432">
        <f t="shared" si="0"/>
        <v>43906</v>
      </c>
      <c r="H61" s="7">
        <f t="shared" si="1"/>
        <v>0.8899999999999999</v>
      </c>
      <c r="I61" s="7">
        <f t="shared" si="2"/>
        <v>-0.31</v>
      </c>
      <c r="J61">
        <v>0</v>
      </c>
    </row>
    <row r="62" spans="1:10">
      <c r="A62" s="432">
        <f t="shared" si="3"/>
        <v>43907</v>
      </c>
      <c r="B62" t="s">
        <v>1288</v>
      </c>
      <c r="C62" s="7">
        <v>0.57999999999999996</v>
      </c>
      <c r="D62" s="7">
        <v>-0.41</v>
      </c>
      <c r="E62" s="7">
        <v>1.02</v>
      </c>
      <c r="G62" s="432">
        <f t="shared" si="0"/>
        <v>43907</v>
      </c>
      <c r="H62" s="7">
        <f t="shared" si="1"/>
        <v>0.99</v>
      </c>
      <c r="I62" s="7">
        <f t="shared" si="2"/>
        <v>-0.44000000000000006</v>
      </c>
      <c r="J62">
        <v>0</v>
      </c>
    </row>
    <row r="63" spans="1:10">
      <c r="A63" s="432">
        <f t="shared" si="3"/>
        <v>43908</v>
      </c>
      <c r="B63" t="s">
        <v>1289</v>
      </c>
      <c r="C63" s="7">
        <v>0.87</v>
      </c>
      <c r="D63" s="7">
        <v>-0.23</v>
      </c>
      <c r="E63" s="7">
        <v>1.18</v>
      </c>
      <c r="G63" s="432">
        <f t="shared" si="0"/>
        <v>43908</v>
      </c>
      <c r="H63" s="7">
        <f t="shared" si="1"/>
        <v>1.1000000000000001</v>
      </c>
      <c r="I63" s="7">
        <f t="shared" si="2"/>
        <v>-0.30999999999999994</v>
      </c>
      <c r="J63">
        <v>0</v>
      </c>
    </row>
    <row r="64" spans="1:10">
      <c r="A64" s="432">
        <f t="shared" si="3"/>
        <v>43909</v>
      </c>
      <c r="B64" t="s">
        <v>1290</v>
      </c>
      <c r="C64" s="7">
        <v>0.62</v>
      </c>
      <c r="D64" s="7">
        <v>-0.24</v>
      </c>
      <c r="E64" s="7">
        <v>1.1200000000000001</v>
      </c>
      <c r="G64" s="432">
        <f t="shared" si="0"/>
        <v>43909</v>
      </c>
      <c r="H64" s="7">
        <f t="shared" si="1"/>
        <v>0.86</v>
      </c>
      <c r="I64" s="7">
        <f t="shared" si="2"/>
        <v>-0.50000000000000011</v>
      </c>
      <c r="J64">
        <v>0</v>
      </c>
    </row>
    <row r="65" spans="1:10">
      <c r="A65" s="432">
        <f t="shared" si="3"/>
        <v>43910</v>
      </c>
      <c r="B65" t="s">
        <v>1291</v>
      </c>
      <c r="C65" s="7">
        <v>0.56000000000000005</v>
      </c>
      <c r="D65" s="7">
        <v>-0.34</v>
      </c>
      <c r="E65" s="7">
        <v>0.92</v>
      </c>
      <c r="G65" s="432">
        <f t="shared" si="0"/>
        <v>43910</v>
      </c>
      <c r="H65" s="7">
        <f t="shared" si="1"/>
        <v>0.90000000000000013</v>
      </c>
      <c r="I65" s="7">
        <f t="shared" si="2"/>
        <v>-0.36</v>
      </c>
      <c r="J65">
        <v>0</v>
      </c>
    </row>
    <row r="66" spans="1:10">
      <c r="A66" s="432">
        <f t="shared" si="3"/>
        <v>43913</v>
      </c>
      <c r="B66" t="s">
        <v>1292</v>
      </c>
      <c r="C66" s="7">
        <v>0.42</v>
      </c>
      <c r="D66" s="7">
        <v>-0.38</v>
      </c>
      <c r="E66" s="7">
        <v>0.76</v>
      </c>
      <c r="G66" s="432">
        <f t="shared" si="0"/>
        <v>43913</v>
      </c>
      <c r="H66" s="7">
        <f t="shared" si="1"/>
        <v>0.8</v>
      </c>
      <c r="I66" s="7">
        <f t="shared" si="2"/>
        <v>-0.34</v>
      </c>
      <c r="J66">
        <v>0</v>
      </c>
    </row>
    <row r="67" spans="1:10">
      <c r="A67" s="432">
        <f t="shared" si="3"/>
        <v>43914</v>
      </c>
      <c r="B67" t="s">
        <v>1293</v>
      </c>
      <c r="C67" s="7">
        <v>0.45</v>
      </c>
      <c r="D67" s="7">
        <v>-0.35</v>
      </c>
      <c r="E67" s="7">
        <v>0.84</v>
      </c>
      <c r="G67" s="432">
        <f t="shared" si="0"/>
        <v>43914</v>
      </c>
      <c r="H67" s="7">
        <f t="shared" si="1"/>
        <v>0.8</v>
      </c>
      <c r="I67" s="7">
        <f t="shared" si="2"/>
        <v>-0.38999999999999996</v>
      </c>
      <c r="J67">
        <v>0</v>
      </c>
    </row>
    <row r="68" spans="1:10">
      <c r="A68" s="432">
        <f t="shared" si="3"/>
        <v>43915</v>
      </c>
      <c r="B68" t="s">
        <v>1294</v>
      </c>
      <c r="C68" s="7">
        <v>0.43</v>
      </c>
      <c r="D68" s="7">
        <v>-0.27</v>
      </c>
      <c r="E68" s="7">
        <v>0.88</v>
      </c>
      <c r="G68" s="432">
        <f t="shared" si="0"/>
        <v>43915</v>
      </c>
      <c r="H68" s="7">
        <f t="shared" si="1"/>
        <v>0.7</v>
      </c>
      <c r="I68" s="7">
        <f t="shared" si="2"/>
        <v>-0.45</v>
      </c>
      <c r="J68">
        <v>0</v>
      </c>
    </row>
    <row r="69" spans="1:10">
      <c r="A69" s="432">
        <f t="shared" si="3"/>
        <v>43916</v>
      </c>
      <c r="B69" t="s">
        <v>1295</v>
      </c>
      <c r="C69" s="7">
        <v>0.39</v>
      </c>
      <c r="D69" s="7">
        <v>-0.36</v>
      </c>
      <c r="E69" s="7">
        <v>0.83</v>
      </c>
      <c r="G69" s="432">
        <f t="shared" si="0"/>
        <v>43916</v>
      </c>
      <c r="H69" s="7">
        <f t="shared" si="1"/>
        <v>0.75</v>
      </c>
      <c r="I69" s="7">
        <f t="shared" si="2"/>
        <v>-0.43999999999999995</v>
      </c>
      <c r="J69">
        <v>0</v>
      </c>
    </row>
    <row r="70" spans="1:10">
      <c r="A70" s="432">
        <f t="shared" si="3"/>
        <v>43917</v>
      </c>
      <c r="B70" t="s">
        <v>1296</v>
      </c>
      <c r="C70" s="7">
        <v>0.35</v>
      </c>
      <c r="D70" s="7">
        <v>-0.47</v>
      </c>
      <c r="E70" s="7">
        <v>0.72</v>
      </c>
      <c r="G70" s="432">
        <f t="shared" si="0"/>
        <v>43917</v>
      </c>
      <c r="H70" s="7">
        <f t="shared" si="1"/>
        <v>0.82</v>
      </c>
      <c r="I70" s="7">
        <f t="shared" si="2"/>
        <v>-0.37</v>
      </c>
      <c r="J70">
        <v>0</v>
      </c>
    </row>
    <row r="71" spans="1:10">
      <c r="A71" s="432">
        <f t="shared" si="3"/>
        <v>43920</v>
      </c>
      <c r="B71" t="s">
        <v>1297</v>
      </c>
      <c r="C71" s="7">
        <v>0.33</v>
      </c>
      <c r="D71" s="7">
        <v>-0.51</v>
      </c>
      <c r="E71" s="7">
        <v>0.7</v>
      </c>
      <c r="G71" s="432">
        <f t="shared" si="0"/>
        <v>43920</v>
      </c>
      <c r="H71" s="7">
        <f t="shared" si="1"/>
        <v>0.84000000000000008</v>
      </c>
      <c r="I71" s="7">
        <f t="shared" si="2"/>
        <v>-0.36999999999999994</v>
      </c>
      <c r="J71">
        <v>0</v>
      </c>
    </row>
    <row r="72" spans="1:10">
      <c r="A72" s="432">
        <f t="shared" si="3"/>
        <v>43921</v>
      </c>
      <c r="B72" t="s">
        <v>1298</v>
      </c>
      <c r="C72" s="7">
        <v>0.34</v>
      </c>
      <c r="D72" s="7">
        <v>-0.48</v>
      </c>
      <c r="E72" s="7">
        <v>0.7</v>
      </c>
      <c r="G72" s="432">
        <f t="shared" si="0"/>
        <v>43921</v>
      </c>
      <c r="H72" s="7">
        <f t="shared" si="1"/>
        <v>0.82000000000000006</v>
      </c>
      <c r="I72" s="7">
        <f t="shared" si="2"/>
        <v>-0.35999999999999993</v>
      </c>
      <c r="J72">
        <v>0</v>
      </c>
    </row>
    <row r="73" spans="1:10">
      <c r="A73" s="432">
        <f t="shared" si="3"/>
        <v>43922</v>
      </c>
      <c r="B73" t="s">
        <v>1299</v>
      </c>
      <c r="C73" s="7">
        <v>0.32</v>
      </c>
      <c r="D73" s="7">
        <v>-0.46</v>
      </c>
      <c r="E73" s="7">
        <v>0.62</v>
      </c>
      <c r="G73" s="432">
        <f t="shared" ref="G73:G136" si="4">A73</f>
        <v>43922</v>
      </c>
      <c r="H73" s="7">
        <f t="shared" ref="H73:H136" si="5">C73-D73</f>
        <v>0.78</v>
      </c>
      <c r="I73" s="7">
        <f t="shared" ref="I73:I136" si="6">C73-E73</f>
        <v>-0.3</v>
      </c>
      <c r="J73">
        <v>0</v>
      </c>
    </row>
    <row r="74" spans="1:10">
      <c r="A74" s="432">
        <f t="shared" si="3"/>
        <v>43923</v>
      </c>
      <c r="B74" t="s">
        <v>1300</v>
      </c>
      <c r="C74" s="7">
        <v>0.34</v>
      </c>
      <c r="D74" s="7">
        <v>-0.43</v>
      </c>
      <c r="E74" s="7">
        <v>0.63</v>
      </c>
      <c r="G74" s="432">
        <f t="shared" si="4"/>
        <v>43923</v>
      </c>
      <c r="H74" s="7">
        <f t="shared" si="5"/>
        <v>0.77</v>
      </c>
      <c r="I74" s="7">
        <f t="shared" si="6"/>
        <v>-0.28999999999999998</v>
      </c>
      <c r="J74">
        <v>0</v>
      </c>
    </row>
    <row r="75" spans="1:10">
      <c r="A75" s="432">
        <f t="shared" si="3"/>
        <v>43924</v>
      </c>
      <c r="B75" t="s">
        <v>1301</v>
      </c>
      <c r="C75" s="7">
        <v>0.32</v>
      </c>
      <c r="D75" s="7">
        <v>-0.43</v>
      </c>
      <c r="E75" s="7">
        <v>0.62</v>
      </c>
      <c r="G75" s="432">
        <f t="shared" si="4"/>
        <v>43924</v>
      </c>
      <c r="H75" s="7">
        <f t="shared" si="5"/>
        <v>0.75</v>
      </c>
      <c r="I75" s="7">
        <f t="shared" si="6"/>
        <v>-0.3</v>
      </c>
      <c r="J75">
        <v>0</v>
      </c>
    </row>
    <row r="76" spans="1:10">
      <c r="A76" s="432">
        <f t="shared" si="3"/>
        <v>43927</v>
      </c>
      <c r="B76" t="s">
        <v>1302</v>
      </c>
      <c r="C76" s="7">
        <v>0.33</v>
      </c>
      <c r="D76" s="7">
        <v>-0.42</v>
      </c>
      <c r="E76" s="7">
        <v>0.67</v>
      </c>
      <c r="G76" s="432">
        <f t="shared" si="4"/>
        <v>43927</v>
      </c>
      <c r="H76" s="7">
        <f t="shared" si="5"/>
        <v>0.75</v>
      </c>
      <c r="I76" s="7">
        <f t="shared" si="6"/>
        <v>-0.34</v>
      </c>
      <c r="J76">
        <v>0</v>
      </c>
    </row>
    <row r="77" spans="1:10">
      <c r="A77" s="432">
        <f t="shared" si="3"/>
        <v>43928</v>
      </c>
      <c r="B77" t="s">
        <v>1303</v>
      </c>
      <c r="C77" s="7">
        <v>0.41</v>
      </c>
      <c r="D77" s="7">
        <v>-0.32</v>
      </c>
      <c r="E77" s="7">
        <v>0.75</v>
      </c>
      <c r="G77" s="432">
        <f t="shared" si="4"/>
        <v>43928</v>
      </c>
      <c r="H77" s="7">
        <f t="shared" si="5"/>
        <v>0.73</v>
      </c>
      <c r="I77" s="7">
        <f t="shared" si="6"/>
        <v>-0.34</v>
      </c>
      <c r="J77">
        <v>0</v>
      </c>
    </row>
    <row r="78" spans="1:10">
      <c r="A78" s="432">
        <f t="shared" ref="A78:A141" si="7">+A73+7</f>
        <v>43929</v>
      </c>
      <c r="B78" t="s">
        <v>1304</v>
      </c>
      <c r="C78" s="7">
        <v>0.38</v>
      </c>
      <c r="D78" s="7">
        <v>-0.3</v>
      </c>
      <c r="E78" s="7">
        <v>0.77</v>
      </c>
      <c r="G78" s="432">
        <f t="shared" si="4"/>
        <v>43929</v>
      </c>
      <c r="H78" s="7">
        <f t="shared" si="5"/>
        <v>0.67999999999999994</v>
      </c>
      <c r="I78" s="7">
        <f t="shared" si="6"/>
        <v>-0.39</v>
      </c>
      <c r="J78">
        <v>0</v>
      </c>
    </row>
    <row r="79" spans="1:10">
      <c r="A79" s="432">
        <f t="shared" si="7"/>
        <v>43930</v>
      </c>
      <c r="B79" t="s">
        <v>1305</v>
      </c>
      <c r="C79" s="7">
        <v>0.31</v>
      </c>
      <c r="D79" s="7">
        <v>-0.34</v>
      </c>
      <c r="E79" s="7">
        <v>0.73</v>
      </c>
      <c r="G79" s="432">
        <f t="shared" si="4"/>
        <v>43930</v>
      </c>
      <c r="H79" s="7">
        <f t="shared" si="5"/>
        <v>0.65</v>
      </c>
      <c r="I79" s="7">
        <f t="shared" si="6"/>
        <v>-0.42</v>
      </c>
      <c r="J79">
        <v>0</v>
      </c>
    </row>
    <row r="80" spans="1:10">
      <c r="A80" s="432">
        <f t="shared" si="7"/>
        <v>43931</v>
      </c>
      <c r="B80" t="s">
        <v>1306</v>
      </c>
      <c r="C80" s="7">
        <v>0.31</v>
      </c>
      <c r="D80" s="7" t="e">
        <v>#N/A</v>
      </c>
      <c r="E80" s="7" t="e">
        <v>#N/A</v>
      </c>
      <c r="G80" s="432">
        <f t="shared" si="4"/>
        <v>43931</v>
      </c>
      <c r="H80" s="7" t="e">
        <f t="shared" si="5"/>
        <v>#N/A</v>
      </c>
      <c r="I80" s="7" t="e">
        <f t="shared" si="6"/>
        <v>#N/A</v>
      </c>
      <c r="J80">
        <v>0</v>
      </c>
    </row>
    <row r="81" spans="1:10">
      <c r="A81" s="432">
        <f t="shared" si="7"/>
        <v>43934</v>
      </c>
      <c r="B81" t="s">
        <v>1307</v>
      </c>
      <c r="C81" s="7">
        <v>0.31</v>
      </c>
      <c r="D81" s="7">
        <v>-0.35</v>
      </c>
      <c r="E81" s="7">
        <v>0.76</v>
      </c>
      <c r="G81" s="432">
        <f t="shared" si="4"/>
        <v>43934</v>
      </c>
      <c r="H81" s="7">
        <f t="shared" si="5"/>
        <v>0.65999999999999992</v>
      </c>
      <c r="I81" s="7">
        <f t="shared" si="6"/>
        <v>-0.45</v>
      </c>
      <c r="J81">
        <v>0</v>
      </c>
    </row>
    <row r="82" spans="1:10">
      <c r="A82" s="432">
        <f t="shared" si="7"/>
        <v>43935</v>
      </c>
      <c r="B82" t="s">
        <v>1308</v>
      </c>
      <c r="C82" s="7">
        <v>0.34</v>
      </c>
      <c r="D82" s="7">
        <v>-0.38</v>
      </c>
      <c r="E82" s="7">
        <v>0.76</v>
      </c>
      <c r="G82" s="432">
        <f t="shared" si="4"/>
        <v>43935</v>
      </c>
      <c r="H82" s="7">
        <f t="shared" si="5"/>
        <v>0.72</v>
      </c>
      <c r="I82" s="7">
        <f t="shared" si="6"/>
        <v>-0.42</v>
      </c>
      <c r="J82">
        <v>0</v>
      </c>
    </row>
    <row r="83" spans="1:10">
      <c r="A83" s="432">
        <f t="shared" si="7"/>
        <v>43936</v>
      </c>
      <c r="B83" t="s">
        <v>1309</v>
      </c>
      <c r="C83" s="7">
        <v>0.31</v>
      </c>
      <c r="D83" s="7">
        <v>-0.45</v>
      </c>
      <c r="E83" s="7">
        <v>0.63</v>
      </c>
      <c r="G83" s="432">
        <f t="shared" si="4"/>
        <v>43936</v>
      </c>
      <c r="H83" s="7">
        <f t="shared" si="5"/>
        <v>0.76</v>
      </c>
      <c r="I83" s="7">
        <f t="shared" si="6"/>
        <v>-0.32</v>
      </c>
      <c r="J83">
        <v>0</v>
      </c>
    </row>
    <row r="84" spans="1:10">
      <c r="A84" s="432">
        <f t="shared" si="7"/>
        <v>43937</v>
      </c>
      <c r="B84" t="s">
        <v>1310</v>
      </c>
      <c r="C84" s="7">
        <v>0.28999999999999998</v>
      </c>
      <c r="D84" s="7">
        <v>-0.47</v>
      </c>
      <c r="E84" s="7">
        <v>0.61</v>
      </c>
      <c r="G84" s="432">
        <f t="shared" si="4"/>
        <v>43937</v>
      </c>
      <c r="H84" s="7">
        <f t="shared" si="5"/>
        <v>0.76</v>
      </c>
      <c r="I84" s="7">
        <f t="shared" si="6"/>
        <v>-0.32</v>
      </c>
      <c r="J84">
        <v>0</v>
      </c>
    </row>
    <row r="85" spans="1:10">
      <c r="A85" s="432">
        <f t="shared" si="7"/>
        <v>43938</v>
      </c>
      <c r="B85" t="s">
        <v>1311</v>
      </c>
      <c r="C85" s="7">
        <v>0.3</v>
      </c>
      <c r="D85" s="7">
        <v>-0.47</v>
      </c>
      <c r="E85" s="7">
        <v>0.65</v>
      </c>
      <c r="G85" s="432">
        <f t="shared" si="4"/>
        <v>43938</v>
      </c>
      <c r="H85" s="7">
        <f t="shared" si="5"/>
        <v>0.77</v>
      </c>
      <c r="I85" s="7">
        <f t="shared" si="6"/>
        <v>-0.35000000000000003</v>
      </c>
      <c r="J85">
        <v>0</v>
      </c>
    </row>
    <row r="86" spans="1:10">
      <c r="A86" s="432">
        <f t="shared" si="7"/>
        <v>43941</v>
      </c>
      <c r="B86" t="s">
        <v>1312</v>
      </c>
      <c r="C86" s="7">
        <v>0.34</v>
      </c>
      <c r="D86" s="7">
        <v>-0.45</v>
      </c>
      <c r="E86" s="7">
        <v>0.63</v>
      </c>
      <c r="G86" s="432">
        <f t="shared" si="4"/>
        <v>43941</v>
      </c>
      <c r="H86" s="7">
        <f t="shared" si="5"/>
        <v>0.79</v>
      </c>
      <c r="I86" s="7">
        <f t="shared" si="6"/>
        <v>-0.28999999999999998</v>
      </c>
      <c r="J86">
        <v>0</v>
      </c>
    </row>
    <row r="87" spans="1:10">
      <c r="A87" s="432">
        <f t="shared" si="7"/>
        <v>43942</v>
      </c>
      <c r="B87" t="s">
        <v>1313</v>
      </c>
      <c r="C87" s="7">
        <v>0.3</v>
      </c>
      <c r="D87" s="7">
        <v>-0.47</v>
      </c>
      <c r="E87" s="7">
        <v>0.57999999999999996</v>
      </c>
      <c r="G87" s="432">
        <f t="shared" si="4"/>
        <v>43942</v>
      </c>
      <c r="H87" s="7">
        <f t="shared" si="5"/>
        <v>0.77</v>
      </c>
      <c r="I87" s="7">
        <f t="shared" si="6"/>
        <v>-0.27999999999999997</v>
      </c>
      <c r="J87">
        <v>0</v>
      </c>
    </row>
    <row r="88" spans="1:10">
      <c r="A88" s="432">
        <f t="shared" si="7"/>
        <v>43943</v>
      </c>
      <c r="B88" t="s">
        <v>1314</v>
      </c>
      <c r="C88" s="7">
        <v>0.32</v>
      </c>
      <c r="D88" s="7">
        <v>-0.41</v>
      </c>
      <c r="E88" s="7">
        <v>0.63</v>
      </c>
      <c r="G88" s="432">
        <f t="shared" si="4"/>
        <v>43943</v>
      </c>
      <c r="H88" s="7">
        <f t="shared" si="5"/>
        <v>0.73</v>
      </c>
      <c r="I88" s="7">
        <f t="shared" si="6"/>
        <v>-0.31</v>
      </c>
      <c r="J88">
        <v>0</v>
      </c>
    </row>
    <row r="89" spans="1:10">
      <c r="A89" s="432">
        <f t="shared" si="7"/>
        <v>43944</v>
      </c>
      <c r="B89" t="s">
        <v>1315</v>
      </c>
      <c r="C89" s="7">
        <v>0.28999999999999998</v>
      </c>
      <c r="D89" s="7">
        <v>-0.44</v>
      </c>
      <c r="E89" s="7">
        <v>0.61</v>
      </c>
      <c r="G89" s="432">
        <f t="shared" si="4"/>
        <v>43944</v>
      </c>
      <c r="H89" s="7">
        <f t="shared" si="5"/>
        <v>0.73</v>
      </c>
      <c r="I89" s="7">
        <f t="shared" si="6"/>
        <v>-0.32</v>
      </c>
      <c r="J89">
        <v>0</v>
      </c>
    </row>
    <row r="90" spans="1:10">
      <c r="A90" s="432">
        <f t="shared" si="7"/>
        <v>43945</v>
      </c>
      <c r="B90" t="s">
        <v>1316</v>
      </c>
      <c r="C90" s="7">
        <v>0.28999999999999998</v>
      </c>
      <c r="D90" s="7">
        <v>-0.47</v>
      </c>
      <c r="E90" s="7">
        <v>0.6</v>
      </c>
      <c r="G90" s="432">
        <f t="shared" si="4"/>
        <v>43945</v>
      </c>
      <c r="H90" s="7">
        <f t="shared" si="5"/>
        <v>0.76</v>
      </c>
      <c r="I90" s="7">
        <f t="shared" si="6"/>
        <v>-0.31</v>
      </c>
      <c r="J90">
        <v>0</v>
      </c>
    </row>
    <row r="91" spans="1:10">
      <c r="A91" s="432">
        <f t="shared" si="7"/>
        <v>43948</v>
      </c>
      <c r="B91" t="s">
        <v>1317</v>
      </c>
      <c r="C91" s="7">
        <v>0.31</v>
      </c>
      <c r="D91" s="7">
        <v>-0.44</v>
      </c>
      <c r="E91" s="7">
        <v>0.67</v>
      </c>
      <c r="G91" s="432">
        <f t="shared" si="4"/>
        <v>43948</v>
      </c>
      <c r="H91" s="7">
        <f t="shared" si="5"/>
        <v>0.75</v>
      </c>
      <c r="I91" s="7">
        <f t="shared" si="6"/>
        <v>-0.36000000000000004</v>
      </c>
      <c r="J91">
        <v>0</v>
      </c>
    </row>
    <row r="92" spans="1:10">
      <c r="A92" s="432">
        <f t="shared" si="7"/>
        <v>43949</v>
      </c>
      <c r="B92" t="s">
        <v>1318</v>
      </c>
      <c r="C92" s="7">
        <v>0.28999999999999998</v>
      </c>
      <c r="D92" s="7">
        <v>-0.47</v>
      </c>
      <c r="E92" s="7">
        <v>0.62</v>
      </c>
      <c r="G92" s="432">
        <f t="shared" si="4"/>
        <v>43949</v>
      </c>
      <c r="H92" s="7">
        <f t="shared" si="5"/>
        <v>0.76</v>
      </c>
      <c r="I92" s="7">
        <f t="shared" si="6"/>
        <v>-0.33</v>
      </c>
      <c r="J92">
        <v>0</v>
      </c>
    </row>
    <row r="93" spans="1:10">
      <c r="A93" s="432">
        <f t="shared" si="7"/>
        <v>43950</v>
      </c>
      <c r="B93" t="s">
        <v>1319</v>
      </c>
      <c r="C93" s="7">
        <v>0.28999999999999998</v>
      </c>
      <c r="D93" s="7">
        <v>-0.49</v>
      </c>
      <c r="E93" s="7">
        <v>0.63</v>
      </c>
      <c r="G93" s="432">
        <f t="shared" si="4"/>
        <v>43950</v>
      </c>
      <c r="H93" s="7">
        <f t="shared" si="5"/>
        <v>0.78</v>
      </c>
      <c r="I93" s="7">
        <f t="shared" si="6"/>
        <v>-0.34</v>
      </c>
      <c r="J93">
        <v>0</v>
      </c>
    </row>
    <row r="94" spans="1:10">
      <c r="A94" s="432">
        <f t="shared" si="7"/>
        <v>43951</v>
      </c>
      <c r="B94" t="s">
        <v>1320</v>
      </c>
      <c r="C94" s="7">
        <v>0.22</v>
      </c>
      <c r="D94" s="7">
        <v>-0.57999999999999996</v>
      </c>
      <c r="E94" s="7">
        <v>0.64</v>
      </c>
      <c r="G94" s="432">
        <f t="shared" si="4"/>
        <v>43951</v>
      </c>
      <c r="H94" s="7">
        <f t="shared" si="5"/>
        <v>0.79999999999999993</v>
      </c>
      <c r="I94" s="7">
        <f t="shared" si="6"/>
        <v>-0.42000000000000004</v>
      </c>
      <c r="J94">
        <v>0</v>
      </c>
    </row>
    <row r="95" spans="1:10">
      <c r="A95" s="432">
        <f t="shared" si="7"/>
        <v>43952</v>
      </c>
      <c r="B95" t="s">
        <v>1321</v>
      </c>
      <c r="C95" s="7">
        <v>0.24</v>
      </c>
      <c r="D95" s="7">
        <v>-0.57999999999999996</v>
      </c>
      <c r="E95" s="7">
        <v>0.64</v>
      </c>
      <c r="G95" s="432">
        <f t="shared" si="4"/>
        <v>43952</v>
      </c>
      <c r="H95" s="7">
        <f t="shared" si="5"/>
        <v>0.82</v>
      </c>
      <c r="I95" s="7">
        <f t="shared" si="6"/>
        <v>-0.4</v>
      </c>
      <c r="J95">
        <v>0</v>
      </c>
    </row>
    <row r="96" spans="1:10">
      <c r="A96" s="432">
        <f t="shared" si="7"/>
        <v>43955</v>
      </c>
      <c r="B96" t="s">
        <v>1322</v>
      </c>
      <c r="C96" s="7">
        <v>0.23</v>
      </c>
      <c r="D96" s="7">
        <v>-0.56000000000000005</v>
      </c>
      <c r="E96" s="7">
        <v>0.64</v>
      </c>
      <c r="G96" s="432">
        <f t="shared" si="4"/>
        <v>43955</v>
      </c>
      <c r="H96" s="7">
        <f t="shared" si="5"/>
        <v>0.79</v>
      </c>
      <c r="I96" s="7">
        <f t="shared" si="6"/>
        <v>-0.41000000000000003</v>
      </c>
      <c r="J96">
        <v>0</v>
      </c>
    </row>
    <row r="97" spans="1:10">
      <c r="A97" s="432">
        <f t="shared" si="7"/>
        <v>43956</v>
      </c>
      <c r="B97" t="s">
        <v>1323</v>
      </c>
      <c r="C97" s="7">
        <v>0.2</v>
      </c>
      <c r="D97" s="7">
        <v>-0.56999999999999995</v>
      </c>
      <c r="E97" s="7">
        <v>0.66</v>
      </c>
      <c r="G97" s="432">
        <f t="shared" si="4"/>
        <v>43956</v>
      </c>
      <c r="H97" s="7">
        <f t="shared" si="5"/>
        <v>0.77</v>
      </c>
      <c r="I97" s="7">
        <f t="shared" si="6"/>
        <v>-0.46</v>
      </c>
      <c r="J97">
        <v>0</v>
      </c>
    </row>
    <row r="98" spans="1:10">
      <c r="A98" s="432">
        <f t="shared" si="7"/>
        <v>43957</v>
      </c>
      <c r="B98" t="s">
        <v>1324</v>
      </c>
      <c r="C98" s="7">
        <v>0.24</v>
      </c>
      <c r="D98" s="7">
        <v>-0.51</v>
      </c>
      <c r="E98" s="7">
        <v>0.72</v>
      </c>
      <c r="G98" s="432">
        <f t="shared" si="4"/>
        <v>43957</v>
      </c>
      <c r="H98" s="7">
        <f t="shared" si="5"/>
        <v>0.75</v>
      </c>
      <c r="I98" s="7">
        <f t="shared" si="6"/>
        <v>-0.48</v>
      </c>
      <c r="J98">
        <v>0</v>
      </c>
    </row>
    <row r="99" spans="1:10">
      <c r="A99" s="432">
        <f t="shared" si="7"/>
        <v>43958</v>
      </c>
      <c r="B99" t="s">
        <v>1325</v>
      </c>
      <c r="C99" s="7">
        <v>0.22</v>
      </c>
      <c r="D99" s="7">
        <v>-0.55000000000000004</v>
      </c>
      <c r="E99" s="7">
        <v>0.63</v>
      </c>
      <c r="G99" s="432">
        <f t="shared" si="4"/>
        <v>43958</v>
      </c>
      <c r="H99" s="7">
        <f t="shared" si="5"/>
        <v>0.77</v>
      </c>
      <c r="I99" s="7">
        <f t="shared" si="6"/>
        <v>-0.41000000000000003</v>
      </c>
      <c r="J99">
        <v>0</v>
      </c>
    </row>
    <row r="100" spans="1:10">
      <c r="A100" s="432">
        <f t="shared" si="7"/>
        <v>43959</v>
      </c>
      <c r="B100" t="s">
        <v>1326</v>
      </c>
      <c r="C100" s="7">
        <v>0.23</v>
      </c>
      <c r="D100" s="7">
        <v>-0.53</v>
      </c>
      <c r="E100" s="7">
        <v>0.69</v>
      </c>
      <c r="G100" s="432">
        <f t="shared" si="4"/>
        <v>43959</v>
      </c>
      <c r="H100" s="7">
        <f t="shared" si="5"/>
        <v>0.76</v>
      </c>
      <c r="I100" s="7">
        <f t="shared" si="6"/>
        <v>-0.45999999999999996</v>
      </c>
      <c r="J100">
        <v>0</v>
      </c>
    </row>
    <row r="101" spans="1:10">
      <c r="A101" s="432">
        <f t="shared" si="7"/>
        <v>43962</v>
      </c>
      <c r="B101" t="s">
        <v>1327</v>
      </c>
      <c r="C101" s="7">
        <v>0.28000000000000003</v>
      </c>
      <c r="D101" s="7">
        <v>-0.51</v>
      </c>
      <c r="E101" s="7">
        <v>0.73</v>
      </c>
      <c r="G101" s="432">
        <f t="shared" si="4"/>
        <v>43962</v>
      </c>
      <c r="H101" s="7">
        <f t="shared" si="5"/>
        <v>0.79</v>
      </c>
      <c r="I101" s="7">
        <f t="shared" si="6"/>
        <v>-0.44999999999999996</v>
      </c>
      <c r="J101">
        <v>0</v>
      </c>
    </row>
    <row r="102" spans="1:10">
      <c r="A102" s="432">
        <f t="shared" si="7"/>
        <v>43963</v>
      </c>
      <c r="B102" t="s">
        <v>1328</v>
      </c>
      <c r="C102" s="7">
        <v>0.25</v>
      </c>
      <c r="D102" s="7">
        <v>-0.51</v>
      </c>
      <c r="E102" s="7">
        <v>0.69</v>
      </c>
      <c r="G102" s="432">
        <f t="shared" si="4"/>
        <v>43963</v>
      </c>
      <c r="H102" s="7">
        <f t="shared" si="5"/>
        <v>0.76</v>
      </c>
      <c r="I102" s="7">
        <f t="shared" si="6"/>
        <v>-0.43999999999999995</v>
      </c>
      <c r="J102">
        <v>0</v>
      </c>
    </row>
    <row r="103" spans="1:10">
      <c r="A103" s="432">
        <f t="shared" si="7"/>
        <v>43964</v>
      </c>
      <c r="B103" t="s">
        <v>1329</v>
      </c>
      <c r="C103" s="7">
        <v>0.21</v>
      </c>
      <c r="D103" s="7">
        <v>-0.52</v>
      </c>
      <c r="E103" s="7">
        <v>0.64</v>
      </c>
      <c r="G103" s="432">
        <f t="shared" si="4"/>
        <v>43964</v>
      </c>
      <c r="H103" s="7">
        <f t="shared" si="5"/>
        <v>0.73</v>
      </c>
      <c r="I103" s="7">
        <f t="shared" si="6"/>
        <v>-0.43000000000000005</v>
      </c>
      <c r="J103">
        <v>0</v>
      </c>
    </row>
    <row r="104" spans="1:10">
      <c r="A104" s="432">
        <f t="shared" si="7"/>
        <v>43965</v>
      </c>
      <c r="B104" t="s">
        <v>1330</v>
      </c>
      <c r="C104" s="7">
        <v>0.2</v>
      </c>
      <c r="D104" s="7">
        <v>-0.53</v>
      </c>
      <c r="E104" s="7">
        <v>0.63</v>
      </c>
      <c r="G104" s="432">
        <f t="shared" si="4"/>
        <v>43965</v>
      </c>
      <c r="H104" s="7">
        <f t="shared" si="5"/>
        <v>0.73</v>
      </c>
      <c r="I104" s="7">
        <f t="shared" si="6"/>
        <v>-0.43</v>
      </c>
      <c r="J104">
        <v>0</v>
      </c>
    </row>
    <row r="105" spans="1:10">
      <c r="A105" s="432">
        <f t="shared" si="7"/>
        <v>43966</v>
      </c>
      <c r="B105" t="s">
        <v>1331</v>
      </c>
      <c r="C105" s="7">
        <v>0.23</v>
      </c>
      <c r="D105" s="7">
        <v>-0.54</v>
      </c>
      <c r="E105" s="7">
        <v>0.64</v>
      </c>
      <c r="G105" s="432">
        <f t="shared" si="4"/>
        <v>43966</v>
      </c>
      <c r="H105" s="7">
        <f t="shared" si="5"/>
        <v>0.77</v>
      </c>
      <c r="I105" s="7">
        <f t="shared" si="6"/>
        <v>-0.41000000000000003</v>
      </c>
      <c r="J105">
        <v>0</v>
      </c>
    </row>
    <row r="106" spans="1:10">
      <c r="A106" s="432">
        <f t="shared" si="7"/>
        <v>43969</v>
      </c>
      <c r="B106" t="s">
        <v>1332</v>
      </c>
      <c r="C106" s="7">
        <v>0.25</v>
      </c>
      <c r="D106" s="7">
        <v>-0.47</v>
      </c>
      <c r="E106" s="7">
        <v>0.73</v>
      </c>
      <c r="G106" s="432">
        <f t="shared" si="4"/>
        <v>43969</v>
      </c>
      <c r="H106" s="7">
        <f t="shared" si="5"/>
        <v>0.72</v>
      </c>
      <c r="I106" s="7">
        <f t="shared" si="6"/>
        <v>-0.48</v>
      </c>
      <c r="J106">
        <v>0</v>
      </c>
    </row>
    <row r="107" spans="1:10">
      <c r="A107" s="432">
        <f t="shared" si="7"/>
        <v>43970</v>
      </c>
      <c r="B107" t="s">
        <v>1333</v>
      </c>
      <c r="C107" s="7">
        <v>0.25</v>
      </c>
      <c r="D107" s="7">
        <v>-0.47</v>
      </c>
      <c r="E107" s="7">
        <v>0.7</v>
      </c>
      <c r="G107" s="432">
        <f t="shared" si="4"/>
        <v>43970</v>
      </c>
      <c r="H107" s="7">
        <f t="shared" si="5"/>
        <v>0.72</v>
      </c>
      <c r="I107" s="7">
        <f t="shared" si="6"/>
        <v>-0.44999999999999996</v>
      </c>
      <c r="J107">
        <v>0</v>
      </c>
    </row>
    <row r="108" spans="1:10">
      <c r="A108" s="432">
        <f t="shared" si="7"/>
        <v>43971</v>
      </c>
      <c r="B108" t="s">
        <v>1334</v>
      </c>
      <c r="C108" s="7">
        <v>0.23</v>
      </c>
      <c r="D108" s="7">
        <v>-0.47</v>
      </c>
      <c r="E108" s="7">
        <v>0.68</v>
      </c>
      <c r="G108" s="432">
        <f t="shared" si="4"/>
        <v>43971</v>
      </c>
      <c r="H108" s="7">
        <f t="shared" si="5"/>
        <v>0.7</v>
      </c>
      <c r="I108" s="7">
        <f t="shared" si="6"/>
        <v>-0.45000000000000007</v>
      </c>
      <c r="J108">
        <v>0</v>
      </c>
    </row>
    <row r="109" spans="1:10">
      <c r="A109" s="432">
        <f t="shared" si="7"/>
        <v>43972</v>
      </c>
      <c r="B109" t="s">
        <v>1335</v>
      </c>
      <c r="C109" s="7">
        <v>0.18</v>
      </c>
      <c r="D109" s="7">
        <v>-0.49</v>
      </c>
      <c r="E109" s="7">
        <v>0.68</v>
      </c>
      <c r="G109" s="432">
        <f t="shared" si="4"/>
        <v>43972</v>
      </c>
      <c r="H109" s="7">
        <f t="shared" si="5"/>
        <v>0.66999999999999993</v>
      </c>
      <c r="I109" s="7">
        <f t="shared" si="6"/>
        <v>-0.5</v>
      </c>
      <c r="J109">
        <v>0</v>
      </c>
    </row>
    <row r="110" spans="1:10">
      <c r="A110" s="432">
        <f t="shared" si="7"/>
        <v>43973</v>
      </c>
      <c r="B110" t="s">
        <v>1336</v>
      </c>
      <c r="C110" s="7">
        <v>0.18</v>
      </c>
      <c r="D110" s="7">
        <v>-0.49</v>
      </c>
      <c r="E110" s="7">
        <v>0.66</v>
      </c>
      <c r="G110" s="432">
        <f t="shared" si="4"/>
        <v>43973</v>
      </c>
      <c r="H110" s="7">
        <f t="shared" si="5"/>
        <v>0.66999999999999993</v>
      </c>
      <c r="I110" s="7">
        <f t="shared" si="6"/>
        <v>-0.48000000000000004</v>
      </c>
      <c r="J110">
        <v>0</v>
      </c>
    </row>
    <row r="111" spans="1:10">
      <c r="A111" s="432">
        <f t="shared" si="7"/>
        <v>43976</v>
      </c>
      <c r="B111" t="s">
        <v>1337</v>
      </c>
      <c r="C111" s="7">
        <v>0.18</v>
      </c>
      <c r="D111" s="7">
        <v>-0.5</v>
      </c>
      <c r="E111" s="7" t="e">
        <v>#N/A</v>
      </c>
      <c r="G111" s="432">
        <f t="shared" si="4"/>
        <v>43976</v>
      </c>
      <c r="H111" s="7">
        <f t="shared" si="5"/>
        <v>0.67999999999999994</v>
      </c>
      <c r="I111" s="7" t="e">
        <f t="shared" si="6"/>
        <v>#N/A</v>
      </c>
      <c r="J111">
        <v>0</v>
      </c>
    </row>
    <row r="112" spans="1:10">
      <c r="A112" s="432">
        <f t="shared" si="7"/>
        <v>43977</v>
      </c>
      <c r="B112" t="s">
        <v>1338</v>
      </c>
      <c r="C112" s="7">
        <v>0.22</v>
      </c>
      <c r="D112" s="7">
        <v>-0.43</v>
      </c>
      <c r="E112" s="7">
        <v>0.69</v>
      </c>
      <c r="G112" s="432">
        <f t="shared" si="4"/>
        <v>43977</v>
      </c>
      <c r="H112" s="7">
        <f t="shared" si="5"/>
        <v>0.65</v>
      </c>
      <c r="I112" s="7">
        <f t="shared" si="6"/>
        <v>-0.47</v>
      </c>
      <c r="J112">
        <v>0</v>
      </c>
    </row>
    <row r="113" spans="1:10">
      <c r="A113" s="432">
        <f t="shared" si="7"/>
        <v>43978</v>
      </c>
      <c r="B113" t="s">
        <v>1339</v>
      </c>
      <c r="C113" s="7">
        <v>0.19</v>
      </c>
      <c r="D113" s="7">
        <v>-0.41</v>
      </c>
      <c r="E113" s="7">
        <v>0.68</v>
      </c>
      <c r="G113" s="432">
        <f t="shared" si="4"/>
        <v>43978</v>
      </c>
      <c r="H113" s="7">
        <f t="shared" si="5"/>
        <v>0.6</v>
      </c>
      <c r="I113" s="7">
        <f t="shared" si="6"/>
        <v>-0.49000000000000005</v>
      </c>
      <c r="J113">
        <v>0</v>
      </c>
    </row>
    <row r="114" spans="1:10">
      <c r="A114" s="432">
        <f t="shared" si="7"/>
        <v>43979</v>
      </c>
      <c r="B114" t="s">
        <v>1340</v>
      </c>
      <c r="C114" s="7">
        <v>0.22</v>
      </c>
      <c r="D114" s="7">
        <v>-0.42</v>
      </c>
      <c r="E114" s="7">
        <v>0.7</v>
      </c>
      <c r="G114" s="432">
        <f t="shared" si="4"/>
        <v>43979</v>
      </c>
      <c r="H114" s="7">
        <f t="shared" si="5"/>
        <v>0.64</v>
      </c>
      <c r="I114" s="7">
        <f t="shared" si="6"/>
        <v>-0.48</v>
      </c>
      <c r="J114">
        <v>0</v>
      </c>
    </row>
    <row r="115" spans="1:10">
      <c r="A115" s="432">
        <f t="shared" si="7"/>
        <v>43980</v>
      </c>
      <c r="B115" t="s">
        <v>1341</v>
      </c>
      <c r="C115" s="7">
        <v>0.19</v>
      </c>
      <c r="D115" s="7">
        <v>-0.44</v>
      </c>
      <c r="E115" s="7">
        <v>0.65</v>
      </c>
      <c r="G115" s="432">
        <f t="shared" si="4"/>
        <v>43980</v>
      </c>
      <c r="H115" s="7">
        <f t="shared" si="5"/>
        <v>0.63</v>
      </c>
      <c r="I115" s="7">
        <f t="shared" si="6"/>
        <v>-0.46</v>
      </c>
      <c r="J115">
        <v>0</v>
      </c>
    </row>
    <row r="116" spans="1:10">
      <c r="A116" s="432">
        <f t="shared" si="7"/>
        <v>43983</v>
      </c>
      <c r="B116" t="s">
        <v>1342</v>
      </c>
      <c r="C116" s="7">
        <v>0.22</v>
      </c>
      <c r="D116" s="7">
        <v>-0.41</v>
      </c>
      <c r="E116" s="7">
        <v>0.66</v>
      </c>
      <c r="G116" s="432">
        <f t="shared" si="4"/>
        <v>43983</v>
      </c>
      <c r="H116" s="7">
        <f t="shared" si="5"/>
        <v>0.63</v>
      </c>
      <c r="I116" s="7">
        <f t="shared" si="6"/>
        <v>-0.44000000000000006</v>
      </c>
      <c r="J116">
        <v>0</v>
      </c>
    </row>
    <row r="117" spans="1:10">
      <c r="A117" s="432">
        <f t="shared" si="7"/>
        <v>43984</v>
      </c>
      <c r="B117" t="s">
        <v>1343</v>
      </c>
      <c r="C117" s="7">
        <v>0.23</v>
      </c>
      <c r="D117" s="7">
        <v>-0.4</v>
      </c>
      <c r="E117" s="7">
        <v>0.68</v>
      </c>
      <c r="G117" s="432">
        <f t="shared" si="4"/>
        <v>43984</v>
      </c>
      <c r="H117" s="7">
        <f t="shared" si="5"/>
        <v>0.63</v>
      </c>
      <c r="I117" s="7">
        <f t="shared" si="6"/>
        <v>-0.45000000000000007</v>
      </c>
      <c r="J117">
        <v>0</v>
      </c>
    </row>
    <row r="118" spans="1:10">
      <c r="A118" s="432">
        <f t="shared" si="7"/>
        <v>43985</v>
      </c>
      <c r="B118" t="s">
        <v>1344</v>
      </c>
      <c r="C118" s="7">
        <v>0.27</v>
      </c>
      <c r="D118" s="7">
        <v>-0.36</v>
      </c>
      <c r="E118" s="7">
        <v>0.77</v>
      </c>
      <c r="G118" s="432">
        <f t="shared" si="4"/>
        <v>43985</v>
      </c>
      <c r="H118" s="7">
        <f t="shared" si="5"/>
        <v>0.63</v>
      </c>
      <c r="I118" s="7">
        <f t="shared" si="6"/>
        <v>-0.5</v>
      </c>
      <c r="J118">
        <v>0</v>
      </c>
    </row>
    <row r="119" spans="1:10">
      <c r="A119" s="432">
        <f t="shared" si="7"/>
        <v>43986</v>
      </c>
      <c r="B119" t="s">
        <v>1345</v>
      </c>
      <c r="C119" s="7">
        <v>0.31</v>
      </c>
      <c r="D119" s="7">
        <v>-0.32</v>
      </c>
      <c r="E119" s="7">
        <v>0.82</v>
      </c>
      <c r="G119" s="432">
        <f t="shared" si="4"/>
        <v>43986</v>
      </c>
      <c r="H119" s="7">
        <f t="shared" si="5"/>
        <v>0.63</v>
      </c>
      <c r="I119" s="7">
        <f t="shared" si="6"/>
        <v>-0.51</v>
      </c>
      <c r="J119">
        <v>0</v>
      </c>
    </row>
    <row r="120" spans="1:10">
      <c r="A120" s="432">
        <f t="shared" si="7"/>
        <v>43987</v>
      </c>
      <c r="B120" t="s">
        <v>1346</v>
      </c>
      <c r="C120" s="7">
        <v>0.36</v>
      </c>
      <c r="D120" s="7">
        <v>-0.28000000000000003</v>
      </c>
      <c r="E120" s="7">
        <v>0.91</v>
      </c>
      <c r="G120" s="432">
        <f t="shared" si="4"/>
        <v>43987</v>
      </c>
      <c r="H120" s="7">
        <f t="shared" si="5"/>
        <v>0.64</v>
      </c>
      <c r="I120" s="7">
        <f t="shared" si="6"/>
        <v>-0.55000000000000004</v>
      </c>
      <c r="J120">
        <v>0</v>
      </c>
    </row>
    <row r="121" spans="1:10">
      <c r="A121" s="432">
        <f t="shared" si="7"/>
        <v>43990</v>
      </c>
      <c r="B121" t="s">
        <v>1347</v>
      </c>
      <c r="C121" s="7">
        <v>0.34</v>
      </c>
      <c r="D121" s="7">
        <v>-0.32</v>
      </c>
      <c r="E121" s="7">
        <v>0.88</v>
      </c>
      <c r="G121" s="432">
        <f t="shared" si="4"/>
        <v>43990</v>
      </c>
      <c r="H121" s="7">
        <f t="shared" si="5"/>
        <v>0.66</v>
      </c>
      <c r="I121" s="7">
        <f t="shared" si="6"/>
        <v>-0.54</v>
      </c>
      <c r="J121">
        <v>0</v>
      </c>
    </row>
    <row r="122" spans="1:10">
      <c r="A122" s="432">
        <f t="shared" si="7"/>
        <v>43991</v>
      </c>
      <c r="B122" t="s">
        <v>1348</v>
      </c>
      <c r="C122" s="7">
        <v>0.34</v>
      </c>
      <c r="D122" s="7">
        <v>-0.31</v>
      </c>
      <c r="E122" s="7">
        <v>0.84</v>
      </c>
      <c r="G122" s="432">
        <f t="shared" si="4"/>
        <v>43991</v>
      </c>
      <c r="H122" s="7">
        <f t="shared" si="5"/>
        <v>0.65</v>
      </c>
      <c r="I122" s="7">
        <f t="shared" si="6"/>
        <v>-0.49999999999999994</v>
      </c>
      <c r="J122">
        <v>0</v>
      </c>
    </row>
    <row r="123" spans="1:10">
      <c r="A123" s="432">
        <f t="shared" si="7"/>
        <v>43992</v>
      </c>
      <c r="B123" t="s">
        <v>1349</v>
      </c>
      <c r="C123" s="7">
        <v>0.26</v>
      </c>
      <c r="D123" s="7">
        <v>-0.34</v>
      </c>
      <c r="E123" s="7">
        <v>0.75</v>
      </c>
      <c r="G123" s="432">
        <f t="shared" si="4"/>
        <v>43992</v>
      </c>
      <c r="H123" s="7">
        <f t="shared" si="5"/>
        <v>0.60000000000000009</v>
      </c>
      <c r="I123" s="7">
        <f t="shared" si="6"/>
        <v>-0.49</v>
      </c>
      <c r="J123">
        <v>0</v>
      </c>
    </row>
    <row r="124" spans="1:10">
      <c r="A124" s="432">
        <f t="shared" si="7"/>
        <v>43993</v>
      </c>
      <c r="B124" t="s">
        <v>1350</v>
      </c>
      <c r="C124" s="7">
        <v>0.2</v>
      </c>
      <c r="D124" s="7">
        <v>-0.42</v>
      </c>
      <c r="E124" s="7">
        <v>0.66</v>
      </c>
      <c r="G124" s="432">
        <f t="shared" si="4"/>
        <v>43993</v>
      </c>
      <c r="H124" s="7">
        <f t="shared" si="5"/>
        <v>0.62</v>
      </c>
      <c r="I124" s="7">
        <f t="shared" si="6"/>
        <v>-0.46</v>
      </c>
      <c r="J124">
        <v>0</v>
      </c>
    </row>
    <row r="125" spans="1:10">
      <c r="A125" s="432">
        <f t="shared" si="7"/>
        <v>43994</v>
      </c>
      <c r="B125" t="s">
        <v>1351</v>
      </c>
      <c r="C125" s="7">
        <v>0.21</v>
      </c>
      <c r="D125" s="7">
        <v>-0.44</v>
      </c>
      <c r="E125" s="7">
        <v>0.71</v>
      </c>
      <c r="G125" s="432">
        <f t="shared" si="4"/>
        <v>43994</v>
      </c>
      <c r="H125" s="7">
        <f t="shared" si="5"/>
        <v>0.65</v>
      </c>
      <c r="I125" s="7">
        <f t="shared" si="6"/>
        <v>-0.5</v>
      </c>
      <c r="J125">
        <v>0</v>
      </c>
    </row>
    <row r="126" spans="1:10">
      <c r="A126" s="432">
        <f t="shared" si="7"/>
        <v>43997</v>
      </c>
      <c r="B126" t="s">
        <v>1352</v>
      </c>
      <c r="C126" s="7">
        <v>0.22</v>
      </c>
      <c r="D126" s="7">
        <v>-0.44</v>
      </c>
      <c r="E126" s="7">
        <v>0.71</v>
      </c>
      <c r="G126" s="432">
        <f t="shared" si="4"/>
        <v>43997</v>
      </c>
      <c r="H126" s="7">
        <f t="shared" si="5"/>
        <v>0.66</v>
      </c>
      <c r="I126" s="7">
        <f t="shared" si="6"/>
        <v>-0.49</v>
      </c>
      <c r="J126">
        <v>0</v>
      </c>
    </row>
    <row r="127" spans="1:10">
      <c r="A127" s="432">
        <f t="shared" si="7"/>
        <v>43998</v>
      </c>
      <c r="B127" t="s">
        <v>1353</v>
      </c>
      <c r="C127" s="7">
        <v>0.21</v>
      </c>
      <c r="D127" s="7">
        <v>-0.43</v>
      </c>
      <c r="E127" s="7">
        <v>0.75</v>
      </c>
      <c r="G127" s="432">
        <f t="shared" si="4"/>
        <v>43998</v>
      </c>
      <c r="H127" s="7">
        <f t="shared" si="5"/>
        <v>0.64</v>
      </c>
      <c r="I127" s="7">
        <f t="shared" si="6"/>
        <v>-0.54</v>
      </c>
      <c r="J127">
        <v>0</v>
      </c>
    </row>
    <row r="128" spans="1:10">
      <c r="A128" s="432">
        <f t="shared" si="7"/>
        <v>43999</v>
      </c>
      <c r="B128" t="s">
        <v>1354</v>
      </c>
      <c r="C128" s="7">
        <v>0.2</v>
      </c>
      <c r="D128" s="7">
        <v>-0.42</v>
      </c>
      <c r="E128" s="7">
        <v>0.74</v>
      </c>
      <c r="G128" s="432">
        <f t="shared" si="4"/>
        <v>43999</v>
      </c>
      <c r="H128" s="7">
        <f t="shared" si="5"/>
        <v>0.62</v>
      </c>
      <c r="I128" s="7">
        <f t="shared" si="6"/>
        <v>-0.54</v>
      </c>
      <c r="J128">
        <v>0</v>
      </c>
    </row>
    <row r="129" spans="1:10">
      <c r="A129" s="432">
        <f t="shared" si="7"/>
        <v>44000</v>
      </c>
      <c r="B129" t="s">
        <v>1355</v>
      </c>
      <c r="C129" s="7">
        <v>0.23</v>
      </c>
      <c r="D129" s="7">
        <v>-0.44</v>
      </c>
      <c r="E129" s="7">
        <v>0.71</v>
      </c>
      <c r="G129" s="432">
        <f t="shared" si="4"/>
        <v>44000</v>
      </c>
      <c r="H129" s="7">
        <f t="shared" si="5"/>
        <v>0.67</v>
      </c>
      <c r="I129" s="7">
        <f t="shared" si="6"/>
        <v>-0.48</v>
      </c>
      <c r="J129">
        <v>0</v>
      </c>
    </row>
    <row r="130" spans="1:10">
      <c r="A130" s="432">
        <f t="shared" si="7"/>
        <v>44001</v>
      </c>
      <c r="B130" t="s">
        <v>1356</v>
      </c>
      <c r="C130" s="7">
        <v>0.24</v>
      </c>
      <c r="D130" s="7">
        <v>-0.41</v>
      </c>
      <c r="E130" s="7">
        <v>0.7</v>
      </c>
      <c r="G130" s="432">
        <f t="shared" si="4"/>
        <v>44001</v>
      </c>
      <c r="H130" s="7">
        <f t="shared" si="5"/>
        <v>0.64999999999999991</v>
      </c>
      <c r="I130" s="7">
        <f t="shared" si="6"/>
        <v>-0.45999999999999996</v>
      </c>
      <c r="J130">
        <v>0</v>
      </c>
    </row>
    <row r="131" spans="1:10">
      <c r="A131" s="432">
        <f t="shared" si="7"/>
        <v>44004</v>
      </c>
      <c r="B131" t="s">
        <v>1357</v>
      </c>
      <c r="C131" s="7">
        <v>0.2</v>
      </c>
      <c r="D131" s="7">
        <v>-0.43</v>
      </c>
      <c r="E131" s="7">
        <v>0.71</v>
      </c>
      <c r="G131" s="432">
        <f t="shared" si="4"/>
        <v>44004</v>
      </c>
      <c r="H131" s="7">
        <f t="shared" si="5"/>
        <v>0.63</v>
      </c>
      <c r="I131" s="7">
        <f t="shared" si="6"/>
        <v>-0.51</v>
      </c>
      <c r="J131">
        <v>0</v>
      </c>
    </row>
    <row r="132" spans="1:10">
      <c r="A132" s="432">
        <f t="shared" si="7"/>
        <v>44005</v>
      </c>
      <c r="B132" t="s">
        <v>1358</v>
      </c>
      <c r="C132" s="7">
        <v>0.21</v>
      </c>
      <c r="D132" s="7">
        <v>-0.41</v>
      </c>
      <c r="E132" s="7">
        <v>0.72</v>
      </c>
      <c r="G132" s="432">
        <f t="shared" si="4"/>
        <v>44005</v>
      </c>
      <c r="H132" s="7">
        <f t="shared" si="5"/>
        <v>0.62</v>
      </c>
      <c r="I132" s="7">
        <f t="shared" si="6"/>
        <v>-0.51</v>
      </c>
      <c r="J132">
        <v>0</v>
      </c>
    </row>
    <row r="133" spans="1:10">
      <c r="A133" s="432">
        <f t="shared" si="7"/>
        <v>44006</v>
      </c>
      <c r="B133" t="s">
        <v>1359</v>
      </c>
      <c r="C133" s="7">
        <v>0.19</v>
      </c>
      <c r="D133" s="7">
        <v>-0.44</v>
      </c>
      <c r="E133" s="7">
        <v>0.69</v>
      </c>
      <c r="G133" s="432">
        <f t="shared" si="4"/>
        <v>44006</v>
      </c>
      <c r="H133" s="7">
        <f t="shared" si="5"/>
        <v>0.63</v>
      </c>
      <c r="I133" s="7">
        <f t="shared" si="6"/>
        <v>-0.49999999999999994</v>
      </c>
      <c r="J133">
        <v>0</v>
      </c>
    </row>
    <row r="134" spans="1:10">
      <c r="A134" s="432">
        <f t="shared" si="7"/>
        <v>44007</v>
      </c>
      <c r="B134" t="s">
        <v>1360</v>
      </c>
      <c r="C134" s="7">
        <v>0.16</v>
      </c>
      <c r="D134" s="7">
        <v>-0.46</v>
      </c>
      <c r="E134" s="7">
        <v>0.68</v>
      </c>
      <c r="G134" s="432">
        <f t="shared" si="4"/>
        <v>44007</v>
      </c>
      <c r="H134" s="7">
        <f t="shared" si="5"/>
        <v>0.62</v>
      </c>
      <c r="I134" s="7">
        <f t="shared" si="6"/>
        <v>-0.52</v>
      </c>
      <c r="J134">
        <v>0</v>
      </c>
    </row>
    <row r="135" spans="1:10">
      <c r="A135" s="432">
        <f t="shared" si="7"/>
        <v>44008</v>
      </c>
      <c r="B135" t="s">
        <v>1361</v>
      </c>
      <c r="C135" s="7">
        <v>0.18</v>
      </c>
      <c r="D135" s="7">
        <v>-0.48</v>
      </c>
      <c r="E135" s="7">
        <v>0.64</v>
      </c>
      <c r="G135" s="432">
        <f t="shared" si="4"/>
        <v>44008</v>
      </c>
      <c r="H135" s="7">
        <f t="shared" si="5"/>
        <v>0.65999999999999992</v>
      </c>
      <c r="I135" s="7">
        <f t="shared" si="6"/>
        <v>-0.46</v>
      </c>
      <c r="J135">
        <v>0</v>
      </c>
    </row>
    <row r="136" spans="1:10">
      <c r="A136" s="432">
        <f t="shared" si="7"/>
        <v>44011</v>
      </c>
      <c r="B136" t="s">
        <v>1362</v>
      </c>
      <c r="C136" s="7">
        <v>0.16</v>
      </c>
      <c r="D136" s="7">
        <v>-0.47</v>
      </c>
      <c r="E136" s="7">
        <v>0.64</v>
      </c>
      <c r="G136" s="432">
        <f t="shared" si="4"/>
        <v>44011</v>
      </c>
      <c r="H136" s="7">
        <f t="shared" si="5"/>
        <v>0.63</v>
      </c>
      <c r="I136" s="7">
        <f t="shared" si="6"/>
        <v>-0.48</v>
      </c>
      <c r="J136">
        <v>0</v>
      </c>
    </row>
    <row r="137" spans="1:10">
      <c r="A137" s="432">
        <f t="shared" si="7"/>
        <v>44012</v>
      </c>
      <c r="B137" t="s">
        <v>1363</v>
      </c>
      <c r="C137" s="7">
        <v>0.17</v>
      </c>
      <c r="D137" s="7">
        <v>-0.45</v>
      </c>
      <c r="E137" s="7">
        <v>0.66</v>
      </c>
      <c r="G137" s="432">
        <f t="shared" ref="G137:G200" si="8">A137</f>
        <v>44012</v>
      </c>
      <c r="H137" s="7">
        <f t="shared" ref="H137:H200" si="9">C137-D137</f>
        <v>0.62</v>
      </c>
      <c r="I137" s="7">
        <f t="shared" ref="I137:I200" si="10">C137-E137</f>
        <v>-0.49</v>
      </c>
      <c r="J137">
        <v>0</v>
      </c>
    </row>
    <row r="138" spans="1:10">
      <c r="A138" s="432">
        <f t="shared" si="7"/>
        <v>44013</v>
      </c>
      <c r="B138" t="s">
        <v>1364</v>
      </c>
      <c r="C138" s="7">
        <v>0.21</v>
      </c>
      <c r="D138" s="7">
        <v>-0.39</v>
      </c>
      <c r="E138" s="7">
        <v>0.69</v>
      </c>
      <c r="G138" s="432">
        <f t="shared" si="8"/>
        <v>44013</v>
      </c>
      <c r="H138" s="7">
        <f t="shared" si="9"/>
        <v>0.6</v>
      </c>
      <c r="I138" s="7">
        <f t="shared" si="10"/>
        <v>-0.48</v>
      </c>
      <c r="J138">
        <v>0</v>
      </c>
    </row>
    <row r="139" spans="1:10">
      <c r="A139" s="432">
        <f t="shared" si="7"/>
        <v>44014</v>
      </c>
      <c r="B139" t="s">
        <v>1365</v>
      </c>
      <c r="C139" s="7">
        <v>0.19</v>
      </c>
      <c r="D139" s="7">
        <v>-0.43</v>
      </c>
      <c r="E139" s="7">
        <v>0.68</v>
      </c>
      <c r="G139" s="432">
        <f t="shared" si="8"/>
        <v>44014</v>
      </c>
      <c r="H139" s="7">
        <f t="shared" si="9"/>
        <v>0.62</v>
      </c>
      <c r="I139" s="7">
        <f t="shared" si="10"/>
        <v>-0.49000000000000005</v>
      </c>
      <c r="J139">
        <v>0</v>
      </c>
    </row>
    <row r="140" spans="1:10">
      <c r="A140" s="432">
        <f t="shared" si="7"/>
        <v>44015</v>
      </c>
      <c r="B140" t="s">
        <v>1366</v>
      </c>
      <c r="C140" s="7">
        <v>0.19</v>
      </c>
      <c r="D140" s="7">
        <v>-0.43</v>
      </c>
      <c r="E140" s="7" t="e">
        <v>#N/A</v>
      </c>
      <c r="G140" s="432">
        <f t="shared" si="8"/>
        <v>44015</v>
      </c>
      <c r="H140" s="7">
        <f t="shared" si="9"/>
        <v>0.62</v>
      </c>
      <c r="I140" s="7" t="e">
        <f t="shared" si="10"/>
        <v>#N/A</v>
      </c>
      <c r="J140">
        <v>0</v>
      </c>
    </row>
    <row r="141" spans="1:10">
      <c r="A141" s="432">
        <f t="shared" si="7"/>
        <v>44018</v>
      </c>
      <c r="B141" t="s">
        <v>1367</v>
      </c>
      <c r="C141" s="7">
        <v>0.21</v>
      </c>
      <c r="D141" s="7">
        <v>-0.44</v>
      </c>
      <c r="E141" s="7">
        <v>0.69</v>
      </c>
      <c r="G141" s="432">
        <f t="shared" si="8"/>
        <v>44018</v>
      </c>
      <c r="H141" s="7">
        <f t="shared" si="9"/>
        <v>0.65</v>
      </c>
      <c r="I141" s="7">
        <f t="shared" si="10"/>
        <v>-0.48</v>
      </c>
      <c r="J141">
        <v>0</v>
      </c>
    </row>
    <row r="142" spans="1:10">
      <c r="A142" s="432">
        <f t="shared" ref="A142:A205" si="11">+A137+7</f>
        <v>44019</v>
      </c>
      <c r="B142" t="s">
        <v>1368</v>
      </c>
      <c r="C142" s="7">
        <v>0.17</v>
      </c>
      <c r="D142" s="7">
        <v>-0.44</v>
      </c>
      <c r="E142" s="7">
        <v>0.65</v>
      </c>
      <c r="G142" s="432">
        <f t="shared" si="8"/>
        <v>44019</v>
      </c>
      <c r="H142" s="7">
        <f t="shared" si="9"/>
        <v>0.61</v>
      </c>
      <c r="I142" s="7">
        <f t="shared" si="10"/>
        <v>-0.48</v>
      </c>
      <c r="J142">
        <v>0</v>
      </c>
    </row>
    <row r="143" spans="1:10">
      <c r="A143" s="432">
        <f t="shared" si="11"/>
        <v>44020</v>
      </c>
      <c r="B143" t="s">
        <v>1369</v>
      </c>
      <c r="C143" s="7">
        <v>0.19</v>
      </c>
      <c r="D143" s="7">
        <v>-0.44</v>
      </c>
      <c r="E143" s="7">
        <v>0.67</v>
      </c>
      <c r="G143" s="432">
        <f t="shared" si="8"/>
        <v>44020</v>
      </c>
      <c r="H143" s="7">
        <f t="shared" si="9"/>
        <v>0.63</v>
      </c>
      <c r="I143" s="7">
        <f t="shared" si="10"/>
        <v>-0.48000000000000004</v>
      </c>
      <c r="J143">
        <v>0</v>
      </c>
    </row>
    <row r="144" spans="1:10">
      <c r="A144" s="432">
        <f t="shared" si="11"/>
        <v>44021</v>
      </c>
      <c r="B144" t="s">
        <v>1370</v>
      </c>
      <c r="C144" s="7">
        <v>0.17</v>
      </c>
      <c r="D144" s="7">
        <v>-0.46</v>
      </c>
      <c r="E144" s="7">
        <v>0.62</v>
      </c>
      <c r="G144" s="432">
        <f t="shared" si="8"/>
        <v>44021</v>
      </c>
      <c r="H144" s="7">
        <f t="shared" si="9"/>
        <v>0.63</v>
      </c>
      <c r="I144" s="7">
        <f t="shared" si="10"/>
        <v>-0.44999999999999996</v>
      </c>
      <c r="J144">
        <v>0</v>
      </c>
    </row>
    <row r="145" spans="1:10">
      <c r="A145" s="432">
        <f t="shared" si="11"/>
        <v>44022</v>
      </c>
      <c r="B145" t="s">
        <v>1371</v>
      </c>
      <c r="C145" s="7">
        <v>0.16</v>
      </c>
      <c r="D145" s="7">
        <v>-0.46</v>
      </c>
      <c r="E145" s="7">
        <v>0.65</v>
      </c>
      <c r="G145" s="432">
        <f t="shared" si="8"/>
        <v>44022</v>
      </c>
      <c r="H145" s="7">
        <f t="shared" si="9"/>
        <v>0.62</v>
      </c>
      <c r="I145" s="7">
        <f t="shared" si="10"/>
        <v>-0.49</v>
      </c>
      <c r="J145">
        <v>0</v>
      </c>
    </row>
    <row r="146" spans="1:10">
      <c r="A146" s="432">
        <f t="shared" si="11"/>
        <v>44025</v>
      </c>
      <c r="B146" t="s">
        <v>1372</v>
      </c>
      <c r="C146" s="7">
        <v>0.18</v>
      </c>
      <c r="D146" s="7">
        <v>-0.42</v>
      </c>
      <c r="E146" s="7">
        <v>0.64</v>
      </c>
      <c r="G146" s="432">
        <f t="shared" si="8"/>
        <v>44025</v>
      </c>
      <c r="H146" s="7">
        <f t="shared" si="9"/>
        <v>0.6</v>
      </c>
      <c r="I146" s="7">
        <f t="shared" si="10"/>
        <v>-0.46</v>
      </c>
      <c r="J146">
        <v>0</v>
      </c>
    </row>
    <row r="147" spans="1:10">
      <c r="A147" s="432">
        <f t="shared" si="11"/>
        <v>44026</v>
      </c>
      <c r="B147" t="s">
        <v>1373</v>
      </c>
      <c r="C147" s="7">
        <v>0.15</v>
      </c>
      <c r="D147" s="7">
        <v>-0.44</v>
      </c>
      <c r="E147" s="7">
        <v>0.63</v>
      </c>
      <c r="G147" s="432">
        <f t="shared" si="8"/>
        <v>44026</v>
      </c>
      <c r="H147" s="7">
        <f t="shared" si="9"/>
        <v>0.59</v>
      </c>
      <c r="I147" s="7">
        <f t="shared" si="10"/>
        <v>-0.48</v>
      </c>
      <c r="J147">
        <v>0</v>
      </c>
    </row>
    <row r="148" spans="1:10">
      <c r="A148" s="432">
        <f t="shared" si="11"/>
        <v>44027</v>
      </c>
      <c r="B148" t="s">
        <v>1374</v>
      </c>
      <c r="C148" s="7">
        <v>0.16</v>
      </c>
      <c r="D148" s="7">
        <v>-0.44</v>
      </c>
      <c r="E148" s="7">
        <v>0.64</v>
      </c>
      <c r="G148" s="432">
        <f t="shared" si="8"/>
        <v>44027</v>
      </c>
      <c r="H148" s="7">
        <f t="shared" si="9"/>
        <v>0.6</v>
      </c>
      <c r="I148" s="7">
        <f t="shared" si="10"/>
        <v>-0.48</v>
      </c>
      <c r="J148">
        <v>0</v>
      </c>
    </row>
    <row r="149" spans="1:10">
      <c r="A149" s="432">
        <f t="shared" si="11"/>
        <v>44028</v>
      </c>
      <c r="B149" t="s">
        <v>1375</v>
      </c>
      <c r="C149" s="7">
        <v>0.14000000000000001</v>
      </c>
      <c r="D149" s="7">
        <v>-0.46</v>
      </c>
      <c r="E149" s="7">
        <v>0.62</v>
      </c>
      <c r="G149" s="432">
        <f t="shared" si="8"/>
        <v>44028</v>
      </c>
      <c r="H149" s="7">
        <f t="shared" si="9"/>
        <v>0.60000000000000009</v>
      </c>
      <c r="I149" s="7">
        <f t="shared" si="10"/>
        <v>-0.48</v>
      </c>
      <c r="J149">
        <v>0</v>
      </c>
    </row>
    <row r="150" spans="1:10">
      <c r="A150" s="432">
        <f t="shared" si="11"/>
        <v>44029</v>
      </c>
      <c r="B150" t="s">
        <v>1376</v>
      </c>
      <c r="C150" s="7">
        <v>0.17</v>
      </c>
      <c r="D150" s="7">
        <v>-0.45</v>
      </c>
      <c r="E150" s="7">
        <v>0.64</v>
      </c>
      <c r="G150" s="432">
        <f t="shared" si="8"/>
        <v>44029</v>
      </c>
      <c r="H150" s="7">
        <f t="shared" si="9"/>
        <v>0.62</v>
      </c>
      <c r="I150" s="7">
        <f t="shared" si="10"/>
        <v>-0.47</v>
      </c>
      <c r="J150">
        <v>0</v>
      </c>
    </row>
    <row r="151" spans="1:10">
      <c r="A151" s="432">
        <f t="shared" si="11"/>
        <v>44032</v>
      </c>
      <c r="B151" t="s">
        <v>1377</v>
      </c>
      <c r="C151" s="7">
        <v>0.15</v>
      </c>
      <c r="D151" s="7">
        <v>-0.45</v>
      </c>
      <c r="E151" s="7">
        <v>0.62</v>
      </c>
      <c r="G151" s="432">
        <f t="shared" si="8"/>
        <v>44032</v>
      </c>
      <c r="H151" s="7">
        <f t="shared" si="9"/>
        <v>0.6</v>
      </c>
      <c r="I151" s="7">
        <f t="shared" si="10"/>
        <v>-0.47</v>
      </c>
      <c r="J151">
        <v>0</v>
      </c>
    </row>
    <row r="152" spans="1:10">
      <c r="A152" s="432">
        <f t="shared" si="11"/>
        <v>44033</v>
      </c>
      <c r="B152" t="s">
        <v>1378</v>
      </c>
      <c r="C152" s="7">
        <v>0.14000000000000001</v>
      </c>
      <c r="D152" s="7">
        <v>-0.46</v>
      </c>
      <c r="E152" s="7">
        <v>0.61</v>
      </c>
      <c r="G152" s="432">
        <f t="shared" si="8"/>
        <v>44033</v>
      </c>
      <c r="H152" s="7">
        <f t="shared" si="9"/>
        <v>0.60000000000000009</v>
      </c>
      <c r="I152" s="7">
        <f t="shared" si="10"/>
        <v>-0.47</v>
      </c>
      <c r="J152">
        <v>0</v>
      </c>
    </row>
    <row r="153" spans="1:10">
      <c r="A153" s="432">
        <f t="shared" si="11"/>
        <v>44034</v>
      </c>
      <c r="B153" t="s">
        <v>1379</v>
      </c>
      <c r="C153" s="7">
        <v>0.12</v>
      </c>
      <c r="D153" s="7">
        <v>-0.49</v>
      </c>
      <c r="E153" s="7">
        <v>0.6</v>
      </c>
      <c r="G153" s="432">
        <f t="shared" si="8"/>
        <v>44034</v>
      </c>
      <c r="H153" s="7">
        <f t="shared" si="9"/>
        <v>0.61</v>
      </c>
      <c r="I153" s="7">
        <f t="shared" si="10"/>
        <v>-0.48</v>
      </c>
      <c r="J153">
        <v>0</v>
      </c>
    </row>
    <row r="154" spans="1:10">
      <c r="A154" s="432">
        <f t="shared" si="11"/>
        <v>44035</v>
      </c>
      <c r="B154" t="s">
        <v>1380</v>
      </c>
      <c r="C154" s="7">
        <v>0.13</v>
      </c>
      <c r="D154" s="7">
        <v>-0.49</v>
      </c>
      <c r="E154" s="7">
        <v>0.59</v>
      </c>
      <c r="G154" s="432">
        <f t="shared" si="8"/>
        <v>44035</v>
      </c>
      <c r="H154" s="7">
        <f t="shared" si="9"/>
        <v>0.62</v>
      </c>
      <c r="I154" s="7">
        <f t="shared" si="10"/>
        <v>-0.45999999999999996</v>
      </c>
      <c r="J154">
        <v>0</v>
      </c>
    </row>
    <row r="155" spans="1:10">
      <c r="A155" s="432">
        <f t="shared" si="11"/>
        <v>44036</v>
      </c>
      <c r="B155" t="s">
        <v>1381</v>
      </c>
      <c r="C155" s="7">
        <v>0.14000000000000001</v>
      </c>
      <c r="D155" s="7">
        <v>-0.45</v>
      </c>
      <c r="E155" s="7">
        <v>0.59</v>
      </c>
      <c r="G155" s="432">
        <f t="shared" si="8"/>
        <v>44036</v>
      </c>
      <c r="H155" s="7">
        <f t="shared" si="9"/>
        <v>0.59000000000000008</v>
      </c>
      <c r="I155" s="7">
        <f t="shared" si="10"/>
        <v>-0.44999999999999996</v>
      </c>
      <c r="J155">
        <v>0</v>
      </c>
    </row>
    <row r="156" spans="1:10">
      <c r="A156" s="432">
        <f t="shared" si="11"/>
        <v>44039</v>
      </c>
      <c r="B156" t="s">
        <v>1382</v>
      </c>
      <c r="C156" s="7">
        <v>0.12</v>
      </c>
      <c r="D156" s="7">
        <v>-0.49</v>
      </c>
      <c r="E156" s="7">
        <v>0.62</v>
      </c>
      <c r="G156" s="432">
        <f t="shared" si="8"/>
        <v>44039</v>
      </c>
      <c r="H156" s="7">
        <f t="shared" si="9"/>
        <v>0.61</v>
      </c>
      <c r="I156" s="7">
        <f t="shared" si="10"/>
        <v>-0.5</v>
      </c>
      <c r="J156">
        <v>0</v>
      </c>
    </row>
    <row r="157" spans="1:10">
      <c r="A157" s="432">
        <f t="shared" si="11"/>
        <v>44040</v>
      </c>
      <c r="B157" t="s">
        <v>1383</v>
      </c>
      <c r="C157" s="7">
        <v>0.11</v>
      </c>
      <c r="D157" s="7">
        <v>-0.51</v>
      </c>
      <c r="E157" s="7">
        <v>0.59</v>
      </c>
      <c r="G157" s="432">
        <f t="shared" si="8"/>
        <v>44040</v>
      </c>
      <c r="H157" s="7">
        <f t="shared" si="9"/>
        <v>0.62</v>
      </c>
      <c r="I157" s="7">
        <f t="shared" si="10"/>
        <v>-0.48</v>
      </c>
      <c r="J157">
        <v>0</v>
      </c>
    </row>
    <row r="158" spans="1:10">
      <c r="A158" s="432">
        <f t="shared" si="11"/>
        <v>44041</v>
      </c>
      <c r="B158" t="s">
        <v>1384</v>
      </c>
      <c r="C158" s="7">
        <v>0.12</v>
      </c>
      <c r="D158" s="7">
        <v>-0.5</v>
      </c>
      <c r="E158" s="7">
        <v>0.57999999999999996</v>
      </c>
      <c r="G158" s="432">
        <f t="shared" si="8"/>
        <v>44041</v>
      </c>
      <c r="H158" s="7">
        <f t="shared" si="9"/>
        <v>0.62</v>
      </c>
      <c r="I158" s="7">
        <f t="shared" si="10"/>
        <v>-0.45999999999999996</v>
      </c>
      <c r="J158">
        <v>0</v>
      </c>
    </row>
    <row r="159" spans="1:10">
      <c r="A159" s="432">
        <f t="shared" si="11"/>
        <v>44042</v>
      </c>
      <c r="B159" t="s">
        <v>1385</v>
      </c>
      <c r="C159" s="7">
        <v>0.08</v>
      </c>
      <c r="D159" s="7">
        <v>-0.55000000000000004</v>
      </c>
      <c r="E159" s="7">
        <v>0.55000000000000004</v>
      </c>
      <c r="G159" s="432">
        <f t="shared" si="8"/>
        <v>44042</v>
      </c>
      <c r="H159" s="7">
        <f t="shared" si="9"/>
        <v>0.63</v>
      </c>
      <c r="I159" s="7">
        <f t="shared" si="10"/>
        <v>-0.47000000000000003</v>
      </c>
      <c r="J159">
        <v>0</v>
      </c>
    </row>
    <row r="160" spans="1:10">
      <c r="A160" s="432">
        <f t="shared" si="11"/>
        <v>44043</v>
      </c>
      <c r="B160" t="s">
        <v>1386</v>
      </c>
      <c r="C160" s="7">
        <v>0.11</v>
      </c>
      <c r="D160" s="7">
        <v>-0.53</v>
      </c>
      <c r="E160" s="7">
        <v>0.55000000000000004</v>
      </c>
      <c r="G160" s="432">
        <f t="shared" si="8"/>
        <v>44043</v>
      </c>
      <c r="H160" s="7">
        <f t="shared" si="9"/>
        <v>0.64</v>
      </c>
      <c r="I160" s="7">
        <f t="shared" si="10"/>
        <v>-0.44000000000000006</v>
      </c>
      <c r="J160">
        <v>0</v>
      </c>
    </row>
    <row r="161" spans="1:10">
      <c r="A161" s="432">
        <f t="shared" si="11"/>
        <v>44046</v>
      </c>
      <c r="B161" t="s">
        <v>1387</v>
      </c>
      <c r="C161" s="7">
        <v>0.11</v>
      </c>
      <c r="D161" s="7">
        <v>-0.52</v>
      </c>
      <c r="E161" s="7">
        <v>0.56000000000000005</v>
      </c>
      <c r="G161" s="432">
        <f t="shared" si="8"/>
        <v>44046</v>
      </c>
      <c r="H161" s="7">
        <f t="shared" si="9"/>
        <v>0.63</v>
      </c>
      <c r="I161" s="7">
        <f t="shared" si="10"/>
        <v>-0.45000000000000007</v>
      </c>
      <c r="J161">
        <v>0</v>
      </c>
    </row>
    <row r="162" spans="1:10">
      <c r="A162" s="432">
        <f t="shared" si="11"/>
        <v>44047</v>
      </c>
      <c r="B162" t="s">
        <v>1388</v>
      </c>
      <c r="C162" s="7">
        <v>0.08</v>
      </c>
      <c r="D162" s="7">
        <v>-0.56000000000000005</v>
      </c>
      <c r="E162" s="7">
        <v>0.52</v>
      </c>
      <c r="G162" s="432">
        <f t="shared" si="8"/>
        <v>44047</v>
      </c>
      <c r="H162" s="7">
        <f t="shared" si="9"/>
        <v>0.64</v>
      </c>
      <c r="I162" s="7">
        <f t="shared" si="10"/>
        <v>-0.44</v>
      </c>
      <c r="J162">
        <v>0</v>
      </c>
    </row>
    <row r="163" spans="1:10">
      <c r="A163" s="432">
        <f t="shared" si="11"/>
        <v>44048</v>
      </c>
      <c r="B163" t="s">
        <v>1389</v>
      </c>
      <c r="C163" s="7">
        <v>0.13</v>
      </c>
      <c r="D163" s="7">
        <v>-0.51</v>
      </c>
      <c r="E163" s="7">
        <v>0.55000000000000004</v>
      </c>
      <c r="G163" s="432">
        <f t="shared" si="8"/>
        <v>44048</v>
      </c>
      <c r="H163" s="7">
        <f t="shared" si="9"/>
        <v>0.64</v>
      </c>
      <c r="I163" s="7">
        <f t="shared" si="10"/>
        <v>-0.42000000000000004</v>
      </c>
      <c r="J163">
        <v>0</v>
      </c>
    </row>
    <row r="164" spans="1:10">
      <c r="A164" s="432">
        <f t="shared" si="11"/>
        <v>44049</v>
      </c>
      <c r="B164" t="s">
        <v>1390</v>
      </c>
      <c r="C164" s="7">
        <v>0.11</v>
      </c>
      <c r="D164" s="7">
        <v>-0.53</v>
      </c>
      <c r="E164" s="7">
        <v>0.55000000000000004</v>
      </c>
      <c r="G164" s="432">
        <f t="shared" si="8"/>
        <v>44049</v>
      </c>
      <c r="H164" s="7">
        <f t="shared" si="9"/>
        <v>0.64</v>
      </c>
      <c r="I164" s="7">
        <f t="shared" si="10"/>
        <v>-0.44000000000000006</v>
      </c>
      <c r="J164">
        <v>0</v>
      </c>
    </row>
    <row r="165" spans="1:10">
      <c r="A165" s="432">
        <f t="shared" si="11"/>
        <v>44050</v>
      </c>
      <c r="B165" t="s">
        <v>1391</v>
      </c>
      <c r="C165" s="7">
        <v>0.14000000000000001</v>
      </c>
      <c r="D165" s="7">
        <v>-0.5</v>
      </c>
      <c r="E165" s="7">
        <v>0.56999999999999995</v>
      </c>
      <c r="G165" s="432">
        <f t="shared" si="8"/>
        <v>44050</v>
      </c>
      <c r="H165" s="7">
        <f t="shared" si="9"/>
        <v>0.64</v>
      </c>
      <c r="I165" s="7">
        <f t="shared" si="10"/>
        <v>-0.42999999999999994</v>
      </c>
      <c r="J165">
        <v>0</v>
      </c>
    </row>
    <row r="166" spans="1:10">
      <c r="A166" s="432">
        <f t="shared" si="11"/>
        <v>44053</v>
      </c>
      <c r="B166" t="s">
        <v>1392</v>
      </c>
      <c r="C166" s="7">
        <v>0.13</v>
      </c>
      <c r="D166" s="7">
        <v>-0.52</v>
      </c>
      <c r="E166" s="7">
        <v>0.59</v>
      </c>
      <c r="G166" s="432">
        <f t="shared" si="8"/>
        <v>44053</v>
      </c>
      <c r="H166" s="7">
        <f t="shared" si="9"/>
        <v>0.65</v>
      </c>
      <c r="I166" s="7">
        <f t="shared" si="10"/>
        <v>-0.45999999999999996</v>
      </c>
      <c r="J166">
        <v>0</v>
      </c>
    </row>
    <row r="167" spans="1:10">
      <c r="A167" s="432">
        <f t="shared" si="11"/>
        <v>44054</v>
      </c>
      <c r="B167" t="s">
        <v>1393</v>
      </c>
      <c r="C167" s="7">
        <v>0.2</v>
      </c>
      <c r="D167" s="7">
        <v>-0.48</v>
      </c>
      <c r="E167" s="7">
        <v>0.64</v>
      </c>
      <c r="G167" s="432">
        <f t="shared" si="8"/>
        <v>44054</v>
      </c>
      <c r="H167" s="7">
        <f t="shared" si="9"/>
        <v>0.67999999999999994</v>
      </c>
      <c r="I167" s="7">
        <f t="shared" si="10"/>
        <v>-0.44</v>
      </c>
      <c r="J167">
        <v>0</v>
      </c>
    </row>
    <row r="168" spans="1:10">
      <c r="A168" s="432">
        <f t="shared" si="11"/>
        <v>44055</v>
      </c>
      <c r="B168" t="s">
        <v>1394</v>
      </c>
      <c r="C168" s="7">
        <v>0.23</v>
      </c>
      <c r="D168" s="7">
        <v>-0.46</v>
      </c>
      <c r="E168" s="7">
        <v>0.69</v>
      </c>
      <c r="G168" s="432">
        <f t="shared" si="8"/>
        <v>44055</v>
      </c>
      <c r="H168" s="7">
        <f t="shared" si="9"/>
        <v>0.69000000000000006</v>
      </c>
      <c r="I168" s="7">
        <f t="shared" si="10"/>
        <v>-0.45999999999999996</v>
      </c>
      <c r="J168">
        <v>0</v>
      </c>
    </row>
    <row r="169" spans="1:10">
      <c r="A169" s="432">
        <f t="shared" si="11"/>
        <v>44056</v>
      </c>
      <c r="B169" t="s">
        <v>1395</v>
      </c>
      <c r="C169" s="7">
        <v>0.25</v>
      </c>
      <c r="D169" s="7">
        <v>-0.41</v>
      </c>
      <c r="E169" s="7">
        <v>0.71</v>
      </c>
      <c r="G169" s="432">
        <f t="shared" si="8"/>
        <v>44056</v>
      </c>
      <c r="H169" s="7">
        <f t="shared" si="9"/>
        <v>0.65999999999999992</v>
      </c>
      <c r="I169" s="7">
        <f t="shared" si="10"/>
        <v>-0.45999999999999996</v>
      </c>
      <c r="J169">
        <v>0</v>
      </c>
    </row>
    <row r="170" spans="1:10">
      <c r="A170" s="432">
        <f t="shared" si="11"/>
        <v>44057</v>
      </c>
      <c r="B170" t="s">
        <v>1396</v>
      </c>
      <c r="C170" s="7">
        <v>0.25</v>
      </c>
      <c r="D170" s="7">
        <v>-0.41</v>
      </c>
      <c r="E170" s="7">
        <v>0.71</v>
      </c>
      <c r="G170" s="432">
        <f t="shared" si="8"/>
        <v>44057</v>
      </c>
      <c r="H170" s="7">
        <f t="shared" si="9"/>
        <v>0.65999999999999992</v>
      </c>
      <c r="I170" s="7">
        <f t="shared" si="10"/>
        <v>-0.45999999999999996</v>
      </c>
      <c r="J170">
        <v>0</v>
      </c>
    </row>
    <row r="171" spans="1:10">
      <c r="A171" s="432">
        <f t="shared" si="11"/>
        <v>44060</v>
      </c>
      <c r="B171" t="s">
        <v>1397</v>
      </c>
      <c r="C171" s="7">
        <v>0.22</v>
      </c>
      <c r="D171" s="7">
        <v>-0.45</v>
      </c>
      <c r="E171" s="7">
        <v>0.69</v>
      </c>
      <c r="G171" s="432">
        <f t="shared" si="8"/>
        <v>44060</v>
      </c>
      <c r="H171" s="7">
        <f t="shared" si="9"/>
        <v>0.67</v>
      </c>
      <c r="I171" s="7">
        <f t="shared" si="10"/>
        <v>-0.47</v>
      </c>
      <c r="J171">
        <v>0</v>
      </c>
    </row>
    <row r="172" spans="1:10">
      <c r="A172" s="432">
        <f t="shared" si="11"/>
        <v>44061</v>
      </c>
      <c r="B172" t="s">
        <v>1398</v>
      </c>
      <c r="C172" s="7">
        <v>0.22</v>
      </c>
      <c r="D172" s="7">
        <v>-0.46</v>
      </c>
      <c r="E172" s="7">
        <v>0.67</v>
      </c>
      <c r="G172" s="432">
        <f t="shared" si="8"/>
        <v>44061</v>
      </c>
      <c r="H172" s="7">
        <f t="shared" si="9"/>
        <v>0.68</v>
      </c>
      <c r="I172" s="7">
        <f t="shared" si="10"/>
        <v>-0.45000000000000007</v>
      </c>
      <c r="J172">
        <v>0</v>
      </c>
    </row>
    <row r="173" spans="1:10">
      <c r="A173" s="432">
        <f t="shared" si="11"/>
        <v>44062</v>
      </c>
      <c r="B173" t="s">
        <v>1399</v>
      </c>
      <c r="C173" s="7">
        <v>0.24</v>
      </c>
      <c r="D173" s="7">
        <v>-0.46</v>
      </c>
      <c r="E173" s="7">
        <v>0.68</v>
      </c>
      <c r="G173" s="432">
        <f t="shared" si="8"/>
        <v>44062</v>
      </c>
      <c r="H173" s="7">
        <f t="shared" si="9"/>
        <v>0.7</v>
      </c>
      <c r="I173" s="7">
        <f t="shared" si="10"/>
        <v>-0.44000000000000006</v>
      </c>
      <c r="J173">
        <v>0</v>
      </c>
    </row>
    <row r="174" spans="1:10">
      <c r="A174" s="432">
        <f t="shared" si="11"/>
        <v>44063</v>
      </c>
      <c r="B174" t="s">
        <v>1400</v>
      </c>
      <c r="C174" s="7">
        <v>0.23</v>
      </c>
      <c r="D174" s="7">
        <v>-0.5</v>
      </c>
      <c r="E174" s="7">
        <v>0.65</v>
      </c>
      <c r="G174" s="432">
        <f t="shared" si="8"/>
        <v>44063</v>
      </c>
      <c r="H174" s="7">
        <f t="shared" si="9"/>
        <v>0.73</v>
      </c>
      <c r="I174" s="7">
        <f t="shared" si="10"/>
        <v>-0.42000000000000004</v>
      </c>
      <c r="J174">
        <v>0</v>
      </c>
    </row>
    <row r="175" spans="1:10">
      <c r="A175" s="432">
        <f t="shared" si="11"/>
        <v>44064</v>
      </c>
      <c r="B175" t="s">
        <v>1401</v>
      </c>
      <c r="C175" s="7">
        <v>0.21</v>
      </c>
      <c r="D175" s="7">
        <v>-0.51</v>
      </c>
      <c r="E175" s="7">
        <v>0.64</v>
      </c>
      <c r="G175" s="432">
        <f t="shared" si="8"/>
        <v>44064</v>
      </c>
      <c r="H175" s="7">
        <f t="shared" si="9"/>
        <v>0.72</v>
      </c>
      <c r="I175" s="7">
        <f t="shared" si="10"/>
        <v>-0.43000000000000005</v>
      </c>
      <c r="J175">
        <v>0</v>
      </c>
    </row>
    <row r="176" spans="1:10">
      <c r="A176" s="432">
        <f t="shared" si="11"/>
        <v>44067</v>
      </c>
      <c r="B176" t="s">
        <v>1402</v>
      </c>
      <c r="C176" s="7">
        <v>0.21</v>
      </c>
      <c r="D176" s="7">
        <v>-0.49</v>
      </c>
      <c r="E176" s="7">
        <v>0.65</v>
      </c>
      <c r="G176" s="432">
        <f t="shared" si="8"/>
        <v>44067</v>
      </c>
      <c r="H176" s="7">
        <f t="shared" si="9"/>
        <v>0.7</v>
      </c>
      <c r="I176" s="7">
        <f t="shared" si="10"/>
        <v>-0.44000000000000006</v>
      </c>
      <c r="J176">
        <v>0</v>
      </c>
    </row>
    <row r="177" spans="1:10">
      <c r="A177" s="432">
        <f t="shared" si="11"/>
        <v>44068</v>
      </c>
      <c r="B177" t="s">
        <v>1403</v>
      </c>
      <c r="C177" s="7">
        <v>0.26</v>
      </c>
      <c r="D177" s="7">
        <v>-0.44</v>
      </c>
      <c r="E177" s="7">
        <v>0.69</v>
      </c>
      <c r="G177" s="432">
        <f t="shared" si="8"/>
        <v>44068</v>
      </c>
      <c r="H177" s="7">
        <f t="shared" si="9"/>
        <v>0.7</v>
      </c>
      <c r="I177" s="7">
        <f t="shared" si="10"/>
        <v>-0.42999999999999994</v>
      </c>
      <c r="J177">
        <v>0</v>
      </c>
    </row>
    <row r="178" spans="1:10">
      <c r="A178" s="432">
        <f t="shared" si="11"/>
        <v>44069</v>
      </c>
      <c r="B178" t="s">
        <v>1404</v>
      </c>
      <c r="C178" s="7">
        <v>0.3</v>
      </c>
      <c r="D178" s="7">
        <v>-0.42</v>
      </c>
      <c r="E178" s="7">
        <v>0.69</v>
      </c>
      <c r="G178" s="432">
        <f t="shared" si="8"/>
        <v>44069</v>
      </c>
      <c r="H178" s="7">
        <f t="shared" si="9"/>
        <v>0.72</v>
      </c>
      <c r="I178" s="7">
        <f t="shared" si="10"/>
        <v>-0.38999999999999996</v>
      </c>
      <c r="J178">
        <v>0</v>
      </c>
    </row>
    <row r="179" spans="1:10">
      <c r="A179" s="432">
        <f t="shared" si="11"/>
        <v>44070</v>
      </c>
      <c r="B179" t="s">
        <v>1405</v>
      </c>
      <c r="C179" s="7">
        <v>0.34</v>
      </c>
      <c r="D179" s="7">
        <v>-0.4</v>
      </c>
      <c r="E179" s="7">
        <v>0.74</v>
      </c>
      <c r="G179" s="432">
        <f t="shared" si="8"/>
        <v>44070</v>
      </c>
      <c r="H179" s="7">
        <f t="shared" si="9"/>
        <v>0.74</v>
      </c>
      <c r="I179" s="7">
        <f t="shared" si="10"/>
        <v>-0.39999999999999997</v>
      </c>
      <c r="J179">
        <v>0</v>
      </c>
    </row>
    <row r="180" spans="1:10">
      <c r="A180" s="432">
        <f t="shared" si="11"/>
        <v>44071</v>
      </c>
      <c r="B180" t="s">
        <v>1406</v>
      </c>
      <c r="C180" s="7">
        <v>0.32</v>
      </c>
      <c r="D180" s="7">
        <v>-0.4</v>
      </c>
      <c r="E180" s="7">
        <v>0.74</v>
      </c>
      <c r="G180" s="432">
        <f t="shared" si="8"/>
        <v>44071</v>
      </c>
      <c r="H180" s="7">
        <f t="shared" si="9"/>
        <v>0.72</v>
      </c>
      <c r="I180" s="7">
        <f t="shared" si="10"/>
        <v>-0.42</v>
      </c>
      <c r="J180">
        <v>0</v>
      </c>
    </row>
    <row r="181" spans="1:10">
      <c r="A181" s="432">
        <f t="shared" si="11"/>
        <v>44074</v>
      </c>
      <c r="B181" t="s">
        <v>1407</v>
      </c>
      <c r="C181" s="7">
        <v>0.32</v>
      </c>
      <c r="D181" s="7">
        <v>-0.39</v>
      </c>
      <c r="E181" s="7">
        <v>0.72</v>
      </c>
      <c r="G181" s="432">
        <f t="shared" si="8"/>
        <v>44074</v>
      </c>
      <c r="H181" s="7">
        <f t="shared" si="9"/>
        <v>0.71</v>
      </c>
      <c r="I181" s="7">
        <f t="shared" si="10"/>
        <v>-0.39999999999999997</v>
      </c>
      <c r="J181">
        <v>0</v>
      </c>
    </row>
    <row r="182" spans="1:10">
      <c r="A182" s="432">
        <f t="shared" si="11"/>
        <v>44075</v>
      </c>
      <c r="B182" t="s">
        <v>1408</v>
      </c>
      <c r="C182" s="7">
        <v>0.3</v>
      </c>
      <c r="D182" s="7">
        <v>-0.43</v>
      </c>
      <c r="E182" s="7">
        <v>0.68</v>
      </c>
      <c r="G182" s="432">
        <f t="shared" si="8"/>
        <v>44075</v>
      </c>
      <c r="H182" s="7">
        <f t="shared" si="9"/>
        <v>0.73</v>
      </c>
      <c r="I182" s="7">
        <f t="shared" si="10"/>
        <v>-0.38000000000000006</v>
      </c>
      <c r="J182">
        <v>0</v>
      </c>
    </row>
    <row r="183" spans="1:10">
      <c r="A183" s="432">
        <f t="shared" si="11"/>
        <v>44076</v>
      </c>
      <c r="B183" t="s">
        <v>1409</v>
      </c>
      <c r="C183" s="7">
        <v>0.24</v>
      </c>
      <c r="D183" s="7">
        <v>-0.47</v>
      </c>
      <c r="E183" s="7">
        <v>0.66</v>
      </c>
      <c r="G183" s="432">
        <f t="shared" si="8"/>
        <v>44076</v>
      </c>
      <c r="H183" s="7">
        <f t="shared" si="9"/>
        <v>0.71</v>
      </c>
      <c r="I183" s="7">
        <f t="shared" si="10"/>
        <v>-0.42000000000000004</v>
      </c>
      <c r="J183">
        <v>0</v>
      </c>
    </row>
    <row r="184" spans="1:10">
      <c r="A184" s="432">
        <f t="shared" si="11"/>
        <v>44077</v>
      </c>
      <c r="B184" t="s">
        <v>1410</v>
      </c>
      <c r="C184" s="7">
        <v>0.24</v>
      </c>
      <c r="D184" s="7">
        <v>-0.49</v>
      </c>
      <c r="E184" s="7">
        <v>0.63</v>
      </c>
      <c r="G184" s="432">
        <f t="shared" si="8"/>
        <v>44077</v>
      </c>
      <c r="H184" s="7">
        <f t="shared" si="9"/>
        <v>0.73</v>
      </c>
      <c r="I184" s="7">
        <f t="shared" si="10"/>
        <v>-0.39</v>
      </c>
      <c r="J184">
        <v>0</v>
      </c>
    </row>
    <row r="185" spans="1:10">
      <c r="A185" s="432">
        <f t="shared" si="11"/>
        <v>44078</v>
      </c>
      <c r="B185" t="s">
        <v>1411</v>
      </c>
      <c r="C185" s="7">
        <v>0.27</v>
      </c>
      <c r="D185" s="7">
        <v>-0.46</v>
      </c>
      <c r="E185" s="7">
        <v>0.72</v>
      </c>
      <c r="G185" s="432">
        <f t="shared" si="8"/>
        <v>44078</v>
      </c>
      <c r="H185" s="7">
        <f t="shared" si="9"/>
        <v>0.73</v>
      </c>
      <c r="I185" s="7">
        <f t="shared" si="10"/>
        <v>-0.44999999999999996</v>
      </c>
      <c r="J185">
        <v>0</v>
      </c>
    </row>
    <row r="186" spans="1:10">
      <c r="A186" s="432">
        <f t="shared" si="11"/>
        <v>44081</v>
      </c>
      <c r="B186" t="s">
        <v>1412</v>
      </c>
      <c r="C186" s="7">
        <v>0.25</v>
      </c>
      <c r="D186" s="7">
        <v>-0.46</v>
      </c>
      <c r="E186" s="7" t="e">
        <v>#N/A</v>
      </c>
      <c r="G186" s="432">
        <f t="shared" si="8"/>
        <v>44081</v>
      </c>
      <c r="H186" s="7">
        <f t="shared" si="9"/>
        <v>0.71</v>
      </c>
      <c r="I186" s="7" t="e">
        <f t="shared" si="10"/>
        <v>#N/A</v>
      </c>
      <c r="J186">
        <v>0</v>
      </c>
    </row>
    <row r="187" spans="1:10">
      <c r="A187" s="432">
        <f t="shared" si="11"/>
        <v>44082</v>
      </c>
      <c r="B187" t="s">
        <v>1413</v>
      </c>
      <c r="C187" s="7">
        <v>0.19</v>
      </c>
      <c r="D187" s="7">
        <v>-0.49</v>
      </c>
      <c r="E187" s="7">
        <v>0.69</v>
      </c>
      <c r="G187" s="432">
        <f t="shared" si="8"/>
        <v>44082</v>
      </c>
      <c r="H187" s="7">
        <f t="shared" si="9"/>
        <v>0.67999999999999994</v>
      </c>
      <c r="I187" s="7">
        <f t="shared" si="10"/>
        <v>-0.49999999999999994</v>
      </c>
      <c r="J187">
        <v>0</v>
      </c>
    </row>
    <row r="188" spans="1:10">
      <c r="A188" s="432">
        <f t="shared" si="11"/>
        <v>44083</v>
      </c>
      <c r="B188" t="s">
        <v>1414</v>
      </c>
      <c r="C188" s="7">
        <v>0.24</v>
      </c>
      <c r="D188" s="7">
        <v>-0.45</v>
      </c>
      <c r="E188" s="7">
        <v>0.71</v>
      </c>
      <c r="G188" s="432">
        <f t="shared" si="8"/>
        <v>44083</v>
      </c>
      <c r="H188" s="7">
        <f t="shared" si="9"/>
        <v>0.69</v>
      </c>
      <c r="I188" s="7">
        <f t="shared" si="10"/>
        <v>-0.47</v>
      </c>
      <c r="J188">
        <v>0</v>
      </c>
    </row>
    <row r="189" spans="1:10">
      <c r="A189" s="432">
        <f t="shared" si="11"/>
        <v>44084</v>
      </c>
      <c r="B189" t="s">
        <v>1415</v>
      </c>
      <c r="C189" s="7">
        <v>0.22</v>
      </c>
      <c r="D189" s="7">
        <v>-0.44</v>
      </c>
      <c r="E189" s="7">
        <v>0.68</v>
      </c>
      <c r="G189" s="432">
        <f t="shared" si="8"/>
        <v>44084</v>
      </c>
      <c r="H189" s="7">
        <f t="shared" si="9"/>
        <v>0.66</v>
      </c>
      <c r="I189" s="7">
        <f t="shared" si="10"/>
        <v>-0.46000000000000008</v>
      </c>
      <c r="J189">
        <v>0</v>
      </c>
    </row>
    <row r="190" spans="1:10">
      <c r="A190" s="432">
        <f t="shared" si="11"/>
        <v>44085</v>
      </c>
      <c r="B190" t="s">
        <v>1416</v>
      </c>
      <c r="C190" s="7">
        <v>0.18</v>
      </c>
      <c r="D190" s="7">
        <v>-0.48</v>
      </c>
      <c r="E190" s="7">
        <v>0.67</v>
      </c>
      <c r="G190" s="432">
        <f t="shared" si="8"/>
        <v>44085</v>
      </c>
      <c r="H190" s="7">
        <f t="shared" si="9"/>
        <v>0.65999999999999992</v>
      </c>
      <c r="I190" s="7">
        <f t="shared" si="10"/>
        <v>-0.49000000000000005</v>
      </c>
      <c r="J190">
        <v>0</v>
      </c>
    </row>
    <row r="191" spans="1:10">
      <c r="A191" s="432">
        <f t="shared" si="11"/>
        <v>44088</v>
      </c>
      <c r="B191" t="s">
        <v>1417</v>
      </c>
      <c r="C191" s="7">
        <v>0.19</v>
      </c>
      <c r="D191" s="7">
        <v>-0.48</v>
      </c>
      <c r="E191" s="7">
        <v>0.68</v>
      </c>
      <c r="G191" s="432">
        <f t="shared" si="8"/>
        <v>44088</v>
      </c>
      <c r="H191" s="7">
        <f t="shared" si="9"/>
        <v>0.66999999999999993</v>
      </c>
      <c r="I191" s="7">
        <f t="shared" si="10"/>
        <v>-0.49000000000000005</v>
      </c>
      <c r="J191">
        <v>0</v>
      </c>
    </row>
    <row r="192" spans="1:10">
      <c r="A192" s="432">
        <f t="shared" si="11"/>
        <v>44089</v>
      </c>
      <c r="B192" t="s">
        <v>1418</v>
      </c>
      <c r="C192" s="7">
        <v>0.22</v>
      </c>
      <c r="D192" s="7">
        <v>-0.49</v>
      </c>
      <c r="E192" s="7">
        <v>0.68</v>
      </c>
      <c r="G192" s="432">
        <f t="shared" si="8"/>
        <v>44089</v>
      </c>
      <c r="H192" s="7">
        <f t="shared" si="9"/>
        <v>0.71</v>
      </c>
      <c r="I192" s="7">
        <f t="shared" si="10"/>
        <v>-0.46000000000000008</v>
      </c>
      <c r="J192">
        <v>0</v>
      </c>
    </row>
    <row r="193" spans="1:10">
      <c r="A193" s="432">
        <f t="shared" si="11"/>
        <v>44090</v>
      </c>
      <c r="B193" t="s">
        <v>1419</v>
      </c>
      <c r="C193" s="7">
        <v>0.21</v>
      </c>
      <c r="D193" s="7">
        <v>-0.48</v>
      </c>
      <c r="E193" s="7">
        <v>0.69</v>
      </c>
      <c r="G193" s="432">
        <f t="shared" si="8"/>
        <v>44090</v>
      </c>
      <c r="H193" s="7">
        <f t="shared" si="9"/>
        <v>0.69</v>
      </c>
      <c r="I193" s="7">
        <f t="shared" si="10"/>
        <v>-0.48</v>
      </c>
      <c r="J193">
        <v>0</v>
      </c>
    </row>
    <row r="194" spans="1:10">
      <c r="A194" s="432">
        <f t="shared" si="11"/>
        <v>44091</v>
      </c>
      <c r="B194" t="s">
        <v>1420</v>
      </c>
      <c r="C194" s="7">
        <v>0.18</v>
      </c>
      <c r="D194" s="7">
        <v>-0.49</v>
      </c>
      <c r="E194" s="7">
        <v>0.69</v>
      </c>
      <c r="G194" s="432">
        <f t="shared" si="8"/>
        <v>44091</v>
      </c>
      <c r="H194" s="7">
        <f t="shared" si="9"/>
        <v>0.66999999999999993</v>
      </c>
      <c r="I194" s="7">
        <f t="shared" si="10"/>
        <v>-0.51</v>
      </c>
      <c r="J194">
        <v>0</v>
      </c>
    </row>
    <row r="195" spans="1:10">
      <c r="A195" s="432">
        <f t="shared" si="11"/>
        <v>44092</v>
      </c>
      <c r="B195" t="s">
        <v>1421</v>
      </c>
      <c r="C195" s="7">
        <v>0.18</v>
      </c>
      <c r="D195" s="7">
        <v>-0.48</v>
      </c>
      <c r="E195" s="7">
        <v>0.7</v>
      </c>
      <c r="G195" s="432">
        <f t="shared" si="8"/>
        <v>44092</v>
      </c>
      <c r="H195" s="7">
        <f t="shared" si="9"/>
        <v>0.65999999999999992</v>
      </c>
      <c r="I195" s="7">
        <f t="shared" si="10"/>
        <v>-0.52</v>
      </c>
      <c r="J195">
        <v>0</v>
      </c>
    </row>
    <row r="196" spans="1:10">
      <c r="A196" s="432">
        <f t="shared" si="11"/>
        <v>44095</v>
      </c>
      <c r="B196" t="s">
        <v>1422</v>
      </c>
      <c r="C196" s="7">
        <v>0.17</v>
      </c>
      <c r="D196" s="7">
        <v>-0.52</v>
      </c>
      <c r="E196" s="7">
        <v>0.68</v>
      </c>
      <c r="G196" s="432">
        <f t="shared" si="8"/>
        <v>44095</v>
      </c>
      <c r="H196" s="7">
        <f t="shared" si="9"/>
        <v>0.69000000000000006</v>
      </c>
      <c r="I196" s="7">
        <f t="shared" si="10"/>
        <v>-0.51</v>
      </c>
      <c r="J196">
        <v>0</v>
      </c>
    </row>
    <row r="197" spans="1:10">
      <c r="A197" s="432">
        <f t="shared" si="11"/>
        <v>44096</v>
      </c>
      <c r="B197" t="s">
        <v>1423</v>
      </c>
      <c r="C197" s="7">
        <v>0.2</v>
      </c>
      <c r="D197" s="7">
        <v>-0.5</v>
      </c>
      <c r="E197" s="7">
        <v>0.68</v>
      </c>
      <c r="G197" s="432">
        <f t="shared" si="8"/>
        <v>44096</v>
      </c>
      <c r="H197" s="7">
        <f t="shared" si="9"/>
        <v>0.7</v>
      </c>
      <c r="I197" s="7">
        <f t="shared" si="10"/>
        <v>-0.48000000000000004</v>
      </c>
      <c r="J197">
        <v>0</v>
      </c>
    </row>
    <row r="198" spans="1:10">
      <c r="A198" s="432">
        <f t="shared" si="11"/>
        <v>44097</v>
      </c>
      <c r="B198" t="s">
        <v>1424</v>
      </c>
      <c r="C198" s="7">
        <v>0.23</v>
      </c>
      <c r="D198" s="7">
        <v>-0.51</v>
      </c>
      <c r="E198" s="7">
        <v>0.68</v>
      </c>
      <c r="G198" s="432">
        <f t="shared" si="8"/>
        <v>44097</v>
      </c>
      <c r="H198" s="7">
        <f t="shared" si="9"/>
        <v>0.74</v>
      </c>
      <c r="I198" s="7">
        <f t="shared" si="10"/>
        <v>-0.45000000000000007</v>
      </c>
      <c r="J198">
        <v>0</v>
      </c>
    </row>
    <row r="199" spans="1:10">
      <c r="A199" s="432">
        <f t="shared" si="11"/>
        <v>44098</v>
      </c>
      <c r="B199" t="s">
        <v>1425</v>
      </c>
      <c r="C199" s="7">
        <v>0.21</v>
      </c>
      <c r="D199" s="7">
        <v>-0.5</v>
      </c>
      <c r="E199" s="7">
        <v>0.67</v>
      </c>
      <c r="G199" s="432">
        <f t="shared" si="8"/>
        <v>44098</v>
      </c>
      <c r="H199" s="7">
        <f t="shared" si="9"/>
        <v>0.71</v>
      </c>
      <c r="I199" s="7">
        <f t="shared" si="10"/>
        <v>-0.46000000000000008</v>
      </c>
      <c r="J199">
        <v>0</v>
      </c>
    </row>
    <row r="200" spans="1:10">
      <c r="A200" s="432">
        <f t="shared" si="11"/>
        <v>44099</v>
      </c>
      <c r="B200" t="s">
        <v>1426</v>
      </c>
      <c r="C200" s="7">
        <v>0.2</v>
      </c>
      <c r="D200" s="7">
        <v>-0.52</v>
      </c>
      <c r="E200" s="7">
        <v>0.66</v>
      </c>
      <c r="G200" s="432">
        <f t="shared" si="8"/>
        <v>44099</v>
      </c>
      <c r="H200" s="7">
        <f t="shared" si="9"/>
        <v>0.72</v>
      </c>
      <c r="I200" s="7">
        <f t="shared" si="10"/>
        <v>-0.46</v>
      </c>
      <c r="J200">
        <v>0</v>
      </c>
    </row>
    <row r="201" spans="1:10">
      <c r="A201" s="432">
        <f t="shared" si="11"/>
        <v>44102</v>
      </c>
      <c r="B201" t="s">
        <v>1427</v>
      </c>
      <c r="C201" s="7">
        <v>0.21</v>
      </c>
      <c r="D201" s="7">
        <v>-0.52</v>
      </c>
      <c r="E201" s="7">
        <v>0.67</v>
      </c>
      <c r="G201" s="432">
        <f t="shared" ref="G201:G264" si="12">A201</f>
        <v>44102</v>
      </c>
      <c r="H201" s="7">
        <f t="shared" ref="H201:H264" si="13">C201-D201</f>
        <v>0.73</v>
      </c>
      <c r="I201" s="7">
        <f t="shared" ref="I201:I264" si="14">C201-E201</f>
        <v>-0.46000000000000008</v>
      </c>
      <c r="J201">
        <v>0</v>
      </c>
    </row>
    <row r="202" spans="1:10">
      <c r="A202" s="432">
        <f t="shared" si="11"/>
        <v>44103</v>
      </c>
      <c r="B202" t="s">
        <v>1428</v>
      </c>
      <c r="C202" s="7">
        <v>0.18</v>
      </c>
      <c r="D202" s="7">
        <v>-0.54</v>
      </c>
      <c r="E202" s="7">
        <v>0.66</v>
      </c>
      <c r="G202" s="432">
        <f t="shared" si="12"/>
        <v>44103</v>
      </c>
      <c r="H202" s="7">
        <f t="shared" si="13"/>
        <v>0.72</v>
      </c>
      <c r="I202" s="7">
        <f t="shared" si="14"/>
        <v>-0.48000000000000004</v>
      </c>
      <c r="J202">
        <v>0</v>
      </c>
    </row>
    <row r="203" spans="1:10">
      <c r="A203" s="432">
        <f t="shared" si="11"/>
        <v>44104</v>
      </c>
      <c r="B203" t="s">
        <v>1429</v>
      </c>
      <c r="C203" s="7">
        <v>0.23</v>
      </c>
      <c r="D203" s="7">
        <v>-0.53</v>
      </c>
      <c r="E203" s="7">
        <v>0.69</v>
      </c>
      <c r="G203" s="432">
        <f t="shared" si="12"/>
        <v>44104</v>
      </c>
      <c r="H203" s="7">
        <f t="shared" si="13"/>
        <v>0.76</v>
      </c>
      <c r="I203" s="7">
        <f t="shared" si="14"/>
        <v>-0.45999999999999996</v>
      </c>
      <c r="J203">
        <v>0</v>
      </c>
    </row>
    <row r="204" spans="1:10">
      <c r="A204" s="432">
        <f t="shared" si="11"/>
        <v>44105</v>
      </c>
      <c r="B204" t="s">
        <v>1430</v>
      </c>
      <c r="C204" s="7">
        <v>0.25</v>
      </c>
      <c r="D204" s="7">
        <v>-0.53</v>
      </c>
      <c r="E204" s="7">
        <v>0.68</v>
      </c>
      <c r="G204" s="432">
        <f t="shared" si="12"/>
        <v>44105</v>
      </c>
      <c r="H204" s="7">
        <f t="shared" si="13"/>
        <v>0.78</v>
      </c>
      <c r="I204" s="7">
        <f t="shared" si="14"/>
        <v>-0.43000000000000005</v>
      </c>
      <c r="J204">
        <v>0</v>
      </c>
    </row>
    <row r="205" spans="1:10">
      <c r="A205" s="432">
        <f t="shared" si="11"/>
        <v>44106</v>
      </c>
      <c r="B205" t="s">
        <v>1431</v>
      </c>
      <c r="C205" s="7">
        <v>0.25</v>
      </c>
      <c r="D205" s="7">
        <v>-0.54</v>
      </c>
      <c r="E205" s="7">
        <v>0.7</v>
      </c>
      <c r="G205" s="432">
        <f t="shared" si="12"/>
        <v>44106</v>
      </c>
      <c r="H205" s="7">
        <f t="shared" si="13"/>
        <v>0.79</v>
      </c>
      <c r="I205" s="7">
        <f t="shared" si="14"/>
        <v>-0.44999999999999996</v>
      </c>
      <c r="J205">
        <v>0</v>
      </c>
    </row>
    <row r="206" spans="1:10">
      <c r="A206" s="432">
        <f t="shared" ref="A206:A269" si="15">+A201+7</f>
        <v>44109</v>
      </c>
      <c r="B206" t="s">
        <v>1432</v>
      </c>
      <c r="C206" s="7">
        <v>0.28999999999999998</v>
      </c>
      <c r="D206" s="7">
        <v>-0.5</v>
      </c>
      <c r="E206" s="7">
        <v>0.78</v>
      </c>
      <c r="G206" s="432">
        <f t="shared" si="12"/>
        <v>44109</v>
      </c>
      <c r="H206" s="7">
        <f t="shared" si="13"/>
        <v>0.79</v>
      </c>
      <c r="I206" s="7">
        <f t="shared" si="14"/>
        <v>-0.49000000000000005</v>
      </c>
      <c r="J206">
        <v>0</v>
      </c>
    </row>
    <row r="207" spans="1:10">
      <c r="A207" s="432">
        <f t="shared" si="15"/>
        <v>44110</v>
      </c>
      <c r="B207" t="s">
        <v>1433</v>
      </c>
      <c r="C207" s="7">
        <v>0.28999999999999998</v>
      </c>
      <c r="D207" s="7">
        <v>-0.51</v>
      </c>
      <c r="E207" s="7">
        <v>0.76</v>
      </c>
      <c r="G207" s="432">
        <f t="shared" si="12"/>
        <v>44110</v>
      </c>
      <c r="H207" s="7">
        <f t="shared" si="13"/>
        <v>0.8</v>
      </c>
      <c r="I207" s="7">
        <f t="shared" si="14"/>
        <v>-0.47000000000000003</v>
      </c>
      <c r="J207">
        <v>0</v>
      </c>
    </row>
    <row r="208" spans="1:10">
      <c r="A208" s="432">
        <f t="shared" si="15"/>
        <v>44111</v>
      </c>
      <c r="B208" t="s">
        <v>1434</v>
      </c>
      <c r="C208" s="7">
        <v>0.3</v>
      </c>
      <c r="D208" s="7">
        <v>-0.49</v>
      </c>
      <c r="E208" s="7">
        <v>0.81</v>
      </c>
      <c r="G208" s="432">
        <f t="shared" si="12"/>
        <v>44111</v>
      </c>
      <c r="H208" s="7">
        <f t="shared" si="13"/>
        <v>0.79</v>
      </c>
      <c r="I208" s="7">
        <f t="shared" si="14"/>
        <v>-0.51</v>
      </c>
      <c r="J208">
        <v>0</v>
      </c>
    </row>
    <row r="209" spans="1:10">
      <c r="A209" s="432">
        <f t="shared" si="15"/>
        <v>44112</v>
      </c>
      <c r="B209" t="s">
        <v>1435</v>
      </c>
      <c r="C209" s="7">
        <v>0.28999999999999998</v>
      </c>
      <c r="D209" s="7">
        <v>-0.53</v>
      </c>
      <c r="E209" s="7">
        <v>0.78</v>
      </c>
      <c r="G209" s="432">
        <f t="shared" si="12"/>
        <v>44112</v>
      </c>
      <c r="H209" s="7">
        <f t="shared" si="13"/>
        <v>0.82000000000000006</v>
      </c>
      <c r="I209" s="7">
        <f t="shared" si="14"/>
        <v>-0.49000000000000005</v>
      </c>
      <c r="J209">
        <v>0</v>
      </c>
    </row>
    <row r="210" spans="1:10">
      <c r="A210" s="432">
        <f t="shared" si="15"/>
        <v>44113</v>
      </c>
      <c r="B210" t="s">
        <v>1436</v>
      </c>
      <c r="C210" s="7">
        <v>0.28000000000000003</v>
      </c>
      <c r="D210" s="7">
        <v>-0.53</v>
      </c>
      <c r="E210" s="7">
        <v>0.79</v>
      </c>
      <c r="G210" s="432">
        <f t="shared" si="12"/>
        <v>44113</v>
      </c>
      <c r="H210" s="7">
        <f t="shared" si="13"/>
        <v>0.81</v>
      </c>
      <c r="I210" s="7">
        <f t="shared" si="14"/>
        <v>-0.51</v>
      </c>
      <c r="J210">
        <v>0</v>
      </c>
    </row>
    <row r="211" spans="1:10">
      <c r="A211" s="432">
        <f t="shared" si="15"/>
        <v>44116</v>
      </c>
      <c r="B211" t="s">
        <v>1437</v>
      </c>
      <c r="C211" s="7">
        <v>0.28000000000000003</v>
      </c>
      <c r="D211" s="7">
        <v>-0.54</v>
      </c>
      <c r="E211" s="7" t="e">
        <v>#N/A</v>
      </c>
      <c r="G211" s="432">
        <f t="shared" si="12"/>
        <v>44116</v>
      </c>
      <c r="H211" s="7">
        <f t="shared" si="13"/>
        <v>0.82000000000000006</v>
      </c>
      <c r="I211" s="7" t="e">
        <f t="shared" si="14"/>
        <v>#N/A</v>
      </c>
      <c r="J211">
        <v>0</v>
      </c>
    </row>
    <row r="212" spans="1:10">
      <c r="A212" s="432">
        <f t="shared" si="15"/>
        <v>44117</v>
      </c>
      <c r="B212" t="s">
        <v>1438</v>
      </c>
      <c r="C212" s="7">
        <v>0.24</v>
      </c>
      <c r="D212" s="7">
        <v>-0.56000000000000005</v>
      </c>
      <c r="E212" s="7">
        <v>0.74</v>
      </c>
      <c r="G212" s="432">
        <f t="shared" si="12"/>
        <v>44117</v>
      </c>
      <c r="H212" s="7">
        <f t="shared" si="13"/>
        <v>0.8</v>
      </c>
      <c r="I212" s="7">
        <f t="shared" si="14"/>
        <v>-0.5</v>
      </c>
      <c r="J212">
        <v>0</v>
      </c>
    </row>
    <row r="213" spans="1:10">
      <c r="A213" s="432">
        <f t="shared" si="15"/>
        <v>44118</v>
      </c>
      <c r="B213" t="s">
        <v>1439</v>
      </c>
      <c r="C213" s="7">
        <v>0.22</v>
      </c>
      <c r="D213" s="7">
        <v>-0.56999999999999995</v>
      </c>
      <c r="E213" s="7">
        <v>0.73</v>
      </c>
      <c r="G213" s="432">
        <f t="shared" si="12"/>
        <v>44118</v>
      </c>
      <c r="H213" s="7">
        <f t="shared" si="13"/>
        <v>0.78999999999999992</v>
      </c>
      <c r="I213" s="7">
        <f t="shared" si="14"/>
        <v>-0.51</v>
      </c>
      <c r="J213">
        <v>0</v>
      </c>
    </row>
    <row r="214" spans="1:10">
      <c r="A214" s="432">
        <f t="shared" si="15"/>
        <v>44119</v>
      </c>
      <c r="B214" t="s">
        <v>1440</v>
      </c>
      <c r="C214" s="7">
        <v>0.19</v>
      </c>
      <c r="D214" s="7">
        <v>-0.61</v>
      </c>
      <c r="E214" s="7">
        <v>0.74</v>
      </c>
      <c r="G214" s="432">
        <f t="shared" si="12"/>
        <v>44119</v>
      </c>
      <c r="H214" s="7">
        <f t="shared" si="13"/>
        <v>0.8</v>
      </c>
      <c r="I214" s="7">
        <f t="shared" si="14"/>
        <v>-0.55000000000000004</v>
      </c>
      <c r="J214">
        <v>0</v>
      </c>
    </row>
    <row r="215" spans="1:10">
      <c r="A215" s="432">
        <f t="shared" si="15"/>
        <v>44120</v>
      </c>
      <c r="B215" t="s">
        <v>1441</v>
      </c>
      <c r="C215" s="7">
        <v>0.18</v>
      </c>
      <c r="D215" s="7">
        <v>-0.63</v>
      </c>
      <c r="E215" s="7">
        <v>0.76</v>
      </c>
      <c r="G215" s="432">
        <f t="shared" si="12"/>
        <v>44120</v>
      </c>
      <c r="H215" s="7">
        <f t="shared" si="13"/>
        <v>0.81</v>
      </c>
      <c r="I215" s="7">
        <f t="shared" si="14"/>
        <v>-0.58000000000000007</v>
      </c>
      <c r="J215">
        <v>0</v>
      </c>
    </row>
    <row r="216" spans="1:10">
      <c r="A216" s="432">
        <f t="shared" si="15"/>
        <v>44123</v>
      </c>
      <c r="B216" t="s">
        <v>1442</v>
      </c>
      <c r="C216" s="7">
        <v>0.17</v>
      </c>
      <c r="D216" s="7">
        <v>-0.63</v>
      </c>
      <c r="E216" s="7">
        <v>0.78</v>
      </c>
      <c r="G216" s="432">
        <f t="shared" si="12"/>
        <v>44123</v>
      </c>
      <c r="H216" s="7">
        <f t="shared" si="13"/>
        <v>0.8</v>
      </c>
      <c r="I216" s="7">
        <f t="shared" si="14"/>
        <v>-0.61</v>
      </c>
      <c r="J216">
        <v>0</v>
      </c>
    </row>
    <row r="217" spans="1:10">
      <c r="A217" s="432">
        <f t="shared" si="15"/>
        <v>44124</v>
      </c>
      <c r="B217" t="s">
        <v>1443</v>
      </c>
      <c r="C217" s="7">
        <v>0.19</v>
      </c>
      <c r="D217" s="7">
        <v>-0.6</v>
      </c>
      <c r="E217" s="7">
        <v>0.81</v>
      </c>
      <c r="G217" s="432">
        <f t="shared" si="12"/>
        <v>44124</v>
      </c>
      <c r="H217" s="7">
        <f t="shared" si="13"/>
        <v>0.79</v>
      </c>
      <c r="I217" s="7">
        <f t="shared" si="14"/>
        <v>-0.62000000000000011</v>
      </c>
      <c r="J217">
        <v>0</v>
      </c>
    </row>
    <row r="218" spans="1:10">
      <c r="A218" s="432">
        <f t="shared" si="15"/>
        <v>44125</v>
      </c>
      <c r="B218" t="s">
        <v>1444</v>
      </c>
      <c r="C218" s="7">
        <v>0.25</v>
      </c>
      <c r="D218" s="7">
        <v>-0.59</v>
      </c>
      <c r="E218" s="7">
        <v>0.83</v>
      </c>
      <c r="G218" s="432">
        <f t="shared" si="12"/>
        <v>44125</v>
      </c>
      <c r="H218" s="7">
        <f t="shared" si="13"/>
        <v>0.84</v>
      </c>
      <c r="I218" s="7">
        <f t="shared" si="14"/>
        <v>-0.57999999999999996</v>
      </c>
      <c r="J218">
        <v>0</v>
      </c>
    </row>
    <row r="219" spans="1:10">
      <c r="A219" s="432">
        <f t="shared" si="15"/>
        <v>44126</v>
      </c>
      <c r="B219" t="s">
        <v>1445</v>
      </c>
      <c r="C219" s="7">
        <v>0.28999999999999998</v>
      </c>
      <c r="D219" s="7">
        <v>-0.56999999999999995</v>
      </c>
      <c r="E219" s="7">
        <v>0.87</v>
      </c>
      <c r="G219" s="432">
        <f t="shared" si="12"/>
        <v>44126</v>
      </c>
      <c r="H219" s="7">
        <f t="shared" si="13"/>
        <v>0.85999999999999988</v>
      </c>
      <c r="I219" s="7">
        <f t="shared" si="14"/>
        <v>-0.58000000000000007</v>
      </c>
      <c r="J219">
        <v>0</v>
      </c>
    </row>
    <row r="220" spans="1:10">
      <c r="A220" s="432">
        <f t="shared" si="15"/>
        <v>44127</v>
      </c>
      <c r="B220" t="s">
        <v>1446</v>
      </c>
      <c r="C220" s="7">
        <v>0.27</v>
      </c>
      <c r="D220" s="7">
        <v>-0.57999999999999996</v>
      </c>
      <c r="E220" s="7">
        <v>0.85</v>
      </c>
      <c r="G220" s="432">
        <f t="shared" si="12"/>
        <v>44127</v>
      </c>
      <c r="H220" s="7">
        <f t="shared" si="13"/>
        <v>0.85</v>
      </c>
      <c r="I220" s="7">
        <f t="shared" si="14"/>
        <v>-0.57999999999999996</v>
      </c>
      <c r="J220">
        <v>0</v>
      </c>
    </row>
    <row r="221" spans="1:10">
      <c r="A221" s="432">
        <f t="shared" si="15"/>
        <v>44130</v>
      </c>
      <c r="B221" t="s">
        <v>1447</v>
      </c>
      <c r="C221" s="7">
        <v>0.27</v>
      </c>
      <c r="D221" s="7">
        <v>-0.57999999999999996</v>
      </c>
      <c r="E221" s="7">
        <v>0.81</v>
      </c>
      <c r="G221" s="432">
        <f t="shared" si="12"/>
        <v>44130</v>
      </c>
      <c r="H221" s="7">
        <f t="shared" si="13"/>
        <v>0.85</v>
      </c>
      <c r="I221" s="7">
        <f t="shared" si="14"/>
        <v>-0.54</v>
      </c>
      <c r="J221">
        <v>0</v>
      </c>
    </row>
    <row r="222" spans="1:10">
      <c r="A222" s="432">
        <f t="shared" si="15"/>
        <v>44131</v>
      </c>
      <c r="B222" t="s">
        <v>1448</v>
      </c>
      <c r="C222" s="7">
        <v>0.24</v>
      </c>
      <c r="D222" s="7">
        <v>-0.61</v>
      </c>
      <c r="E222" s="7">
        <v>0.79</v>
      </c>
      <c r="G222" s="432">
        <f t="shared" si="12"/>
        <v>44131</v>
      </c>
      <c r="H222" s="7">
        <f t="shared" si="13"/>
        <v>0.85</v>
      </c>
      <c r="I222" s="7">
        <f t="shared" si="14"/>
        <v>-0.55000000000000004</v>
      </c>
      <c r="J222">
        <v>0</v>
      </c>
    </row>
    <row r="223" spans="1:10">
      <c r="A223" s="432">
        <f t="shared" si="15"/>
        <v>44132</v>
      </c>
      <c r="B223" t="s">
        <v>1449</v>
      </c>
      <c r="C223" s="7">
        <v>0.21</v>
      </c>
      <c r="D223" s="7">
        <v>-0.62</v>
      </c>
      <c r="E223" s="7">
        <v>0.79</v>
      </c>
      <c r="G223" s="432">
        <f t="shared" si="12"/>
        <v>44132</v>
      </c>
      <c r="H223" s="7">
        <f t="shared" si="13"/>
        <v>0.83</v>
      </c>
      <c r="I223" s="7">
        <f t="shared" si="14"/>
        <v>-0.58000000000000007</v>
      </c>
      <c r="J223">
        <v>0</v>
      </c>
    </row>
    <row r="224" spans="1:10">
      <c r="A224" s="432">
        <f t="shared" si="15"/>
        <v>44133</v>
      </c>
      <c r="B224" t="s">
        <v>1450</v>
      </c>
      <c r="C224" s="7">
        <v>0.23</v>
      </c>
      <c r="D224" s="7">
        <v>-0.62</v>
      </c>
      <c r="E224" s="7">
        <v>0.85</v>
      </c>
      <c r="G224" s="432">
        <f t="shared" si="12"/>
        <v>44133</v>
      </c>
      <c r="H224" s="7">
        <f t="shared" si="13"/>
        <v>0.85</v>
      </c>
      <c r="I224" s="7">
        <f t="shared" si="14"/>
        <v>-0.62</v>
      </c>
      <c r="J224">
        <v>0</v>
      </c>
    </row>
    <row r="225" spans="1:10">
      <c r="A225" s="432">
        <f t="shared" si="15"/>
        <v>44134</v>
      </c>
      <c r="B225" t="s">
        <v>1451</v>
      </c>
      <c r="C225" s="7">
        <v>0.27</v>
      </c>
      <c r="D225" s="7">
        <v>-0.63</v>
      </c>
      <c r="E225" s="7">
        <v>0.88</v>
      </c>
      <c r="G225" s="432">
        <f t="shared" si="12"/>
        <v>44134</v>
      </c>
      <c r="H225" s="7">
        <f t="shared" si="13"/>
        <v>0.9</v>
      </c>
      <c r="I225" s="7">
        <f t="shared" si="14"/>
        <v>-0.61</v>
      </c>
      <c r="J225">
        <v>0</v>
      </c>
    </row>
    <row r="226" spans="1:10">
      <c r="A226" s="432">
        <f t="shared" si="15"/>
        <v>44137</v>
      </c>
      <c r="B226" t="s">
        <v>1452</v>
      </c>
      <c r="C226" s="7">
        <v>0.22</v>
      </c>
      <c r="D226" s="7">
        <v>-0.63</v>
      </c>
      <c r="E226" s="7">
        <v>0.87</v>
      </c>
      <c r="G226" s="432">
        <f t="shared" si="12"/>
        <v>44137</v>
      </c>
      <c r="H226" s="7">
        <f t="shared" si="13"/>
        <v>0.85</v>
      </c>
      <c r="I226" s="7">
        <f t="shared" si="14"/>
        <v>-0.65</v>
      </c>
      <c r="J226">
        <v>0</v>
      </c>
    </row>
    <row r="227" spans="1:10">
      <c r="A227" s="432">
        <f t="shared" si="15"/>
        <v>44138</v>
      </c>
      <c r="B227" t="s">
        <v>1453</v>
      </c>
      <c r="C227" s="7">
        <v>0.27</v>
      </c>
      <c r="D227" s="7">
        <v>-0.62</v>
      </c>
      <c r="E227" s="7">
        <v>0.9</v>
      </c>
      <c r="G227" s="432">
        <f t="shared" si="12"/>
        <v>44138</v>
      </c>
      <c r="H227" s="7">
        <f t="shared" si="13"/>
        <v>0.89</v>
      </c>
      <c r="I227" s="7">
        <f t="shared" si="14"/>
        <v>-0.63</v>
      </c>
      <c r="J227">
        <v>0</v>
      </c>
    </row>
    <row r="228" spans="1:10">
      <c r="A228" s="432">
        <f t="shared" si="15"/>
        <v>44139</v>
      </c>
      <c r="B228" t="s">
        <v>1454</v>
      </c>
      <c r="C228" s="7">
        <v>0.21</v>
      </c>
      <c r="D228" s="7">
        <v>-0.64</v>
      </c>
      <c r="E228" s="7">
        <v>0.78</v>
      </c>
      <c r="G228" s="432">
        <f t="shared" si="12"/>
        <v>44139</v>
      </c>
      <c r="H228" s="7">
        <f t="shared" si="13"/>
        <v>0.85</v>
      </c>
      <c r="I228" s="7">
        <f t="shared" si="14"/>
        <v>-0.57000000000000006</v>
      </c>
      <c r="J228">
        <v>0</v>
      </c>
    </row>
    <row r="229" spans="1:10">
      <c r="A229" s="432">
        <f t="shared" si="15"/>
        <v>44140</v>
      </c>
      <c r="B229" t="s">
        <v>1455</v>
      </c>
      <c r="C229" s="7">
        <v>0.23</v>
      </c>
      <c r="D229" s="7">
        <v>-0.64</v>
      </c>
      <c r="E229" s="7">
        <v>0.79</v>
      </c>
      <c r="G229" s="432">
        <f t="shared" si="12"/>
        <v>44140</v>
      </c>
      <c r="H229" s="7">
        <f t="shared" si="13"/>
        <v>0.87</v>
      </c>
      <c r="I229" s="7">
        <f t="shared" si="14"/>
        <v>-0.56000000000000005</v>
      </c>
      <c r="J229">
        <v>0</v>
      </c>
    </row>
    <row r="230" spans="1:10">
      <c r="A230" s="432">
        <f t="shared" si="15"/>
        <v>44141</v>
      </c>
      <c r="B230" t="s">
        <v>1456</v>
      </c>
      <c r="C230" s="7">
        <v>0.28999999999999998</v>
      </c>
      <c r="D230" s="7">
        <v>-0.62</v>
      </c>
      <c r="E230" s="7">
        <v>0.83</v>
      </c>
      <c r="G230" s="432">
        <f t="shared" si="12"/>
        <v>44141</v>
      </c>
      <c r="H230" s="7">
        <f t="shared" si="13"/>
        <v>0.90999999999999992</v>
      </c>
      <c r="I230" s="7">
        <f t="shared" si="14"/>
        <v>-0.54</v>
      </c>
      <c r="J230">
        <v>0</v>
      </c>
    </row>
    <row r="231" spans="1:10">
      <c r="A231" s="432">
        <f t="shared" si="15"/>
        <v>44144</v>
      </c>
      <c r="B231" t="s">
        <v>1457</v>
      </c>
      <c r="C231" s="7">
        <v>0.38</v>
      </c>
      <c r="D231" s="7">
        <v>-0.51</v>
      </c>
      <c r="E231" s="7">
        <v>0.96</v>
      </c>
      <c r="G231" s="432">
        <f t="shared" si="12"/>
        <v>44144</v>
      </c>
      <c r="H231" s="7">
        <f t="shared" si="13"/>
        <v>0.89</v>
      </c>
      <c r="I231" s="7">
        <f t="shared" si="14"/>
        <v>-0.57999999999999996</v>
      </c>
      <c r="J231">
        <v>0</v>
      </c>
    </row>
    <row r="232" spans="1:10">
      <c r="A232" s="432">
        <f t="shared" si="15"/>
        <v>44145</v>
      </c>
      <c r="B232" t="s">
        <v>1458</v>
      </c>
      <c r="C232" s="7">
        <v>0.4</v>
      </c>
      <c r="D232" s="7">
        <v>-0.49</v>
      </c>
      <c r="E232" s="7">
        <v>0.98</v>
      </c>
      <c r="G232" s="432">
        <f t="shared" si="12"/>
        <v>44145</v>
      </c>
      <c r="H232" s="7">
        <f t="shared" si="13"/>
        <v>0.89</v>
      </c>
      <c r="I232" s="7">
        <f t="shared" si="14"/>
        <v>-0.57999999999999996</v>
      </c>
      <c r="J232">
        <v>0</v>
      </c>
    </row>
    <row r="233" spans="1:10">
      <c r="A233" s="432">
        <f t="shared" si="15"/>
        <v>44146</v>
      </c>
      <c r="B233" t="s">
        <v>1459</v>
      </c>
      <c r="C233" s="7">
        <v>0.41</v>
      </c>
      <c r="D233" s="7">
        <v>-0.51</v>
      </c>
      <c r="E233" s="7" t="e">
        <v>#N/A</v>
      </c>
      <c r="G233" s="432">
        <f t="shared" si="12"/>
        <v>44146</v>
      </c>
      <c r="H233" s="7">
        <f t="shared" si="13"/>
        <v>0.91999999999999993</v>
      </c>
      <c r="I233" s="7" t="e">
        <f t="shared" si="14"/>
        <v>#N/A</v>
      </c>
      <c r="J233">
        <v>0</v>
      </c>
    </row>
    <row r="234" spans="1:10">
      <c r="A234" s="432">
        <f t="shared" si="15"/>
        <v>44147</v>
      </c>
      <c r="B234" t="s">
        <v>1460</v>
      </c>
      <c r="C234" s="7">
        <v>0.35</v>
      </c>
      <c r="D234" s="7">
        <v>-0.54</v>
      </c>
      <c r="E234" s="7">
        <v>0.88</v>
      </c>
      <c r="G234" s="432">
        <f t="shared" si="12"/>
        <v>44147</v>
      </c>
      <c r="H234" s="7">
        <f t="shared" si="13"/>
        <v>0.89</v>
      </c>
      <c r="I234" s="7">
        <f t="shared" si="14"/>
        <v>-0.53</v>
      </c>
      <c r="J234">
        <v>0</v>
      </c>
    </row>
    <row r="235" spans="1:10">
      <c r="A235" s="432">
        <f t="shared" si="15"/>
        <v>44148</v>
      </c>
      <c r="B235" t="s">
        <v>1461</v>
      </c>
      <c r="C235" s="7">
        <v>0.35</v>
      </c>
      <c r="D235" s="7">
        <v>-0.55000000000000004</v>
      </c>
      <c r="E235" s="7">
        <v>0.89</v>
      </c>
      <c r="G235" s="432">
        <f t="shared" si="12"/>
        <v>44148</v>
      </c>
      <c r="H235" s="7">
        <f t="shared" si="13"/>
        <v>0.9</v>
      </c>
      <c r="I235" s="7">
        <f t="shared" si="14"/>
        <v>-0.54</v>
      </c>
      <c r="J235">
        <v>0</v>
      </c>
    </row>
    <row r="236" spans="1:10">
      <c r="A236" s="432">
        <f t="shared" si="15"/>
        <v>44151</v>
      </c>
      <c r="B236" t="s">
        <v>1462</v>
      </c>
      <c r="C236" s="7">
        <v>0.35</v>
      </c>
      <c r="D236" s="7">
        <v>-0.55000000000000004</v>
      </c>
      <c r="E236" s="7">
        <v>0.91</v>
      </c>
      <c r="G236" s="432">
        <f t="shared" si="12"/>
        <v>44151</v>
      </c>
      <c r="H236" s="7">
        <f t="shared" si="13"/>
        <v>0.9</v>
      </c>
      <c r="I236" s="7">
        <f t="shared" si="14"/>
        <v>-0.56000000000000005</v>
      </c>
      <c r="J236">
        <v>0</v>
      </c>
    </row>
    <row r="237" spans="1:10">
      <c r="A237" s="432">
        <f t="shared" si="15"/>
        <v>44152</v>
      </c>
      <c r="B237" t="s">
        <v>1463</v>
      </c>
      <c r="C237" s="7">
        <v>0.32</v>
      </c>
      <c r="D237" s="7">
        <v>-0.56000000000000005</v>
      </c>
      <c r="E237" s="7">
        <v>0.87</v>
      </c>
      <c r="G237" s="432">
        <f t="shared" si="12"/>
        <v>44152</v>
      </c>
      <c r="H237" s="7">
        <f t="shared" si="13"/>
        <v>0.88000000000000012</v>
      </c>
      <c r="I237" s="7">
        <f t="shared" si="14"/>
        <v>-0.55000000000000004</v>
      </c>
      <c r="J237">
        <v>0</v>
      </c>
    </row>
    <row r="238" spans="1:10">
      <c r="A238" s="432">
        <f t="shared" si="15"/>
        <v>44153</v>
      </c>
      <c r="B238" t="s">
        <v>1464</v>
      </c>
      <c r="C238" s="7">
        <v>0.35</v>
      </c>
      <c r="D238" s="7">
        <v>-0.55000000000000004</v>
      </c>
      <c r="E238" s="7">
        <v>0.88</v>
      </c>
      <c r="G238" s="432">
        <f t="shared" si="12"/>
        <v>44153</v>
      </c>
      <c r="H238" s="7">
        <f t="shared" si="13"/>
        <v>0.9</v>
      </c>
      <c r="I238" s="7">
        <f t="shared" si="14"/>
        <v>-0.53</v>
      </c>
      <c r="J238">
        <v>0</v>
      </c>
    </row>
    <row r="239" spans="1:10">
      <c r="A239" s="432">
        <f t="shared" si="15"/>
        <v>44154</v>
      </c>
      <c r="B239" t="s">
        <v>1465</v>
      </c>
      <c r="C239" s="7">
        <v>0.33</v>
      </c>
      <c r="D239" s="7">
        <v>-0.56999999999999995</v>
      </c>
      <c r="E239" s="7">
        <v>0.86</v>
      </c>
      <c r="G239" s="432">
        <f t="shared" si="12"/>
        <v>44154</v>
      </c>
      <c r="H239" s="7">
        <f t="shared" si="13"/>
        <v>0.89999999999999991</v>
      </c>
      <c r="I239" s="7">
        <f t="shared" si="14"/>
        <v>-0.53</v>
      </c>
      <c r="J239">
        <v>0</v>
      </c>
    </row>
    <row r="240" spans="1:10">
      <c r="A240" s="432">
        <f t="shared" si="15"/>
        <v>44155</v>
      </c>
      <c r="B240" t="s">
        <v>1466</v>
      </c>
      <c r="C240" s="7">
        <v>0.31</v>
      </c>
      <c r="D240" s="7">
        <v>-0.59</v>
      </c>
      <c r="E240" s="7">
        <v>0.83</v>
      </c>
      <c r="G240" s="432">
        <f t="shared" si="12"/>
        <v>44155</v>
      </c>
      <c r="H240" s="7">
        <f t="shared" si="13"/>
        <v>0.89999999999999991</v>
      </c>
      <c r="I240" s="7">
        <f t="shared" si="14"/>
        <v>-0.52</v>
      </c>
      <c r="J240">
        <v>0</v>
      </c>
    </row>
    <row r="241" spans="1:10">
      <c r="A241" s="432">
        <f t="shared" si="15"/>
        <v>44158</v>
      </c>
      <c r="B241" t="s">
        <v>1467</v>
      </c>
      <c r="C241" s="7">
        <v>0.32</v>
      </c>
      <c r="D241" s="7">
        <v>-0.57999999999999996</v>
      </c>
      <c r="E241" s="7">
        <v>0.86</v>
      </c>
      <c r="G241" s="432">
        <f t="shared" si="12"/>
        <v>44158</v>
      </c>
      <c r="H241" s="7">
        <f t="shared" si="13"/>
        <v>0.89999999999999991</v>
      </c>
      <c r="I241" s="7">
        <f t="shared" si="14"/>
        <v>-0.54</v>
      </c>
      <c r="J241">
        <v>0</v>
      </c>
    </row>
    <row r="242" spans="1:10">
      <c r="A242" s="432">
        <f t="shared" si="15"/>
        <v>44159</v>
      </c>
      <c r="B242" t="s">
        <v>1468</v>
      </c>
      <c r="C242" s="7">
        <v>0.33</v>
      </c>
      <c r="D242" s="7">
        <v>-0.56000000000000005</v>
      </c>
      <c r="E242" s="7">
        <v>0.88</v>
      </c>
      <c r="G242" s="432">
        <f t="shared" si="12"/>
        <v>44159</v>
      </c>
      <c r="H242" s="7">
        <f t="shared" si="13"/>
        <v>0.89000000000000012</v>
      </c>
      <c r="I242" s="7">
        <f t="shared" si="14"/>
        <v>-0.55000000000000004</v>
      </c>
      <c r="J242">
        <v>0</v>
      </c>
    </row>
    <row r="243" spans="1:10">
      <c r="A243" s="432">
        <f t="shared" si="15"/>
        <v>44160</v>
      </c>
      <c r="B243" t="s">
        <v>1469</v>
      </c>
      <c r="C243" s="7">
        <v>0.31</v>
      </c>
      <c r="D243" s="7">
        <v>-0.56000000000000005</v>
      </c>
      <c r="E243" s="7">
        <v>0.88</v>
      </c>
      <c r="G243" s="432">
        <f t="shared" si="12"/>
        <v>44160</v>
      </c>
      <c r="H243" s="7">
        <f t="shared" si="13"/>
        <v>0.87000000000000011</v>
      </c>
      <c r="I243" s="7">
        <f t="shared" si="14"/>
        <v>-0.57000000000000006</v>
      </c>
      <c r="J243">
        <v>0</v>
      </c>
    </row>
    <row r="244" spans="1:10">
      <c r="A244" s="432">
        <f t="shared" si="15"/>
        <v>44161</v>
      </c>
      <c r="B244" t="s">
        <v>1470</v>
      </c>
      <c r="C244" s="7">
        <v>0.28999999999999998</v>
      </c>
      <c r="D244" s="7">
        <v>-0.59</v>
      </c>
      <c r="E244" s="7" t="e">
        <v>#N/A</v>
      </c>
      <c r="G244" s="432">
        <f t="shared" si="12"/>
        <v>44161</v>
      </c>
      <c r="H244" s="7">
        <f t="shared" si="13"/>
        <v>0.87999999999999989</v>
      </c>
      <c r="I244" s="7" t="e">
        <f t="shared" si="14"/>
        <v>#N/A</v>
      </c>
      <c r="J244">
        <v>0</v>
      </c>
    </row>
    <row r="245" spans="1:10">
      <c r="A245" s="432">
        <f t="shared" si="15"/>
        <v>44162</v>
      </c>
      <c r="B245" t="s">
        <v>1471</v>
      </c>
      <c r="C245" s="7">
        <v>0.28999999999999998</v>
      </c>
      <c r="D245" s="7">
        <v>-0.59</v>
      </c>
      <c r="E245" s="7">
        <v>0.84</v>
      </c>
      <c r="G245" s="432">
        <f t="shared" si="12"/>
        <v>44162</v>
      </c>
      <c r="H245" s="7">
        <f t="shared" si="13"/>
        <v>0.87999999999999989</v>
      </c>
      <c r="I245" s="7">
        <f t="shared" si="14"/>
        <v>-0.55000000000000004</v>
      </c>
      <c r="J245">
        <v>0</v>
      </c>
    </row>
    <row r="246" spans="1:10">
      <c r="A246" s="432">
        <f t="shared" si="15"/>
        <v>44165</v>
      </c>
      <c r="B246" t="s">
        <v>1472</v>
      </c>
      <c r="C246" s="7">
        <v>0.32</v>
      </c>
      <c r="D246" s="7">
        <v>-0.56999999999999995</v>
      </c>
      <c r="E246" s="7">
        <v>0.84</v>
      </c>
      <c r="G246" s="432">
        <f t="shared" si="12"/>
        <v>44165</v>
      </c>
      <c r="H246" s="7">
        <f t="shared" si="13"/>
        <v>0.8899999999999999</v>
      </c>
      <c r="I246" s="7">
        <f t="shared" si="14"/>
        <v>-0.52</v>
      </c>
      <c r="J246">
        <v>0</v>
      </c>
    </row>
    <row r="247" spans="1:10">
      <c r="A247" s="432">
        <f t="shared" si="15"/>
        <v>44166</v>
      </c>
      <c r="B247" t="s">
        <v>1473</v>
      </c>
      <c r="C247" s="7">
        <v>0.35</v>
      </c>
      <c r="D247" s="7">
        <v>-0.52</v>
      </c>
      <c r="E247" s="7">
        <v>0.92</v>
      </c>
      <c r="G247" s="432">
        <f t="shared" si="12"/>
        <v>44166</v>
      </c>
      <c r="H247" s="7">
        <f t="shared" si="13"/>
        <v>0.87</v>
      </c>
      <c r="I247" s="7">
        <f t="shared" si="14"/>
        <v>-0.57000000000000006</v>
      </c>
      <c r="J247">
        <v>0</v>
      </c>
    </row>
    <row r="248" spans="1:10">
      <c r="A248" s="432">
        <f t="shared" si="15"/>
        <v>44167</v>
      </c>
      <c r="B248" t="s">
        <v>1474</v>
      </c>
      <c r="C248" s="7">
        <v>0.35</v>
      </c>
      <c r="D248" s="7">
        <v>-0.52</v>
      </c>
      <c r="E248" s="7">
        <v>0.95</v>
      </c>
      <c r="G248" s="432">
        <f t="shared" si="12"/>
        <v>44167</v>
      </c>
      <c r="H248" s="7">
        <f t="shared" si="13"/>
        <v>0.87</v>
      </c>
      <c r="I248" s="7">
        <f t="shared" si="14"/>
        <v>-0.6</v>
      </c>
      <c r="J248">
        <v>0</v>
      </c>
    </row>
    <row r="249" spans="1:10">
      <c r="A249" s="432">
        <f t="shared" si="15"/>
        <v>44168</v>
      </c>
      <c r="B249" t="s">
        <v>1475</v>
      </c>
      <c r="C249" s="7">
        <v>0.33</v>
      </c>
      <c r="D249" s="7">
        <v>-0.56000000000000005</v>
      </c>
      <c r="E249" s="7">
        <v>0.92</v>
      </c>
      <c r="G249" s="432">
        <f t="shared" si="12"/>
        <v>44168</v>
      </c>
      <c r="H249" s="7">
        <f t="shared" si="13"/>
        <v>0.89000000000000012</v>
      </c>
      <c r="I249" s="7">
        <f t="shared" si="14"/>
        <v>-0.59000000000000008</v>
      </c>
      <c r="J249">
        <v>0</v>
      </c>
    </row>
    <row r="250" spans="1:10">
      <c r="A250" s="432">
        <f t="shared" si="15"/>
        <v>44169</v>
      </c>
      <c r="B250" t="s">
        <v>1476</v>
      </c>
      <c r="C250" s="7">
        <v>0.35</v>
      </c>
      <c r="D250" s="7">
        <v>-0.55000000000000004</v>
      </c>
      <c r="E250" s="7">
        <v>0.97</v>
      </c>
      <c r="G250" s="432">
        <f t="shared" si="12"/>
        <v>44169</v>
      </c>
      <c r="H250" s="7">
        <f t="shared" si="13"/>
        <v>0.9</v>
      </c>
      <c r="I250" s="7">
        <f t="shared" si="14"/>
        <v>-0.62</v>
      </c>
      <c r="J250">
        <v>0</v>
      </c>
    </row>
    <row r="251" spans="1:10">
      <c r="A251" s="432">
        <f t="shared" si="15"/>
        <v>44172</v>
      </c>
      <c r="B251" t="s">
        <v>1477</v>
      </c>
      <c r="C251" s="7">
        <v>0.28999999999999998</v>
      </c>
      <c r="D251" s="7">
        <v>-0.57999999999999996</v>
      </c>
      <c r="E251" s="7">
        <v>0.94</v>
      </c>
      <c r="G251" s="432">
        <f t="shared" si="12"/>
        <v>44172</v>
      </c>
      <c r="H251" s="7">
        <f t="shared" si="13"/>
        <v>0.86999999999999988</v>
      </c>
      <c r="I251" s="7">
        <f t="shared" si="14"/>
        <v>-0.64999999999999991</v>
      </c>
      <c r="J251">
        <v>0</v>
      </c>
    </row>
    <row r="252" spans="1:10">
      <c r="A252" s="432">
        <f t="shared" si="15"/>
        <v>44173</v>
      </c>
      <c r="B252" t="s">
        <v>1478</v>
      </c>
      <c r="C252" s="7">
        <v>0.25</v>
      </c>
      <c r="D252" s="7">
        <v>-0.61</v>
      </c>
      <c r="E252" s="7">
        <v>0.92</v>
      </c>
      <c r="G252" s="432">
        <f t="shared" si="12"/>
        <v>44173</v>
      </c>
      <c r="H252" s="7">
        <f t="shared" si="13"/>
        <v>0.86</v>
      </c>
      <c r="I252" s="7">
        <f t="shared" si="14"/>
        <v>-0.67</v>
      </c>
      <c r="J252">
        <v>0</v>
      </c>
    </row>
    <row r="253" spans="1:10">
      <c r="A253" s="432">
        <f t="shared" si="15"/>
        <v>44174</v>
      </c>
      <c r="B253" t="s">
        <v>1479</v>
      </c>
      <c r="C253" s="7">
        <v>0.26</v>
      </c>
      <c r="D253" s="7">
        <v>-0.61</v>
      </c>
      <c r="E253" s="7">
        <v>0.95</v>
      </c>
      <c r="G253" s="432">
        <f t="shared" si="12"/>
        <v>44174</v>
      </c>
      <c r="H253" s="7">
        <f t="shared" si="13"/>
        <v>0.87</v>
      </c>
      <c r="I253" s="7">
        <f t="shared" si="14"/>
        <v>-0.69</v>
      </c>
      <c r="J253">
        <v>0</v>
      </c>
    </row>
    <row r="254" spans="1:10">
      <c r="A254" s="432">
        <f t="shared" si="15"/>
        <v>44175</v>
      </c>
      <c r="B254" t="s">
        <v>1480</v>
      </c>
      <c r="C254" s="7">
        <v>0.22</v>
      </c>
      <c r="D254" s="7">
        <v>-0.61</v>
      </c>
      <c r="E254" s="7">
        <v>0.92</v>
      </c>
      <c r="G254" s="432">
        <f t="shared" si="12"/>
        <v>44175</v>
      </c>
      <c r="H254" s="7">
        <f t="shared" si="13"/>
        <v>0.83</v>
      </c>
      <c r="I254" s="7">
        <f t="shared" si="14"/>
        <v>-0.70000000000000007</v>
      </c>
      <c r="J254">
        <v>0</v>
      </c>
    </row>
    <row r="255" spans="1:10">
      <c r="A255" s="432">
        <f t="shared" si="15"/>
        <v>44176</v>
      </c>
      <c r="B255" t="s">
        <v>1481</v>
      </c>
      <c r="C255" s="7">
        <v>0.18</v>
      </c>
      <c r="D255" s="7">
        <v>-0.63</v>
      </c>
      <c r="E255" s="7">
        <v>0.9</v>
      </c>
      <c r="G255" s="432">
        <f t="shared" si="12"/>
        <v>44176</v>
      </c>
      <c r="H255" s="7">
        <f t="shared" si="13"/>
        <v>0.81</v>
      </c>
      <c r="I255" s="7">
        <f t="shared" si="14"/>
        <v>-0.72</v>
      </c>
      <c r="J255">
        <v>0</v>
      </c>
    </row>
    <row r="256" spans="1:10">
      <c r="A256" s="432">
        <f t="shared" si="15"/>
        <v>44179</v>
      </c>
      <c r="B256" t="s">
        <v>1482</v>
      </c>
      <c r="C256" s="7">
        <v>0.22</v>
      </c>
      <c r="D256" s="7">
        <v>-0.62</v>
      </c>
      <c r="E256" s="7">
        <v>0.9</v>
      </c>
      <c r="G256" s="432">
        <f t="shared" si="12"/>
        <v>44179</v>
      </c>
      <c r="H256" s="7">
        <f t="shared" si="13"/>
        <v>0.84</v>
      </c>
      <c r="I256" s="7">
        <f t="shared" si="14"/>
        <v>-0.68</v>
      </c>
      <c r="J256">
        <v>0</v>
      </c>
    </row>
    <row r="257" spans="1:10">
      <c r="A257" s="432">
        <f t="shared" si="15"/>
        <v>44180</v>
      </c>
      <c r="B257" t="s">
        <v>1483</v>
      </c>
      <c r="C257" s="7">
        <v>0.27</v>
      </c>
      <c r="D257" s="7">
        <v>-0.61</v>
      </c>
      <c r="E257" s="7">
        <v>0.92</v>
      </c>
      <c r="G257" s="432">
        <f t="shared" si="12"/>
        <v>44180</v>
      </c>
      <c r="H257" s="7">
        <f t="shared" si="13"/>
        <v>0.88</v>
      </c>
      <c r="I257" s="7">
        <f t="shared" si="14"/>
        <v>-0.65</v>
      </c>
      <c r="J257">
        <v>0</v>
      </c>
    </row>
    <row r="258" spans="1:10">
      <c r="A258" s="432">
        <f t="shared" si="15"/>
        <v>44181</v>
      </c>
      <c r="B258" t="s">
        <v>1484</v>
      </c>
      <c r="C258" s="7">
        <v>0.27</v>
      </c>
      <c r="D258" s="7">
        <v>-0.56999999999999995</v>
      </c>
      <c r="E258" s="7">
        <v>0.92</v>
      </c>
      <c r="G258" s="432">
        <f t="shared" si="12"/>
        <v>44181</v>
      </c>
      <c r="H258" s="7">
        <f t="shared" si="13"/>
        <v>0.84</v>
      </c>
      <c r="I258" s="7">
        <f t="shared" si="14"/>
        <v>-0.65</v>
      </c>
      <c r="J258">
        <v>0</v>
      </c>
    </row>
    <row r="259" spans="1:10">
      <c r="A259" s="432">
        <f t="shared" si="15"/>
        <v>44182</v>
      </c>
      <c r="B259" t="s">
        <v>1485</v>
      </c>
      <c r="C259" s="7">
        <v>0.28000000000000003</v>
      </c>
      <c r="D259" s="7">
        <v>-0.56999999999999995</v>
      </c>
      <c r="E259" s="7">
        <v>0.94</v>
      </c>
      <c r="G259" s="432">
        <f t="shared" si="12"/>
        <v>44182</v>
      </c>
      <c r="H259" s="7">
        <f t="shared" si="13"/>
        <v>0.85</v>
      </c>
      <c r="I259" s="7">
        <f t="shared" si="14"/>
        <v>-0.65999999999999992</v>
      </c>
      <c r="J259">
        <v>0</v>
      </c>
    </row>
    <row r="260" spans="1:10">
      <c r="A260" s="432">
        <f t="shared" si="15"/>
        <v>44183</v>
      </c>
      <c r="B260" t="s">
        <v>1486</v>
      </c>
      <c r="C260" s="7">
        <v>0.24</v>
      </c>
      <c r="D260" s="7">
        <v>-0.56999999999999995</v>
      </c>
      <c r="E260" s="7">
        <v>0.95</v>
      </c>
      <c r="G260" s="432">
        <f t="shared" si="12"/>
        <v>44183</v>
      </c>
      <c r="H260" s="7">
        <f t="shared" si="13"/>
        <v>0.80999999999999994</v>
      </c>
      <c r="I260" s="7">
        <f t="shared" si="14"/>
        <v>-0.71</v>
      </c>
      <c r="J260">
        <v>0</v>
      </c>
    </row>
    <row r="261" spans="1:10">
      <c r="A261" s="432">
        <f t="shared" si="15"/>
        <v>44186</v>
      </c>
      <c r="B261" t="s">
        <v>1487</v>
      </c>
      <c r="C261" s="7">
        <v>0.21</v>
      </c>
      <c r="D261" s="7">
        <v>-0.57999999999999996</v>
      </c>
      <c r="E261" s="7">
        <v>0.95</v>
      </c>
      <c r="G261" s="432">
        <f t="shared" si="12"/>
        <v>44186</v>
      </c>
      <c r="H261" s="7">
        <f t="shared" si="13"/>
        <v>0.78999999999999992</v>
      </c>
      <c r="I261" s="7">
        <f t="shared" si="14"/>
        <v>-0.74</v>
      </c>
      <c r="J261">
        <v>0</v>
      </c>
    </row>
    <row r="262" spans="1:10">
      <c r="A262" s="432">
        <f t="shared" si="15"/>
        <v>44187</v>
      </c>
      <c r="B262" t="s">
        <v>1488</v>
      </c>
      <c r="C262" s="7">
        <v>0.19</v>
      </c>
      <c r="D262" s="7">
        <v>-0.6</v>
      </c>
      <c r="E262" s="7">
        <v>0.93</v>
      </c>
      <c r="G262" s="432">
        <f t="shared" si="12"/>
        <v>44187</v>
      </c>
      <c r="H262" s="7">
        <f t="shared" si="13"/>
        <v>0.79</v>
      </c>
      <c r="I262" s="7">
        <f t="shared" si="14"/>
        <v>-0.74</v>
      </c>
      <c r="J262">
        <v>0</v>
      </c>
    </row>
    <row r="263" spans="1:10">
      <c r="A263" s="432">
        <f t="shared" si="15"/>
        <v>44188</v>
      </c>
      <c r="B263" t="s">
        <v>1489</v>
      </c>
      <c r="C263" s="7">
        <v>0.28999999999999998</v>
      </c>
      <c r="D263" s="7">
        <v>-0.55000000000000004</v>
      </c>
      <c r="E263" s="7">
        <v>0.96</v>
      </c>
      <c r="G263" s="432">
        <f t="shared" si="12"/>
        <v>44188</v>
      </c>
      <c r="H263" s="7">
        <f t="shared" si="13"/>
        <v>0.84000000000000008</v>
      </c>
      <c r="I263" s="7">
        <f t="shared" si="14"/>
        <v>-0.66999999999999993</v>
      </c>
      <c r="J263">
        <v>0</v>
      </c>
    </row>
    <row r="264" spans="1:10">
      <c r="A264" s="432">
        <f t="shared" si="15"/>
        <v>44189</v>
      </c>
      <c r="B264" t="s">
        <v>1490</v>
      </c>
      <c r="C264" s="7">
        <v>0.26</v>
      </c>
      <c r="D264" s="7">
        <v>-0.55000000000000004</v>
      </c>
      <c r="E264" s="7">
        <v>0.94</v>
      </c>
      <c r="G264" s="432">
        <f t="shared" si="12"/>
        <v>44189</v>
      </c>
      <c r="H264" s="7">
        <f t="shared" si="13"/>
        <v>0.81</v>
      </c>
      <c r="I264" s="7">
        <f t="shared" si="14"/>
        <v>-0.67999999999999994</v>
      </c>
      <c r="J264">
        <v>0</v>
      </c>
    </row>
    <row r="265" spans="1:10">
      <c r="A265" s="432">
        <f t="shared" si="15"/>
        <v>44190</v>
      </c>
      <c r="B265" t="s">
        <v>1491</v>
      </c>
      <c r="C265" s="7" t="e">
        <v>#N/A</v>
      </c>
      <c r="D265" s="7" t="e">
        <v>#N/A</v>
      </c>
      <c r="E265" s="7" t="e">
        <v>#N/A</v>
      </c>
      <c r="G265" s="432">
        <f t="shared" ref="G265:G328" si="16">A265</f>
        <v>44190</v>
      </c>
      <c r="H265" s="7" t="e">
        <f t="shared" ref="H265:H328" si="17">C265-D265</f>
        <v>#N/A</v>
      </c>
      <c r="I265" s="7" t="e">
        <f t="shared" ref="I265:I328" si="18">C265-E265</f>
        <v>#N/A</v>
      </c>
      <c r="J265">
        <v>0</v>
      </c>
    </row>
    <row r="266" spans="1:10">
      <c r="A266" s="432">
        <f t="shared" si="15"/>
        <v>44193</v>
      </c>
      <c r="B266" t="s">
        <v>1492</v>
      </c>
      <c r="C266" s="7">
        <v>0.26</v>
      </c>
      <c r="D266" s="7">
        <v>-0.56999999999999995</v>
      </c>
      <c r="E266" s="7">
        <v>0.94</v>
      </c>
      <c r="G266" s="432">
        <f t="shared" si="16"/>
        <v>44193</v>
      </c>
      <c r="H266" s="7">
        <f t="shared" si="17"/>
        <v>0.83</v>
      </c>
      <c r="I266" s="7">
        <f t="shared" si="18"/>
        <v>-0.67999999999999994</v>
      </c>
      <c r="J266">
        <v>0</v>
      </c>
    </row>
    <row r="267" spans="1:10">
      <c r="A267" s="432">
        <f t="shared" si="15"/>
        <v>44194</v>
      </c>
      <c r="B267" t="s">
        <v>1493</v>
      </c>
      <c r="C267" s="7">
        <v>0.21</v>
      </c>
      <c r="D267" s="7">
        <v>-0.56999999999999995</v>
      </c>
      <c r="E267" s="7">
        <v>0.94</v>
      </c>
      <c r="G267" s="432">
        <f t="shared" si="16"/>
        <v>44194</v>
      </c>
      <c r="H267" s="7">
        <f t="shared" si="17"/>
        <v>0.77999999999999992</v>
      </c>
      <c r="I267" s="7">
        <f t="shared" si="18"/>
        <v>-0.73</v>
      </c>
      <c r="J267">
        <v>0</v>
      </c>
    </row>
    <row r="268" spans="1:10">
      <c r="A268" s="432">
        <f t="shared" si="15"/>
        <v>44195</v>
      </c>
      <c r="B268" t="s">
        <v>1494</v>
      </c>
      <c r="C268" s="7">
        <v>0.21</v>
      </c>
      <c r="D268" s="7">
        <v>-0.57999999999999996</v>
      </c>
      <c r="E268" s="7">
        <v>0.93</v>
      </c>
      <c r="G268" s="432">
        <f t="shared" si="16"/>
        <v>44195</v>
      </c>
      <c r="H268" s="7">
        <f t="shared" si="17"/>
        <v>0.78999999999999992</v>
      </c>
      <c r="I268" s="7">
        <f t="shared" si="18"/>
        <v>-0.72000000000000008</v>
      </c>
      <c r="J268">
        <v>0</v>
      </c>
    </row>
    <row r="269" spans="1:10">
      <c r="A269" s="432">
        <f t="shared" si="15"/>
        <v>44196</v>
      </c>
      <c r="B269" t="s">
        <v>1495</v>
      </c>
      <c r="C269" s="7">
        <v>0.2</v>
      </c>
      <c r="D269" s="7">
        <v>-0.57999999999999996</v>
      </c>
      <c r="E269" s="7">
        <v>0.93</v>
      </c>
      <c r="G269" s="432">
        <f t="shared" si="16"/>
        <v>44196</v>
      </c>
      <c r="H269" s="7">
        <f t="shared" si="17"/>
        <v>0.78</v>
      </c>
      <c r="I269" s="7">
        <f t="shared" si="18"/>
        <v>-0.73</v>
      </c>
      <c r="J269">
        <v>0</v>
      </c>
    </row>
    <row r="270" spans="1:10">
      <c r="A270" s="432">
        <f t="shared" ref="A270:A333" si="19">+A265+7</f>
        <v>44197</v>
      </c>
      <c r="B270" t="s">
        <v>1496</v>
      </c>
      <c r="C270" s="7" t="e">
        <v>#N/A</v>
      </c>
      <c r="D270" s="7" t="e">
        <v>#N/A</v>
      </c>
      <c r="E270" s="7" t="e">
        <v>#N/A</v>
      </c>
      <c r="G270" s="432">
        <f t="shared" si="16"/>
        <v>44197</v>
      </c>
      <c r="H270" s="7" t="e">
        <f t="shared" si="17"/>
        <v>#N/A</v>
      </c>
      <c r="I270" s="7" t="e">
        <f t="shared" si="18"/>
        <v>#N/A</v>
      </c>
      <c r="J270">
        <v>0</v>
      </c>
    </row>
    <row r="271" spans="1:10">
      <c r="A271" s="432">
        <f t="shared" si="19"/>
        <v>44200</v>
      </c>
      <c r="B271" t="s">
        <v>1497</v>
      </c>
      <c r="C271" s="7">
        <v>0.17</v>
      </c>
      <c r="D271" s="7">
        <v>-0.6</v>
      </c>
      <c r="E271" s="7">
        <v>0.93</v>
      </c>
      <c r="G271" s="432">
        <f t="shared" si="16"/>
        <v>44200</v>
      </c>
      <c r="H271" s="7">
        <f t="shared" si="17"/>
        <v>0.77</v>
      </c>
      <c r="I271" s="7">
        <f t="shared" si="18"/>
        <v>-0.76</v>
      </c>
      <c r="J271">
        <v>0</v>
      </c>
    </row>
    <row r="272" spans="1:10">
      <c r="A272" s="432">
        <f t="shared" si="19"/>
        <v>44201</v>
      </c>
      <c r="B272" t="s">
        <v>1498</v>
      </c>
      <c r="C272" s="7">
        <v>0.21</v>
      </c>
      <c r="D272" s="7">
        <v>-0.57999999999999996</v>
      </c>
      <c r="E272" s="7">
        <v>0.96</v>
      </c>
      <c r="G272" s="432">
        <f t="shared" si="16"/>
        <v>44201</v>
      </c>
      <c r="H272" s="7">
        <f t="shared" si="17"/>
        <v>0.78999999999999992</v>
      </c>
      <c r="I272" s="7">
        <f t="shared" si="18"/>
        <v>-0.75</v>
      </c>
      <c r="J272">
        <v>0</v>
      </c>
    </row>
    <row r="273" spans="1:10">
      <c r="A273" s="432">
        <f t="shared" si="19"/>
        <v>44202</v>
      </c>
      <c r="B273" t="s">
        <v>1499</v>
      </c>
      <c r="C273" s="7">
        <v>0.25</v>
      </c>
      <c r="D273" s="7">
        <v>-0.56000000000000005</v>
      </c>
      <c r="E273" s="7">
        <v>1.04</v>
      </c>
      <c r="G273" s="432">
        <f t="shared" si="16"/>
        <v>44202</v>
      </c>
      <c r="H273" s="7">
        <f t="shared" si="17"/>
        <v>0.81</v>
      </c>
      <c r="I273" s="7">
        <f t="shared" si="18"/>
        <v>-0.79</v>
      </c>
      <c r="J273">
        <v>0</v>
      </c>
    </row>
    <row r="274" spans="1:10">
      <c r="A274" s="432">
        <f t="shared" si="19"/>
        <v>44203</v>
      </c>
      <c r="B274" t="s">
        <v>1500</v>
      </c>
      <c r="C274" s="7">
        <v>0.28999999999999998</v>
      </c>
      <c r="D274" s="7">
        <v>-0.56000000000000005</v>
      </c>
      <c r="E274" s="7">
        <v>1.08</v>
      </c>
      <c r="G274" s="432">
        <f t="shared" si="16"/>
        <v>44203</v>
      </c>
      <c r="H274" s="7">
        <f t="shared" si="17"/>
        <v>0.85000000000000009</v>
      </c>
      <c r="I274" s="7">
        <f t="shared" si="18"/>
        <v>-0.79</v>
      </c>
      <c r="J274">
        <v>0</v>
      </c>
    </row>
    <row r="275" spans="1:10">
      <c r="A275" s="432">
        <f t="shared" si="19"/>
        <v>44204</v>
      </c>
      <c r="B275" t="s">
        <v>1501</v>
      </c>
      <c r="C275" s="7">
        <v>0.28999999999999998</v>
      </c>
      <c r="D275" s="7">
        <v>-0.52</v>
      </c>
      <c r="E275" s="7">
        <v>1.1299999999999999</v>
      </c>
      <c r="G275" s="432">
        <f t="shared" si="16"/>
        <v>44204</v>
      </c>
      <c r="H275" s="7">
        <f t="shared" si="17"/>
        <v>0.81</v>
      </c>
      <c r="I275" s="7">
        <f t="shared" si="18"/>
        <v>-0.83999999999999986</v>
      </c>
      <c r="J275">
        <v>0</v>
      </c>
    </row>
    <row r="276" spans="1:10">
      <c r="A276" s="432">
        <f t="shared" si="19"/>
        <v>44207</v>
      </c>
      <c r="B276" t="s">
        <v>1502</v>
      </c>
      <c r="C276" s="7">
        <v>0.31</v>
      </c>
      <c r="D276" s="7">
        <v>-0.5</v>
      </c>
      <c r="E276" s="7">
        <v>1.1499999999999999</v>
      </c>
      <c r="G276" s="432">
        <f t="shared" si="16"/>
        <v>44207</v>
      </c>
      <c r="H276" s="7">
        <f t="shared" si="17"/>
        <v>0.81</v>
      </c>
      <c r="I276" s="7">
        <f t="shared" si="18"/>
        <v>-0.83999999999999986</v>
      </c>
      <c r="J276">
        <v>0</v>
      </c>
    </row>
    <row r="277" spans="1:10">
      <c r="A277" s="432">
        <f t="shared" si="19"/>
        <v>44208</v>
      </c>
      <c r="B277" t="s">
        <v>1503</v>
      </c>
      <c r="C277" s="7">
        <v>0.36</v>
      </c>
      <c r="D277" s="7">
        <v>-0.48</v>
      </c>
      <c r="E277" s="7">
        <v>1.1499999999999999</v>
      </c>
      <c r="G277" s="432">
        <f t="shared" si="16"/>
        <v>44208</v>
      </c>
      <c r="H277" s="7">
        <f t="shared" si="17"/>
        <v>0.84</v>
      </c>
      <c r="I277" s="7">
        <f t="shared" si="18"/>
        <v>-0.78999999999999992</v>
      </c>
      <c r="J277">
        <v>0</v>
      </c>
    </row>
    <row r="278" spans="1:10">
      <c r="A278" s="432">
        <f t="shared" si="19"/>
        <v>44209</v>
      </c>
      <c r="B278" t="s">
        <v>1504</v>
      </c>
      <c r="C278" s="7">
        <v>0.31</v>
      </c>
      <c r="D278" s="7">
        <v>-0.53</v>
      </c>
      <c r="E278" s="7">
        <v>1.1000000000000001</v>
      </c>
      <c r="G278" s="432">
        <f t="shared" si="16"/>
        <v>44209</v>
      </c>
      <c r="H278" s="7">
        <f t="shared" si="17"/>
        <v>0.84000000000000008</v>
      </c>
      <c r="I278" s="7">
        <f t="shared" si="18"/>
        <v>-0.79</v>
      </c>
      <c r="J278">
        <v>0</v>
      </c>
    </row>
    <row r="279" spans="1:10">
      <c r="A279" s="432">
        <f t="shared" si="19"/>
        <v>44210</v>
      </c>
      <c r="B279" t="s">
        <v>1505</v>
      </c>
      <c r="C279" s="7">
        <v>0.28999999999999998</v>
      </c>
      <c r="D279" s="7">
        <v>-0.55000000000000004</v>
      </c>
      <c r="E279" s="7">
        <v>1.1499999999999999</v>
      </c>
      <c r="G279" s="432">
        <f t="shared" si="16"/>
        <v>44210</v>
      </c>
      <c r="H279" s="7">
        <f t="shared" si="17"/>
        <v>0.84000000000000008</v>
      </c>
      <c r="I279" s="7">
        <f t="shared" si="18"/>
        <v>-0.85999999999999988</v>
      </c>
      <c r="J279">
        <v>0</v>
      </c>
    </row>
    <row r="280" spans="1:10">
      <c r="A280" s="432">
        <f t="shared" si="19"/>
        <v>44211</v>
      </c>
      <c r="B280" t="s">
        <v>1506</v>
      </c>
      <c r="C280" s="7">
        <v>0.28999999999999998</v>
      </c>
      <c r="D280" s="7">
        <v>-0.55000000000000004</v>
      </c>
      <c r="E280" s="7">
        <v>1.1100000000000001</v>
      </c>
      <c r="G280" s="432">
        <f t="shared" si="16"/>
        <v>44211</v>
      </c>
      <c r="H280" s="7">
        <f t="shared" si="17"/>
        <v>0.84000000000000008</v>
      </c>
      <c r="I280" s="7">
        <f t="shared" si="18"/>
        <v>-0.82000000000000006</v>
      </c>
      <c r="J280">
        <v>0</v>
      </c>
    </row>
    <row r="281" spans="1:10">
      <c r="A281" s="432">
        <f t="shared" si="19"/>
        <v>44214</v>
      </c>
      <c r="B281" t="s">
        <v>1507</v>
      </c>
      <c r="C281" s="7">
        <v>0.28999999999999998</v>
      </c>
      <c r="D281" s="7">
        <v>-0.52</v>
      </c>
      <c r="E281" s="7" t="e">
        <v>#N/A</v>
      </c>
      <c r="G281" s="432">
        <f t="shared" si="16"/>
        <v>44214</v>
      </c>
      <c r="H281" s="7">
        <f t="shared" si="17"/>
        <v>0.81</v>
      </c>
      <c r="I281" s="7" t="e">
        <f t="shared" si="18"/>
        <v>#N/A</v>
      </c>
      <c r="J281">
        <v>0</v>
      </c>
    </row>
    <row r="282" spans="1:10">
      <c r="A282" s="432">
        <f t="shared" si="19"/>
        <v>44215</v>
      </c>
      <c r="B282" t="s">
        <v>1508</v>
      </c>
      <c r="C282" s="7">
        <v>0.28999999999999998</v>
      </c>
      <c r="D282" s="7">
        <v>-0.53</v>
      </c>
      <c r="E282" s="7">
        <v>1.1000000000000001</v>
      </c>
      <c r="G282" s="432">
        <f t="shared" si="16"/>
        <v>44215</v>
      </c>
      <c r="H282" s="7">
        <f t="shared" si="17"/>
        <v>0.82000000000000006</v>
      </c>
      <c r="I282" s="7">
        <f t="shared" si="18"/>
        <v>-0.81</v>
      </c>
      <c r="J282">
        <v>0</v>
      </c>
    </row>
    <row r="283" spans="1:10">
      <c r="A283" s="432">
        <f t="shared" si="19"/>
        <v>44216</v>
      </c>
      <c r="B283" t="s">
        <v>1509</v>
      </c>
      <c r="C283" s="7">
        <v>0.3</v>
      </c>
      <c r="D283" s="7">
        <v>-0.53</v>
      </c>
      <c r="E283" s="7">
        <v>1.1000000000000001</v>
      </c>
      <c r="G283" s="432">
        <f t="shared" si="16"/>
        <v>44216</v>
      </c>
      <c r="H283" s="7">
        <f t="shared" si="17"/>
        <v>0.83000000000000007</v>
      </c>
      <c r="I283" s="7">
        <f t="shared" si="18"/>
        <v>-0.8</v>
      </c>
      <c r="J283">
        <v>0</v>
      </c>
    </row>
    <row r="284" spans="1:10">
      <c r="A284" s="432">
        <f t="shared" si="19"/>
        <v>44217</v>
      </c>
      <c r="B284" t="s">
        <v>1510</v>
      </c>
      <c r="C284" s="7">
        <v>0.33</v>
      </c>
      <c r="D284" s="7">
        <v>-0.49</v>
      </c>
      <c r="E284" s="7">
        <v>1.1200000000000001</v>
      </c>
      <c r="G284" s="432">
        <f t="shared" si="16"/>
        <v>44217</v>
      </c>
      <c r="H284" s="7">
        <f t="shared" si="17"/>
        <v>0.82000000000000006</v>
      </c>
      <c r="I284" s="7">
        <f t="shared" si="18"/>
        <v>-0.79</v>
      </c>
      <c r="J284">
        <v>0</v>
      </c>
    </row>
    <row r="285" spans="1:10">
      <c r="A285" s="432">
        <f t="shared" si="19"/>
        <v>44218</v>
      </c>
      <c r="B285" t="s">
        <v>1511</v>
      </c>
      <c r="C285" s="7">
        <v>0.3</v>
      </c>
      <c r="D285" s="7">
        <v>-0.52</v>
      </c>
      <c r="E285" s="7">
        <v>1.1000000000000001</v>
      </c>
      <c r="G285" s="432">
        <f t="shared" si="16"/>
        <v>44218</v>
      </c>
      <c r="H285" s="7">
        <f t="shared" si="17"/>
        <v>0.82000000000000006</v>
      </c>
      <c r="I285" s="7">
        <f t="shared" si="18"/>
        <v>-0.8</v>
      </c>
      <c r="J285">
        <v>0</v>
      </c>
    </row>
    <row r="286" spans="1:10">
      <c r="A286" s="432">
        <f t="shared" si="19"/>
        <v>44221</v>
      </c>
      <c r="B286" t="s">
        <v>1512</v>
      </c>
      <c r="C286" s="7">
        <v>0.26</v>
      </c>
      <c r="D286" s="7">
        <v>-0.55000000000000004</v>
      </c>
      <c r="E286" s="7">
        <v>1.05</v>
      </c>
      <c r="G286" s="432">
        <f t="shared" si="16"/>
        <v>44221</v>
      </c>
      <c r="H286" s="7">
        <f t="shared" si="17"/>
        <v>0.81</v>
      </c>
      <c r="I286" s="7">
        <f t="shared" si="18"/>
        <v>-0.79</v>
      </c>
      <c r="J286">
        <v>0</v>
      </c>
    </row>
    <row r="287" spans="1:10">
      <c r="A287" s="432">
        <f t="shared" si="19"/>
        <v>44222</v>
      </c>
      <c r="B287" t="s">
        <v>1513</v>
      </c>
      <c r="C287" s="7">
        <v>0.27</v>
      </c>
      <c r="D287" s="7">
        <v>-0.53</v>
      </c>
      <c r="E287" s="7">
        <v>1.05</v>
      </c>
      <c r="G287" s="432">
        <f t="shared" si="16"/>
        <v>44222</v>
      </c>
      <c r="H287" s="7">
        <f t="shared" si="17"/>
        <v>0.8</v>
      </c>
      <c r="I287" s="7">
        <f t="shared" si="18"/>
        <v>-0.78</v>
      </c>
      <c r="J287">
        <v>0</v>
      </c>
    </row>
    <row r="288" spans="1:10">
      <c r="A288" s="432">
        <f t="shared" si="19"/>
        <v>44223</v>
      </c>
      <c r="B288" t="s">
        <v>1514</v>
      </c>
      <c r="C288" s="7">
        <v>0.27</v>
      </c>
      <c r="D288" s="7">
        <v>-0.54</v>
      </c>
      <c r="E288" s="7">
        <v>1.04</v>
      </c>
      <c r="G288" s="432">
        <f t="shared" si="16"/>
        <v>44223</v>
      </c>
      <c r="H288" s="7">
        <f t="shared" si="17"/>
        <v>0.81</v>
      </c>
      <c r="I288" s="7">
        <f t="shared" si="18"/>
        <v>-0.77</v>
      </c>
      <c r="J288">
        <v>0</v>
      </c>
    </row>
    <row r="289" spans="1:10">
      <c r="A289" s="432">
        <f t="shared" si="19"/>
        <v>44224</v>
      </c>
      <c r="B289" t="s">
        <v>1515</v>
      </c>
      <c r="C289" s="7">
        <v>0.28999999999999998</v>
      </c>
      <c r="D289" s="7">
        <v>-0.54</v>
      </c>
      <c r="E289" s="7">
        <v>1.07</v>
      </c>
      <c r="G289" s="432">
        <f t="shared" si="16"/>
        <v>44224</v>
      </c>
      <c r="H289" s="7">
        <f t="shared" si="17"/>
        <v>0.83000000000000007</v>
      </c>
      <c r="I289" s="7">
        <f t="shared" si="18"/>
        <v>-0.78</v>
      </c>
      <c r="J289">
        <v>0</v>
      </c>
    </row>
    <row r="290" spans="1:10">
      <c r="A290" s="432">
        <f t="shared" si="19"/>
        <v>44225</v>
      </c>
      <c r="B290" t="s">
        <v>1516</v>
      </c>
      <c r="C290" s="7">
        <v>0.32</v>
      </c>
      <c r="D290" s="7">
        <v>-0.52</v>
      </c>
      <c r="E290" s="7">
        <v>1.1100000000000001</v>
      </c>
      <c r="G290" s="432">
        <f t="shared" si="16"/>
        <v>44225</v>
      </c>
      <c r="H290" s="7">
        <f t="shared" si="17"/>
        <v>0.84000000000000008</v>
      </c>
      <c r="I290" s="7">
        <f t="shared" si="18"/>
        <v>-0.79</v>
      </c>
      <c r="J290">
        <v>0</v>
      </c>
    </row>
    <row r="291" spans="1:10">
      <c r="A291" s="432">
        <f t="shared" si="19"/>
        <v>44228</v>
      </c>
      <c r="B291" t="s">
        <v>1517</v>
      </c>
      <c r="C291" s="7">
        <v>0.32</v>
      </c>
      <c r="D291" s="7">
        <v>-0.52</v>
      </c>
      <c r="E291" s="7">
        <v>1.0900000000000001</v>
      </c>
      <c r="G291" s="432">
        <f t="shared" si="16"/>
        <v>44228</v>
      </c>
      <c r="H291" s="7">
        <f t="shared" si="17"/>
        <v>0.84000000000000008</v>
      </c>
      <c r="I291" s="7">
        <f t="shared" si="18"/>
        <v>-0.77</v>
      </c>
      <c r="J291">
        <v>0</v>
      </c>
    </row>
    <row r="292" spans="1:10">
      <c r="A292" s="432">
        <f t="shared" si="19"/>
        <v>44229</v>
      </c>
      <c r="B292" t="s">
        <v>1518</v>
      </c>
      <c r="C292" s="7">
        <v>0.35</v>
      </c>
      <c r="D292" s="7">
        <v>-0.49</v>
      </c>
      <c r="E292" s="7">
        <v>1.1200000000000001</v>
      </c>
      <c r="G292" s="432">
        <f t="shared" si="16"/>
        <v>44229</v>
      </c>
      <c r="H292" s="7">
        <f t="shared" si="17"/>
        <v>0.84</v>
      </c>
      <c r="I292" s="7">
        <f t="shared" si="18"/>
        <v>-0.77000000000000013</v>
      </c>
      <c r="J292">
        <v>0</v>
      </c>
    </row>
    <row r="293" spans="1:10">
      <c r="A293" s="432">
        <f t="shared" si="19"/>
        <v>44230</v>
      </c>
      <c r="B293" t="s">
        <v>1519</v>
      </c>
      <c r="C293" s="7">
        <v>0.38</v>
      </c>
      <c r="D293" s="7">
        <v>-0.46</v>
      </c>
      <c r="E293" s="7">
        <v>1.1499999999999999</v>
      </c>
      <c r="G293" s="432">
        <f t="shared" si="16"/>
        <v>44230</v>
      </c>
      <c r="H293" s="7">
        <f t="shared" si="17"/>
        <v>0.84000000000000008</v>
      </c>
      <c r="I293" s="7">
        <f t="shared" si="18"/>
        <v>-0.76999999999999991</v>
      </c>
      <c r="J293">
        <v>0</v>
      </c>
    </row>
    <row r="294" spans="1:10">
      <c r="A294" s="432">
        <f t="shared" si="19"/>
        <v>44231</v>
      </c>
      <c r="B294" t="s">
        <v>1520</v>
      </c>
      <c r="C294" s="7">
        <v>0.45</v>
      </c>
      <c r="D294" s="7">
        <v>-0.46</v>
      </c>
      <c r="E294" s="7">
        <v>1.1499999999999999</v>
      </c>
      <c r="G294" s="432">
        <f t="shared" si="16"/>
        <v>44231</v>
      </c>
      <c r="H294" s="7">
        <f t="shared" si="17"/>
        <v>0.91</v>
      </c>
      <c r="I294" s="7">
        <f t="shared" si="18"/>
        <v>-0.7</v>
      </c>
      <c r="J294">
        <v>0</v>
      </c>
    </row>
    <row r="295" spans="1:10">
      <c r="A295" s="432">
        <f t="shared" si="19"/>
        <v>44232</v>
      </c>
      <c r="B295" t="s">
        <v>1521</v>
      </c>
      <c r="C295" s="7">
        <v>0.5</v>
      </c>
      <c r="D295" s="7">
        <v>-0.44</v>
      </c>
      <c r="E295" s="7">
        <v>1.19</v>
      </c>
      <c r="G295" s="432">
        <f t="shared" si="16"/>
        <v>44232</v>
      </c>
      <c r="H295" s="7">
        <f t="shared" si="17"/>
        <v>0.94</v>
      </c>
      <c r="I295" s="7">
        <f t="shared" si="18"/>
        <v>-0.69</v>
      </c>
      <c r="J295">
        <v>0</v>
      </c>
    </row>
    <row r="296" spans="1:10">
      <c r="A296" s="432">
        <f t="shared" si="19"/>
        <v>44235</v>
      </c>
      <c r="B296" t="s">
        <v>1522</v>
      </c>
      <c r="C296" s="7">
        <v>0.48</v>
      </c>
      <c r="D296" s="7">
        <v>-0.44</v>
      </c>
      <c r="E296" s="7">
        <v>1.19</v>
      </c>
      <c r="G296" s="432">
        <f t="shared" si="16"/>
        <v>44235</v>
      </c>
      <c r="H296" s="7">
        <f t="shared" si="17"/>
        <v>0.91999999999999993</v>
      </c>
      <c r="I296" s="7">
        <f t="shared" si="18"/>
        <v>-0.71</v>
      </c>
      <c r="J296">
        <v>0</v>
      </c>
    </row>
    <row r="297" spans="1:10">
      <c r="A297" s="432">
        <f t="shared" si="19"/>
        <v>44236</v>
      </c>
      <c r="B297" t="s">
        <v>1523</v>
      </c>
      <c r="C297" s="7">
        <v>0.46</v>
      </c>
      <c r="D297" s="7">
        <v>-0.44</v>
      </c>
      <c r="E297" s="7">
        <v>1.18</v>
      </c>
      <c r="G297" s="432">
        <f t="shared" si="16"/>
        <v>44236</v>
      </c>
      <c r="H297" s="7">
        <f t="shared" si="17"/>
        <v>0.9</v>
      </c>
      <c r="I297" s="7">
        <f t="shared" si="18"/>
        <v>-0.72</v>
      </c>
      <c r="J297">
        <v>0</v>
      </c>
    </row>
    <row r="298" spans="1:10">
      <c r="A298" s="432">
        <f t="shared" si="19"/>
        <v>44237</v>
      </c>
      <c r="B298" t="s">
        <v>1524</v>
      </c>
      <c r="C298" s="7">
        <v>0.49</v>
      </c>
      <c r="D298" s="7">
        <v>-0.45</v>
      </c>
      <c r="E298" s="7">
        <v>1.1499999999999999</v>
      </c>
      <c r="G298" s="432">
        <f t="shared" si="16"/>
        <v>44237</v>
      </c>
      <c r="H298" s="7">
        <f t="shared" si="17"/>
        <v>0.94</v>
      </c>
      <c r="I298" s="7">
        <f t="shared" si="18"/>
        <v>-0.65999999999999992</v>
      </c>
      <c r="J298">
        <v>0</v>
      </c>
    </row>
    <row r="299" spans="1:10">
      <c r="A299" s="432">
        <f t="shared" si="19"/>
        <v>44238</v>
      </c>
      <c r="B299" t="s">
        <v>1525</v>
      </c>
      <c r="C299" s="7">
        <v>0.47</v>
      </c>
      <c r="D299" s="7">
        <v>-0.46</v>
      </c>
      <c r="E299" s="7">
        <v>1.1599999999999999</v>
      </c>
      <c r="G299" s="432">
        <f t="shared" si="16"/>
        <v>44238</v>
      </c>
      <c r="H299" s="7">
        <f t="shared" si="17"/>
        <v>0.92999999999999994</v>
      </c>
      <c r="I299" s="7">
        <f t="shared" si="18"/>
        <v>-0.69</v>
      </c>
      <c r="J299">
        <v>0</v>
      </c>
    </row>
    <row r="300" spans="1:10">
      <c r="A300" s="432">
        <f t="shared" si="19"/>
        <v>44239</v>
      </c>
      <c r="B300" t="s">
        <v>1526</v>
      </c>
      <c r="C300" s="7">
        <v>0.53</v>
      </c>
      <c r="D300" s="7">
        <v>-0.42</v>
      </c>
      <c r="E300" s="7">
        <v>1.2</v>
      </c>
      <c r="G300" s="432">
        <f t="shared" si="16"/>
        <v>44239</v>
      </c>
      <c r="H300" s="7">
        <f t="shared" si="17"/>
        <v>0.95</v>
      </c>
      <c r="I300" s="7">
        <f t="shared" si="18"/>
        <v>-0.66999999999999993</v>
      </c>
      <c r="J300">
        <v>0</v>
      </c>
    </row>
    <row r="301" spans="1:10">
      <c r="A301" s="432">
        <f t="shared" si="19"/>
        <v>44242</v>
      </c>
      <c r="B301" t="s">
        <v>1527</v>
      </c>
      <c r="C301" s="7">
        <v>0.56999999999999995</v>
      </c>
      <c r="D301" s="7">
        <v>-0.38</v>
      </c>
      <c r="E301" s="7" t="e">
        <v>#N/A</v>
      </c>
      <c r="G301" s="432">
        <f t="shared" si="16"/>
        <v>44242</v>
      </c>
      <c r="H301" s="7">
        <f t="shared" si="17"/>
        <v>0.95</v>
      </c>
      <c r="I301" s="7" t="e">
        <f t="shared" si="18"/>
        <v>#N/A</v>
      </c>
      <c r="J301">
        <v>0</v>
      </c>
    </row>
    <row r="302" spans="1:10">
      <c r="A302" s="432">
        <f t="shared" si="19"/>
        <v>44243</v>
      </c>
      <c r="B302" t="s">
        <v>1528</v>
      </c>
      <c r="C302" s="7">
        <v>0.62</v>
      </c>
      <c r="D302" s="7">
        <v>-0.35</v>
      </c>
      <c r="E302" s="7">
        <v>1.3</v>
      </c>
      <c r="G302" s="432">
        <f t="shared" si="16"/>
        <v>44243</v>
      </c>
      <c r="H302" s="7">
        <f t="shared" si="17"/>
        <v>0.97</v>
      </c>
      <c r="I302" s="7">
        <f t="shared" si="18"/>
        <v>-0.68</v>
      </c>
      <c r="J302">
        <v>0</v>
      </c>
    </row>
    <row r="303" spans="1:10">
      <c r="A303" s="432">
        <f t="shared" si="19"/>
        <v>44244</v>
      </c>
      <c r="B303" t="s">
        <v>1529</v>
      </c>
      <c r="C303" s="7">
        <v>0.56999999999999995</v>
      </c>
      <c r="D303" s="7">
        <v>-0.37</v>
      </c>
      <c r="E303" s="7">
        <v>1.29</v>
      </c>
      <c r="G303" s="432">
        <f t="shared" si="16"/>
        <v>44244</v>
      </c>
      <c r="H303" s="7">
        <f t="shared" si="17"/>
        <v>0.94</v>
      </c>
      <c r="I303" s="7">
        <f t="shared" si="18"/>
        <v>-0.72000000000000008</v>
      </c>
      <c r="J303">
        <v>0</v>
      </c>
    </row>
    <row r="304" spans="1:10">
      <c r="A304" s="432">
        <f t="shared" si="19"/>
        <v>44245</v>
      </c>
      <c r="B304" t="s">
        <v>1530</v>
      </c>
      <c r="C304" s="7">
        <v>0.63</v>
      </c>
      <c r="D304" s="7">
        <v>-0.34</v>
      </c>
      <c r="E304" s="7">
        <v>1.29</v>
      </c>
      <c r="G304" s="432">
        <f t="shared" si="16"/>
        <v>44245</v>
      </c>
      <c r="H304" s="7">
        <f t="shared" si="17"/>
        <v>0.97</v>
      </c>
      <c r="I304" s="7">
        <f t="shared" si="18"/>
        <v>-0.66</v>
      </c>
      <c r="J304">
        <v>0</v>
      </c>
    </row>
    <row r="305" spans="1:10">
      <c r="A305" s="432">
        <f t="shared" si="19"/>
        <v>44246</v>
      </c>
      <c r="B305" t="s">
        <v>1531</v>
      </c>
      <c r="C305" s="7">
        <v>0.7</v>
      </c>
      <c r="D305" s="7">
        <v>-0.31</v>
      </c>
      <c r="E305" s="7">
        <v>1.34</v>
      </c>
      <c r="G305" s="432">
        <f t="shared" si="16"/>
        <v>44246</v>
      </c>
      <c r="H305" s="7">
        <f t="shared" si="17"/>
        <v>1.01</v>
      </c>
      <c r="I305" s="7">
        <f t="shared" si="18"/>
        <v>-0.64000000000000012</v>
      </c>
      <c r="J305">
        <v>0</v>
      </c>
    </row>
    <row r="306" spans="1:10">
      <c r="A306" s="432">
        <f t="shared" si="19"/>
        <v>44249</v>
      </c>
      <c r="B306" t="s">
        <v>1532</v>
      </c>
      <c r="C306" s="7">
        <v>0.69</v>
      </c>
      <c r="D306" s="7">
        <v>-0.34</v>
      </c>
      <c r="E306" s="7">
        <v>1.37</v>
      </c>
      <c r="G306" s="432">
        <f t="shared" si="16"/>
        <v>44249</v>
      </c>
      <c r="H306" s="7">
        <f t="shared" si="17"/>
        <v>1.03</v>
      </c>
      <c r="I306" s="7">
        <f t="shared" si="18"/>
        <v>-0.68000000000000016</v>
      </c>
      <c r="J306">
        <v>0</v>
      </c>
    </row>
    <row r="307" spans="1:10">
      <c r="A307" s="432">
        <f t="shared" si="19"/>
        <v>44250</v>
      </c>
      <c r="B307" t="s">
        <v>1533</v>
      </c>
      <c r="C307" s="7">
        <v>0.73</v>
      </c>
      <c r="D307" s="7">
        <v>-0.31</v>
      </c>
      <c r="E307" s="7">
        <v>1.37</v>
      </c>
      <c r="G307" s="432">
        <f t="shared" si="16"/>
        <v>44250</v>
      </c>
      <c r="H307" s="7">
        <f t="shared" si="17"/>
        <v>1.04</v>
      </c>
      <c r="I307" s="7">
        <f t="shared" si="18"/>
        <v>-0.64000000000000012</v>
      </c>
      <c r="J307">
        <v>0</v>
      </c>
    </row>
    <row r="308" spans="1:10">
      <c r="A308" s="432">
        <f t="shared" si="19"/>
        <v>44251</v>
      </c>
      <c r="B308" t="s">
        <v>1534</v>
      </c>
      <c r="C308" s="7">
        <v>0.73</v>
      </c>
      <c r="D308" s="7">
        <v>-0.31</v>
      </c>
      <c r="E308" s="7">
        <v>1.38</v>
      </c>
      <c r="G308" s="432">
        <f t="shared" si="16"/>
        <v>44251</v>
      </c>
      <c r="H308" s="7">
        <f t="shared" si="17"/>
        <v>1.04</v>
      </c>
      <c r="I308" s="7">
        <f t="shared" si="18"/>
        <v>-0.64999999999999991</v>
      </c>
      <c r="J308">
        <v>0</v>
      </c>
    </row>
    <row r="309" spans="1:10">
      <c r="A309" s="432">
        <f t="shared" si="19"/>
        <v>44252</v>
      </c>
      <c r="B309" t="s">
        <v>1535</v>
      </c>
      <c r="C309" s="7">
        <v>0.79</v>
      </c>
      <c r="D309" s="7">
        <v>-0.2</v>
      </c>
      <c r="E309" s="7">
        <v>1.54</v>
      </c>
      <c r="G309" s="432">
        <f t="shared" si="16"/>
        <v>44252</v>
      </c>
      <c r="H309" s="7">
        <f t="shared" si="17"/>
        <v>0.99</v>
      </c>
      <c r="I309" s="7">
        <f t="shared" si="18"/>
        <v>-0.75</v>
      </c>
      <c r="J309">
        <v>0</v>
      </c>
    </row>
    <row r="310" spans="1:10">
      <c r="A310" s="432">
        <f t="shared" si="19"/>
        <v>44253</v>
      </c>
      <c r="B310" t="s">
        <v>1536</v>
      </c>
      <c r="C310" s="7">
        <v>0.82</v>
      </c>
      <c r="D310" s="7">
        <v>-0.27</v>
      </c>
      <c r="E310" s="7">
        <v>1.44</v>
      </c>
      <c r="G310" s="432">
        <f t="shared" si="16"/>
        <v>44253</v>
      </c>
      <c r="H310" s="7">
        <f t="shared" si="17"/>
        <v>1.0899999999999999</v>
      </c>
      <c r="I310" s="7">
        <f t="shared" si="18"/>
        <v>-0.62</v>
      </c>
      <c r="J310">
        <v>0</v>
      </c>
    </row>
    <row r="311" spans="1:10">
      <c r="A311" s="432">
        <f t="shared" si="19"/>
        <v>44256</v>
      </c>
      <c r="B311" t="s">
        <v>1537</v>
      </c>
      <c r="C311" s="7">
        <v>0.75</v>
      </c>
      <c r="D311" s="7">
        <v>-0.33</v>
      </c>
      <c r="E311" s="7">
        <v>1.45</v>
      </c>
      <c r="G311" s="432">
        <f t="shared" si="16"/>
        <v>44256</v>
      </c>
      <c r="H311" s="7">
        <f t="shared" si="17"/>
        <v>1.08</v>
      </c>
      <c r="I311" s="7">
        <f t="shared" si="18"/>
        <v>-0.7</v>
      </c>
      <c r="J311">
        <v>0</v>
      </c>
    </row>
    <row r="312" spans="1:10">
      <c r="A312" s="432">
        <f t="shared" si="19"/>
        <v>44257</v>
      </c>
      <c r="B312" t="s">
        <v>1538</v>
      </c>
      <c r="C312" s="7">
        <v>0.69</v>
      </c>
      <c r="D312" s="7">
        <v>-0.35</v>
      </c>
      <c r="E312" s="7">
        <v>1.42</v>
      </c>
      <c r="G312" s="432">
        <f t="shared" si="16"/>
        <v>44257</v>
      </c>
      <c r="H312" s="7">
        <f t="shared" si="17"/>
        <v>1.04</v>
      </c>
      <c r="I312" s="7">
        <f t="shared" si="18"/>
        <v>-0.73</v>
      </c>
      <c r="J312">
        <v>0</v>
      </c>
    </row>
    <row r="313" spans="1:10">
      <c r="A313" s="432">
        <f t="shared" si="19"/>
        <v>44258</v>
      </c>
      <c r="B313" t="s">
        <v>1539</v>
      </c>
      <c r="C313" s="7">
        <v>0.78</v>
      </c>
      <c r="D313" s="7">
        <v>-0.3</v>
      </c>
      <c r="E313" s="7">
        <v>1.47</v>
      </c>
      <c r="G313" s="432">
        <f t="shared" si="16"/>
        <v>44258</v>
      </c>
      <c r="H313" s="7">
        <f t="shared" si="17"/>
        <v>1.08</v>
      </c>
      <c r="I313" s="7">
        <f t="shared" si="18"/>
        <v>-0.69</v>
      </c>
      <c r="J313">
        <v>0</v>
      </c>
    </row>
    <row r="314" spans="1:10">
      <c r="A314" s="432">
        <f t="shared" si="19"/>
        <v>44259</v>
      </c>
      <c r="B314" t="s">
        <v>1540</v>
      </c>
      <c r="C314" s="7">
        <v>0.78</v>
      </c>
      <c r="D314" s="7">
        <v>-0.28999999999999998</v>
      </c>
      <c r="E314" s="7">
        <v>1.54</v>
      </c>
      <c r="G314" s="432">
        <f t="shared" si="16"/>
        <v>44259</v>
      </c>
      <c r="H314" s="7">
        <f t="shared" si="17"/>
        <v>1.07</v>
      </c>
      <c r="I314" s="7">
        <f t="shared" si="18"/>
        <v>-0.76</v>
      </c>
      <c r="J314">
        <v>0</v>
      </c>
    </row>
    <row r="315" spans="1:10">
      <c r="A315" s="432">
        <f t="shared" si="19"/>
        <v>44260</v>
      </c>
      <c r="B315" t="s">
        <v>1541</v>
      </c>
      <c r="C315" s="7">
        <v>0.74</v>
      </c>
      <c r="D315" s="7">
        <v>-0.31</v>
      </c>
      <c r="E315" s="7">
        <v>1.56</v>
      </c>
      <c r="G315" s="432">
        <f t="shared" si="16"/>
        <v>44260</v>
      </c>
      <c r="H315" s="7">
        <f t="shared" si="17"/>
        <v>1.05</v>
      </c>
      <c r="I315" s="7">
        <f t="shared" si="18"/>
        <v>-0.82000000000000006</v>
      </c>
      <c r="J315">
        <v>0</v>
      </c>
    </row>
    <row r="316" spans="1:10">
      <c r="A316" s="432">
        <f t="shared" si="19"/>
        <v>44263</v>
      </c>
      <c r="B316" t="s">
        <v>1542</v>
      </c>
      <c r="C316" s="7">
        <v>0.76</v>
      </c>
      <c r="D316" s="7">
        <v>-0.28000000000000003</v>
      </c>
      <c r="E316" s="7">
        <v>1.59</v>
      </c>
      <c r="G316" s="432">
        <f t="shared" si="16"/>
        <v>44263</v>
      </c>
      <c r="H316" s="7">
        <f t="shared" si="17"/>
        <v>1.04</v>
      </c>
      <c r="I316" s="7">
        <f t="shared" si="18"/>
        <v>-0.83000000000000007</v>
      </c>
      <c r="J316">
        <v>0</v>
      </c>
    </row>
    <row r="317" spans="1:10">
      <c r="A317" s="432">
        <f t="shared" si="19"/>
        <v>44264</v>
      </c>
      <c r="B317" t="s">
        <v>1543</v>
      </c>
      <c r="C317" s="7">
        <v>0.72</v>
      </c>
      <c r="D317" s="7">
        <v>-0.31</v>
      </c>
      <c r="E317" s="7">
        <v>1.55</v>
      </c>
      <c r="G317" s="432">
        <f t="shared" si="16"/>
        <v>44264</v>
      </c>
      <c r="H317" s="7">
        <f t="shared" si="17"/>
        <v>1.03</v>
      </c>
      <c r="I317" s="7">
        <f t="shared" si="18"/>
        <v>-0.83000000000000007</v>
      </c>
      <c r="J317">
        <v>0</v>
      </c>
    </row>
    <row r="318" spans="1:10">
      <c r="A318" s="432">
        <f t="shared" si="19"/>
        <v>44265</v>
      </c>
      <c r="B318" t="s">
        <v>1544</v>
      </c>
      <c r="C318" s="7">
        <v>0.71</v>
      </c>
      <c r="D318" s="7">
        <v>-0.32</v>
      </c>
      <c r="E318" s="7">
        <v>1.53</v>
      </c>
      <c r="G318" s="432">
        <f t="shared" si="16"/>
        <v>44265</v>
      </c>
      <c r="H318" s="7">
        <f t="shared" si="17"/>
        <v>1.03</v>
      </c>
      <c r="I318" s="7">
        <f t="shared" si="18"/>
        <v>-0.82000000000000006</v>
      </c>
      <c r="J318">
        <v>0</v>
      </c>
    </row>
    <row r="319" spans="1:10">
      <c r="A319" s="432">
        <f t="shared" si="19"/>
        <v>44266</v>
      </c>
      <c r="B319" t="s">
        <v>1545</v>
      </c>
      <c r="C319" s="7">
        <v>0.73</v>
      </c>
      <c r="D319" s="7">
        <v>-0.33</v>
      </c>
      <c r="E319" s="7">
        <v>1.54</v>
      </c>
      <c r="G319" s="432">
        <f t="shared" si="16"/>
        <v>44266</v>
      </c>
      <c r="H319" s="7">
        <f t="shared" si="17"/>
        <v>1.06</v>
      </c>
      <c r="I319" s="7">
        <f t="shared" si="18"/>
        <v>-0.81</v>
      </c>
      <c r="J319">
        <v>0</v>
      </c>
    </row>
    <row r="320" spans="1:10">
      <c r="A320" s="432">
        <f t="shared" si="19"/>
        <v>44267</v>
      </c>
      <c r="B320" t="s">
        <v>1546</v>
      </c>
      <c r="C320" s="7">
        <v>0.83</v>
      </c>
      <c r="D320" s="7">
        <v>-0.31</v>
      </c>
      <c r="E320" s="7">
        <v>1.64</v>
      </c>
      <c r="G320" s="432">
        <f t="shared" si="16"/>
        <v>44267</v>
      </c>
      <c r="H320" s="7">
        <f t="shared" si="17"/>
        <v>1.1399999999999999</v>
      </c>
      <c r="I320" s="7">
        <f t="shared" si="18"/>
        <v>-0.80999999999999994</v>
      </c>
      <c r="J320">
        <v>0</v>
      </c>
    </row>
    <row r="321" spans="1:10">
      <c r="A321" s="432">
        <f t="shared" si="19"/>
        <v>44270</v>
      </c>
      <c r="B321" t="s">
        <v>1547</v>
      </c>
      <c r="C321" s="7">
        <v>0.8</v>
      </c>
      <c r="D321" s="7">
        <v>-0.33</v>
      </c>
      <c r="E321" s="7">
        <v>1.62</v>
      </c>
      <c r="G321" s="432">
        <f t="shared" si="16"/>
        <v>44270</v>
      </c>
      <c r="H321" s="7">
        <f t="shared" si="17"/>
        <v>1.1300000000000001</v>
      </c>
      <c r="I321" s="7">
        <f t="shared" si="18"/>
        <v>-0.82000000000000006</v>
      </c>
      <c r="J321">
        <v>0</v>
      </c>
    </row>
    <row r="322" spans="1:10">
      <c r="A322" s="432">
        <f t="shared" si="19"/>
        <v>44271</v>
      </c>
      <c r="B322" t="s">
        <v>1548</v>
      </c>
      <c r="C322" s="7">
        <v>0.79</v>
      </c>
      <c r="D322" s="7">
        <v>-0.34</v>
      </c>
      <c r="E322" s="7">
        <v>1.62</v>
      </c>
      <c r="G322" s="432">
        <f t="shared" si="16"/>
        <v>44271</v>
      </c>
      <c r="H322" s="7">
        <f t="shared" si="17"/>
        <v>1.1300000000000001</v>
      </c>
      <c r="I322" s="7">
        <f t="shared" si="18"/>
        <v>-0.83000000000000007</v>
      </c>
      <c r="J322">
        <v>0</v>
      </c>
    </row>
    <row r="323" spans="1:10">
      <c r="A323" s="432">
        <f t="shared" si="19"/>
        <v>44272</v>
      </c>
      <c r="B323" t="s">
        <v>1549</v>
      </c>
      <c r="C323" s="7">
        <v>0.83</v>
      </c>
      <c r="D323" s="7">
        <v>-0.3</v>
      </c>
      <c r="E323" s="7">
        <v>1.63</v>
      </c>
      <c r="G323" s="432">
        <f t="shared" si="16"/>
        <v>44272</v>
      </c>
      <c r="H323" s="7">
        <f t="shared" si="17"/>
        <v>1.1299999999999999</v>
      </c>
      <c r="I323" s="7">
        <f t="shared" si="18"/>
        <v>-0.79999999999999993</v>
      </c>
      <c r="J323">
        <v>0</v>
      </c>
    </row>
    <row r="324" spans="1:10">
      <c r="A324" s="432">
        <f t="shared" si="19"/>
        <v>44273</v>
      </c>
      <c r="B324" t="s">
        <v>1550</v>
      </c>
      <c r="C324" s="7">
        <v>0.88</v>
      </c>
      <c r="D324" s="7">
        <v>-0.27</v>
      </c>
      <c r="E324" s="7">
        <v>1.71</v>
      </c>
      <c r="G324" s="432">
        <f t="shared" si="16"/>
        <v>44273</v>
      </c>
      <c r="H324" s="7">
        <f t="shared" si="17"/>
        <v>1.1499999999999999</v>
      </c>
      <c r="I324" s="7">
        <f t="shared" si="18"/>
        <v>-0.83</v>
      </c>
      <c r="J324">
        <v>0</v>
      </c>
    </row>
    <row r="325" spans="1:10">
      <c r="A325" s="432">
        <f t="shared" si="19"/>
        <v>44274</v>
      </c>
      <c r="B325" t="s">
        <v>1551</v>
      </c>
      <c r="C325" s="7">
        <v>0.84</v>
      </c>
      <c r="D325" s="7">
        <v>-0.28999999999999998</v>
      </c>
      <c r="E325" s="7">
        <v>1.74</v>
      </c>
      <c r="G325" s="432">
        <f t="shared" si="16"/>
        <v>44274</v>
      </c>
      <c r="H325" s="7">
        <f t="shared" si="17"/>
        <v>1.1299999999999999</v>
      </c>
      <c r="I325" s="7">
        <f t="shared" si="18"/>
        <v>-0.9</v>
      </c>
      <c r="J325">
        <v>0</v>
      </c>
    </row>
    <row r="326" spans="1:10">
      <c r="A326" s="432">
        <f t="shared" si="19"/>
        <v>44277</v>
      </c>
      <c r="B326" t="s">
        <v>1552</v>
      </c>
      <c r="C326" s="7">
        <v>0.82</v>
      </c>
      <c r="D326" s="7">
        <v>-0.31</v>
      </c>
      <c r="E326" s="7">
        <v>1.69</v>
      </c>
      <c r="G326" s="432">
        <f t="shared" si="16"/>
        <v>44277</v>
      </c>
      <c r="H326" s="7">
        <f t="shared" si="17"/>
        <v>1.1299999999999999</v>
      </c>
      <c r="I326" s="7">
        <f t="shared" si="18"/>
        <v>-0.87</v>
      </c>
      <c r="J326">
        <v>0</v>
      </c>
    </row>
    <row r="327" spans="1:10">
      <c r="A327" s="432">
        <f t="shared" si="19"/>
        <v>44278</v>
      </c>
      <c r="B327" t="s">
        <v>1553</v>
      </c>
      <c r="C327" s="7">
        <v>0.75</v>
      </c>
      <c r="D327" s="7">
        <v>-0.35</v>
      </c>
      <c r="E327" s="7">
        <v>1.63</v>
      </c>
      <c r="G327" s="432">
        <f t="shared" si="16"/>
        <v>44278</v>
      </c>
      <c r="H327" s="7">
        <f t="shared" si="17"/>
        <v>1.1000000000000001</v>
      </c>
      <c r="I327" s="7">
        <f t="shared" si="18"/>
        <v>-0.87999999999999989</v>
      </c>
      <c r="J327">
        <v>0</v>
      </c>
    </row>
    <row r="328" spans="1:10">
      <c r="A328" s="432">
        <f t="shared" si="19"/>
        <v>44279</v>
      </c>
      <c r="B328" t="s">
        <v>1554</v>
      </c>
      <c r="C328" s="7">
        <v>0.75</v>
      </c>
      <c r="D328" s="7">
        <v>-0.36</v>
      </c>
      <c r="E328" s="7">
        <v>1.62</v>
      </c>
      <c r="G328" s="432">
        <f t="shared" si="16"/>
        <v>44279</v>
      </c>
      <c r="H328" s="7">
        <f t="shared" si="17"/>
        <v>1.1099999999999999</v>
      </c>
      <c r="I328" s="7">
        <f t="shared" si="18"/>
        <v>-0.87000000000000011</v>
      </c>
      <c r="J328">
        <v>0</v>
      </c>
    </row>
    <row r="329" spans="1:10">
      <c r="A329" s="432">
        <f t="shared" si="19"/>
        <v>44280</v>
      </c>
      <c r="B329" t="s">
        <v>1555</v>
      </c>
      <c r="C329" s="7">
        <v>0.73</v>
      </c>
      <c r="D329" s="7">
        <v>-0.38</v>
      </c>
      <c r="E329" s="7">
        <v>1.63</v>
      </c>
      <c r="G329" s="432">
        <f t="shared" ref="G329:G392" si="20">A329</f>
        <v>44280</v>
      </c>
      <c r="H329" s="7">
        <f t="shared" ref="H329:H392" si="21">C329-D329</f>
        <v>1.1099999999999999</v>
      </c>
      <c r="I329" s="7">
        <f t="shared" ref="I329:I392" si="22">C329-E329</f>
        <v>-0.89999999999999991</v>
      </c>
      <c r="J329">
        <v>0</v>
      </c>
    </row>
    <row r="330" spans="1:10">
      <c r="A330" s="432">
        <f t="shared" si="19"/>
        <v>44281</v>
      </c>
      <c r="B330" t="s">
        <v>1556</v>
      </c>
      <c r="C330" s="7">
        <v>0.76</v>
      </c>
      <c r="D330" s="7">
        <v>-0.34</v>
      </c>
      <c r="E330" s="7">
        <v>1.67</v>
      </c>
      <c r="G330" s="432">
        <f t="shared" si="20"/>
        <v>44281</v>
      </c>
      <c r="H330" s="7">
        <f t="shared" si="21"/>
        <v>1.1000000000000001</v>
      </c>
      <c r="I330" s="7">
        <f t="shared" si="22"/>
        <v>-0.90999999999999992</v>
      </c>
      <c r="J330">
        <v>0</v>
      </c>
    </row>
    <row r="331" spans="1:10">
      <c r="A331" s="432">
        <f t="shared" si="19"/>
        <v>44284</v>
      </c>
      <c r="B331" t="s">
        <v>1557</v>
      </c>
      <c r="C331" s="7">
        <v>0.78</v>
      </c>
      <c r="D331" s="7">
        <v>-0.31</v>
      </c>
      <c r="E331" s="7">
        <v>1.73</v>
      </c>
      <c r="G331" s="432">
        <f t="shared" si="20"/>
        <v>44284</v>
      </c>
      <c r="H331" s="7">
        <f t="shared" si="21"/>
        <v>1.0900000000000001</v>
      </c>
      <c r="I331" s="7">
        <f t="shared" si="22"/>
        <v>-0.95</v>
      </c>
      <c r="J331">
        <v>0</v>
      </c>
    </row>
    <row r="332" spans="1:10">
      <c r="A332" s="432">
        <f t="shared" si="19"/>
        <v>44285</v>
      </c>
      <c r="B332" t="s">
        <v>1558</v>
      </c>
      <c r="C332" s="7">
        <v>0.82</v>
      </c>
      <c r="D332" s="7">
        <v>-0.28999999999999998</v>
      </c>
      <c r="E332" s="7">
        <v>1.73</v>
      </c>
      <c r="G332" s="432">
        <f t="shared" si="20"/>
        <v>44285</v>
      </c>
      <c r="H332" s="7">
        <f t="shared" si="21"/>
        <v>1.1099999999999999</v>
      </c>
      <c r="I332" s="7">
        <f t="shared" si="22"/>
        <v>-0.91</v>
      </c>
      <c r="J332">
        <v>0</v>
      </c>
    </row>
    <row r="333" spans="1:10">
      <c r="A333" s="432">
        <f t="shared" si="19"/>
        <v>44286</v>
      </c>
      <c r="B333" t="s">
        <v>1559</v>
      </c>
      <c r="C333" s="7">
        <v>0.85</v>
      </c>
      <c r="D333" s="7">
        <v>-0.28999999999999998</v>
      </c>
      <c r="E333" s="7">
        <v>1.74</v>
      </c>
      <c r="G333" s="432">
        <f t="shared" si="20"/>
        <v>44286</v>
      </c>
      <c r="H333" s="7">
        <f t="shared" si="21"/>
        <v>1.1399999999999999</v>
      </c>
      <c r="I333" s="7">
        <f t="shared" si="22"/>
        <v>-0.89</v>
      </c>
      <c r="J333">
        <v>0</v>
      </c>
    </row>
    <row r="334" spans="1:10">
      <c r="A334" s="432">
        <f t="shared" ref="A334:A397" si="23">+A329+7</f>
        <v>44287</v>
      </c>
      <c r="B334" t="s">
        <v>1560</v>
      </c>
      <c r="C334" s="7">
        <v>0.8</v>
      </c>
      <c r="D334" s="7">
        <v>-0.32</v>
      </c>
      <c r="E334" s="7">
        <v>1.69</v>
      </c>
      <c r="G334" s="432">
        <f t="shared" si="20"/>
        <v>44287</v>
      </c>
      <c r="H334" s="7">
        <f t="shared" si="21"/>
        <v>1.1200000000000001</v>
      </c>
      <c r="I334" s="7">
        <f t="shared" si="22"/>
        <v>-0.8899999999999999</v>
      </c>
      <c r="J334">
        <v>0</v>
      </c>
    </row>
    <row r="335" spans="1:10">
      <c r="A335" s="432">
        <f t="shared" si="23"/>
        <v>44288</v>
      </c>
      <c r="B335" t="s">
        <v>1561</v>
      </c>
      <c r="C335" s="7">
        <v>0.8</v>
      </c>
      <c r="D335" s="7">
        <v>-0.33</v>
      </c>
      <c r="E335" s="7">
        <v>1.72</v>
      </c>
      <c r="G335" s="432">
        <f t="shared" si="20"/>
        <v>44288</v>
      </c>
      <c r="H335" s="7">
        <f t="shared" si="21"/>
        <v>1.1300000000000001</v>
      </c>
      <c r="I335" s="7">
        <f t="shared" si="22"/>
        <v>-0.91999999999999993</v>
      </c>
      <c r="J335">
        <v>0</v>
      </c>
    </row>
    <row r="336" spans="1:10">
      <c r="A336" s="432">
        <f t="shared" si="23"/>
        <v>44291</v>
      </c>
      <c r="B336" t="s">
        <v>1562</v>
      </c>
      <c r="C336" s="7" t="e">
        <v>#N/A</v>
      </c>
      <c r="D336" s="7">
        <v>-0.33</v>
      </c>
      <c r="E336" s="7">
        <v>1.73</v>
      </c>
      <c r="G336" s="432">
        <f t="shared" si="20"/>
        <v>44291</v>
      </c>
      <c r="H336" s="7" t="e">
        <f t="shared" si="21"/>
        <v>#N/A</v>
      </c>
      <c r="I336" s="7" t="e">
        <f t="shared" si="22"/>
        <v>#N/A</v>
      </c>
      <c r="J336">
        <v>0</v>
      </c>
    </row>
    <row r="337" spans="1:10">
      <c r="A337" s="432">
        <f t="shared" si="23"/>
        <v>44292</v>
      </c>
      <c r="B337" t="s">
        <v>1563</v>
      </c>
      <c r="C337" s="7">
        <v>0.79</v>
      </c>
      <c r="D337" s="7">
        <v>-0.32</v>
      </c>
      <c r="E337" s="7">
        <v>1.67</v>
      </c>
      <c r="G337" s="432">
        <f t="shared" si="20"/>
        <v>44292</v>
      </c>
      <c r="H337" s="7">
        <f t="shared" si="21"/>
        <v>1.1100000000000001</v>
      </c>
      <c r="I337" s="7">
        <f t="shared" si="22"/>
        <v>-0.87999999999999989</v>
      </c>
      <c r="J337">
        <v>0</v>
      </c>
    </row>
    <row r="338" spans="1:10">
      <c r="A338" s="432">
        <f t="shared" si="23"/>
        <v>44293</v>
      </c>
      <c r="B338" t="s">
        <v>1564</v>
      </c>
      <c r="C338" s="7">
        <v>0.78</v>
      </c>
      <c r="D338" s="7">
        <v>-0.31</v>
      </c>
      <c r="E338" s="7">
        <v>1.68</v>
      </c>
      <c r="G338" s="432">
        <f t="shared" si="20"/>
        <v>44293</v>
      </c>
      <c r="H338" s="7">
        <f t="shared" si="21"/>
        <v>1.0900000000000001</v>
      </c>
      <c r="I338" s="7">
        <f t="shared" si="22"/>
        <v>-0.89999999999999991</v>
      </c>
      <c r="J338">
        <v>0</v>
      </c>
    </row>
    <row r="339" spans="1:10">
      <c r="A339" s="432">
        <f t="shared" si="23"/>
        <v>44294</v>
      </c>
      <c r="B339" t="s">
        <v>1565</v>
      </c>
      <c r="C339" s="7">
        <v>0.75</v>
      </c>
      <c r="D339" s="7">
        <v>-0.34</v>
      </c>
      <c r="E339" s="7">
        <v>1.64</v>
      </c>
      <c r="G339" s="432">
        <f t="shared" si="20"/>
        <v>44294</v>
      </c>
      <c r="H339" s="7">
        <f t="shared" si="21"/>
        <v>1.0900000000000001</v>
      </c>
      <c r="I339" s="7">
        <f t="shared" si="22"/>
        <v>-0.8899999999999999</v>
      </c>
      <c r="J339">
        <v>0</v>
      </c>
    </row>
    <row r="340" spans="1:10">
      <c r="A340" s="432">
        <f t="shared" si="23"/>
        <v>44295</v>
      </c>
      <c r="B340" t="s">
        <v>1566</v>
      </c>
      <c r="C340" s="7">
        <v>0.78</v>
      </c>
      <c r="D340" s="7">
        <v>-0.3</v>
      </c>
      <c r="E340" s="7">
        <v>1.67</v>
      </c>
      <c r="G340" s="432">
        <f t="shared" si="20"/>
        <v>44295</v>
      </c>
      <c r="H340" s="7">
        <f t="shared" si="21"/>
        <v>1.08</v>
      </c>
      <c r="I340" s="7">
        <f t="shared" si="22"/>
        <v>-0.8899999999999999</v>
      </c>
      <c r="J340">
        <v>0</v>
      </c>
    </row>
    <row r="341" spans="1:10">
      <c r="A341" s="432">
        <f t="shared" si="23"/>
        <v>44298</v>
      </c>
      <c r="B341" t="s">
        <v>1567</v>
      </c>
      <c r="C341" s="7">
        <v>0.79</v>
      </c>
      <c r="D341" s="7">
        <v>-0.28999999999999998</v>
      </c>
      <c r="E341" s="7">
        <v>1.69</v>
      </c>
      <c r="G341" s="432">
        <f t="shared" si="20"/>
        <v>44298</v>
      </c>
      <c r="H341" s="7">
        <f t="shared" si="21"/>
        <v>1.08</v>
      </c>
      <c r="I341" s="7">
        <f t="shared" si="22"/>
        <v>-0.89999999999999991</v>
      </c>
      <c r="J341">
        <v>0</v>
      </c>
    </row>
    <row r="342" spans="1:10">
      <c r="A342" s="432">
        <f t="shared" si="23"/>
        <v>44299</v>
      </c>
      <c r="B342" t="s">
        <v>1568</v>
      </c>
      <c r="C342" s="7">
        <v>0.77</v>
      </c>
      <c r="D342" s="7">
        <v>-0.3</v>
      </c>
      <c r="E342" s="7">
        <v>1.64</v>
      </c>
      <c r="G342" s="432">
        <f t="shared" si="20"/>
        <v>44299</v>
      </c>
      <c r="H342" s="7">
        <f t="shared" si="21"/>
        <v>1.07</v>
      </c>
      <c r="I342" s="7">
        <f t="shared" si="22"/>
        <v>-0.86999999999999988</v>
      </c>
      <c r="J342">
        <v>0</v>
      </c>
    </row>
    <row r="343" spans="1:10">
      <c r="A343" s="432">
        <f t="shared" si="23"/>
        <v>44300</v>
      </c>
      <c r="B343" t="s">
        <v>1569</v>
      </c>
      <c r="C343" s="7">
        <v>0.82</v>
      </c>
      <c r="D343" s="7">
        <v>-0.26</v>
      </c>
      <c r="E343" s="7">
        <v>1.64</v>
      </c>
      <c r="G343" s="432">
        <f t="shared" si="20"/>
        <v>44300</v>
      </c>
      <c r="H343" s="7">
        <f t="shared" si="21"/>
        <v>1.08</v>
      </c>
      <c r="I343" s="7">
        <f t="shared" si="22"/>
        <v>-0.82</v>
      </c>
      <c r="J343">
        <v>0</v>
      </c>
    </row>
    <row r="344" spans="1:10">
      <c r="A344" s="432">
        <f t="shared" si="23"/>
        <v>44301</v>
      </c>
      <c r="B344" t="s">
        <v>1570</v>
      </c>
      <c r="C344" s="7">
        <v>0.72</v>
      </c>
      <c r="D344" s="7">
        <v>-0.3</v>
      </c>
      <c r="E344" s="7">
        <v>1.56</v>
      </c>
      <c r="G344" s="432">
        <f t="shared" si="20"/>
        <v>44301</v>
      </c>
      <c r="H344" s="7">
        <f t="shared" si="21"/>
        <v>1.02</v>
      </c>
      <c r="I344" s="7">
        <f t="shared" si="22"/>
        <v>-0.84000000000000008</v>
      </c>
      <c r="J344">
        <v>0</v>
      </c>
    </row>
    <row r="345" spans="1:10">
      <c r="A345" s="432">
        <f t="shared" si="23"/>
        <v>44302</v>
      </c>
      <c r="B345" t="s">
        <v>1571</v>
      </c>
      <c r="C345" s="7">
        <v>0.76</v>
      </c>
      <c r="D345" s="7">
        <v>-0.26</v>
      </c>
      <c r="E345" s="7">
        <v>1.59</v>
      </c>
      <c r="G345" s="432">
        <f t="shared" si="20"/>
        <v>44302</v>
      </c>
      <c r="H345" s="7">
        <f t="shared" si="21"/>
        <v>1.02</v>
      </c>
      <c r="I345" s="7">
        <f t="shared" si="22"/>
        <v>-0.83000000000000007</v>
      </c>
      <c r="J345">
        <v>0</v>
      </c>
    </row>
    <row r="346" spans="1:10">
      <c r="A346" s="432">
        <f t="shared" si="23"/>
        <v>44305</v>
      </c>
      <c r="B346" t="s">
        <v>1572</v>
      </c>
      <c r="C346" s="7">
        <v>0.76</v>
      </c>
      <c r="D346" s="7">
        <v>-0.23</v>
      </c>
      <c r="E346" s="7">
        <v>1.61</v>
      </c>
      <c r="G346" s="432">
        <f t="shared" si="20"/>
        <v>44305</v>
      </c>
      <c r="H346" s="7">
        <f t="shared" si="21"/>
        <v>0.99</v>
      </c>
      <c r="I346" s="7">
        <f t="shared" si="22"/>
        <v>-0.85000000000000009</v>
      </c>
      <c r="J346">
        <v>0</v>
      </c>
    </row>
    <row r="347" spans="1:10">
      <c r="A347" s="432">
        <f t="shared" si="23"/>
        <v>44306</v>
      </c>
      <c r="B347" t="s">
        <v>1573</v>
      </c>
      <c r="C347" s="7">
        <v>0.73</v>
      </c>
      <c r="D347" s="7">
        <v>-0.26</v>
      </c>
      <c r="E347" s="7">
        <v>1.58</v>
      </c>
      <c r="G347" s="432">
        <f t="shared" si="20"/>
        <v>44306</v>
      </c>
      <c r="H347" s="7">
        <f t="shared" si="21"/>
        <v>0.99</v>
      </c>
      <c r="I347" s="7">
        <f t="shared" si="22"/>
        <v>-0.85000000000000009</v>
      </c>
      <c r="J347">
        <v>0</v>
      </c>
    </row>
    <row r="348" spans="1:10">
      <c r="A348" s="432">
        <f t="shared" si="23"/>
        <v>44307</v>
      </c>
      <c r="B348" t="s">
        <v>1574</v>
      </c>
      <c r="C348" s="7">
        <v>0.74</v>
      </c>
      <c r="D348" s="7">
        <v>-0.27</v>
      </c>
      <c r="E348" s="7">
        <v>1.57</v>
      </c>
      <c r="G348" s="432">
        <f t="shared" si="20"/>
        <v>44307</v>
      </c>
      <c r="H348" s="7">
        <f t="shared" si="21"/>
        <v>1.01</v>
      </c>
      <c r="I348" s="7">
        <f t="shared" si="22"/>
        <v>-0.83000000000000007</v>
      </c>
      <c r="J348">
        <v>0</v>
      </c>
    </row>
    <row r="349" spans="1:10">
      <c r="A349" s="432">
        <f t="shared" si="23"/>
        <v>44308</v>
      </c>
      <c r="B349" t="s">
        <v>1575</v>
      </c>
      <c r="C349" s="7">
        <v>0.74</v>
      </c>
      <c r="D349" s="7">
        <v>-0.26</v>
      </c>
      <c r="E349" s="7">
        <v>1.57</v>
      </c>
      <c r="G349" s="432">
        <f t="shared" si="20"/>
        <v>44308</v>
      </c>
      <c r="H349" s="7">
        <f t="shared" si="21"/>
        <v>1</v>
      </c>
      <c r="I349" s="7">
        <f t="shared" si="22"/>
        <v>-0.83000000000000007</v>
      </c>
      <c r="J349">
        <v>0</v>
      </c>
    </row>
    <row r="350" spans="1:10">
      <c r="A350" s="432">
        <f t="shared" si="23"/>
        <v>44309</v>
      </c>
      <c r="B350" t="s">
        <v>1576</v>
      </c>
      <c r="C350" s="7">
        <v>0.74</v>
      </c>
      <c r="D350" s="7">
        <v>-0.25</v>
      </c>
      <c r="E350" s="7">
        <v>1.58</v>
      </c>
      <c r="G350" s="432">
        <f t="shared" si="20"/>
        <v>44309</v>
      </c>
      <c r="H350" s="7">
        <f t="shared" si="21"/>
        <v>0.99</v>
      </c>
      <c r="I350" s="7">
        <f t="shared" si="22"/>
        <v>-0.84000000000000008</v>
      </c>
      <c r="J350">
        <v>0</v>
      </c>
    </row>
    <row r="351" spans="1:10">
      <c r="A351" s="432">
        <f t="shared" si="23"/>
        <v>44312</v>
      </c>
      <c r="B351" t="s">
        <v>1577</v>
      </c>
      <c r="C351" s="7">
        <v>0.76</v>
      </c>
      <c r="D351" s="7">
        <v>-0.25</v>
      </c>
      <c r="E351" s="7">
        <v>1.58</v>
      </c>
      <c r="G351" s="432">
        <f t="shared" si="20"/>
        <v>44312</v>
      </c>
      <c r="H351" s="7">
        <f t="shared" si="21"/>
        <v>1.01</v>
      </c>
      <c r="I351" s="7">
        <f t="shared" si="22"/>
        <v>-0.82000000000000006</v>
      </c>
      <c r="J351">
        <v>0</v>
      </c>
    </row>
    <row r="352" spans="1:10">
      <c r="A352" s="432">
        <f t="shared" si="23"/>
        <v>44313</v>
      </c>
      <c r="B352" t="s">
        <v>1578</v>
      </c>
      <c r="C352" s="7">
        <v>0.78</v>
      </c>
      <c r="D352" s="7">
        <v>-0.24</v>
      </c>
      <c r="E352" s="7">
        <v>1.63</v>
      </c>
      <c r="G352" s="432">
        <f t="shared" si="20"/>
        <v>44313</v>
      </c>
      <c r="H352" s="7">
        <f t="shared" si="21"/>
        <v>1.02</v>
      </c>
      <c r="I352" s="7">
        <f t="shared" si="22"/>
        <v>-0.84999999999999987</v>
      </c>
      <c r="J352">
        <v>0</v>
      </c>
    </row>
    <row r="353" spans="1:10">
      <c r="A353" s="432">
        <f t="shared" si="23"/>
        <v>44314</v>
      </c>
      <c r="B353" t="s">
        <v>1579</v>
      </c>
      <c r="C353" s="7">
        <v>0.8</v>
      </c>
      <c r="D353" s="7">
        <v>-0.23</v>
      </c>
      <c r="E353" s="7">
        <v>1.63</v>
      </c>
      <c r="G353" s="432">
        <f t="shared" si="20"/>
        <v>44314</v>
      </c>
      <c r="H353" s="7">
        <f t="shared" si="21"/>
        <v>1.03</v>
      </c>
      <c r="I353" s="7">
        <f t="shared" si="22"/>
        <v>-0.82999999999999985</v>
      </c>
      <c r="J353">
        <v>0</v>
      </c>
    </row>
    <row r="354" spans="1:10">
      <c r="A354" s="432">
        <f t="shared" si="23"/>
        <v>44315</v>
      </c>
      <c r="B354" t="s">
        <v>1580</v>
      </c>
      <c r="C354" s="7">
        <v>0.84</v>
      </c>
      <c r="D354" s="7">
        <v>-0.19</v>
      </c>
      <c r="E354" s="7">
        <v>1.65</v>
      </c>
      <c r="G354" s="432">
        <f t="shared" si="20"/>
        <v>44315</v>
      </c>
      <c r="H354" s="7">
        <f t="shared" si="21"/>
        <v>1.03</v>
      </c>
      <c r="I354" s="7">
        <f t="shared" si="22"/>
        <v>-0.80999999999999994</v>
      </c>
      <c r="J354">
        <v>0</v>
      </c>
    </row>
    <row r="355" spans="1:10">
      <c r="A355" s="432">
        <f t="shared" si="23"/>
        <v>44316</v>
      </c>
      <c r="B355" t="s">
        <v>1581</v>
      </c>
      <c r="C355" s="7">
        <v>0.84</v>
      </c>
      <c r="D355" s="7">
        <v>-0.2</v>
      </c>
      <c r="E355" s="7">
        <v>1.65</v>
      </c>
      <c r="G355" s="432">
        <f t="shared" si="20"/>
        <v>44316</v>
      </c>
      <c r="H355" s="7">
        <f t="shared" si="21"/>
        <v>1.04</v>
      </c>
      <c r="I355" s="7">
        <f t="shared" si="22"/>
        <v>-0.80999999999999994</v>
      </c>
      <c r="J355">
        <v>0</v>
      </c>
    </row>
    <row r="356" spans="1:10">
      <c r="A356" s="432">
        <f t="shared" si="23"/>
        <v>44319</v>
      </c>
      <c r="B356" t="s">
        <v>1582</v>
      </c>
      <c r="C356" s="7">
        <v>0.84</v>
      </c>
      <c r="D356" s="7">
        <v>-0.21</v>
      </c>
      <c r="E356" s="7">
        <v>1.63</v>
      </c>
      <c r="G356" s="432">
        <f t="shared" si="20"/>
        <v>44319</v>
      </c>
      <c r="H356" s="7">
        <f t="shared" si="21"/>
        <v>1.05</v>
      </c>
      <c r="I356" s="7">
        <f t="shared" si="22"/>
        <v>-0.78999999999999992</v>
      </c>
      <c r="J356">
        <v>0</v>
      </c>
    </row>
    <row r="357" spans="1:10">
      <c r="A357" s="432">
        <f t="shared" si="23"/>
        <v>44320</v>
      </c>
      <c r="B357" t="s">
        <v>1583</v>
      </c>
      <c r="C357" s="7">
        <v>0.8</v>
      </c>
      <c r="D357" s="7">
        <v>-0.24</v>
      </c>
      <c r="E357" s="7">
        <v>1.61</v>
      </c>
      <c r="G357" s="432">
        <f t="shared" si="20"/>
        <v>44320</v>
      </c>
      <c r="H357" s="7">
        <f t="shared" si="21"/>
        <v>1.04</v>
      </c>
      <c r="I357" s="7">
        <f t="shared" si="22"/>
        <v>-0.81</v>
      </c>
      <c r="J357">
        <v>0</v>
      </c>
    </row>
    <row r="358" spans="1:10">
      <c r="A358" s="432">
        <f t="shared" si="23"/>
        <v>44321</v>
      </c>
      <c r="B358" t="s">
        <v>1584</v>
      </c>
      <c r="C358" s="7">
        <v>0.82</v>
      </c>
      <c r="D358" s="7">
        <v>-0.23</v>
      </c>
      <c r="E358" s="7">
        <v>1.59</v>
      </c>
      <c r="G358" s="432">
        <f t="shared" si="20"/>
        <v>44321</v>
      </c>
      <c r="H358" s="7">
        <f t="shared" si="21"/>
        <v>1.05</v>
      </c>
      <c r="I358" s="7">
        <f t="shared" si="22"/>
        <v>-0.77000000000000013</v>
      </c>
      <c r="J358">
        <v>0</v>
      </c>
    </row>
    <row r="359" spans="1:10">
      <c r="A359" s="432">
        <f t="shared" si="23"/>
        <v>44322</v>
      </c>
      <c r="B359" t="s">
        <v>1585</v>
      </c>
      <c r="C359" s="7">
        <v>0.79</v>
      </c>
      <c r="D359" s="7">
        <v>-0.23</v>
      </c>
      <c r="E359" s="7">
        <v>1.58</v>
      </c>
      <c r="G359" s="432">
        <f t="shared" si="20"/>
        <v>44322</v>
      </c>
      <c r="H359" s="7">
        <f t="shared" si="21"/>
        <v>1.02</v>
      </c>
      <c r="I359" s="7">
        <f t="shared" si="22"/>
        <v>-0.79</v>
      </c>
      <c r="J359">
        <v>0</v>
      </c>
    </row>
    <row r="360" spans="1:10">
      <c r="A360" s="432">
        <f t="shared" si="23"/>
        <v>44323</v>
      </c>
      <c r="B360" t="s">
        <v>1586</v>
      </c>
      <c r="C360" s="7">
        <v>0.77</v>
      </c>
      <c r="D360" s="7">
        <v>-0.21</v>
      </c>
      <c r="E360" s="7">
        <v>1.6</v>
      </c>
      <c r="G360" s="432">
        <f t="shared" si="20"/>
        <v>44323</v>
      </c>
      <c r="H360" s="7">
        <f t="shared" si="21"/>
        <v>0.98</v>
      </c>
      <c r="I360" s="7">
        <f t="shared" si="22"/>
        <v>-0.83000000000000007</v>
      </c>
      <c r="J360">
        <v>0</v>
      </c>
    </row>
    <row r="361" spans="1:10">
      <c r="A361" s="432">
        <f t="shared" si="23"/>
        <v>44326</v>
      </c>
      <c r="B361" t="s">
        <v>1587</v>
      </c>
      <c r="C361" s="7">
        <v>0.8</v>
      </c>
      <c r="D361" s="7">
        <v>-0.2</v>
      </c>
      <c r="E361" s="7">
        <v>1.63</v>
      </c>
      <c r="G361" s="432">
        <f t="shared" si="20"/>
        <v>44326</v>
      </c>
      <c r="H361" s="7">
        <f t="shared" si="21"/>
        <v>1</v>
      </c>
      <c r="I361" s="7">
        <f t="shared" si="22"/>
        <v>-0.82999999999999985</v>
      </c>
      <c r="J361">
        <v>0</v>
      </c>
    </row>
    <row r="362" spans="1:10">
      <c r="A362" s="432">
        <f t="shared" si="23"/>
        <v>44327</v>
      </c>
      <c r="B362" t="s">
        <v>1588</v>
      </c>
      <c r="C362" s="7">
        <v>0.83</v>
      </c>
      <c r="D362" s="7">
        <v>-0.16</v>
      </c>
      <c r="E362" s="7">
        <v>1.64</v>
      </c>
      <c r="G362" s="432">
        <f t="shared" si="20"/>
        <v>44327</v>
      </c>
      <c r="H362" s="7">
        <f t="shared" si="21"/>
        <v>0.99</v>
      </c>
      <c r="I362" s="7">
        <f t="shared" si="22"/>
        <v>-0.80999999999999994</v>
      </c>
      <c r="J362">
        <v>0</v>
      </c>
    </row>
    <row r="363" spans="1:10">
      <c r="A363" s="432">
        <f t="shared" si="23"/>
        <v>44328</v>
      </c>
      <c r="B363" t="s">
        <v>1589</v>
      </c>
      <c r="C363" s="7">
        <v>0.89</v>
      </c>
      <c r="D363" s="7">
        <v>-0.12</v>
      </c>
      <c r="E363" s="7">
        <v>1.69</v>
      </c>
      <c r="G363" s="432">
        <f t="shared" si="20"/>
        <v>44328</v>
      </c>
      <c r="H363" s="7">
        <f t="shared" si="21"/>
        <v>1.01</v>
      </c>
      <c r="I363" s="7">
        <f t="shared" si="22"/>
        <v>-0.79999999999999993</v>
      </c>
      <c r="J363">
        <v>0</v>
      </c>
    </row>
    <row r="364" spans="1:10">
      <c r="A364" s="432">
        <f t="shared" si="23"/>
        <v>44329</v>
      </c>
      <c r="B364" t="s">
        <v>1590</v>
      </c>
      <c r="C364" s="7">
        <v>0.9</v>
      </c>
      <c r="D364" s="7">
        <v>-0.12</v>
      </c>
      <c r="E364" s="7">
        <v>1.66</v>
      </c>
      <c r="G364" s="432">
        <f t="shared" si="20"/>
        <v>44329</v>
      </c>
      <c r="H364" s="7">
        <f t="shared" si="21"/>
        <v>1.02</v>
      </c>
      <c r="I364" s="7">
        <f t="shared" si="22"/>
        <v>-0.7599999999999999</v>
      </c>
      <c r="J364">
        <v>0</v>
      </c>
    </row>
    <row r="365" spans="1:10">
      <c r="A365" s="432">
        <f t="shared" si="23"/>
        <v>44330</v>
      </c>
      <c r="B365" t="s">
        <v>1591</v>
      </c>
      <c r="C365" s="7">
        <v>0.86</v>
      </c>
      <c r="D365" s="7">
        <v>-0.13</v>
      </c>
      <c r="E365" s="7">
        <v>1.63</v>
      </c>
      <c r="G365" s="432">
        <f t="shared" si="20"/>
        <v>44330</v>
      </c>
      <c r="H365" s="7">
        <f t="shared" si="21"/>
        <v>0.99</v>
      </c>
      <c r="I365" s="7">
        <f t="shared" si="22"/>
        <v>-0.76999999999999991</v>
      </c>
      <c r="J365">
        <v>0</v>
      </c>
    </row>
    <row r="366" spans="1:10">
      <c r="A366" s="432">
        <f t="shared" si="23"/>
        <v>44333</v>
      </c>
      <c r="B366" t="s">
        <v>1592</v>
      </c>
      <c r="C366" s="7">
        <v>0.87</v>
      </c>
      <c r="D366" s="7">
        <v>-0.11</v>
      </c>
      <c r="E366" s="7">
        <v>1.64</v>
      </c>
      <c r="G366" s="432">
        <f t="shared" si="20"/>
        <v>44333</v>
      </c>
      <c r="H366" s="7">
        <f t="shared" si="21"/>
        <v>0.98</v>
      </c>
      <c r="I366" s="7">
        <f t="shared" si="22"/>
        <v>-0.76999999999999991</v>
      </c>
      <c r="J366">
        <v>0</v>
      </c>
    </row>
    <row r="367" spans="1:10">
      <c r="A367" s="432">
        <f t="shared" si="23"/>
        <v>44334</v>
      </c>
      <c r="B367" t="s">
        <v>1593</v>
      </c>
      <c r="C367" s="7">
        <v>0.87</v>
      </c>
      <c r="D367" s="7">
        <v>-0.11</v>
      </c>
      <c r="E367" s="7">
        <v>1.64</v>
      </c>
      <c r="G367" s="432">
        <f t="shared" si="20"/>
        <v>44334</v>
      </c>
      <c r="H367" s="7">
        <f t="shared" si="21"/>
        <v>0.98</v>
      </c>
      <c r="I367" s="7">
        <f t="shared" si="22"/>
        <v>-0.76999999999999991</v>
      </c>
      <c r="J367">
        <v>0</v>
      </c>
    </row>
    <row r="368" spans="1:10">
      <c r="A368" s="432">
        <f t="shared" si="23"/>
        <v>44335</v>
      </c>
      <c r="B368" t="s">
        <v>1594</v>
      </c>
      <c r="C368" s="7">
        <v>0.85</v>
      </c>
      <c r="D368" s="7">
        <v>-0.11</v>
      </c>
      <c r="E368" s="7">
        <v>1.68</v>
      </c>
      <c r="G368" s="432">
        <f t="shared" si="20"/>
        <v>44335</v>
      </c>
      <c r="H368" s="7">
        <f t="shared" si="21"/>
        <v>0.96</v>
      </c>
      <c r="I368" s="7">
        <f t="shared" si="22"/>
        <v>-0.83</v>
      </c>
      <c r="J368">
        <v>0</v>
      </c>
    </row>
    <row r="369" spans="1:10">
      <c r="A369" s="432">
        <f t="shared" si="23"/>
        <v>44336</v>
      </c>
      <c r="B369" t="s">
        <v>1595</v>
      </c>
      <c r="C369" s="7">
        <v>0.84</v>
      </c>
      <c r="D369" s="7">
        <v>-0.11</v>
      </c>
      <c r="E369" s="7">
        <v>1.63</v>
      </c>
      <c r="G369" s="432">
        <f t="shared" si="20"/>
        <v>44336</v>
      </c>
      <c r="H369" s="7">
        <f t="shared" si="21"/>
        <v>0.95</v>
      </c>
      <c r="I369" s="7">
        <f t="shared" si="22"/>
        <v>-0.78999999999999992</v>
      </c>
      <c r="J369">
        <v>0</v>
      </c>
    </row>
    <row r="370" spans="1:10">
      <c r="A370" s="432">
        <f t="shared" si="23"/>
        <v>44337</v>
      </c>
      <c r="B370" t="s">
        <v>1596</v>
      </c>
      <c r="C370" s="7">
        <v>0.83</v>
      </c>
      <c r="D370" s="7">
        <v>-0.13</v>
      </c>
      <c r="E370" s="7">
        <v>1.63</v>
      </c>
      <c r="G370" s="432">
        <f t="shared" si="20"/>
        <v>44337</v>
      </c>
      <c r="H370" s="7">
        <f t="shared" si="21"/>
        <v>0.96</v>
      </c>
      <c r="I370" s="7">
        <f t="shared" si="22"/>
        <v>-0.79999999999999993</v>
      </c>
      <c r="J370">
        <v>0</v>
      </c>
    </row>
    <row r="371" spans="1:10">
      <c r="A371" s="432">
        <f t="shared" si="23"/>
        <v>44340</v>
      </c>
      <c r="B371" t="s">
        <v>1597</v>
      </c>
      <c r="C371" s="7">
        <v>0.81</v>
      </c>
      <c r="D371" s="7">
        <v>-0.14000000000000001</v>
      </c>
      <c r="E371" s="7">
        <v>1.61</v>
      </c>
      <c r="G371" s="432">
        <f t="shared" si="20"/>
        <v>44340</v>
      </c>
      <c r="H371" s="7">
        <f t="shared" si="21"/>
        <v>0.95000000000000007</v>
      </c>
      <c r="I371" s="7">
        <f t="shared" si="22"/>
        <v>-0.8</v>
      </c>
      <c r="J371">
        <v>0</v>
      </c>
    </row>
    <row r="372" spans="1:10">
      <c r="A372" s="432">
        <f t="shared" si="23"/>
        <v>44341</v>
      </c>
      <c r="B372" t="s">
        <v>1598</v>
      </c>
      <c r="C372" s="7">
        <v>0.79</v>
      </c>
      <c r="D372" s="7">
        <v>-0.17</v>
      </c>
      <c r="E372" s="7">
        <v>1.56</v>
      </c>
      <c r="G372" s="432">
        <f t="shared" si="20"/>
        <v>44341</v>
      </c>
      <c r="H372" s="7">
        <f t="shared" si="21"/>
        <v>0.96000000000000008</v>
      </c>
      <c r="I372" s="7">
        <f t="shared" si="22"/>
        <v>-0.77</v>
      </c>
      <c r="J372">
        <v>0</v>
      </c>
    </row>
    <row r="373" spans="1:10">
      <c r="A373" s="432">
        <f t="shared" si="23"/>
        <v>44342</v>
      </c>
      <c r="B373" t="s">
        <v>1599</v>
      </c>
      <c r="C373" s="7">
        <v>0.75</v>
      </c>
      <c r="D373" s="7">
        <v>-0.2</v>
      </c>
      <c r="E373" s="7">
        <v>1.58</v>
      </c>
      <c r="G373" s="432">
        <f t="shared" si="20"/>
        <v>44342</v>
      </c>
      <c r="H373" s="7">
        <f t="shared" si="21"/>
        <v>0.95</v>
      </c>
      <c r="I373" s="7">
        <f t="shared" si="22"/>
        <v>-0.83000000000000007</v>
      </c>
      <c r="J373">
        <v>0</v>
      </c>
    </row>
    <row r="374" spans="1:10">
      <c r="A374" s="432">
        <f t="shared" si="23"/>
        <v>44343</v>
      </c>
      <c r="B374" t="s">
        <v>1600</v>
      </c>
      <c r="C374" s="7">
        <v>0.82</v>
      </c>
      <c r="D374" s="7">
        <v>-0.18</v>
      </c>
      <c r="E374" s="7">
        <v>1.61</v>
      </c>
      <c r="G374" s="432">
        <f t="shared" si="20"/>
        <v>44343</v>
      </c>
      <c r="H374" s="7">
        <f t="shared" si="21"/>
        <v>1</v>
      </c>
      <c r="I374" s="7">
        <f t="shared" si="22"/>
        <v>-0.79000000000000015</v>
      </c>
      <c r="J374">
        <v>0</v>
      </c>
    </row>
    <row r="375" spans="1:10">
      <c r="A375" s="432">
        <f t="shared" si="23"/>
        <v>44344</v>
      </c>
      <c r="B375" t="s">
        <v>1601</v>
      </c>
      <c r="C375" s="7">
        <v>0.81</v>
      </c>
      <c r="D375" s="7">
        <v>-0.18</v>
      </c>
      <c r="E375" s="7">
        <v>1.58</v>
      </c>
      <c r="G375" s="432">
        <f t="shared" si="20"/>
        <v>44344</v>
      </c>
      <c r="H375" s="7">
        <f t="shared" si="21"/>
        <v>0.99</v>
      </c>
      <c r="I375" s="7">
        <f t="shared" si="22"/>
        <v>-0.77</v>
      </c>
      <c r="J375">
        <v>0</v>
      </c>
    </row>
    <row r="376" spans="1:10">
      <c r="A376" s="432">
        <f t="shared" si="23"/>
        <v>44347</v>
      </c>
      <c r="B376" t="s">
        <v>1602</v>
      </c>
      <c r="C376" s="7">
        <v>0.8</v>
      </c>
      <c r="D376" s="7">
        <v>-0.19</v>
      </c>
      <c r="E376" s="7" t="e">
        <v>#N/A</v>
      </c>
      <c r="G376" s="432">
        <f t="shared" si="20"/>
        <v>44347</v>
      </c>
      <c r="H376" s="7">
        <f t="shared" si="21"/>
        <v>0.99</v>
      </c>
      <c r="I376" s="7" t="e">
        <f t="shared" si="22"/>
        <v>#N/A</v>
      </c>
      <c r="J376">
        <v>0</v>
      </c>
    </row>
    <row r="377" spans="1:10">
      <c r="A377" s="432">
        <f t="shared" si="23"/>
        <v>44348</v>
      </c>
      <c r="B377" t="s">
        <v>1603</v>
      </c>
      <c r="C377" s="7">
        <v>0.82</v>
      </c>
      <c r="D377" s="7">
        <v>-0.18</v>
      </c>
      <c r="E377" s="7">
        <v>1.62</v>
      </c>
      <c r="G377" s="432">
        <f t="shared" si="20"/>
        <v>44348</v>
      </c>
      <c r="H377" s="7">
        <f t="shared" si="21"/>
        <v>1</v>
      </c>
      <c r="I377" s="7">
        <f t="shared" si="22"/>
        <v>-0.80000000000000016</v>
      </c>
      <c r="J377">
        <v>0</v>
      </c>
    </row>
    <row r="378" spans="1:10">
      <c r="A378" s="432">
        <f t="shared" si="23"/>
        <v>44349</v>
      </c>
      <c r="B378" t="s">
        <v>1604</v>
      </c>
      <c r="C378" s="7">
        <v>0.8</v>
      </c>
      <c r="D378" s="7">
        <v>-0.2</v>
      </c>
      <c r="E378" s="7">
        <v>1.59</v>
      </c>
      <c r="G378" s="432">
        <f t="shared" si="20"/>
        <v>44349</v>
      </c>
      <c r="H378" s="7">
        <f t="shared" si="21"/>
        <v>1</v>
      </c>
      <c r="I378" s="7">
        <f t="shared" si="22"/>
        <v>-0.79</v>
      </c>
      <c r="J378">
        <v>0</v>
      </c>
    </row>
    <row r="379" spans="1:10">
      <c r="A379" s="432">
        <f t="shared" si="23"/>
        <v>44350</v>
      </c>
      <c r="B379" t="s">
        <v>1605</v>
      </c>
      <c r="C379" s="7">
        <v>0.84</v>
      </c>
      <c r="D379" s="7">
        <v>-0.18</v>
      </c>
      <c r="E379" s="7">
        <v>1.63</v>
      </c>
      <c r="G379" s="432">
        <f t="shared" si="20"/>
        <v>44350</v>
      </c>
      <c r="H379" s="7">
        <f t="shared" si="21"/>
        <v>1.02</v>
      </c>
      <c r="I379" s="7">
        <f t="shared" si="22"/>
        <v>-0.78999999999999992</v>
      </c>
      <c r="J379">
        <v>0</v>
      </c>
    </row>
    <row r="380" spans="1:10">
      <c r="A380" s="432">
        <f t="shared" si="23"/>
        <v>44351</v>
      </c>
      <c r="B380" t="s">
        <v>1606</v>
      </c>
      <c r="C380" s="7">
        <v>0.79</v>
      </c>
      <c r="D380" s="7">
        <v>-0.21</v>
      </c>
      <c r="E380" s="7">
        <v>1.56</v>
      </c>
      <c r="G380" s="432">
        <f t="shared" si="20"/>
        <v>44351</v>
      </c>
      <c r="H380" s="7">
        <f t="shared" si="21"/>
        <v>1</v>
      </c>
      <c r="I380" s="7">
        <f t="shared" si="22"/>
        <v>-0.77</v>
      </c>
      <c r="J380">
        <v>0</v>
      </c>
    </row>
    <row r="381" spans="1:10">
      <c r="A381" s="432">
        <f t="shared" si="23"/>
        <v>44354</v>
      </c>
      <c r="B381" t="s">
        <v>1607</v>
      </c>
      <c r="C381" s="7">
        <v>0.82</v>
      </c>
      <c r="D381" s="7">
        <v>-0.2</v>
      </c>
      <c r="E381" s="7">
        <v>1.57</v>
      </c>
      <c r="G381" s="432">
        <f t="shared" si="20"/>
        <v>44354</v>
      </c>
      <c r="H381" s="7">
        <f t="shared" si="21"/>
        <v>1.02</v>
      </c>
      <c r="I381" s="7">
        <f t="shared" si="22"/>
        <v>-0.75000000000000011</v>
      </c>
      <c r="J381">
        <v>0</v>
      </c>
    </row>
    <row r="382" spans="1:10">
      <c r="A382" s="432">
        <f t="shared" si="23"/>
        <v>44355</v>
      </c>
      <c r="B382" t="s">
        <v>1608</v>
      </c>
      <c r="C382" s="7">
        <v>0.77</v>
      </c>
      <c r="D382" s="7">
        <v>-0.22</v>
      </c>
      <c r="E382" s="7">
        <v>1.53</v>
      </c>
      <c r="G382" s="432">
        <f t="shared" si="20"/>
        <v>44355</v>
      </c>
      <c r="H382" s="7">
        <f t="shared" si="21"/>
        <v>0.99</v>
      </c>
      <c r="I382" s="7">
        <f t="shared" si="22"/>
        <v>-0.76</v>
      </c>
      <c r="J382">
        <v>0</v>
      </c>
    </row>
    <row r="383" spans="1:10">
      <c r="A383" s="432">
        <f t="shared" si="23"/>
        <v>44356</v>
      </c>
      <c r="B383" t="s">
        <v>1609</v>
      </c>
      <c r="C383" s="7">
        <v>0.74</v>
      </c>
      <c r="D383" s="7">
        <v>-0.25</v>
      </c>
      <c r="E383" s="7">
        <v>1.5</v>
      </c>
      <c r="G383" s="432">
        <f t="shared" si="20"/>
        <v>44356</v>
      </c>
      <c r="H383" s="7">
        <f t="shared" si="21"/>
        <v>0.99</v>
      </c>
      <c r="I383" s="7">
        <f t="shared" si="22"/>
        <v>-0.76</v>
      </c>
      <c r="J383">
        <v>0</v>
      </c>
    </row>
    <row r="384" spans="1:10">
      <c r="A384" s="432">
        <f t="shared" si="23"/>
        <v>44357</v>
      </c>
      <c r="B384" t="s">
        <v>1610</v>
      </c>
      <c r="C384" s="7">
        <v>0.74</v>
      </c>
      <c r="D384" s="7">
        <v>-0.26</v>
      </c>
      <c r="E384" s="7">
        <v>1.45</v>
      </c>
      <c r="G384" s="432">
        <f t="shared" si="20"/>
        <v>44357</v>
      </c>
      <c r="H384" s="7">
        <f t="shared" si="21"/>
        <v>1</v>
      </c>
      <c r="I384" s="7">
        <f t="shared" si="22"/>
        <v>-0.71</v>
      </c>
      <c r="J384">
        <v>0</v>
      </c>
    </row>
    <row r="385" spans="1:10">
      <c r="A385" s="432">
        <f t="shared" si="23"/>
        <v>44358</v>
      </c>
      <c r="B385" t="s">
        <v>1611</v>
      </c>
      <c r="C385" s="7">
        <v>0.7</v>
      </c>
      <c r="D385" s="7">
        <v>-0.27</v>
      </c>
      <c r="E385" s="7">
        <v>1.47</v>
      </c>
      <c r="G385" s="432">
        <f t="shared" si="20"/>
        <v>44358</v>
      </c>
      <c r="H385" s="7">
        <f t="shared" si="21"/>
        <v>0.97</v>
      </c>
      <c r="I385" s="7">
        <f t="shared" si="22"/>
        <v>-0.77</v>
      </c>
      <c r="J385">
        <v>0</v>
      </c>
    </row>
    <row r="386" spans="1:10">
      <c r="A386" s="432">
        <f t="shared" si="23"/>
        <v>44361</v>
      </c>
      <c r="B386" t="s">
        <v>1612</v>
      </c>
      <c r="C386" s="7">
        <v>0.75</v>
      </c>
      <c r="D386" s="7">
        <v>-0.25</v>
      </c>
      <c r="E386" s="7">
        <v>1.51</v>
      </c>
      <c r="G386" s="432">
        <f t="shared" si="20"/>
        <v>44361</v>
      </c>
      <c r="H386" s="7">
        <f t="shared" si="21"/>
        <v>1</v>
      </c>
      <c r="I386" s="7">
        <f t="shared" si="22"/>
        <v>-0.76</v>
      </c>
      <c r="J386">
        <v>0</v>
      </c>
    </row>
    <row r="387" spans="1:10">
      <c r="A387" s="432">
        <f t="shared" si="23"/>
        <v>44362</v>
      </c>
      <c r="B387" t="s">
        <v>1613</v>
      </c>
      <c r="C387" s="7">
        <v>0.77</v>
      </c>
      <c r="D387" s="7">
        <v>-0.23</v>
      </c>
      <c r="E387" s="7">
        <v>1.51</v>
      </c>
      <c r="G387" s="432">
        <f t="shared" si="20"/>
        <v>44362</v>
      </c>
      <c r="H387" s="7">
        <f t="shared" si="21"/>
        <v>1</v>
      </c>
      <c r="I387" s="7">
        <f t="shared" si="22"/>
        <v>-0.74</v>
      </c>
      <c r="J387">
        <v>0</v>
      </c>
    </row>
    <row r="388" spans="1:10">
      <c r="A388" s="432">
        <f t="shared" si="23"/>
        <v>44363</v>
      </c>
      <c r="B388" t="s">
        <v>1614</v>
      </c>
      <c r="C388" s="7">
        <v>0.74</v>
      </c>
      <c r="D388" s="7">
        <v>-0.25</v>
      </c>
      <c r="E388" s="7">
        <v>1.57</v>
      </c>
      <c r="G388" s="432">
        <f t="shared" si="20"/>
        <v>44363</v>
      </c>
      <c r="H388" s="7">
        <f t="shared" si="21"/>
        <v>0.99</v>
      </c>
      <c r="I388" s="7">
        <f t="shared" si="22"/>
        <v>-0.83000000000000007</v>
      </c>
      <c r="J388">
        <v>0</v>
      </c>
    </row>
    <row r="389" spans="1:10">
      <c r="A389" s="432">
        <f t="shared" si="23"/>
        <v>44364</v>
      </c>
      <c r="B389" t="s">
        <v>1615</v>
      </c>
      <c r="C389" s="7">
        <v>0.77</v>
      </c>
      <c r="D389" s="7">
        <v>-0.2</v>
      </c>
      <c r="E389" s="7">
        <v>1.52</v>
      </c>
      <c r="G389" s="432">
        <f t="shared" si="20"/>
        <v>44364</v>
      </c>
      <c r="H389" s="7">
        <f t="shared" si="21"/>
        <v>0.97</v>
      </c>
      <c r="I389" s="7">
        <f t="shared" si="22"/>
        <v>-0.75</v>
      </c>
      <c r="J389">
        <v>0</v>
      </c>
    </row>
    <row r="390" spans="1:10">
      <c r="A390" s="432">
        <f t="shared" si="23"/>
        <v>44365</v>
      </c>
      <c r="B390" t="s">
        <v>1616</v>
      </c>
      <c r="C390" s="7">
        <v>0.76</v>
      </c>
      <c r="D390" s="7">
        <v>-0.2</v>
      </c>
      <c r="E390" s="7">
        <v>1.45</v>
      </c>
      <c r="G390" s="432">
        <f t="shared" si="20"/>
        <v>44365</v>
      </c>
      <c r="H390" s="7">
        <f t="shared" si="21"/>
        <v>0.96</v>
      </c>
      <c r="I390" s="7">
        <f t="shared" si="22"/>
        <v>-0.69</v>
      </c>
      <c r="J390">
        <v>0</v>
      </c>
    </row>
    <row r="391" spans="1:10">
      <c r="A391" s="432">
        <f t="shared" si="23"/>
        <v>44368</v>
      </c>
      <c r="B391" t="s">
        <v>1617</v>
      </c>
      <c r="C391" s="7">
        <v>0.77</v>
      </c>
      <c r="D391" s="7">
        <v>-0.17</v>
      </c>
      <c r="E391" s="7">
        <v>1.5</v>
      </c>
      <c r="G391" s="432">
        <f t="shared" si="20"/>
        <v>44368</v>
      </c>
      <c r="H391" s="7">
        <f t="shared" si="21"/>
        <v>0.94000000000000006</v>
      </c>
      <c r="I391" s="7">
        <f t="shared" si="22"/>
        <v>-0.73</v>
      </c>
      <c r="J391">
        <v>0</v>
      </c>
    </row>
    <row r="392" spans="1:10">
      <c r="A392" s="432">
        <f t="shared" si="23"/>
        <v>44369</v>
      </c>
      <c r="B392" t="s">
        <v>1618</v>
      </c>
      <c r="C392" s="7">
        <v>0.78</v>
      </c>
      <c r="D392" s="7">
        <v>-0.16</v>
      </c>
      <c r="E392" s="7">
        <v>1.48</v>
      </c>
      <c r="G392" s="432">
        <f t="shared" si="20"/>
        <v>44369</v>
      </c>
      <c r="H392" s="7">
        <f t="shared" si="21"/>
        <v>0.94000000000000006</v>
      </c>
      <c r="I392" s="7">
        <f t="shared" si="22"/>
        <v>-0.7</v>
      </c>
      <c r="J392">
        <v>0</v>
      </c>
    </row>
    <row r="393" spans="1:10">
      <c r="A393" s="432">
        <f t="shared" si="23"/>
        <v>44370</v>
      </c>
      <c r="B393" t="s">
        <v>1619</v>
      </c>
      <c r="C393" s="7">
        <v>0.78</v>
      </c>
      <c r="D393" s="7">
        <v>-0.18</v>
      </c>
      <c r="E393" s="7">
        <v>1.5</v>
      </c>
      <c r="G393" s="432">
        <f t="shared" ref="G393:G456" si="24">A393</f>
        <v>44370</v>
      </c>
      <c r="H393" s="7">
        <f t="shared" ref="H393:H456" si="25">C393-D393</f>
        <v>0.96</v>
      </c>
      <c r="I393" s="7">
        <f t="shared" ref="I393:I456" si="26">C393-E393</f>
        <v>-0.72</v>
      </c>
      <c r="J393">
        <v>0</v>
      </c>
    </row>
    <row r="394" spans="1:10">
      <c r="A394" s="432">
        <f t="shared" si="23"/>
        <v>44371</v>
      </c>
      <c r="B394" t="s">
        <v>1620</v>
      </c>
      <c r="C394" s="7">
        <v>0.74</v>
      </c>
      <c r="D394" s="7">
        <v>-0.19</v>
      </c>
      <c r="E394" s="7">
        <v>1.49</v>
      </c>
      <c r="G394" s="432">
        <f t="shared" si="24"/>
        <v>44371</v>
      </c>
      <c r="H394" s="7">
        <f t="shared" si="25"/>
        <v>0.92999999999999994</v>
      </c>
      <c r="I394" s="7">
        <f t="shared" si="26"/>
        <v>-0.75</v>
      </c>
      <c r="J394">
        <v>0</v>
      </c>
    </row>
    <row r="395" spans="1:10">
      <c r="A395" s="432">
        <f t="shared" si="23"/>
        <v>44372</v>
      </c>
      <c r="B395" t="s">
        <v>1621</v>
      </c>
      <c r="C395" s="7">
        <v>0.78</v>
      </c>
      <c r="D395" s="7">
        <v>-0.15</v>
      </c>
      <c r="E395" s="7">
        <v>1.54</v>
      </c>
      <c r="G395" s="432">
        <f t="shared" si="24"/>
        <v>44372</v>
      </c>
      <c r="H395" s="7">
        <f t="shared" si="25"/>
        <v>0.93</v>
      </c>
      <c r="I395" s="7">
        <f t="shared" si="26"/>
        <v>-0.76</v>
      </c>
      <c r="J395">
        <v>0</v>
      </c>
    </row>
    <row r="396" spans="1:10">
      <c r="A396" s="432">
        <f t="shared" si="23"/>
        <v>44375</v>
      </c>
      <c r="B396" t="s">
        <v>1622</v>
      </c>
      <c r="C396" s="7">
        <v>0.73</v>
      </c>
      <c r="D396" s="7">
        <v>-0.19</v>
      </c>
      <c r="E396" s="7">
        <v>1.49</v>
      </c>
      <c r="G396" s="432">
        <f t="shared" si="24"/>
        <v>44375</v>
      </c>
      <c r="H396" s="7">
        <f t="shared" si="25"/>
        <v>0.91999999999999993</v>
      </c>
      <c r="I396" s="7">
        <f t="shared" si="26"/>
        <v>-0.76</v>
      </c>
      <c r="J396">
        <v>0</v>
      </c>
    </row>
    <row r="397" spans="1:10">
      <c r="A397" s="432">
        <f t="shared" si="23"/>
        <v>44376</v>
      </c>
      <c r="B397" t="s">
        <v>1623</v>
      </c>
      <c r="C397" s="7">
        <v>0.74</v>
      </c>
      <c r="D397" s="7">
        <v>-0.17</v>
      </c>
      <c r="E397" s="7">
        <v>1.49</v>
      </c>
      <c r="G397" s="432">
        <f t="shared" si="24"/>
        <v>44376</v>
      </c>
      <c r="H397" s="7">
        <f t="shared" si="25"/>
        <v>0.91</v>
      </c>
      <c r="I397" s="7">
        <f t="shared" si="26"/>
        <v>-0.75</v>
      </c>
      <c r="J397">
        <v>0</v>
      </c>
    </row>
    <row r="398" spans="1:10">
      <c r="A398" s="432">
        <f t="shared" ref="A398:A461" si="27">+A393+7</f>
        <v>44377</v>
      </c>
      <c r="B398" t="s">
        <v>1624</v>
      </c>
      <c r="C398" s="7">
        <v>0.72</v>
      </c>
      <c r="D398" s="7">
        <v>-0.2</v>
      </c>
      <c r="E398" s="7">
        <v>1.45</v>
      </c>
      <c r="G398" s="432">
        <f t="shared" si="24"/>
        <v>44377</v>
      </c>
      <c r="H398" s="7">
        <f t="shared" si="25"/>
        <v>0.91999999999999993</v>
      </c>
      <c r="I398" s="7">
        <f t="shared" si="26"/>
        <v>-0.73</v>
      </c>
      <c r="J398">
        <v>0</v>
      </c>
    </row>
    <row r="399" spans="1:10">
      <c r="A399" s="432">
        <f t="shared" si="27"/>
        <v>44378</v>
      </c>
      <c r="B399" t="s">
        <v>1625</v>
      </c>
      <c r="C399" s="7">
        <v>0.73</v>
      </c>
      <c r="D399" s="7">
        <v>-0.2</v>
      </c>
      <c r="E399" s="7">
        <v>1.48</v>
      </c>
      <c r="G399" s="432">
        <f t="shared" si="24"/>
        <v>44378</v>
      </c>
      <c r="H399" s="7">
        <f t="shared" si="25"/>
        <v>0.92999999999999994</v>
      </c>
      <c r="I399" s="7">
        <f t="shared" si="26"/>
        <v>-0.75</v>
      </c>
      <c r="J399">
        <v>0</v>
      </c>
    </row>
    <row r="400" spans="1:10">
      <c r="A400" s="432">
        <f t="shared" si="27"/>
        <v>44379</v>
      </c>
      <c r="B400" t="s">
        <v>1626</v>
      </c>
      <c r="C400" s="7">
        <v>0.7</v>
      </c>
      <c r="D400" s="7">
        <v>-0.24</v>
      </c>
      <c r="E400" s="7">
        <v>1.44</v>
      </c>
      <c r="G400" s="432">
        <f t="shared" si="24"/>
        <v>44379</v>
      </c>
      <c r="H400" s="7">
        <f t="shared" si="25"/>
        <v>0.94</v>
      </c>
      <c r="I400" s="7">
        <f t="shared" si="26"/>
        <v>-0.74</v>
      </c>
      <c r="J400">
        <v>0</v>
      </c>
    </row>
    <row r="401" spans="1:10">
      <c r="A401" s="432">
        <f t="shared" si="27"/>
        <v>44382</v>
      </c>
      <c r="B401" t="s">
        <v>1627</v>
      </c>
      <c r="C401" s="7">
        <v>0.72</v>
      </c>
      <c r="D401" s="7">
        <v>-0.21</v>
      </c>
      <c r="E401" s="7" t="e">
        <v>#N/A</v>
      </c>
      <c r="G401" s="432">
        <f t="shared" si="24"/>
        <v>44382</v>
      </c>
      <c r="H401" s="7">
        <f t="shared" si="25"/>
        <v>0.92999999999999994</v>
      </c>
      <c r="I401" s="7" t="e">
        <f t="shared" si="26"/>
        <v>#N/A</v>
      </c>
      <c r="J401">
        <v>0</v>
      </c>
    </row>
    <row r="402" spans="1:10">
      <c r="A402" s="432">
        <f t="shared" si="27"/>
        <v>44383</v>
      </c>
      <c r="B402" t="s">
        <v>1628</v>
      </c>
      <c r="C402" s="7">
        <v>0.64</v>
      </c>
      <c r="D402" s="7">
        <v>-0.27</v>
      </c>
      <c r="E402" s="7">
        <v>1.37</v>
      </c>
      <c r="G402" s="432">
        <f t="shared" si="24"/>
        <v>44383</v>
      </c>
      <c r="H402" s="7">
        <f t="shared" si="25"/>
        <v>0.91</v>
      </c>
      <c r="I402" s="7">
        <f t="shared" si="26"/>
        <v>-0.73000000000000009</v>
      </c>
      <c r="J402">
        <v>0</v>
      </c>
    </row>
    <row r="403" spans="1:10">
      <c r="A403" s="432">
        <f t="shared" si="27"/>
        <v>44384</v>
      </c>
      <c r="B403" t="s">
        <v>1629</v>
      </c>
      <c r="C403" s="7">
        <v>0.6</v>
      </c>
      <c r="D403" s="7">
        <v>-0.3</v>
      </c>
      <c r="E403" s="7">
        <v>1.33</v>
      </c>
      <c r="G403" s="432">
        <f t="shared" si="24"/>
        <v>44384</v>
      </c>
      <c r="H403" s="7">
        <f t="shared" si="25"/>
        <v>0.89999999999999991</v>
      </c>
      <c r="I403" s="7">
        <f t="shared" si="26"/>
        <v>-0.73000000000000009</v>
      </c>
      <c r="J403">
        <v>0</v>
      </c>
    </row>
    <row r="404" spans="1:10">
      <c r="A404" s="432">
        <f t="shared" si="27"/>
        <v>44385</v>
      </c>
      <c r="B404" t="s">
        <v>1630</v>
      </c>
      <c r="C404" s="7">
        <v>0.62</v>
      </c>
      <c r="D404" s="7">
        <v>-0.32</v>
      </c>
      <c r="E404" s="7">
        <v>1.3</v>
      </c>
      <c r="G404" s="432">
        <f t="shared" si="24"/>
        <v>44385</v>
      </c>
      <c r="H404" s="7">
        <f t="shared" si="25"/>
        <v>0.94</v>
      </c>
      <c r="I404" s="7">
        <f t="shared" si="26"/>
        <v>-0.68</v>
      </c>
      <c r="J404">
        <v>0</v>
      </c>
    </row>
    <row r="405" spans="1:10">
      <c r="A405" s="432">
        <f t="shared" si="27"/>
        <v>44386</v>
      </c>
      <c r="B405" t="s">
        <v>1631</v>
      </c>
      <c r="C405" s="7">
        <v>0.66</v>
      </c>
      <c r="D405" s="7">
        <v>-0.28999999999999998</v>
      </c>
      <c r="E405" s="7">
        <v>1.37</v>
      </c>
      <c r="G405" s="432">
        <f t="shared" si="24"/>
        <v>44386</v>
      </c>
      <c r="H405" s="7">
        <f t="shared" si="25"/>
        <v>0.95</v>
      </c>
      <c r="I405" s="7">
        <f t="shared" si="26"/>
        <v>-0.71000000000000008</v>
      </c>
      <c r="J405">
        <v>0</v>
      </c>
    </row>
    <row r="406" spans="1:10">
      <c r="A406" s="432">
        <f t="shared" si="27"/>
        <v>44389</v>
      </c>
      <c r="B406" t="s">
        <v>1632</v>
      </c>
      <c r="C406" s="7">
        <v>0.65</v>
      </c>
      <c r="D406" s="7">
        <v>-0.3</v>
      </c>
      <c r="E406" s="7">
        <v>1.38</v>
      </c>
      <c r="G406" s="432">
        <f t="shared" si="24"/>
        <v>44389</v>
      </c>
      <c r="H406" s="7">
        <f t="shared" si="25"/>
        <v>0.95</v>
      </c>
      <c r="I406" s="7">
        <f t="shared" si="26"/>
        <v>-0.72999999999999987</v>
      </c>
      <c r="J406">
        <v>0</v>
      </c>
    </row>
    <row r="407" spans="1:10">
      <c r="A407" s="432">
        <f t="shared" si="27"/>
        <v>44390</v>
      </c>
      <c r="B407" t="s">
        <v>1633</v>
      </c>
      <c r="C407" s="7">
        <v>0.64</v>
      </c>
      <c r="D407" s="7">
        <v>-0.28999999999999998</v>
      </c>
      <c r="E407" s="7">
        <v>1.42</v>
      </c>
      <c r="G407" s="432">
        <f t="shared" si="24"/>
        <v>44390</v>
      </c>
      <c r="H407" s="7">
        <f t="shared" si="25"/>
        <v>0.92999999999999994</v>
      </c>
      <c r="I407" s="7">
        <f t="shared" si="26"/>
        <v>-0.77999999999999992</v>
      </c>
      <c r="J407">
        <v>0</v>
      </c>
    </row>
    <row r="408" spans="1:10">
      <c r="A408" s="432">
        <f t="shared" si="27"/>
        <v>44391</v>
      </c>
      <c r="B408" t="s">
        <v>1634</v>
      </c>
      <c r="C408" s="7">
        <v>0.63</v>
      </c>
      <c r="D408" s="7">
        <v>-0.32</v>
      </c>
      <c r="E408" s="7">
        <v>1.37</v>
      </c>
      <c r="G408" s="432">
        <f t="shared" si="24"/>
        <v>44391</v>
      </c>
      <c r="H408" s="7">
        <f t="shared" si="25"/>
        <v>0.95</v>
      </c>
      <c r="I408" s="7">
        <f t="shared" si="26"/>
        <v>-0.7400000000000001</v>
      </c>
      <c r="J408">
        <v>0</v>
      </c>
    </row>
    <row r="409" spans="1:10">
      <c r="A409" s="432">
        <f t="shared" si="27"/>
        <v>44392</v>
      </c>
      <c r="B409" t="s">
        <v>1635</v>
      </c>
      <c r="C409" s="7">
        <v>0.65</v>
      </c>
      <c r="D409" s="7">
        <v>-0.33</v>
      </c>
      <c r="E409" s="7">
        <v>1.31</v>
      </c>
      <c r="G409" s="432">
        <f t="shared" si="24"/>
        <v>44392</v>
      </c>
      <c r="H409" s="7">
        <f t="shared" si="25"/>
        <v>0.98</v>
      </c>
      <c r="I409" s="7">
        <f t="shared" si="26"/>
        <v>-0.66</v>
      </c>
      <c r="J409">
        <v>0</v>
      </c>
    </row>
    <row r="410" spans="1:10">
      <c r="A410" s="432">
        <f t="shared" si="27"/>
        <v>44393</v>
      </c>
      <c r="B410" t="s">
        <v>1636</v>
      </c>
      <c r="C410" s="7">
        <v>0.63</v>
      </c>
      <c r="D410" s="7">
        <v>-0.35</v>
      </c>
      <c r="E410" s="7">
        <v>1.31</v>
      </c>
      <c r="G410" s="432">
        <f t="shared" si="24"/>
        <v>44393</v>
      </c>
      <c r="H410" s="7">
        <f t="shared" si="25"/>
        <v>0.98</v>
      </c>
      <c r="I410" s="7">
        <f t="shared" si="26"/>
        <v>-0.68</v>
      </c>
      <c r="J410">
        <v>0</v>
      </c>
    </row>
    <row r="411" spans="1:10">
      <c r="A411" s="432">
        <f t="shared" si="27"/>
        <v>44396</v>
      </c>
      <c r="B411" t="s">
        <v>1637</v>
      </c>
      <c r="C411" s="7">
        <v>0.55000000000000004</v>
      </c>
      <c r="D411" s="7">
        <v>-0.39</v>
      </c>
      <c r="E411" s="7">
        <v>1.19</v>
      </c>
      <c r="G411" s="432">
        <f t="shared" si="24"/>
        <v>44396</v>
      </c>
      <c r="H411" s="7">
        <f t="shared" si="25"/>
        <v>0.94000000000000006</v>
      </c>
      <c r="I411" s="7">
        <f t="shared" si="26"/>
        <v>-0.6399999999999999</v>
      </c>
      <c r="J411">
        <v>0</v>
      </c>
    </row>
    <row r="412" spans="1:10">
      <c r="A412" s="432">
        <f t="shared" si="27"/>
        <v>44397</v>
      </c>
      <c r="B412" t="s">
        <v>1638</v>
      </c>
      <c r="C412" s="7">
        <v>0.56000000000000005</v>
      </c>
      <c r="D412" s="7">
        <v>-0.41</v>
      </c>
      <c r="E412" s="7">
        <v>1.23</v>
      </c>
      <c r="G412" s="432">
        <f t="shared" si="24"/>
        <v>44397</v>
      </c>
      <c r="H412" s="7">
        <f t="shared" si="25"/>
        <v>0.97</v>
      </c>
      <c r="I412" s="7">
        <f t="shared" si="26"/>
        <v>-0.66999999999999993</v>
      </c>
      <c r="J412">
        <v>0</v>
      </c>
    </row>
    <row r="413" spans="1:10">
      <c r="A413" s="432">
        <f t="shared" si="27"/>
        <v>44398</v>
      </c>
      <c r="B413" t="s">
        <v>1639</v>
      </c>
      <c r="C413" s="7">
        <v>0.61</v>
      </c>
      <c r="D413" s="7">
        <v>-0.39</v>
      </c>
      <c r="E413" s="7">
        <v>1.3</v>
      </c>
      <c r="G413" s="432">
        <f t="shared" si="24"/>
        <v>44398</v>
      </c>
      <c r="H413" s="7">
        <f t="shared" si="25"/>
        <v>1</v>
      </c>
      <c r="I413" s="7">
        <f t="shared" si="26"/>
        <v>-0.69000000000000006</v>
      </c>
      <c r="J413">
        <v>0</v>
      </c>
    </row>
    <row r="414" spans="1:10">
      <c r="A414" s="432">
        <f t="shared" si="27"/>
        <v>44399</v>
      </c>
      <c r="B414" t="s">
        <v>1640</v>
      </c>
      <c r="C414" s="7">
        <v>0.56999999999999995</v>
      </c>
      <c r="D414" s="7">
        <v>-0.42</v>
      </c>
      <c r="E414" s="7">
        <v>1.27</v>
      </c>
      <c r="G414" s="432">
        <f t="shared" si="24"/>
        <v>44399</v>
      </c>
      <c r="H414" s="7">
        <f t="shared" si="25"/>
        <v>0.99</v>
      </c>
      <c r="I414" s="7">
        <f t="shared" si="26"/>
        <v>-0.70000000000000007</v>
      </c>
      <c r="J414">
        <v>0</v>
      </c>
    </row>
    <row r="415" spans="1:10">
      <c r="A415" s="432">
        <f t="shared" si="27"/>
        <v>44400</v>
      </c>
      <c r="B415" t="s">
        <v>1641</v>
      </c>
      <c r="C415" s="7">
        <v>0.59</v>
      </c>
      <c r="D415" s="7">
        <v>-0.42</v>
      </c>
      <c r="E415" s="7">
        <v>1.3</v>
      </c>
      <c r="G415" s="432">
        <f t="shared" si="24"/>
        <v>44400</v>
      </c>
      <c r="H415" s="7">
        <f t="shared" si="25"/>
        <v>1.01</v>
      </c>
      <c r="I415" s="7">
        <f t="shared" si="26"/>
        <v>-0.71000000000000008</v>
      </c>
      <c r="J415">
        <v>0</v>
      </c>
    </row>
    <row r="416" spans="1:10">
      <c r="A416" s="432">
        <f t="shared" si="27"/>
        <v>44403</v>
      </c>
      <c r="B416" t="s">
        <v>1642</v>
      </c>
      <c r="C416" s="7">
        <v>0.57999999999999996</v>
      </c>
      <c r="D416" s="7">
        <v>-0.41</v>
      </c>
      <c r="E416" s="7">
        <v>1.29</v>
      </c>
      <c r="G416" s="432">
        <f t="shared" si="24"/>
        <v>44403</v>
      </c>
      <c r="H416" s="7">
        <f t="shared" si="25"/>
        <v>0.99</v>
      </c>
      <c r="I416" s="7">
        <f t="shared" si="26"/>
        <v>-0.71000000000000008</v>
      </c>
      <c r="J416">
        <v>0</v>
      </c>
    </row>
    <row r="417" spans="1:10">
      <c r="A417" s="432">
        <f t="shared" si="27"/>
        <v>44404</v>
      </c>
      <c r="B417" t="s">
        <v>1643</v>
      </c>
      <c r="C417" s="7">
        <v>0.56000000000000005</v>
      </c>
      <c r="D417" s="7">
        <v>-0.44</v>
      </c>
      <c r="E417" s="7">
        <v>1.25</v>
      </c>
      <c r="G417" s="432">
        <f t="shared" si="24"/>
        <v>44404</v>
      </c>
      <c r="H417" s="7">
        <f t="shared" si="25"/>
        <v>1</v>
      </c>
      <c r="I417" s="7">
        <f t="shared" si="26"/>
        <v>-0.69</v>
      </c>
      <c r="J417">
        <v>0</v>
      </c>
    </row>
    <row r="418" spans="1:10">
      <c r="A418" s="432">
        <f t="shared" si="27"/>
        <v>44405</v>
      </c>
      <c r="B418" t="s">
        <v>1644</v>
      </c>
      <c r="C418" s="7">
        <v>0.57999999999999996</v>
      </c>
      <c r="D418" s="7">
        <v>-0.45</v>
      </c>
      <c r="E418" s="7">
        <v>1.26</v>
      </c>
      <c r="G418" s="432">
        <f t="shared" si="24"/>
        <v>44405</v>
      </c>
      <c r="H418" s="7">
        <f t="shared" si="25"/>
        <v>1.03</v>
      </c>
      <c r="I418" s="7">
        <f t="shared" si="26"/>
        <v>-0.68</v>
      </c>
      <c r="J418">
        <v>0</v>
      </c>
    </row>
    <row r="419" spans="1:10">
      <c r="A419" s="432">
        <f t="shared" si="27"/>
        <v>44406</v>
      </c>
      <c r="B419" t="s">
        <v>1645</v>
      </c>
      <c r="C419" s="7">
        <v>0.57999999999999996</v>
      </c>
      <c r="D419" s="7">
        <v>-0.45</v>
      </c>
      <c r="E419" s="7">
        <v>1.28</v>
      </c>
      <c r="G419" s="432">
        <f t="shared" si="24"/>
        <v>44406</v>
      </c>
      <c r="H419" s="7">
        <f t="shared" si="25"/>
        <v>1.03</v>
      </c>
      <c r="I419" s="7">
        <f t="shared" si="26"/>
        <v>-0.70000000000000007</v>
      </c>
      <c r="J419">
        <v>0</v>
      </c>
    </row>
    <row r="420" spans="1:10">
      <c r="A420" s="432">
        <f t="shared" si="27"/>
        <v>44407</v>
      </c>
      <c r="B420" t="s">
        <v>1646</v>
      </c>
      <c r="C420" s="7">
        <v>0.56000000000000005</v>
      </c>
      <c r="D420" s="7">
        <v>-0.46</v>
      </c>
      <c r="E420" s="7">
        <v>1.24</v>
      </c>
      <c r="G420" s="432">
        <f t="shared" si="24"/>
        <v>44407</v>
      </c>
      <c r="H420" s="7">
        <f t="shared" si="25"/>
        <v>1.02</v>
      </c>
      <c r="I420" s="7">
        <f t="shared" si="26"/>
        <v>-0.67999999999999994</v>
      </c>
      <c r="J420">
        <v>0</v>
      </c>
    </row>
    <row r="421" spans="1:10">
      <c r="A421" s="432">
        <f t="shared" si="27"/>
        <v>44410</v>
      </c>
      <c r="B421" t="s">
        <v>1647</v>
      </c>
      <c r="C421" s="7">
        <v>0.53</v>
      </c>
      <c r="D421" s="7">
        <v>-0.48</v>
      </c>
      <c r="E421" s="7">
        <v>1.2</v>
      </c>
      <c r="G421" s="432">
        <f t="shared" si="24"/>
        <v>44410</v>
      </c>
      <c r="H421" s="7">
        <f t="shared" si="25"/>
        <v>1.01</v>
      </c>
      <c r="I421" s="7">
        <f t="shared" si="26"/>
        <v>-0.66999999999999993</v>
      </c>
      <c r="J421">
        <v>0</v>
      </c>
    </row>
    <row r="422" spans="1:10">
      <c r="A422" s="432">
        <f t="shared" si="27"/>
        <v>44411</v>
      </c>
      <c r="B422" t="s">
        <v>1648</v>
      </c>
      <c r="C422" s="7">
        <v>0.52</v>
      </c>
      <c r="D422" s="7">
        <v>-0.48</v>
      </c>
      <c r="E422" s="7">
        <v>1.19</v>
      </c>
      <c r="G422" s="432">
        <f t="shared" si="24"/>
        <v>44411</v>
      </c>
      <c r="H422" s="7">
        <f t="shared" si="25"/>
        <v>1</v>
      </c>
      <c r="I422" s="7">
        <f t="shared" si="26"/>
        <v>-0.66999999999999993</v>
      </c>
      <c r="J422">
        <v>0</v>
      </c>
    </row>
    <row r="423" spans="1:10">
      <c r="A423" s="432">
        <f t="shared" si="27"/>
        <v>44412</v>
      </c>
      <c r="B423" t="s">
        <v>1649</v>
      </c>
      <c r="C423" s="7">
        <v>0.52</v>
      </c>
      <c r="D423" s="7">
        <v>-0.5</v>
      </c>
      <c r="E423" s="7">
        <v>1.19</v>
      </c>
      <c r="G423" s="432">
        <f t="shared" si="24"/>
        <v>44412</v>
      </c>
      <c r="H423" s="7">
        <f t="shared" si="25"/>
        <v>1.02</v>
      </c>
      <c r="I423" s="7">
        <f t="shared" si="26"/>
        <v>-0.66999999999999993</v>
      </c>
      <c r="J423">
        <v>0</v>
      </c>
    </row>
    <row r="424" spans="1:10">
      <c r="A424" s="432">
        <f t="shared" si="27"/>
        <v>44413</v>
      </c>
      <c r="B424" t="s">
        <v>1650</v>
      </c>
      <c r="C424" s="7">
        <v>0.52</v>
      </c>
      <c r="D424" s="7">
        <v>-0.5</v>
      </c>
      <c r="E424" s="7">
        <v>1.23</v>
      </c>
      <c r="G424" s="432">
        <f t="shared" si="24"/>
        <v>44413</v>
      </c>
      <c r="H424" s="7">
        <f t="shared" si="25"/>
        <v>1.02</v>
      </c>
      <c r="I424" s="7">
        <f t="shared" si="26"/>
        <v>-0.71</v>
      </c>
      <c r="J424">
        <v>0</v>
      </c>
    </row>
    <row r="425" spans="1:10">
      <c r="A425" s="432">
        <f t="shared" si="27"/>
        <v>44414</v>
      </c>
      <c r="B425" t="s">
        <v>1651</v>
      </c>
      <c r="C425" s="7">
        <v>0.61</v>
      </c>
      <c r="D425" s="7">
        <v>-0.46</v>
      </c>
      <c r="E425" s="7">
        <v>1.31</v>
      </c>
      <c r="G425" s="432">
        <f t="shared" si="24"/>
        <v>44414</v>
      </c>
      <c r="H425" s="7">
        <f t="shared" si="25"/>
        <v>1.07</v>
      </c>
      <c r="I425" s="7">
        <f t="shared" si="26"/>
        <v>-0.70000000000000007</v>
      </c>
      <c r="J425">
        <v>0</v>
      </c>
    </row>
    <row r="426" spans="1:10">
      <c r="A426" s="432">
        <f t="shared" si="27"/>
        <v>44417</v>
      </c>
      <c r="B426" t="s">
        <v>1652</v>
      </c>
      <c r="C426" s="7">
        <v>0.59</v>
      </c>
      <c r="D426" s="7">
        <v>-0.46</v>
      </c>
      <c r="E426" s="7">
        <v>1.33</v>
      </c>
      <c r="G426" s="432">
        <f t="shared" si="24"/>
        <v>44417</v>
      </c>
      <c r="H426" s="7">
        <f t="shared" si="25"/>
        <v>1.05</v>
      </c>
      <c r="I426" s="7">
        <f t="shared" si="26"/>
        <v>-0.7400000000000001</v>
      </c>
      <c r="J426">
        <v>0</v>
      </c>
    </row>
    <row r="427" spans="1:10">
      <c r="A427" s="432">
        <f t="shared" si="27"/>
        <v>44418</v>
      </c>
      <c r="B427" t="s">
        <v>1653</v>
      </c>
      <c r="C427" s="7">
        <v>0.59</v>
      </c>
      <c r="D427" s="7">
        <v>-0.46</v>
      </c>
      <c r="E427" s="7">
        <v>1.36</v>
      </c>
      <c r="G427" s="432">
        <f t="shared" si="24"/>
        <v>44418</v>
      </c>
      <c r="H427" s="7">
        <f t="shared" si="25"/>
        <v>1.05</v>
      </c>
      <c r="I427" s="7">
        <f t="shared" si="26"/>
        <v>-0.77000000000000013</v>
      </c>
      <c r="J427">
        <v>0</v>
      </c>
    </row>
    <row r="428" spans="1:10">
      <c r="A428" s="432">
        <f t="shared" si="27"/>
        <v>44419</v>
      </c>
      <c r="B428" t="s">
        <v>1654</v>
      </c>
      <c r="C428" s="7">
        <v>0.57999999999999996</v>
      </c>
      <c r="D428" s="7">
        <v>-0.46</v>
      </c>
      <c r="E428" s="7">
        <v>1.35</v>
      </c>
      <c r="G428" s="432">
        <f t="shared" si="24"/>
        <v>44419</v>
      </c>
      <c r="H428" s="7">
        <f t="shared" si="25"/>
        <v>1.04</v>
      </c>
      <c r="I428" s="7">
        <f t="shared" si="26"/>
        <v>-0.77000000000000013</v>
      </c>
      <c r="J428">
        <v>0</v>
      </c>
    </row>
    <row r="429" spans="1:10">
      <c r="A429" s="432">
        <f t="shared" si="27"/>
        <v>44420</v>
      </c>
      <c r="B429" t="s">
        <v>1655</v>
      </c>
      <c r="C429" s="7">
        <v>0.61</v>
      </c>
      <c r="D429" s="7">
        <v>-0.45</v>
      </c>
      <c r="E429" s="7">
        <v>1.36</v>
      </c>
      <c r="G429" s="432">
        <f t="shared" si="24"/>
        <v>44420</v>
      </c>
      <c r="H429" s="7">
        <f t="shared" si="25"/>
        <v>1.06</v>
      </c>
      <c r="I429" s="7">
        <f t="shared" si="26"/>
        <v>-0.75000000000000011</v>
      </c>
      <c r="J429">
        <v>0</v>
      </c>
    </row>
    <row r="430" spans="1:10">
      <c r="A430" s="432">
        <f t="shared" si="27"/>
        <v>44421</v>
      </c>
      <c r="B430" t="s">
        <v>1656</v>
      </c>
      <c r="C430" s="7">
        <v>0.57999999999999996</v>
      </c>
      <c r="D430" s="7">
        <v>-0.47</v>
      </c>
      <c r="E430" s="7">
        <v>1.29</v>
      </c>
      <c r="G430" s="432">
        <f t="shared" si="24"/>
        <v>44421</v>
      </c>
      <c r="H430" s="7">
        <f t="shared" si="25"/>
        <v>1.0499999999999998</v>
      </c>
      <c r="I430" s="7">
        <f t="shared" si="26"/>
        <v>-0.71000000000000008</v>
      </c>
      <c r="J430">
        <v>0</v>
      </c>
    </row>
    <row r="431" spans="1:10">
      <c r="A431" s="432">
        <f t="shared" si="27"/>
        <v>44424</v>
      </c>
      <c r="B431" t="s">
        <v>1657</v>
      </c>
      <c r="C431" s="7">
        <v>0.57999999999999996</v>
      </c>
      <c r="D431" s="7">
        <v>-0.47</v>
      </c>
      <c r="E431" s="7">
        <v>1.26</v>
      </c>
      <c r="G431" s="432">
        <f t="shared" si="24"/>
        <v>44424</v>
      </c>
      <c r="H431" s="7">
        <f t="shared" si="25"/>
        <v>1.0499999999999998</v>
      </c>
      <c r="I431" s="7">
        <f t="shared" si="26"/>
        <v>-0.68</v>
      </c>
      <c r="J431">
        <v>0</v>
      </c>
    </row>
    <row r="432" spans="1:10">
      <c r="A432" s="432">
        <f t="shared" si="27"/>
        <v>44425</v>
      </c>
      <c r="B432" t="s">
        <v>1658</v>
      </c>
      <c r="C432" s="7">
        <v>0.56000000000000005</v>
      </c>
      <c r="D432" s="7">
        <v>-0.47</v>
      </c>
      <c r="E432" s="7">
        <v>1.26</v>
      </c>
      <c r="G432" s="432">
        <f t="shared" si="24"/>
        <v>44425</v>
      </c>
      <c r="H432" s="7">
        <f t="shared" si="25"/>
        <v>1.03</v>
      </c>
      <c r="I432" s="7">
        <f t="shared" si="26"/>
        <v>-0.7</v>
      </c>
      <c r="J432">
        <v>0</v>
      </c>
    </row>
    <row r="433" spans="1:10">
      <c r="A433" s="432">
        <f t="shared" si="27"/>
        <v>44426</v>
      </c>
      <c r="B433" t="s">
        <v>1659</v>
      </c>
      <c r="C433" s="7">
        <v>0.56999999999999995</v>
      </c>
      <c r="D433" s="7">
        <v>-0.48</v>
      </c>
      <c r="E433" s="7">
        <v>1.27</v>
      </c>
      <c r="G433" s="432">
        <f t="shared" si="24"/>
        <v>44426</v>
      </c>
      <c r="H433" s="7">
        <f t="shared" si="25"/>
        <v>1.0499999999999998</v>
      </c>
      <c r="I433" s="7">
        <f t="shared" si="26"/>
        <v>-0.70000000000000007</v>
      </c>
      <c r="J433">
        <v>0</v>
      </c>
    </row>
    <row r="434" spans="1:10">
      <c r="A434" s="432">
        <f t="shared" si="27"/>
        <v>44427</v>
      </c>
      <c r="B434" t="s">
        <v>1660</v>
      </c>
      <c r="C434" s="7">
        <v>0.54</v>
      </c>
      <c r="D434" s="7">
        <v>-0.49</v>
      </c>
      <c r="E434" s="7">
        <v>1.24</v>
      </c>
      <c r="G434" s="432">
        <f t="shared" si="24"/>
        <v>44427</v>
      </c>
      <c r="H434" s="7">
        <f t="shared" si="25"/>
        <v>1.03</v>
      </c>
      <c r="I434" s="7">
        <f t="shared" si="26"/>
        <v>-0.7</v>
      </c>
      <c r="J434">
        <v>0</v>
      </c>
    </row>
    <row r="435" spans="1:10">
      <c r="A435" s="432">
        <f t="shared" si="27"/>
        <v>44428</v>
      </c>
      <c r="B435" t="s">
        <v>1661</v>
      </c>
      <c r="C435" s="7">
        <v>0.53</v>
      </c>
      <c r="D435" s="7">
        <v>-0.49</v>
      </c>
      <c r="E435" s="7">
        <v>1.26</v>
      </c>
      <c r="G435" s="432">
        <f t="shared" si="24"/>
        <v>44428</v>
      </c>
      <c r="H435" s="7">
        <f t="shared" si="25"/>
        <v>1.02</v>
      </c>
      <c r="I435" s="7">
        <f t="shared" si="26"/>
        <v>-0.73</v>
      </c>
      <c r="J435">
        <v>0</v>
      </c>
    </row>
    <row r="436" spans="1:10">
      <c r="A436" s="432">
        <f t="shared" si="27"/>
        <v>44431</v>
      </c>
      <c r="B436" t="s">
        <v>1662</v>
      </c>
      <c r="C436" s="7">
        <v>0.53</v>
      </c>
      <c r="D436" s="7">
        <v>-0.48</v>
      </c>
      <c r="E436" s="7">
        <v>1.25</v>
      </c>
      <c r="G436" s="432">
        <f t="shared" si="24"/>
        <v>44431</v>
      </c>
      <c r="H436" s="7">
        <f t="shared" si="25"/>
        <v>1.01</v>
      </c>
      <c r="I436" s="7">
        <f t="shared" si="26"/>
        <v>-0.72</v>
      </c>
      <c r="J436">
        <v>0</v>
      </c>
    </row>
    <row r="437" spans="1:10">
      <c r="A437" s="432">
        <f t="shared" si="27"/>
        <v>44432</v>
      </c>
      <c r="B437" t="s">
        <v>1663</v>
      </c>
      <c r="C437" s="7">
        <v>0.55000000000000004</v>
      </c>
      <c r="D437" s="7">
        <v>-0.47</v>
      </c>
      <c r="E437" s="7">
        <v>1.29</v>
      </c>
      <c r="G437" s="432">
        <f t="shared" si="24"/>
        <v>44432</v>
      </c>
      <c r="H437" s="7">
        <f t="shared" si="25"/>
        <v>1.02</v>
      </c>
      <c r="I437" s="7">
        <f t="shared" si="26"/>
        <v>-0.74</v>
      </c>
      <c r="J437">
        <v>0</v>
      </c>
    </row>
    <row r="438" spans="1:10">
      <c r="A438" s="432">
        <f t="shared" si="27"/>
        <v>44433</v>
      </c>
      <c r="B438" t="s">
        <v>1664</v>
      </c>
      <c r="C438" s="7">
        <v>0.6</v>
      </c>
      <c r="D438" s="7">
        <v>-0.42</v>
      </c>
      <c r="E438" s="7">
        <v>1.35</v>
      </c>
      <c r="G438" s="432">
        <f t="shared" si="24"/>
        <v>44433</v>
      </c>
      <c r="H438" s="7">
        <f t="shared" si="25"/>
        <v>1.02</v>
      </c>
      <c r="I438" s="7">
        <f t="shared" si="26"/>
        <v>-0.75000000000000011</v>
      </c>
      <c r="J438">
        <v>0</v>
      </c>
    </row>
    <row r="439" spans="1:10">
      <c r="A439" s="432">
        <f t="shared" si="27"/>
        <v>44434</v>
      </c>
      <c r="B439" t="s">
        <v>1665</v>
      </c>
      <c r="C439" s="7">
        <v>0.6</v>
      </c>
      <c r="D439" s="7">
        <v>-0.41</v>
      </c>
      <c r="E439" s="7">
        <v>1.34</v>
      </c>
      <c r="G439" s="432">
        <f t="shared" si="24"/>
        <v>44434</v>
      </c>
      <c r="H439" s="7">
        <f t="shared" si="25"/>
        <v>1.01</v>
      </c>
      <c r="I439" s="7">
        <f t="shared" si="26"/>
        <v>-0.7400000000000001</v>
      </c>
      <c r="J439">
        <v>0</v>
      </c>
    </row>
    <row r="440" spans="1:10">
      <c r="A440" s="432">
        <f t="shared" si="27"/>
        <v>44435</v>
      </c>
      <c r="B440" t="s">
        <v>1666</v>
      </c>
      <c r="C440" s="7">
        <v>0.57999999999999996</v>
      </c>
      <c r="D440" s="7">
        <v>-0.42</v>
      </c>
      <c r="E440" s="7">
        <v>1.31</v>
      </c>
      <c r="G440" s="432">
        <f t="shared" si="24"/>
        <v>44435</v>
      </c>
      <c r="H440" s="7">
        <f t="shared" si="25"/>
        <v>1</v>
      </c>
      <c r="I440" s="7">
        <f t="shared" si="26"/>
        <v>-0.73000000000000009</v>
      </c>
      <c r="J440">
        <v>0</v>
      </c>
    </row>
    <row r="441" spans="1:10">
      <c r="A441" s="432">
        <f t="shared" si="27"/>
        <v>44438</v>
      </c>
      <c r="B441" t="s">
        <v>1667</v>
      </c>
      <c r="C441" s="7">
        <v>0.57999999999999996</v>
      </c>
      <c r="D441" s="7">
        <v>-0.44</v>
      </c>
      <c r="E441" s="7">
        <v>1.29</v>
      </c>
      <c r="G441" s="432">
        <f t="shared" si="24"/>
        <v>44438</v>
      </c>
      <c r="H441" s="7">
        <f t="shared" si="25"/>
        <v>1.02</v>
      </c>
      <c r="I441" s="7">
        <f t="shared" si="26"/>
        <v>-0.71000000000000008</v>
      </c>
      <c r="J441">
        <v>0</v>
      </c>
    </row>
    <row r="442" spans="1:10">
      <c r="A442" s="432">
        <f t="shared" si="27"/>
        <v>44439</v>
      </c>
      <c r="B442" t="s">
        <v>1668</v>
      </c>
      <c r="C442" s="7">
        <v>0.62</v>
      </c>
      <c r="D442" s="7">
        <v>-0.38</v>
      </c>
      <c r="E442" s="7">
        <v>1.3</v>
      </c>
      <c r="G442" s="432">
        <f t="shared" si="24"/>
        <v>44439</v>
      </c>
      <c r="H442" s="7">
        <f t="shared" si="25"/>
        <v>1</v>
      </c>
      <c r="I442" s="7">
        <f t="shared" si="26"/>
        <v>-0.68</v>
      </c>
      <c r="J442">
        <v>0</v>
      </c>
    </row>
    <row r="443" spans="1:10">
      <c r="A443" s="432">
        <f t="shared" si="27"/>
        <v>44440</v>
      </c>
      <c r="B443" t="s">
        <v>1669</v>
      </c>
      <c r="C443" s="7">
        <v>0.7</v>
      </c>
      <c r="D443" s="7">
        <v>-0.38</v>
      </c>
      <c r="E443" s="7">
        <v>1.31</v>
      </c>
      <c r="G443" s="432">
        <f t="shared" si="24"/>
        <v>44440</v>
      </c>
      <c r="H443" s="7">
        <f t="shared" si="25"/>
        <v>1.08</v>
      </c>
      <c r="I443" s="7">
        <f t="shared" si="26"/>
        <v>-0.6100000000000001</v>
      </c>
      <c r="J443">
        <v>0</v>
      </c>
    </row>
    <row r="444" spans="1:10">
      <c r="A444" s="432">
        <f t="shared" si="27"/>
        <v>44441</v>
      </c>
      <c r="B444" t="s">
        <v>1670</v>
      </c>
      <c r="C444" s="7">
        <v>0.68</v>
      </c>
      <c r="D444" s="7">
        <v>-0.39</v>
      </c>
      <c r="E444" s="7">
        <v>1.29</v>
      </c>
      <c r="G444" s="432">
        <f t="shared" si="24"/>
        <v>44441</v>
      </c>
      <c r="H444" s="7">
        <f t="shared" si="25"/>
        <v>1.07</v>
      </c>
      <c r="I444" s="7">
        <f t="shared" si="26"/>
        <v>-0.61</v>
      </c>
      <c r="J444">
        <v>0</v>
      </c>
    </row>
    <row r="445" spans="1:10">
      <c r="A445" s="432">
        <f t="shared" si="27"/>
        <v>44442</v>
      </c>
      <c r="B445" t="s">
        <v>1671</v>
      </c>
      <c r="C445" s="7">
        <v>0.71</v>
      </c>
      <c r="D445" s="7">
        <v>-0.36</v>
      </c>
      <c r="E445" s="7">
        <v>1.33</v>
      </c>
      <c r="G445" s="432">
        <f t="shared" si="24"/>
        <v>44442</v>
      </c>
      <c r="H445" s="7">
        <f t="shared" si="25"/>
        <v>1.0699999999999998</v>
      </c>
      <c r="I445" s="7">
        <f t="shared" si="26"/>
        <v>-0.62000000000000011</v>
      </c>
      <c r="J445">
        <v>0</v>
      </c>
    </row>
    <row r="446" spans="1:10">
      <c r="A446" s="432">
        <f t="shared" si="27"/>
        <v>44445</v>
      </c>
      <c r="B446" t="s">
        <v>1672</v>
      </c>
      <c r="C446" s="7">
        <v>0.69</v>
      </c>
      <c r="D446" s="7">
        <v>-0.37</v>
      </c>
      <c r="E446" s="7" t="e">
        <v>#N/A</v>
      </c>
      <c r="G446" s="432">
        <f t="shared" si="24"/>
        <v>44445</v>
      </c>
      <c r="H446" s="7">
        <f t="shared" si="25"/>
        <v>1.06</v>
      </c>
      <c r="I446" s="7" t="e">
        <f t="shared" si="26"/>
        <v>#N/A</v>
      </c>
      <c r="J446">
        <v>0</v>
      </c>
    </row>
    <row r="447" spans="1:10">
      <c r="A447" s="432">
        <f t="shared" si="27"/>
        <v>44446</v>
      </c>
      <c r="B447" t="s">
        <v>1673</v>
      </c>
      <c r="C447" s="7">
        <v>0.74</v>
      </c>
      <c r="D447" s="7">
        <v>-0.32</v>
      </c>
      <c r="E447" s="7">
        <v>1.38</v>
      </c>
      <c r="G447" s="432">
        <f t="shared" si="24"/>
        <v>44446</v>
      </c>
      <c r="H447" s="7">
        <f t="shared" si="25"/>
        <v>1.06</v>
      </c>
      <c r="I447" s="7">
        <f t="shared" si="26"/>
        <v>-0.6399999999999999</v>
      </c>
      <c r="J447">
        <v>0</v>
      </c>
    </row>
    <row r="448" spans="1:10">
      <c r="A448" s="432">
        <f t="shared" si="27"/>
        <v>44447</v>
      </c>
      <c r="B448" t="s">
        <v>1674</v>
      </c>
      <c r="C448" s="7">
        <v>0.75</v>
      </c>
      <c r="D448" s="7">
        <v>-0.33</v>
      </c>
      <c r="E448" s="7">
        <v>1.35</v>
      </c>
      <c r="G448" s="432">
        <f t="shared" si="24"/>
        <v>44447</v>
      </c>
      <c r="H448" s="7">
        <f t="shared" si="25"/>
        <v>1.08</v>
      </c>
      <c r="I448" s="7">
        <f t="shared" si="26"/>
        <v>-0.60000000000000009</v>
      </c>
      <c r="J448">
        <v>0</v>
      </c>
    </row>
    <row r="449" spans="1:10">
      <c r="A449" s="432">
        <f t="shared" si="27"/>
        <v>44448</v>
      </c>
      <c r="B449" t="s">
        <v>1675</v>
      </c>
      <c r="C449" s="7">
        <v>0.73</v>
      </c>
      <c r="D449" s="7">
        <v>-0.37</v>
      </c>
      <c r="E449" s="7">
        <v>1.3</v>
      </c>
      <c r="G449" s="432">
        <f t="shared" si="24"/>
        <v>44448</v>
      </c>
      <c r="H449" s="7">
        <f t="shared" si="25"/>
        <v>1.1000000000000001</v>
      </c>
      <c r="I449" s="7">
        <f t="shared" si="26"/>
        <v>-0.57000000000000006</v>
      </c>
      <c r="J449">
        <v>0</v>
      </c>
    </row>
    <row r="450" spans="1:10">
      <c r="A450" s="432">
        <f t="shared" si="27"/>
        <v>44449</v>
      </c>
      <c r="B450" t="s">
        <v>1676</v>
      </c>
      <c r="C450" s="7">
        <v>0.76</v>
      </c>
      <c r="D450" s="7">
        <v>-0.33</v>
      </c>
      <c r="E450" s="7">
        <v>1.35</v>
      </c>
      <c r="G450" s="432">
        <f t="shared" si="24"/>
        <v>44449</v>
      </c>
      <c r="H450" s="7">
        <f t="shared" si="25"/>
        <v>1.0900000000000001</v>
      </c>
      <c r="I450" s="7">
        <f t="shared" si="26"/>
        <v>-0.59000000000000008</v>
      </c>
      <c r="J450">
        <v>0</v>
      </c>
    </row>
    <row r="451" spans="1:10">
      <c r="A451" s="432">
        <f t="shared" si="27"/>
        <v>44452</v>
      </c>
      <c r="B451" t="s">
        <v>1677</v>
      </c>
      <c r="C451" s="7">
        <v>0.74</v>
      </c>
      <c r="D451" s="7">
        <v>-0.33</v>
      </c>
      <c r="E451" s="7">
        <v>1.33</v>
      </c>
      <c r="G451" s="432">
        <f t="shared" si="24"/>
        <v>44452</v>
      </c>
      <c r="H451" s="7">
        <f t="shared" si="25"/>
        <v>1.07</v>
      </c>
      <c r="I451" s="7">
        <f t="shared" si="26"/>
        <v>-0.59000000000000008</v>
      </c>
      <c r="J451">
        <v>0</v>
      </c>
    </row>
    <row r="452" spans="1:10">
      <c r="A452" s="432">
        <f t="shared" si="27"/>
        <v>44453</v>
      </c>
      <c r="B452" t="s">
        <v>1678</v>
      </c>
      <c r="C452" s="7">
        <v>0.74</v>
      </c>
      <c r="D452" s="7">
        <v>-0.34</v>
      </c>
      <c r="E452" s="7">
        <v>1.28</v>
      </c>
      <c r="G452" s="432">
        <f t="shared" si="24"/>
        <v>44453</v>
      </c>
      <c r="H452" s="7">
        <f t="shared" si="25"/>
        <v>1.08</v>
      </c>
      <c r="I452" s="7">
        <f t="shared" si="26"/>
        <v>-0.54</v>
      </c>
      <c r="J452">
        <v>0</v>
      </c>
    </row>
    <row r="453" spans="1:10">
      <c r="A453" s="432">
        <f t="shared" si="27"/>
        <v>44454</v>
      </c>
      <c r="B453" t="s">
        <v>1679</v>
      </c>
      <c r="C453" s="7">
        <v>0.78</v>
      </c>
      <c r="D453" s="7">
        <v>-0.31</v>
      </c>
      <c r="E453" s="7">
        <v>1.31</v>
      </c>
      <c r="G453" s="432">
        <f t="shared" si="24"/>
        <v>44454</v>
      </c>
      <c r="H453" s="7">
        <f t="shared" si="25"/>
        <v>1.0900000000000001</v>
      </c>
      <c r="I453" s="7">
        <f t="shared" si="26"/>
        <v>-0.53</v>
      </c>
      <c r="J453">
        <v>0</v>
      </c>
    </row>
    <row r="454" spans="1:10">
      <c r="A454" s="432">
        <f t="shared" si="27"/>
        <v>44455</v>
      </c>
      <c r="B454" t="s">
        <v>1680</v>
      </c>
      <c r="C454" s="7">
        <v>0.81</v>
      </c>
      <c r="D454" s="7">
        <v>-0.3</v>
      </c>
      <c r="E454" s="7">
        <v>1.34</v>
      </c>
      <c r="G454" s="432">
        <f t="shared" si="24"/>
        <v>44455</v>
      </c>
      <c r="H454" s="7">
        <f t="shared" si="25"/>
        <v>1.1100000000000001</v>
      </c>
      <c r="I454" s="7">
        <f t="shared" si="26"/>
        <v>-0.53</v>
      </c>
      <c r="J454">
        <v>0</v>
      </c>
    </row>
    <row r="455" spans="1:10">
      <c r="A455" s="432">
        <f t="shared" si="27"/>
        <v>44456</v>
      </c>
      <c r="B455" t="s">
        <v>1681</v>
      </c>
      <c r="C455" s="7">
        <v>0.85</v>
      </c>
      <c r="D455" s="7">
        <v>-0.28000000000000003</v>
      </c>
      <c r="E455" s="7">
        <v>1.37</v>
      </c>
      <c r="G455" s="432">
        <f t="shared" si="24"/>
        <v>44456</v>
      </c>
      <c r="H455" s="7">
        <f t="shared" si="25"/>
        <v>1.1299999999999999</v>
      </c>
      <c r="I455" s="7">
        <f t="shared" si="26"/>
        <v>-0.52000000000000013</v>
      </c>
      <c r="J455">
        <v>0</v>
      </c>
    </row>
    <row r="456" spans="1:10">
      <c r="A456" s="432">
        <f t="shared" si="27"/>
        <v>44459</v>
      </c>
      <c r="B456" t="s">
        <v>1682</v>
      </c>
      <c r="C456" s="7">
        <v>0.79</v>
      </c>
      <c r="D456" s="7">
        <v>-0.32</v>
      </c>
      <c r="E456" s="7">
        <v>1.31</v>
      </c>
      <c r="G456" s="432">
        <f t="shared" si="24"/>
        <v>44459</v>
      </c>
      <c r="H456" s="7">
        <f t="shared" si="25"/>
        <v>1.1100000000000001</v>
      </c>
      <c r="I456" s="7">
        <f t="shared" si="26"/>
        <v>-0.52</v>
      </c>
      <c r="J456">
        <v>0</v>
      </c>
    </row>
    <row r="457" spans="1:10">
      <c r="A457" s="432">
        <f t="shared" si="27"/>
        <v>44460</v>
      </c>
      <c r="B457" t="s">
        <v>1683</v>
      </c>
      <c r="C457" s="7">
        <v>0.8</v>
      </c>
      <c r="D457" s="7">
        <v>-0.32</v>
      </c>
      <c r="E457" s="7">
        <v>1.33</v>
      </c>
      <c r="G457" s="432">
        <f t="shared" ref="G457:G520" si="28">A457</f>
        <v>44460</v>
      </c>
      <c r="H457" s="7">
        <f t="shared" ref="H457:H520" si="29">C457-D457</f>
        <v>1.1200000000000001</v>
      </c>
      <c r="I457" s="7">
        <f t="shared" ref="I457:I520" si="30">C457-E457</f>
        <v>-0.53</v>
      </c>
      <c r="J457">
        <v>0</v>
      </c>
    </row>
    <row r="458" spans="1:10">
      <c r="A458" s="432">
        <f t="shared" si="27"/>
        <v>44461</v>
      </c>
      <c r="B458" t="s">
        <v>1684</v>
      </c>
      <c r="C458" s="7">
        <v>0.8</v>
      </c>
      <c r="D458" s="7">
        <v>-0.32</v>
      </c>
      <c r="E458" s="7">
        <v>1.32</v>
      </c>
      <c r="G458" s="432">
        <f t="shared" si="28"/>
        <v>44461</v>
      </c>
      <c r="H458" s="7">
        <f t="shared" si="29"/>
        <v>1.1200000000000001</v>
      </c>
      <c r="I458" s="7">
        <f t="shared" si="30"/>
        <v>-0.52</v>
      </c>
      <c r="J458">
        <v>0</v>
      </c>
    </row>
    <row r="459" spans="1:10">
      <c r="A459" s="432">
        <f t="shared" si="27"/>
        <v>44462</v>
      </c>
      <c r="B459" t="s">
        <v>1685</v>
      </c>
      <c r="C459" s="7">
        <v>0.92</v>
      </c>
      <c r="D459" s="7">
        <v>-0.25</v>
      </c>
      <c r="E459" s="7">
        <v>1.41</v>
      </c>
      <c r="G459" s="432">
        <f t="shared" si="28"/>
        <v>44462</v>
      </c>
      <c r="H459" s="7">
        <f t="shared" si="29"/>
        <v>1.17</v>
      </c>
      <c r="I459" s="7">
        <f t="shared" si="30"/>
        <v>-0.48999999999999988</v>
      </c>
      <c r="J459">
        <v>0</v>
      </c>
    </row>
    <row r="460" spans="1:10">
      <c r="A460" s="432">
        <f t="shared" si="27"/>
        <v>44463</v>
      </c>
      <c r="B460" t="s">
        <v>1686</v>
      </c>
      <c r="C460" s="7">
        <v>0.92</v>
      </c>
      <c r="D460" s="7">
        <v>-0.22</v>
      </c>
      <c r="E460" s="7">
        <v>1.47</v>
      </c>
      <c r="G460" s="432">
        <f t="shared" si="28"/>
        <v>44463</v>
      </c>
      <c r="H460" s="7">
        <f t="shared" si="29"/>
        <v>1.1400000000000001</v>
      </c>
      <c r="I460" s="7">
        <f t="shared" si="30"/>
        <v>-0.54999999999999993</v>
      </c>
      <c r="J460">
        <v>0</v>
      </c>
    </row>
    <row r="461" spans="1:10">
      <c r="A461" s="432">
        <f t="shared" si="27"/>
        <v>44466</v>
      </c>
      <c r="B461" t="s">
        <v>1687</v>
      </c>
      <c r="C461" s="7">
        <v>0.96</v>
      </c>
      <c r="D461" s="7">
        <v>-0.22</v>
      </c>
      <c r="E461" s="7">
        <v>1.48</v>
      </c>
      <c r="G461" s="432">
        <f t="shared" si="28"/>
        <v>44466</v>
      </c>
      <c r="H461" s="7">
        <f t="shared" si="29"/>
        <v>1.18</v>
      </c>
      <c r="I461" s="7">
        <f t="shared" si="30"/>
        <v>-0.52</v>
      </c>
      <c r="J461">
        <v>0</v>
      </c>
    </row>
    <row r="462" spans="1:10">
      <c r="A462" s="432">
        <f t="shared" ref="A462:A525" si="31">+A457+7</f>
        <v>44467</v>
      </c>
      <c r="B462" t="s">
        <v>1688</v>
      </c>
      <c r="C462" s="7">
        <v>1</v>
      </c>
      <c r="D462" s="7">
        <v>-0.19</v>
      </c>
      <c r="E462" s="7">
        <v>1.54</v>
      </c>
      <c r="G462" s="432">
        <f t="shared" si="28"/>
        <v>44467</v>
      </c>
      <c r="H462" s="7">
        <f t="shared" si="29"/>
        <v>1.19</v>
      </c>
      <c r="I462" s="7">
        <f t="shared" si="30"/>
        <v>-0.54</v>
      </c>
      <c r="J462">
        <v>0</v>
      </c>
    </row>
    <row r="463" spans="1:10">
      <c r="A463" s="432">
        <f t="shared" si="31"/>
        <v>44468</v>
      </c>
      <c r="B463" t="s">
        <v>1689</v>
      </c>
      <c r="C463" s="7">
        <v>1.01</v>
      </c>
      <c r="D463" s="7">
        <v>-0.21</v>
      </c>
      <c r="E463" s="7">
        <v>1.55</v>
      </c>
      <c r="G463" s="432">
        <f t="shared" si="28"/>
        <v>44468</v>
      </c>
      <c r="H463" s="7">
        <f t="shared" si="29"/>
        <v>1.22</v>
      </c>
      <c r="I463" s="7">
        <f t="shared" si="30"/>
        <v>-0.54</v>
      </c>
      <c r="J463">
        <v>0</v>
      </c>
    </row>
    <row r="464" spans="1:10">
      <c r="A464" s="432">
        <f t="shared" si="31"/>
        <v>44469</v>
      </c>
      <c r="B464" t="s">
        <v>1690</v>
      </c>
      <c r="C464" s="7">
        <v>1.02</v>
      </c>
      <c r="D464" s="7">
        <v>-0.21</v>
      </c>
      <c r="E464" s="7">
        <v>1.52</v>
      </c>
      <c r="G464" s="432">
        <f t="shared" si="28"/>
        <v>44469</v>
      </c>
      <c r="H464" s="7">
        <f t="shared" si="29"/>
        <v>1.23</v>
      </c>
      <c r="I464" s="7">
        <f t="shared" si="30"/>
        <v>-0.5</v>
      </c>
      <c r="J464">
        <v>0</v>
      </c>
    </row>
    <row r="465" spans="1:10">
      <c r="A465" s="432">
        <f t="shared" si="31"/>
        <v>44470</v>
      </c>
      <c r="B465" t="s">
        <v>1691</v>
      </c>
      <c r="C465" s="7">
        <v>1.01</v>
      </c>
      <c r="D465" s="7">
        <v>-0.23</v>
      </c>
      <c r="E465" s="7">
        <v>1.48</v>
      </c>
      <c r="G465" s="432">
        <f t="shared" si="28"/>
        <v>44470</v>
      </c>
      <c r="H465" s="7">
        <f t="shared" si="29"/>
        <v>1.24</v>
      </c>
      <c r="I465" s="7">
        <f t="shared" si="30"/>
        <v>-0.47</v>
      </c>
      <c r="J465">
        <v>0</v>
      </c>
    </row>
    <row r="466" spans="1:10">
      <c r="A466" s="432">
        <f t="shared" si="31"/>
        <v>44473</v>
      </c>
      <c r="B466" t="s">
        <v>1692</v>
      </c>
      <c r="C466" s="7">
        <v>1.01</v>
      </c>
      <c r="D466" s="7">
        <v>-0.22</v>
      </c>
      <c r="E466" s="7">
        <v>1.49</v>
      </c>
      <c r="G466" s="432">
        <f t="shared" si="28"/>
        <v>44473</v>
      </c>
      <c r="H466" s="7">
        <f t="shared" si="29"/>
        <v>1.23</v>
      </c>
      <c r="I466" s="7">
        <f t="shared" si="30"/>
        <v>-0.48</v>
      </c>
      <c r="J466">
        <v>0</v>
      </c>
    </row>
    <row r="467" spans="1:10">
      <c r="A467" s="432">
        <f t="shared" si="31"/>
        <v>44474</v>
      </c>
      <c r="B467" t="s">
        <v>1693</v>
      </c>
      <c r="C467" s="7">
        <v>1.1000000000000001</v>
      </c>
      <c r="D467" s="7">
        <v>-0.18</v>
      </c>
      <c r="E467" s="7">
        <v>1.54</v>
      </c>
      <c r="G467" s="432">
        <f t="shared" si="28"/>
        <v>44474</v>
      </c>
      <c r="H467" s="7">
        <f t="shared" si="29"/>
        <v>1.28</v>
      </c>
      <c r="I467" s="7">
        <f t="shared" si="30"/>
        <v>-0.43999999999999995</v>
      </c>
      <c r="J467">
        <v>0</v>
      </c>
    </row>
    <row r="468" spans="1:10">
      <c r="A468" s="432">
        <f t="shared" si="31"/>
        <v>44475</v>
      </c>
      <c r="B468" t="s">
        <v>1694</v>
      </c>
      <c r="C468" s="7">
        <v>1.07</v>
      </c>
      <c r="D468" s="7">
        <v>-0.18</v>
      </c>
      <c r="E468" s="7">
        <v>1.53</v>
      </c>
      <c r="G468" s="432">
        <f t="shared" si="28"/>
        <v>44475</v>
      </c>
      <c r="H468" s="7">
        <f t="shared" si="29"/>
        <v>1.25</v>
      </c>
      <c r="I468" s="7">
        <f t="shared" si="30"/>
        <v>-0.45999999999999996</v>
      </c>
      <c r="J468">
        <v>0</v>
      </c>
    </row>
    <row r="469" spans="1:10">
      <c r="A469" s="432">
        <f t="shared" si="31"/>
        <v>44476</v>
      </c>
      <c r="B469" t="s">
        <v>1695</v>
      </c>
      <c r="C469" s="7">
        <v>1.08</v>
      </c>
      <c r="D469" s="7">
        <v>-0.19</v>
      </c>
      <c r="E469" s="7">
        <v>1.58</v>
      </c>
      <c r="G469" s="432">
        <f t="shared" si="28"/>
        <v>44476</v>
      </c>
      <c r="H469" s="7">
        <f t="shared" si="29"/>
        <v>1.27</v>
      </c>
      <c r="I469" s="7">
        <f t="shared" si="30"/>
        <v>-0.5</v>
      </c>
      <c r="J469">
        <v>0</v>
      </c>
    </row>
    <row r="470" spans="1:10">
      <c r="A470" s="432">
        <f t="shared" si="31"/>
        <v>44477</v>
      </c>
      <c r="B470" t="s">
        <v>1696</v>
      </c>
      <c r="C470" s="7">
        <v>1.1499999999999999</v>
      </c>
      <c r="D470" s="7">
        <v>-0.15</v>
      </c>
      <c r="E470" s="7">
        <v>1.61</v>
      </c>
      <c r="G470" s="432">
        <f t="shared" si="28"/>
        <v>44477</v>
      </c>
      <c r="H470" s="7">
        <f t="shared" si="29"/>
        <v>1.2999999999999998</v>
      </c>
      <c r="I470" s="7">
        <f t="shared" si="30"/>
        <v>-0.46000000000000019</v>
      </c>
      <c r="J470">
        <v>0</v>
      </c>
    </row>
    <row r="471" spans="1:10">
      <c r="A471" s="432">
        <f t="shared" si="31"/>
        <v>44480</v>
      </c>
      <c r="B471" t="s">
        <v>1697</v>
      </c>
      <c r="C471" s="7">
        <v>1.2</v>
      </c>
      <c r="D471" s="7">
        <v>-0.12</v>
      </c>
      <c r="E471" s="7" t="e">
        <v>#N/A</v>
      </c>
      <c r="G471" s="432">
        <f t="shared" si="28"/>
        <v>44480</v>
      </c>
      <c r="H471" s="7">
        <f t="shared" si="29"/>
        <v>1.3199999999999998</v>
      </c>
      <c r="I471" s="7" t="e">
        <f t="shared" si="30"/>
        <v>#N/A</v>
      </c>
      <c r="J471">
        <v>0</v>
      </c>
    </row>
    <row r="472" spans="1:10">
      <c r="A472" s="432">
        <f t="shared" si="31"/>
        <v>44481</v>
      </c>
      <c r="B472" t="s">
        <v>1698</v>
      </c>
      <c r="C472" s="7">
        <v>1.1399999999999999</v>
      </c>
      <c r="D472" s="7">
        <v>-0.09</v>
      </c>
      <c r="E472" s="7">
        <v>1.59</v>
      </c>
      <c r="G472" s="432">
        <f t="shared" si="28"/>
        <v>44481</v>
      </c>
      <c r="H472" s="7">
        <f t="shared" si="29"/>
        <v>1.23</v>
      </c>
      <c r="I472" s="7">
        <f t="shared" si="30"/>
        <v>-0.45000000000000018</v>
      </c>
      <c r="J472">
        <v>0</v>
      </c>
    </row>
    <row r="473" spans="1:10">
      <c r="A473" s="432">
        <f t="shared" si="31"/>
        <v>44482</v>
      </c>
      <c r="B473" t="s">
        <v>1699</v>
      </c>
      <c r="C473" s="7">
        <v>1.1000000000000001</v>
      </c>
      <c r="D473" s="7">
        <v>-0.13</v>
      </c>
      <c r="E473" s="7">
        <v>1.56</v>
      </c>
      <c r="G473" s="432">
        <f t="shared" si="28"/>
        <v>44482</v>
      </c>
      <c r="H473" s="7">
        <f t="shared" si="29"/>
        <v>1.23</v>
      </c>
      <c r="I473" s="7">
        <f t="shared" si="30"/>
        <v>-0.45999999999999996</v>
      </c>
      <c r="J473">
        <v>0</v>
      </c>
    </row>
    <row r="474" spans="1:10">
      <c r="A474" s="432">
        <f t="shared" si="31"/>
        <v>44483</v>
      </c>
      <c r="B474" t="s">
        <v>1700</v>
      </c>
      <c r="C474" s="7">
        <v>1.04</v>
      </c>
      <c r="D474" s="7">
        <v>-0.2</v>
      </c>
      <c r="E474" s="7">
        <v>1.52</v>
      </c>
      <c r="G474" s="432">
        <f t="shared" si="28"/>
        <v>44483</v>
      </c>
      <c r="H474" s="7">
        <f t="shared" si="29"/>
        <v>1.24</v>
      </c>
      <c r="I474" s="7">
        <f t="shared" si="30"/>
        <v>-0.48</v>
      </c>
      <c r="J474">
        <v>0</v>
      </c>
    </row>
    <row r="475" spans="1:10">
      <c r="A475" s="432">
        <f t="shared" si="31"/>
        <v>44484</v>
      </c>
      <c r="B475" t="s">
        <v>1701</v>
      </c>
      <c r="C475" s="7">
        <v>1.1000000000000001</v>
      </c>
      <c r="D475" s="7">
        <v>-0.16</v>
      </c>
      <c r="E475" s="7">
        <v>1.59</v>
      </c>
      <c r="G475" s="432">
        <f t="shared" si="28"/>
        <v>44484</v>
      </c>
      <c r="H475" s="7">
        <f t="shared" si="29"/>
        <v>1.26</v>
      </c>
      <c r="I475" s="7">
        <f t="shared" si="30"/>
        <v>-0.49</v>
      </c>
      <c r="J475">
        <v>0</v>
      </c>
    </row>
    <row r="476" spans="1:10">
      <c r="A476" s="432">
        <f t="shared" si="31"/>
        <v>44487</v>
      </c>
      <c r="B476" t="s">
        <v>1702</v>
      </c>
      <c r="C476" s="7">
        <v>1.1499999999999999</v>
      </c>
      <c r="D476" s="7">
        <v>-0.15</v>
      </c>
      <c r="E476" s="7">
        <v>1.59</v>
      </c>
      <c r="G476" s="432">
        <f t="shared" si="28"/>
        <v>44487</v>
      </c>
      <c r="H476" s="7">
        <f t="shared" si="29"/>
        <v>1.2999999999999998</v>
      </c>
      <c r="I476" s="7">
        <f t="shared" si="30"/>
        <v>-0.44000000000000017</v>
      </c>
      <c r="J476">
        <v>0</v>
      </c>
    </row>
    <row r="477" spans="1:10">
      <c r="A477" s="432">
        <f t="shared" si="31"/>
        <v>44488</v>
      </c>
      <c r="B477" t="s">
        <v>1703</v>
      </c>
      <c r="C477" s="7">
        <v>1.1499999999999999</v>
      </c>
      <c r="D477" s="7">
        <v>-0.11</v>
      </c>
      <c r="E477" s="7">
        <v>1.65</v>
      </c>
      <c r="G477" s="432">
        <f t="shared" si="28"/>
        <v>44488</v>
      </c>
      <c r="H477" s="7">
        <f t="shared" si="29"/>
        <v>1.26</v>
      </c>
      <c r="I477" s="7">
        <f t="shared" si="30"/>
        <v>-0.5</v>
      </c>
      <c r="J477">
        <v>0</v>
      </c>
    </row>
    <row r="478" spans="1:10">
      <c r="A478" s="432">
        <f t="shared" si="31"/>
        <v>44489</v>
      </c>
      <c r="B478" t="s">
        <v>1704</v>
      </c>
      <c r="C478" s="7">
        <v>1.1499999999999999</v>
      </c>
      <c r="D478" s="7">
        <v>-0.12</v>
      </c>
      <c r="E478" s="7">
        <v>1.65</v>
      </c>
      <c r="G478" s="432">
        <f t="shared" si="28"/>
        <v>44489</v>
      </c>
      <c r="H478" s="7">
        <f t="shared" si="29"/>
        <v>1.27</v>
      </c>
      <c r="I478" s="7">
        <f t="shared" si="30"/>
        <v>-0.5</v>
      </c>
      <c r="J478">
        <v>0</v>
      </c>
    </row>
    <row r="479" spans="1:10">
      <c r="A479" s="432">
        <f t="shared" si="31"/>
        <v>44490</v>
      </c>
      <c r="B479" t="s">
        <v>1705</v>
      </c>
      <c r="C479" s="7">
        <v>1.21</v>
      </c>
      <c r="D479" s="7">
        <v>-0.09</v>
      </c>
      <c r="E479" s="7">
        <v>1.68</v>
      </c>
      <c r="G479" s="432">
        <f t="shared" si="28"/>
        <v>44490</v>
      </c>
      <c r="H479" s="7">
        <f t="shared" si="29"/>
        <v>1.3</v>
      </c>
      <c r="I479" s="7">
        <f t="shared" si="30"/>
        <v>-0.47</v>
      </c>
      <c r="J479">
        <v>0</v>
      </c>
    </row>
    <row r="480" spans="1:10">
      <c r="A480" s="432">
        <f t="shared" si="31"/>
        <v>44491</v>
      </c>
      <c r="B480" t="s">
        <v>1706</v>
      </c>
      <c r="C480" s="7">
        <v>1.1499999999999999</v>
      </c>
      <c r="D480" s="7">
        <v>-0.11</v>
      </c>
      <c r="E480" s="7">
        <v>1.66</v>
      </c>
      <c r="G480" s="432">
        <f t="shared" si="28"/>
        <v>44491</v>
      </c>
      <c r="H480" s="7">
        <f t="shared" si="29"/>
        <v>1.26</v>
      </c>
      <c r="I480" s="7">
        <f t="shared" si="30"/>
        <v>-0.51</v>
      </c>
      <c r="J480">
        <v>0</v>
      </c>
    </row>
    <row r="481" spans="1:10">
      <c r="A481" s="432">
        <f t="shared" si="31"/>
        <v>44494</v>
      </c>
      <c r="B481" t="s">
        <v>1707</v>
      </c>
      <c r="C481" s="7">
        <v>1.1399999999999999</v>
      </c>
      <c r="D481" s="7">
        <v>-0.11</v>
      </c>
      <c r="E481" s="7">
        <v>1.64</v>
      </c>
      <c r="G481" s="432">
        <f t="shared" si="28"/>
        <v>44494</v>
      </c>
      <c r="H481" s="7">
        <f t="shared" si="29"/>
        <v>1.25</v>
      </c>
      <c r="I481" s="7">
        <f t="shared" si="30"/>
        <v>-0.5</v>
      </c>
      <c r="J481">
        <v>0</v>
      </c>
    </row>
    <row r="482" spans="1:10">
      <c r="A482" s="432">
        <f t="shared" si="31"/>
        <v>44495</v>
      </c>
      <c r="B482" t="s">
        <v>1708</v>
      </c>
      <c r="C482" s="7">
        <v>1.0900000000000001</v>
      </c>
      <c r="D482" s="7">
        <v>-0.13</v>
      </c>
      <c r="E482" s="7">
        <v>1.63</v>
      </c>
      <c r="G482" s="432">
        <f t="shared" si="28"/>
        <v>44495</v>
      </c>
      <c r="H482" s="7">
        <f t="shared" si="29"/>
        <v>1.2200000000000002</v>
      </c>
      <c r="I482" s="7">
        <f t="shared" si="30"/>
        <v>-0.53999999999999981</v>
      </c>
      <c r="J482">
        <v>0</v>
      </c>
    </row>
    <row r="483" spans="1:10">
      <c r="A483" s="432">
        <f t="shared" si="31"/>
        <v>44496</v>
      </c>
      <c r="B483" t="s">
        <v>1709</v>
      </c>
      <c r="C483" s="7">
        <v>0.98</v>
      </c>
      <c r="D483" s="7">
        <v>-0.19</v>
      </c>
      <c r="E483" s="7">
        <v>1.54</v>
      </c>
      <c r="G483" s="432">
        <f t="shared" si="28"/>
        <v>44496</v>
      </c>
      <c r="H483" s="7">
        <f t="shared" si="29"/>
        <v>1.17</v>
      </c>
      <c r="I483" s="7">
        <f t="shared" si="30"/>
        <v>-0.56000000000000005</v>
      </c>
      <c r="J483">
        <v>0</v>
      </c>
    </row>
    <row r="484" spans="1:10">
      <c r="A484" s="432">
        <f t="shared" si="31"/>
        <v>44497</v>
      </c>
      <c r="B484" t="s">
        <v>1710</v>
      </c>
      <c r="C484" s="7">
        <v>1.02</v>
      </c>
      <c r="D484" s="7">
        <v>-0.13</v>
      </c>
      <c r="E484" s="7">
        <v>1.57</v>
      </c>
      <c r="G484" s="432">
        <f t="shared" si="28"/>
        <v>44497</v>
      </c>
      <c r="H484" s="7">
        <f t="shared" si="29"/>
        <v>1.1499999999999999</v>
      </c>
      <c r="I484" s="7">
        <f t="shared" si="30"/>
        <v>-0.55000000000000004</v>
      </c>
      <c r="J484">
        <v>0</v>
      </c>
    </row>
    <row r="485" spans="1:10">
      <c r="A485" s="432">
        <f t="shared" si="31"/>
        <v>44498</v>
      </c>
      <c r="B485" t="s">
        <v>1711</v>
      </c>
      <c r="C485" s="7">
        <v>1.03</v>
      </c>
      <c r="D485" s="7">
        <v>-0.11</v>
      </c>
      <c r="E485" s="7">
        <v>1.55</v>
      </c>
      <c r="G485" s="432">
        <f t="shared" si="28"/>
        <v>44498</v>
      </c>
      <c r="H485" s="7">
        <f t="shared" si="29"/>
        <v>1.1400000000000001</v>
      </c>
      <c r="I485" s="7">
        <f t="shared" si="30"/>
        <v>-0.52</v>
      </c>
      <c r="J485">
        <v>0</v>
      </c>
    </row>
    <row r="486" spans="1:10">
      <c r="A486" s="432">
        <f t="shared" si="31"/>
        <v>44501</v>
      </c>
      <c r="B486" t="s">
        <v>1712</v>
      </c>
      <c r="C486" s="7">
        <v>1.04</v>
      </c>
      <c r="D486" s="7">
        <v>-0.11</v>
      </c>
      <c r="E486" s="7">
        <v>1.58</v>
      </c>
      <c r="G486" s="432">
        <f t="shared" si="28"/>
        <v>44501</v>
      </c>
      <c r="H486" s="7">
        <f t="shared" si="29"/>
        <v>1.1500000000000001</v>
      </c>
      <c r="I486" s="7">
        <f t="shared" si="30"/>
        <v>-0.54</v>
      </c>
      <c r="J486">
        <v>0</v>
      </c>
    </row>
    <row r="487" spans="1:10">
      <c r="A487" s="432">
        <f t="shared" si="31"/>
        <v>44502</v>
      </c>
      <c r="B487" t="s">
        <v>1713</v>
      </c>
      <c r="C487" s="7">
        <v>1.04</v>
      </c>
      <c r="D487" s="7">
        <v>-0.17</v>
      </c>
      <c r="E487" s="7">
        <v>1.56</v>
      </c>
      <c r="G487" s="432">
        <f t="shared" si="28"/>
        <v>44502</v>
      </c>
      <c r="H487" s="7">
        <f t="shared" si="29"/>
        <v>1.21</v>
      </c>
      <c r="I487" s="7">
        <f t="shared" si="30"/>
        <v>-0.52</v>
      </c>
      <c r="J487">
        <v>0</v>
      </c>
    </row>
    <row r="488" spans="1:10">
      <c r="A488" s="432">
        <f t="shared" si="31"/>
        <v>44503</v>
      </c>
      <c r="B488" t="s">
        <v>1714</v>
      </c>
      <c r="C488" s="7">
        <v>1.07</v>
      </c>
      <c r="D488" s="7">
        <v>-0.17</v>
      </c>
      <c r="E488" s="7">
        <v>1.6</v>
      </c>
      <c r="G488" s="432">
        <f t="shared" si="28"/>
        <v>44503</v>
      </c>
      <c r="H488" s="7">
        <f t="shared" si="29"/>
        <v>1.24</v>
      </c>
      <c r="I488" s="7">
        <f t="shared" si="30"/>
        <v>-0.53</v>
      </c>
      <c r="J488">
        <v>0</v>
      </c>
    </row>
    <row r="489" spans="1:10">
      <c r="A489" s="432">
        <f t="shared" si="31"/>
        <v>44504</v>
      </c>
      <c r="B489" t="s">
        <v>1715</v>
      </c>
      <c r="C489" s="7">
        <v>0.94</v>
      </c>
      <c r="D489" s="7">
        <v>-0.23</v>
      </c>
      <c r="E489" s="7">
        <v>1.53</v>
      </c>
      <c r="G489" s="432">
        <f t="shared" si="28"/>
        <v>44504</v>
      </c>
      <c r="H489" s="7">
        <f t="shared" si="29"/>
        <v>1.17</v>
      </c>
      <c r="I489" s="7">
        <f t="shared" si="30"/>
        <v>-0.59000000000000008</v>
      </c>
      <c r="J489">
        <v>0</v>
      </c>
    </row>
    <row r="490" spans="1:10">
      <c r="A490" s="432">
        <f t="shared" si="31"/>
        <v>44505</v>
      </c>
      <c r="B490" t="s">
        <v>1716</v>
      </c>
      <c r="C490" s="7">
        <v>0.85</v>
      </c>
      <c r="D490" s="7">
        <v>-0.28000000000000003</v>
      </c>
      <c r="E490" s="7">
        <v>1.45</v>
      </c>
      <c r="G490" s="432">
        <f t="shared" si="28"/>
        <v>44505</v>
      </c>
      <c r="H490" s="7">
        <f t="shared" si="29"/>
        <v>1.1299999999999999</v>
      </c>
      <c r="I490" s="7">
        <f t="shared" si="30"/>
        <v>-0.6</v>
      </c>
      <c r="J490">
        <v>0</v>
      </c>
    </row>
    <row r="491" spans="1:10">
      <c r="A491" s="432">
        <f t="shared" si="31"/>
        <v>44508</v>
      </c>
      <c r="B491" t="s">
        <v>1717</v>
      </c>
      <c r="C491" s="7">
        <v>0.87</v>
      </c>
      <c r="D491" s="7">
        <v>-0.24</v>
      </c>
      <c r="E491" s="7">
        <v>1.51</v>
      </c>
      <c r="G491" s="432">
        <f t="shared" si="28"/>
        <v>44508</v>
      </c>
      <c r="H491" s="7">
        <f t="shared" si="29"/>
        <v>1.1099999999999999</v>
      </c>
      <c r="I491" s="7">
        <f t="shared" si="30"/>
        <v>-0.64</v>
      </c>
      <c r="J491">
        <v>0</v>
      </c>
    </row>
    <row r="492" spans="1:10">
      <c r="A492" s="432">
        <f t="shared" si="31"/>
        <v>44509</v>
      </c>
      <c r="B492" t="s">
        <v>1718</v>
      </c>
      <c r="C492" s="7">
        <v>0.82</v>
      </c>
      <c r="D492" s="7">
        <v>-0.28999999999999998</v>
      </c>
      <c r="E492" s="7">
        <v>1.46</v>
      </c>
      <c r="G492" s="432">
        <f t="shared" si="28"/>
        <v>44509</v>
      </c>
      <c r="H492" s="7">
        <f t="shared" si="29"/>
        <v>1.1099999999999999</v>
      </c>
      <c r="I492" s="7">
        <f t="shared" si="30"/>
        <v>-0.64</v>
      </c>
      <c r="J492">
        <v>0</v>
      </c>
    </row>
    <row r="493" spans="1:10">
      <c r="A493" s="432">
        <f t="shared" si="31"/>
        <v>44510</v>
      </c>
      <c r="B493" t="s">
        <v>1719</v>
      </c>
      <c r="C493" s="7">
        <v>0.93</v>
      </c>
      <c r="D493" s="7">
        <v>-0.24</v>
      </c>
      <c r="E493" s="7">
        <v>1.56</v>
      </c>
      <c r="G493" s="432">
        <f t="shared" si="28"/>
        <v>44510</v>
      </c>
      <c r="H493" s="7">
        <f t="shared" si="29"/>
        <v>1.17</v>
      </c>
      <c r="I493" s="7">
        <f t="shared" si="30"/>
        <v>-0.63</v>
      </c>
      <c r="J493">
        <v>0</v>
      </c>
    </row>
    <row r="494" spans="1:10">
      <c r="A494" s="432">
        <f t="shared" si="31"/>
        <v>44511</v>
      </c>
      <c r="B494" t="s">
        <v>1720</v>
      </c>
      <c r="C494" s="7">
        <v>0.92</v>
      </c>
      <c r="D494" s="7">
        <v>-0.22</v>
      </c>
      <c r="E494" s="7" t="e">
        <v>#N/A</v>
      </c>
      <c r="G494" s="432">
        <f t="shared" si="28"/>
        <v>44511</v>
      </c>
      <c r="H494" s="7">
        <f t="shared" si="29"/>
        <v>1.1400000000000001</v>
      </c>
      <c r="I494" s="7" t="e">
        <f t="shared" si="30"/>
        <v>#N/A</v>
      </c>
      <c r="J494">
        <v>0</v>
      </c>
    </row>
    <row r="495" spans="1:10">
      <c r="A495" s="432">
        <f t="shared" si="31"/>
        <v>44512</v>
      </c>
      <c r="B495" t="s">
        <v>1721</v>
      </c>
      <c r="C495" s="7">
        <v>0.92</v>
      </c>
      <c r="D495" s="7">
        <v>-0.26</v>
      </c>
      <c r="E495" s="7">
        <v>1.58</v>
      </c>
      <c r="G495" s="432">
        <f t="shared" si="28"/>
        <v>44512</v>
      </c>
      <c r="H495" s="7">
        <f t="shared" si="29"/>
        <v>1.1800000000000002</v>
      </c>
      <c r="I495" s="7">
        <f t="shared" si="30"/>
        <v>-0.66</v>
      </c>
      <c r="J495">
        <v>0</v>
      </c>
    </row>
    <row r="496" spans="1:10">
      <c r="A496" s="432">
        <f t="shared" si="31"/>
        <v>44515</v>
      </c>
      <c r="B496" t="s">
        <v>1722</v>
      </c>
      <c r="C496" s="7">
        <v>0.96</v>
      </c>
      <c r="D496" s="7">
        <v>-0.23</v>
      </c>
      <c r="E496" s="7">
        <v>1.63</v>
      </c>
      <c r="G496" s="432">
        <f t="shared" si="28"/>
        <v>44515</v>
      </c>
      <c r="H496" s="7">
        <f t="shared" si="29"/>
        <v>1.19</v>
      </c>
      <c r="I496" s="7">
        <f t="shared" si="30"/>
        <v>-0.66999999999999993</v>
      </c>
      <c r="J496">
        <v>0</v>
      </c>
    </row>
    <row r="497" spans="1:10">
      <c r="A497" s="432">
        <f t="shared" si="31"/>
        <v>44516</v>
      </c>
      <c r="B497" t="s">
        <v>1723</v>
      </c>
      <c r="C497" s="7">
        <v>1</v>
      </c>
      <c r="D497" s="7">
        <v>-0.24</v>
      </c>
      <c r="E497" s="7">
        <v>1.63</v>
      </c>
      <c r="G497" s="432">
        <f t="shared" si="28"/>
        <v>44516</v>
      </c>
      <c r="H497" s="7">
        <f t="shared" si="29"/>
        <v>1.24</v>
      </c>
      <c r="I497" s="7">
        <f t="shared" si="30"/>
        <v>-0.62999999999999989</v>
      </c>
      <c r="J497">
        <v>0</v>
      </c>
    </row>
    <row r="498" spans="1:10">
      <c r="A498" s="432">
        <f t="shared" si="31"/>
        <v>44517</v>
      </c>
      <c r="B498" t="s">
        <v>1724</v>
      </c>
      <c r="C498" s="7">
        <v>0.96</v>
      </c>
      <c r="D498" s="7">
        <v>-0.25</v>
      </c>
      <c r="E498" s="7">
        <v>1.6</v>
      </c>
      <c r="G498" s="432">
        <f t="shared" si="28"/>
        <v>44517</v>
      </c>
      <c r="H498" s="7">
        <f t="shared" si="29"/>
        <v>1.21</v>
      </c>
      <c r="I498" s="7">
        <f t="shared" si="30"/>
        <v>-0.64000000000000012</v>
      </c>
      <c r="J498">
        <v>0</v>
      </c>
    </row>
    <row r="499" spans="1:10">
      <c r="A499" s="432">
        <f t="shared" si="31"/>
        <v>44518</v>
      </c>
      <c r="B499" t="s">
        <v>1725</v>
      </c>
      <c r="C499" s="7">
        <v>0.93</v>
      </c>
      <c r="D499" s="7">
        <v>-0.27</v>
      </c>
      <c r="E499" s="7">
        <v>1.59</v>
      </c>
      <c r="G499" s="432">
        <f t="shared" si="28"/>
        <v>44518</v>
      </c>
      <c r="H499" s="7">
        <f t="shared" si="29"/>
        <v>1.2000000000000002</v>
      </c>
      <c r="I499" s="7">
        <f t="shared" si="30"/>
        <v>-0.66</v>
      </c>
      <c r="J499">
        <v>0</v>
      </c>
    </row>
    <row r="500" spans="1:10">
      <c r="A500" s="432">
        <f t="shared" si="31"/>
        <v>44519</v>
      </c>
      <c r="B500" t="s">
        <v>1726</v>
      </c>
      <c r="C500" s="7">
        <v>0.89</v>
      </c>
      <c r="D500" s="7">
        <v>-0.34</v>
      </c>
      <c r="E500" s="7">
        <v>1.54</v>
      </c>
      <c r="G500" s="432">
        <f t="shared" si="28"/>
        <v>44519</v>
      </c>
      <c r="H500" s="7">
        <f t="shared" si="29"/>
        <v>1.23</v>
      </c>
      <c r="I500" s="7">
        <f t="shared" si="30"/>
        <v>-0.65</v>
      </c>
      <c r="J500">
        <v>0</v>
      </c>
    </row>
    <row r="501" spans="1:10">
      <c r="A501" s="432">
        <f t="shared" si="31"/>
        <v>44522</v>
      </c>
      <c r="B501" t="s">
        <v>1727</v>
      </c>
      <c r="C501" s="7">
        <v>0.94</v>
      </c>
      <c r="D501" s="7">
        <v>-0.28999999999999998</v>
      </c>
      <c r="E501" s="7">
        <v>1.63</v>
      </c>
      <c r="G501" s="432">
        <f t="shared" si="28"/>
        <v>44522</v>
      </c>
      <c r="H501" s="7">
        <f t="shared" si="29"/>
        <v>1.23</v>
      </c>
      <c r="I501" s="7">
        <f t="shared" si="30"/>
        <v>-0.69</v>
      </c>
      <c r="J501">
        <v>0</v>
      </c>
    </row>
    <row r="502" spans="1:10">
      <c r="A502" s="432">
        <f t="shared" si="31"/>
        <v>44523</v>
      </c>
      <c r="B502" t="s">
        <v>1728</v>
      </c>
      <c r="C502" s="7">
        <v>1</v>
      </c>
      <c r="D502" s="7">
        <v>-0.22</v>
      </c>
      <c r="E502" s="7">
        <v>1.67</v>
      </c>
      <c r="G502" s="432">
        <f t="shared" si="28"/>
        <v>44523</v>
      </c>
      <c r="H502" s="7">
        <f t="shared" si="29"/>
        <v>1.22</v>
      </c>
      <c r="I502" s="7">
        <f t="shared" si="30"/>
        <v>-0.66999999999999993</v>
      </c>
      <c r="J502">
        <v>0</v>
      </c>
    </row>
    <row r="503" spans="1:10">
      <c r="A503" s="432">
        <f t="shared" si="31"/>
        <v>44524</v>
      </c>
      <c r="B503" t="s">
        <v>1729</v>
      </c>
      <c r="C503" s="7">
        <v>1</v>
      </c>
      <c r="D503" s="7">
        <v>-0.23</v>
      </c>
      <c r="E503" s="7">
        <v>1.64</v>
      </c>
      <c r="G503" s="432">
        <f t="shared" si="28"/>
        <v>44524</v>
      </c>
      <c r="H503" s="7">
        <f t="shared" si="29"/>
        <v>1.23</v>
      </c>
      <c r="I503" s="7">
        <f t="shared" si="30"/>
        <v>-0.6399999999999999</v>
      </c>
      <c r="J503">
        <v>0</v>
      </c>
    </row>
    <row r="504" spans="1:10">
      <c r="A504" s="432">
        <f t="shared" si="31"/>
        <v>44525</v>
      </c>
      <c r="B504" t="s">
        <v>1730</v>
      </c>
      <c r="C504" s="7">
        <v>0.97</v>
      </c>
      <c r="D504" s="7">
        <v>-0.25</v>
      </c>
      <c r="E504" s="7" t="e">
        <v>#N/A</v>
      </c>
      <c r="G504" s="432">
        <f t="shared" si="28"/>
        <v>44525</v>
      </c>
      <c r="H504" s="7">
        <f t="shared" si="29"/>
        <v>1.22</v>
      </c>
      <c r="I504" s="7" t="e">
        <f t="shared" si="30"/>
        <v>#N/A</v>
      </c>
      <c r="J504">
        <v>0</v>
      </c>
    </row>
    <row r="505" spans="1:10">
      <c r="A505" s="432">
        <f t="shared" si="31"/>
        <v>44526</v>
      </c>
      <c r="B505" t="s">
        <v>1731</v>
      </c>
      <c r="C505" s="7">
        <v>0.82</v>
      </c>
      <c r="D505" s="7">
        <v>-0.34</v>
      </c>
      <c r="E505" s="7">
        <v>1.48</v>
      </c>
      <c r="G505" s="432">
        <f t="shared" si="28"/>
        <v>44526</v>
      </c>
      <c r="H505" s="7">
        <f t="shared" si="29"/>
        <v>1.1599999999999999</v>
      </c>
      <c r="I505" s="7">
        <f t="shared" si="30"/>
        <v>-0.66</v>
      </c>
      <c r="J505">
        <v>0</v>
      </c>
    </row>
    <row r="506" spans="1:10">
      <c r="A506" s="432">
        <f t="shared" si="31"/>
        <v>44529</v>
      </c>
      <c r="B506" t="s">
        <v>1732</v>
      </c>
      <c r="C506" s="7">
        <v>0.87</v>
      </c>
      <c r="D506" s="7">
        <v>-0.31</v>
      </c>
      <c r="E506" s="7">
        <v>1.52</v>
      </c>
      <c r="G506" s="432">
        <f t="shared" si="28"/>
        <v>44529</v>
      </c>
      <c r="H506" s="7">
        <f t="shared" si="29"/>
        <v>1.18</v>
      </c>
      <c r="I506" s="7">
        <f t="shared" si="30"/>
        <v>-0.65</v>
      </c>
      <c r="J506">
        <v>0</v>
      </c>
    </row>
    <row r="507" spans="1:10">
      <c r="A507" s="432">
        <f t="shared" si="31"/>
        <v>44530</v>
      </c>
      <c r="B507" t="s">
        <v>1733</v>
      </c>
      <c r="C507" s="7">
        <v>0.82</v>
      </c>
      <c r="D507" s="7">
        <v>-0.35</v>
      </c>
      <c r="E507" s="7">
        <v>1.43</v>
      </c>
      <c r="G507" s="432">
        <f t="shared" si="28"/>
        <v>44530</v>
      </c>
      <c r="H507" s="7">
        <f t="shared" si="29"/>
        <v>1.17</v>
      </c>
      <c r="I507" s="7">
        <f t="shared" si="30"/>
        <v>-0.61</v>
      </c>
      <c r="J507">
        <v>0</v>
      </c>
    </row>
    <row r="508" spans="1:10">
      <c r="A508" s="432">
        <f t="shared" si="31"/>
        <v>44531</v>
      </c>
      <c r="B508" t="s">
        <v>1734</v>
      </c>
      <c r="C508" s="7">
        <v>0.81</v>
      </c>
      <c r="D508" s="7">
        <v>-0.35</v>
      </c>
      <c r="E508" s="7">
        <v>1.43</v>
      </c>
      <c r="G508" s="432">
        <f t="shared" si="28"/>
        <v>44531</v>
      </c>
      <c r="H508" s="7">
        <f t="shared" si="29"/>
        <v>1.1600000000000001</v>
      </c>
      <c r="I508" s="7">
        <f t="shared" si="30"/>
        <v>-0.61999999999999988</v>
      </c>
      <c r="J508">
        <v>0</v>
      </c>
    </row>
    <row r="509" spans="1:10">
      <c r="A509" s="432">
        <f t="shared" si="31"/>
        <v>44532</v>
      </c>
      <c r="B509" t="s">
        <v>1735</v>
      </c>
      <c r="C509" s="7">
        <v>0.81</v>
      </c>
      <c r="D509" s="7">
        <v>-0.37</v>
      </c>
      <c r="E509" s="7">
        <v>1.44</v>
      </c>
      <c r="G509" s="432">
        <f t="shared" si="28"/>
        <v>44532</v>
      </c>
      <c r="H509" s="7">
        <f t="shared" si="29"/>
        <v>1.1800000000000002</v>
      </c>
      <c r="I509" s="7">
        <f t="shared" si="30"/>
        <v>-0.62999999999999989</v>
      </c>
      <c r="J509">
        <v>0</v>
      </c>
    </row>
    <row r="510" spans="1:10">
      <c r="A510" s="432">
        <f t="shared" si="31"/>
        <v>44533</v>
      </c>
      <c r="B510" t="s">
        <v>1736</v>
      </c>
      <c r="C510" s="7">
        <v>0.74</v>
      </c>
      <c r="D510" s="7">
        <v>-0.39</v>
      </c>
      <c r="E510" s="7">
        <v>1.35</v>
      </c>
      <c r="G510" s="432">
        <f t="shared" si="28"/>
        <v>44533</v>
      </c>
      <c r="H510" s="7">
        <f t="shared" si="29"/>
        <v>1.1299999999999999</v>
      </c>
      <c r="I510" s="7">
        <f t="shared" si="30"/>
        <v>-0.6100000000000001</v>
      </c>
      <c r="J510">
        <v>0</v>
      </c>
    </row>
    <row r="511" spans="1:10">
      <c r="A511" s="432">
        <f t="shared" si="31"/>
        <v>44536</v>
      </c>
      <c r="B511" t="s">
        <v>1737</v>
      </c>
      <c r="C511" s="7">
        <v>0.75</v>
      </c>
      <c r="D511" s="7">
        <v>-0.38</v>
      </c>
      <c r="E511" s="7">
        <v>1.43</v>
      </c>
      <c r="G511" s="432">
        <f t="shared" si="28"/>
        <v>44536</v>
      </c>
      <c r="H511" s="7">
        <f t="shared" si="29"/>
        <v>1.1299999999999999</v>
      </c>
      <c r="I511" s="7">
        <f t="shared" si="30"/>
        <v>-0.67999999999999994</v>
      </c>
      <c r="J511">
        <v>0</v>
      </c>
    </row>
    <row r="512" spans="1:10">
      <c r="A512" s="432">
        <f t="shared" si="31"/>
        <v>44537</v>
      </c>
      <c r="B512" t="s">
        <v>1738</v>
      </c>
      <c r="C512" s="7">
        <v>0.74</v>
      </c>
      <c r="D512" s="7">
        <v>-0.37</v>
      </c>
      <c r="E512" s="7">
        <v>1.48</v>
      </c>
      <c r="G512" s="432">
        <f t="shared" si="28"/>
        <v>44537</v>
      </c>
      <c r="H512" s="7">
        <f t="shared" si="29"/>
        <v>1.1099999999999999</v>
      </c>
      <c r="I512" s="7">
        <f t="shared" si="30"/>
        <v>-0.74</v>
      </c>
      <c r="J512">
        <v>0</v>
      </c>
    </row>
    <row r="513" spans="1:10">
      <c r="A513" s="432">
        <f t="shared" si="31"/>
        <v>44538</v>
      </c>
      <c r="B513" t="s">
        <v>1739</v>
      </c>
      <c r="C513" s="7">
        <v>0.76</v>
      </c>
      <c r="D513" s="7">
        <v>-0.32</v>
      </c>
      <c r="E513" s="7">
        <v>1.52</v>
      </c>
      <c r="G513" s="432">
        <f t="shared" si="28"/>
        <v>44538</v>
      </c>
      <c r="H513" s="7">
        <f t="shared" si="29"/>
        <v>1.08</v>
      </c>
      <c r="I513" s="7">
        <f t="shared" si="30"/>
        <v>-0.76</v>
      </c>
      <c r="J513">
        <v>0</v>
      </c>
    </row>
    <row r="514" spans="1:10">
      <c r="A514" s="432">
        <f t="shared" si="31"/>
        <v>44539</v>
      </c>
      <c r="B514" t="s">
        <v>1740</v>
      </c>
      <c r="C514" s="7">
        <v>0.76</v>
      </c>
      <c r="D514" s="7">
        <v>-0.35</v>
      </c>
      <c r="E514" s="7">
        <v>1.49</v>
      </c>
      <c r="G514" s="432">
        <f t="shared" si="28"/>
        <v>44539</v>
      </c>
      <c r="H514" s="7">
        <f t="shared" si="29"/>
        <v>1.1099999999999999</v>
      </c>
      <c r="I514" s="7">
        <f t="shared" si="30"/>
        <v>-0.73</v>
      </c>
      <c r="J514">
        <v>0</v>
      </c>
    </row>
    <row r="515" spans="1:10">
      <c r="A515" s="432">
        <f t="shared" si="31"/>
        <v>44540</v>
      </c>
      <c r="B515" t="s">
        <v>1741</v>
      </c>
      <c r="C515" s="7">
        <v>0.73</v>
      </c>
      <c r="D515" s="7">
        <v>-0.34</v>
      </c>
      <c r="E515" s="7">
        <v>1.48</v>
      </c>
      <c r="G515" s="432">
        <f t="shared" si="28"/>
        <v>44540</v>
      </c>
      <c r="H515" s="7">
        <f t="shared" si="29"/>
        <v>1.07</v>
      </c>
      <c r="I515" s="7">
        <f t="shared" si="30"/>
        <v>-0.75</v>
      </c>
      <c r="J515">
        <v>0</v>
      </c>
    </row>
    <row r="516" spans="1:10">
      <c r="A516" s="432">
        <f t="shared" si="31"/>
        <v>44543</v>
      </c>
      <c r="B516" t="s">
        <v>1742</v>
      </c>
      <c r="C516" s="7">
        <v>0.69</v>
      </c>
      <c r="D516" s="7">
        <v>-0.38</v>
      </c>
      <c r="E516" s="7">
        <v>1.42</v>
      </c>
      <c r="G516" s="432">
        <f t="shared" si="28"/>
        <v>44543</v>
      </c>
      <c r="H516" s="7">
        <f t="shared" si="29"/>
        <v>1.0699999999999998</v>
      </c>
      <c r="I516" s="7">
        <f t="shared" si="30"/>
        <v>-0.73</v>
      </c>
      <c r="J516">
        <v>0</v>
      </c>
    </row>
    <row r="517" spans="1:10">
      <c r="A517" s="432">
        <f t="shared" si="31"/>
        <v>44544</v>
      </c>
      <c r="B517" t="s">
        <v>1743</v>
      </c>
      <c r="C517" s="7">
        <v>0.73</v>
      </c>
      <c r="D517" s="7">
        <v>-0.36</v>
      </c>
      <c r="E517" s="7">
        <v>1.44</v>
      </c>
      <c r="G517" s="432">
        <f t="shared" si="28"/>
        <v>44544</v>
      </c>
      <c r="H517" s="7">
        <f t="shared" si="29"/>
        <v>1.0899999999999999</v>
      </c>
      <c r="I517" s="7">
        <f t="shared" si="30"/>
        <v>-0.71</v>
      </c>
      <c r="J517">
        <v>0</v>
      </c>
    </row>
    <row r="518" spans="1:10">
      <c r="A518" s="432">
        <f t="shared" si="31"/>
        <v>44545</v>
      </c>
      <c r="B518" t="s">
        <v>1744</v>
      </c>
      <c r="C518" s="7">
        <v>0.74</v>
      </c>
      <c r="D518" s="7">
        <v>-0.35</v>
      </c>
      <c r="E518" s="7">
        <v>1.47</v>
      </c>
      <c r="G518" s="432">
        <f t="shared" si="28"/>
        <v>44545</v>
      </c>
      <c r="H518" s="7">
        <f t="shared" si="29"/>
        <v>1.0899999999999999</v>
      </c>
      <c r="I518" s="7">
        <f t="shared" si="30"/>
        <v>-0.73</v>
      </c>
      <c r="J518">
        <v>0</v>
      </c>
    </row>
    <row r="519" spans="1:10">
      <c r="A519" s="432">
        <f t="shared" si="31"/>
        <v>44546</v>
      </c>
      <c r="B519" t="s">
        <v>1745</v>
      </c>
      <c r="C519" s="7">
        <v>0.74</v>
      </c>
      <c r="D519" s="7">
        <v>-0.35</v>
      </c>
      <c r="E519" s="7">
        <v>1.44</v>
      </c>
      <c r="G519" s="432">
        <f t="shared" si="28"/>
        <v>44546</v>
      </c>
      <c r="H519" s="7">
        <f t="shared" si="29"/>
        <v>1.0899999999999999</v>
      </c>
      <c r="I519" s="7">
        <f t="shared" si="30"/>
        <v>-0.7</v>
      </c>
      <c r="J519">
        <v>0</v>
      </c>
    </row>
    <row r="520" spans="1:10">
      <c r="A520" s="432">
        <f t="shared" si="31"/>
        <v>44547</v>
      </c>
      <c r="B520" t="s">
        <v>1746</v>
      </c>
      <c r="C520" s="7">
        <v>0.76</v>
      </c>
      <c r="D520" s="7">
        <v>-0.37</v>
      </c>
      <c r="E520" s="7">
        <v>1.41</v>
      </c>
      <c r="G520" s="432">
        <f t="shared" si="28"/>
        <v>44547</v>
      </c>
      <c r="H520" s="7">
        <f t="shared" si="29"/>
        <v>1.1299999999999999</v>
      </c>
      <c r="I520" s="7">
        <f t="shared" si="30"/>
        <v>-0.64999999999999991</v>
      </c>
      <c r="J520">
        <v>0</v>
      </c>
    </row>
    <row r="521" spans="1:10">
      <c r="A521" s="432">
        <f t="shared" si="31"/>
        <v>44550</v>
      </c>
      <c r="B521" t="s">
        <v>1747</v>
      </c>
      <c r="C521" s="7">
        <v>0.78</v>
      </c>
      <c r="D521" s="7">
        <v>-0.36</v>
      </c>
      <c r="E521" s="7">
        <v>1.43</v>
      </c>
      <c r="G521" s="432">
        <f t="shared" ref="G521:G584" si="32">A521</f>
        <v>44550</v>
      </c>
      <c r="H521" s="7">
        <f t="shared" ref="H521:H584" si="33">C521-D521</f>
        <v>1.1400000000000001</v>
      </c>
      <c r="I521" s="7">
        <f t="shared" ref="I521:I584" si="34">C521-E521</f>
        <v>-0.64999999999999991</v>
      </c>
      <c r="J521">
        <v>0</v>
      </c>
    </row>
    <row r="522" spans="1:10">
      <c r="A522" s="432">
        <f t="shared" si="31"/>
        <v>44551</v>
      </c>
      <c r="B522" t="s">
        <v>1748</v>
      </c>
      <c r="C522" s="7">
        <v>0.89</v>
      </c>
      <c r="D522" s="7">
        <v>-0.3</v>
      </c>
      <c r="E522" s="7">
        <v>1.48</v>
      </c>
      <c r="G522" s="432">
        <f t="shared" si="32"/>
        <v>44551</v>
      </c>
      <c r="H522" s="7">
        <f t="shared" si="33"/>
        <v>1.19</v>
      </c>
      <c r="I522" s="7">
        <f t="shared" si="34"/>
        <v>-0.59</v>
      </c>
      <c r="J522">
        <v>0</v>
      </c>
    </row>
    <row r="523" spans="1:10">
      <c r="A523" s="432">
        <f t="shared" si="31"/>
        <v>44552</v>
      </c>
      <c r="B523" t="s">
        <v>1749</v>
      </c>
      <c r="C523" s="7">
        <v>0.89</v>
      </c>
      <c r="D523" s="7">
        <v>-0.28999999999999998</v>
      </c>
      <c r="E523" s="7">
        <v>1.46</v>
      </c>
      <c r="G523" s="432">
        <f t="shared" si="32"/>
        <v>44552</v>
      </c>
      <c r="H523" s="7">
        <f t="shared" si="33"/>
        <v>1.18</v>
      </c>
      <c r="I523" s="7">
        <f t="shared" si="34"/>
        <v>-0.56999999999999995</v>
      </c>
      <c r="J523">
        <v>0</v>
      </c>
    </row>
    <row r="524" spans="1:10">
      <c r="A524" s="432">
        <f t="shared" si="31"/>
        <v>44553</v>
      </c>
      <c r="B524" t="s">
        <v>1750</v>
      </c>
      <c r="C524" s="7">
        <v>0.92</v>
      </c>
      <c r="D524" s="7">
        <v>-0.25</v>
      </c>
      <c r="E524" s="7">
        <v>1.5</v>
      </c>
      <c r="G524" s="432">
        <f t="shared" si="32"/>
        <v>44553</v>
      </c>
      <c r="H524" s="7">
        <f t="shared" si="33"/>
        <v>1.17</v>
      </c>
      <c r="I524" s="7">
        <f t="shared" si="34"/>
        <v>-0.57999999999999996</v>
      </c>
      <c r="J524">
        <v>0</v>
      </c>
    </row>
    <row r="525" spans="1:10">
      <c r="A525" s="432">
        <f t="shared" si="31"/>
        <v>44554</v>
      </c>
      <c r="B525" t="s">
        <v>1751</v>
      </c>
      <c r="C525" s="7">
        <v>0.92</v>
      </c>
      <c r="D525" s="7">
        <v>-0.25</v>
      </c>
      <c r="E525" s="7" t="e">
        <v>#N/A</v>
      </c>
      <c r="G525" s="432">
        <f t="shared" si="32"/>
        <v>44554</v>
      </c>
      <c r="H525" s="7">
        <f t="shared" si="33"/>
        <v>1.17</v>
      </c>
      <c r="I525" s="7" t="e">
        <f t="shared" si="34"/>
        <v>#N/A</v>
      </c>
      <c r="J525">
        <v>0</v>
      </c>
    </row>
    <row r="526" spans="1:10">
      <c r="A526" s="432">
        <f t="shared" ref="A526:A589" si="35">+A521+7</f>
        <v>44557</v>
      </c>
      <c r="B526" t="s">
        <v>1752</v>
      </c>
      <c r="C526" s="7">
        <v>0.93</v>
      </c>
      <c r="D526" s="7">
        <v>-0.24</v>
      </c>
      <c r="E526" s="7">
        <v>1.48</v>
      </c>
      <c r="G526" s="432">
        <f t="shared" si="32"/>
        <v>44557</v>
      </c>
      <c r="H526" s="7">
        <f t="shared" si="33"/>
        <v>1.17</v>
      </c>
      <c r="I526" s="7">
        <f t="shared" si="34"/>
        <v>-0.54999999999999993</v>
      </c>
      <c r="J526">
        <v>0</v>
      </c>
    </row>
    <row r="527" spans="1:10">
      <c r="A527" s="432">
        <f t="shared" si="35"/>
        <v>44558</v>
      </c>
      <c r="B527" t="s">
        <v>1753</v>
      </c>
      <c r="C527" s="7" t="e">
        <v>#N/A</v>
      </c>
      <c r="D527" s="7">
        <v>-0.23</v>
      </c>
      <c r="E527" s="7">
        <v>1.49</v>
      </c>
      <c r="G527" s="432">
        <f t="shared" si="32"/>
        <v>44558</v>
      </c>
      <c r="H527" s="7" t="e">
        <f t="shared" si="33"/>
        <v>#N/A</v>
      </c>
      <c r="I527" s="7" t="e">
        <f t="shared" si="34"/>
        <v>#N/A</v>
      </c>
      <c r="J527">
        <v>0</v>
      </c>
    </row>
    <row r="528" spans="1:10">
      <c r="A528" s="432">
        <f t="shared" si="35"/>
        <v>44559</v>
      </c>
      <c r="B528" t="s">
        <v>1754</v>
      </c>
      <c r="C528" s="7">
        <v>1.01</v>
      </c>
      <c r="D528" s="7">
        <v>-0.18</v>
      </c>
      <c r="E528" s="7">
        <v>1.55</v>
      </c>
      <c r="G528" s="432">
        <f t="shared" si="32"/>
        <v>44559</v>
      </c>
      <c r="H528" s="7">
        <f t="shared" si="33"/>
        <v>1.19</v>
      </c>
      <c r="I528" s="7">
        <f t="shared" si="34"/>
        <v>-0.54</v>
      </c>
      <c r="J528">
        <v>0</v>
      </c>
    </row>
    <row r="529" spans="1:10">
      <c r="A529" s="432">
        <f t="shared" si="35"/>
        <v>44560</v>
      </c>
      <c r="B529" t="s">
        <v>1755</v>
      </c>
      <c r="C529" s="7">
        <v>0.97</v>
      </c>
      <c r="D529" s="7">
        <v>-0.18</v>
      </c>
      <c r="E529" s="7">
        <v>1.52</v>
      </c>
      <c r="G529" s="432">
        <f t="shared" si="32"/>
        <v>44560</v>
      </c>
      <c r="H529" s="7">
        <f t="shared" si="33"/>
        <v>1.1499999999999999</v>
      </c>
      <c r="I529" s="7">
        <f t="shared" si="34"/>
        <v>-0.55000000000000004</v>
      </c>
      <c r="J529">
        <v>0</v>
      </c>
    </row>
    <row r="530" spans="1:10">
      <c r="A530" s="432">
        <f t="shared" si="35"/>
        <v>44561</v>
      </c>
      <c r="B530" t="s">
        <v>1756</v>
      </c>
      <c r="C530" s="7">
        <v>0.97</v>
      </c>
      <c r="D530" s="7">
        <v>-0.18</v>
      </c>
      <c r="E530" s="7">
        <v>1.52</v>
      </c>
      <c r="G530" s="432">
        <f t="shared" si="32"/>
        <v>44561</v>
      </c>
      <c r="H530" s="7">
        <f t="shared" si="33"/>
        <v>1.1499999999999999</v>
      </c>
      <c r="I530" s="7">
        <f t="shared" si="34"/>
        <v>-0.55000000000000004</v>
      </c>
      <c r="J530">
        <v>0</v>
      </c>
    </row>
    <row r="531" spans="1:10">
      <c r="A531" s="432">
        <f t="shared" si="35"/>
        <v>44564</v>
      </c>
      <c r="B531" t="s">
        <v>1757</v>
      </c>
      <c r="C531" s="7">
        <v>0.97</v>
      </c>
      <c r="D531" s="7">
        <v>-0.12</v>
      </c>
      <c r="E531" s="7">
        <v>1.63</v>
      </c>
      <c r="G531" s="432">
        <f t="shared" si="32"/>
        <v>44564</v>
      </c>
      <c r="H531" s="7">
        <f t="shared" si="33"/>
        <v>1.0899999999999999</v>
      </c>
      <c r="I531" s="7">
        <f t="shared" si="34"/>
        <v>-0.65999999999999992</v>
      </c>
      <c r="J531">
        <v>0</v>
      </c>
    </row>
    <row r="532" spans="1:10">
      <c r="A532" s="432">
        <f t="shared" si="35"/>
        <v>44565</v>
      </c>
      <c r="B532" t="s">
        <v>1758</v>
      </c>
      <c r="C532" s="7">
        <v>1.08</v>
      </c>
      <c r="D532" s="7">
        <v>-0.13</v>
      </c>
      <c r="E532" s="7">
        <v>1.66</v>
      </c>
      <c r="G532" s="432">
        <f t="shared" si="32"/>
        <v>44565</v>
      </c>
      <c r="H532" s="7">
        <f t="shared" si="33"/>
        <v>1.21</v>
      </c>
      <c r="I532" s="7">
        <f t="shared" si="34"/>
        <v>-0.57999999999999985</v>
      </c>
      <c r="J532">
        <v>0</v>
      </c>
    </row>
    <row r="533" spans="1:10">
      <c r="A533" s="432">
        <f t="shared" si="35"/>
        <v>44566</v>
      </c>
      <c r="B533" t="s">
        <v>1759</v>
      </c>
      <c r="C533" s="7">
        <v>1.0900000000000001</v>
      </c>
      <c r="D533" s="7">
        <v>-0.12</v>
      </c>
      <c r="E533" s="7">
        <v>1.71</v>
      </c>
      <c r="G533" s="432">
        <f t="shared" si="32"/>
        <v>44566</v>
      </c>
      <c r="H533" s="7">
        <f t="shared" si="33"/>
        <v>1.21</v>
      </c>
      <c r="I533" s="7">
        <f t="shared" si="34"/>
        <v>-0.61999999999999988</v>
      </c>
      <c r="J533">
        <v>0</v>
      </c>
    </row>
    <row r="534" spans="1:10">
      <c r="A534" s="432">
        <f t="shared" si="35"/>
        <v>44567</v>
      </c>
      <c r="B534" t="s">
        <v>1760</v>
      </c>
      <c r="C534" s="7">
        <v>1.1399999999999999</v>
      </c>
      <c r="D534" s="7">
        <v>-7.0000000000000007E-2</v>
      </c>
      <c r="E534" s="7">
        <v>1.73</v>
      </c>
      <c r="G534" s="432">
        <f t="shared" si="32"/>
        <v>44567</v>
      </c>
      <c r="H534" s="7">
        <f t="shared" si="33"/>
        <v>1.21</v>
      </c>
      <c r="I534" s="7">
        <f t="shared" si="34"/>
        <v>-0.59000000000000008</v>
      </c>
      <c r="J534">
        <v>0</v>
      </c>
    </row>
    <row r="535" spans="1:10">
      <c r="A535" s="432">
        <f t="shared" si="35"/>
        <v>44568</v>
      </c>
      <c r="B535" t="s">
        <v>1761</v>
      </c>
      <c r="C535" s="7">
        <v>1.18</v>
      </c>
      <c r="D535" s="7">
        <v>-0.04</v>
      </c>
      <c r="E535" s="7">
        <v>1.76</v>
      </c>
      <c r="G535" s="432">
        <f t="shared" si="32"/>
        <v>44568</v>
      </c>
      <c r="H535" s="7">
        <f t="shared" si="33"/>
        <v>1.22</v>
      </c>
      <c r="I535" s="7">
        <f t="shared" si="34"/>
        <v>-0.58000000000000007</v>
      </c>
      <c r="J535">
        <v>0</v>
      </c>
    </row>
    <row r="536" spans="1:10">
      <c r="A536" s="432">
        <f t="shared" si="35"/>
        <v>44571</v>
      </c>
      <c r="B536" t="s">
        <v>1762</v>
      </c>
      <c r="C536" s="7">
        <v>1.19</v>
      </c>
      <c r="D536" s="7">
        <v>-0.03</v>
      </c>
      <c r="E536" s="7">
        <v>1.78</v>
      </c>
      <c r="G536" s="432">
        <f t="shared" si="32"/>
        <v>44571</v>
      </c>
      <c r="H536" s="7">
        <f t="shared" si="33"/>
        <v>1.22</v>
      </c>
      <c r="I536" s="7">
        <f t="shared" si="34"/>
        <v>-0.59000000000000008</v>
      </c>
      <c r="J536">
        <v>0</v>
      </c>
    </row>
    <row r="537" spans="1:10">
      <c r="A537" s="432">
        <f t="shared" si="35"/>
        <v>44572</v>
      </c>
      <c r="B537" t="s">
        <v>1763</v>
      </c>
      <c r="C537" s="7">
        <v>1.17</v>
      </c>
      <c r="D537" s="7">
        <v>-0.02</v>
      </c>
      <c r="E537" s="7">
        <v>1.75</v>
      </c>
      <c r="G537" s="432">
        <f t="shared" si="32"/>
        <v>44572</v>
      </c>
      <c r="H537" s="7">
        <f t="shared" si="33"/>
        <v>1.19</v>
      </c>
      <c r="I537" s="7">
        <f t="shared" si="34"/>
        <v>-0.58000000000000007</v>
      </c>
      <c r="J537">
        <v>0</v>
      </c>
    </row>
    <row r="538" spans="1:10">
      <c r="A538" s="432">
        <f t="shared" si="35"/>
        <v>44573</v>
      </c>
      <c r="B538" t="s">
        <v>1764</v>
      </c>
      <c r="C538" s="7">
        <v>1.1299999999999999</v>
      </c>
      <c r="D538" s="7">
        <v>-0.06</v>
      </c>
      <c r="E538" s="7">
        <v>1.74</v>
      </c>
      <c r="G538" s="432">
        <f t="shared" si="32"/>
        <v>44573</v>
      </c>
      <c r="H538" s="7">
        <f t="shared" si="33"/>
        <v>1.19</v>
      </c>
      <c r="I538" s="7">
        <f t="shared" si="34"/>
        <v>-0.6100000000000001</v>
      </c>
      <c r="J538">
        <v>0</v>
      </c>
    </row>
    <row r="539" spans="1:10">
      <c r="A539" s="432">
        <f t="shared" si="35"/>
        <v>44574</v>
      </c>
      <c r="B539" t="s">
        <v>1765</v>
      </c>
      <c r="C539" s="7">
        <v>1.1100000000000001</v>
      </c>
      <c r="D539" s="7">
        <v>-0.09</v>
      </c>
      <c r="E539" s="7">
        <v>1.7</v>
      </c>
      <c r="G539" s="432">
        <f t="shared" si="32"/>
        <v>44574</v>
      </c>
      <c r="H539" s="7">
        <f t="shared" si="33"/>
        <v>1.2000000000000002</v>
      </c>
      <c r="I539" s="7">
        <f t="shared" si="34"/>
        <v>-0.58999999999999986</v>
      </c>
      <c r="J539">
        <v>0</v>
      </c>
    </row>
    <row r="540" spans="1:10">
      <c r="A540" s="432">
        <f t="shared" si="35"/>
        <v>44575</v>
      </c>
      <c r="B540" t="s">
        <v>1766</v>
      </c>
      <c r="C540" s="7">
        <v>1.1599999999999999</v>
      </c>
      <c r="D540" s="7">
        <v>-0.04</v>
      </c>
      <c r="E540" s="7">
        <v>1.78</v>
      </c>
      <c r="G540" s="432">
        <f t="shared" si="32"/>
        <v>44575</v>
      </c>
      <c r="H540" s="7">
        <f t="shared" si="33"/>
        <v>1.2</v>
      </c>
      <c r="I540" s="7">
        <f t="shared" si="34"/>
        <v>-0.62000000000000011</v>
      </c>
      <c r="J540">
        <v>0</v>
      </c>
    </row>
    <row r="541" spans="1:10">
      <c r="A541" s="432">
        <f t="shared" si="35"/>
        <v>44578</v>
      </c>
      <c r="B541" t="s">
        <v>1767</v>
      </c>
      <c r="C541" s="7">
        <v>1.19</v>
      </c>
      <c r="D541" s="7">
        <v>-0.02</v>
      </c>
      <c r="E541" s="7" t="e">
        <v>#N/A</v>
      </c>
      <c r="G541" s="432">
        <f t="shared" si="32"/>
        <v>44578</v>
      </c>
      <c r="H541" s="7">
        <f t="shared" si="33"/>
        <v>1.21</v>
      </c>
      <c r="I541" s="7" t="e">
        <f t="shared" si="34"/>
        <v>#N/A</v>
      </c>
      <c r="J541">
        <v>0</v>
      </c>
    </row>
    <row r="542" spans="1:10">
      <c r="A542" s="432">
        <f t="shared" si="35"/>
        <v>44579</v>
      </c>
      <c r="B542" t="s">
        <v>1768</v>
      </c>
      <c r="C542" s="7">
        <v>1.22</v>
      </c>
      <c r="D542" s="7">
        <v>0</v>
      </c>
      <c r="E542" s="7">
        <v>1.87</v>
      </c>
      <c r="G542" s="432">
        <f t="shared" si="32"/>
        <v>44579</v>
      </c>
      <c r="H542" s="7">
        <f t="shared" si="33"/>
        <v>1.22</v>
      </c>
      <c r="I542" s="7">
        <f t="shared" si="34"/>
        <v>-0.65000000000000013</v>
      </c>
      <c r="J542">
        <v>0</v>
      </c>
    </row>
    <row r="543" spans="1:10">
      <c r="A543" s="432">
        <f t="shared" si="35"/>
        <v>44580</v>
      </c>
      <c r="B543" t="s">
        <v>1769</v>
      </c>
      <c r="C543" s="7">
        <v>1.26</v>
      </c>
      <c r="D543" s="7">
        <v>-0.01</v>
      </c>
      <c r="E543" s="7">
        <v>1.83</v>
      </c>
      <c r="G543" s="432">
        <f t="shared" si="32"/>
        <v>44580</v>
      </c>
      <c r="H543" s="7">
        <f t="shared" si="33"/>
        <v>1.27</v>
      </c>
      <c r="I543" s="7">
        <f t="shared" si="34"/>
        <v>-0.57000000000000006</v>
      </c>
      <c r="J543">
        <v>0</v>
      </c>
    </row>
    <row r="544" spans="1:10">
      <c r="A544" s="432">
        <f t="shared" si="35"/>
        <v>44581</v>
      </c>
      <c r="B544" t="s">
        <v>1770</v>
      </c>
      <c r="C544" s="7">
        <v>1.22</v>
      </c>
      <c r="D544" s="7">
        <v>-0.02</v>
      </c>
      <c r="E544" s="7">
        <v>1.83</v>
      </c>
      <c r="G544" s="432">
        <f t="shared" si="32"/>
        <v>44581</v>
      </c>
      <c r="H544" s="7">
        <f t="shared" si="33"/>
        <v>1.24</v>
      </c>
      <c r="I544" s="7">
        <f t="shared" si="34"/>
        <v>-0.6100000000000001</v>
      </c>
      <c r="J544">
        <v>0</v>
      </c>
    </row>
    <row r="545" spans="1:10">
      <c r="A545" s="432">
        <f t="shared" si="35"/>
        <v>44582</v>
      </c>
      <c r="B545" t="s">
        <v>1771</v>
      </c>
      <c r="C545" s="7">
        <v>1.17</v>
      </c>
      <c r="D545" s="7">
        <v>-0.06</v>
      </c>
      <c r="E545" s="7">
        <v>1.75</v>
      </c>
      <c r="G545" s="432">
        <f t="shared" si="32"/>
        <v>44582</v>
      </c>
      <c r="H545" s="7">
        <f t="shared" si="33"/>
        <v>1.23</v>
      </c>
      <c r="I545" s="7">
        <f t="shared" si="34"/>
        <v>-0.58000000000000007</v>
      </c>
      <c r="J545">
        <v>0</v>
      </c>
    </row>
    <row r="546" spans="1:10">
      <c r="A546" s="432">
        <f t="shared" si="35"/>
        <v>44585</v>
      </c>
      <c r="B546" t="s">
        <v>1772</v>
      </c>
      <c r="C546" s="7">
        <v>1.1299999999999999</v>
      </c>
      <c r="D546" s="7">
        <v>-0.11</v>
      </c>
      <c r="E546" s="7">
        <v>1.75</v>
      </c>
      <c r="G546" s="432">
        <f t="shared" si="32"/>
        <v>44585</v>
      </c>
      <c r="H546" s="7">
        <f t="shared" si="33"/>
        <v>1.24</v>
      </c>
      <c r="I546" s="7">
        <f t="shared" si="34"/>
        <v>-0.62000000000000011</v>
      </c>
      <c r="J546">
        <v>0</v>
      </c>
    </row>
    <row r="547" spans="1:10">
      <c r="A547" s="432">
        <f t="shared" si="35"/>
        <v>44586</v>
      </c>
      <c r="B547" t="s">
        <v>1773</v>
      </c>
      <c r="C547" s="7">
        <v>1.17</v>
      </c>
      <c r="D547" s="7">
        <v>-0.08</v>
      </c>
      <c r="E547" s="7">
        <v>1.78</v>
      </c>
      <c r="G547" s="432">
        <f t="shared" si="32"/>
        <v>44586</v>
      </c>
      <c r="H547" s="7">
        <f t="shared" si="33"/>
        <v>1.25</v>
      </c>
      <c r="I547" s="7">
        <f t="shared" si="34"/>
        <v>-0.6100000000000001</v>
      </c>
      <c r="J547">
        <v>0</v>
      </c>
    </row>
    <row r="548" spans="1:10">
      <c r="A548" s="432">
        <f t="shared" si="35"/>
        <v>44587</v>
      </c>
      <c r="B548" t="s">
        <v>1774</v>
      </c>
      <c r="C548" s="7">
        <v>1.2</v>
      </c>
      <c r="D548" s="7">
        <v>-7.0000000000000007E-2</v>
      </c>
      <c r="E548" s="7">
        <v>1.85</v>
      </c>
      <c r="G548" s="432">
        <f t="shared" si="32"/>
        <v>44587</v>
      </c>
      <c r="H548" s="7">
        <f t="shared" si="33"/>
        <v>1.27</v>
      </c>
      <c r="I548" s="7">
        <f t="shared" si="34"/>
        <v>-0.65000000000000013</v>
      </c>
      <c r="J548">
        <v>0</v>
      </c>
    </row>
    <row r="549" spans="1:10">
      <c r="A549" s="432">
        <f t="shared" si="35"/>
        <v>44588</v>
      </c>
      <c r="B549" t="s">
        <v>1775</v>
      </c>
      <c r="C549" s="7">
        <v>1.22</v>
      </c>
      <c r="D549" s="7">
        <v>-7.0000000000000007E-2</v>
      </c>
      <c r="E549" s="7">
        <v>1.81</v>
      </c>
      <c r="G549" s="432">
        <f t="shared" si="32"/>
        <v>44588</v>
      </c>
      <c r="H549" s="7">
        <f t="shared" si="33"/>
        <v>1.29</v>
      </c>
      <c r="I549" s="7">
        <f t="shared" si="34"/>
        <v>-0.59000000000000008</v>
      </c>
      <c r="J549">
        <v>0</v>
      </c>
    </row>
    <row r="550" spans="1:10">
      <c r="A550" s="432">
        <f t="shared" si="35"/>
        <v>44589</v>
      </c>
      <c r="B550" t="s">
        <v>1776</v>
      </c>
      <c r="C550" s="7">
        <v>1.24</v>
      </c>
      <c r="D550" s="7">
        <v>-0.05</v>
      </c>
      <c r="E550" s="7">
        <v>1.78</v>
      </c>
      <c r="G550" s="432">
        <f t="shared" si="32"/>
        <v>44589</v>
      </c>
      <c r="H550" s="7">
        <f t="shared" si="33"/>
        <v>1.29</v>
      </c>
      <c r="I550" s="7">
        <f t="shared" si="34"/>
        <v>-0.54</v>
      </c>
      <c r="J550">
        <v>0</v>
      </c>
    </row>
    <row r="551" spans="1:10">
      <c r="A551" s="432">
        <f t="shared" si="35"/>
        <v>44592</v>
      </c>
      <c r="B551" t="s">
        <v>1777</v>
      </c>
      <c r="C551" s="7">
        <v>1.31</v>
      </c>
      <c r="D551" s="7">
        <v>0.01</v>
      </c>
      <c r="E551" s="7">
        <v>1.79</v>
      </c>
      <c r="G551" s="432">
        <f t="shared" si="32"/>
        <v>44592</v>
      </c>
      <c r="H551" s="7">
        <f t="shared" si="33"/>
        <v>1.3</v>
      </c>
      <c r="I551" s="7">
        <f t="shared" si="34"/>
        <v>-0.48</v>
      </c>
      <c r="J551">
        <v>0</v>
      </c>
    </row>
    <row r="552" spans="1:10">
      <c r="A552" s="432">
        <f t="shared" si="35"/>
        <v>44593</v>
      </c>
      <c r="B552" t="s">
        <v>1778</v>
      </c>
      <c r="C552" s="7">
        <v>1.3</v>
      </c>
      <c r="D552" s="7">
        <v>0.03</v>
      </c>
      <c r="E552" s="7">
        <v>1.81</v>
      </c>
      <c r="G552" s="432">
        <f t="shared" si="32"/>
        <v>44593</v>
      </c>
      <c r="H552" s="7">
        <f t="shared" si="33"/>
        <v>1.27</v>
      </c>
      <c r="I552" s="7">
        <f t="shared" si="34"/>
        <v>-0.51</v>
      </c>
      <c r="J552">
        <v>0</v>
      </c>
    </row>
    <row r="553" spans="1:10">
      <c r="A553" s="432">
        <f t="shared" si="35"/>
        <v>44594</v>
      </c>
      <c r="B553" t="s">
        <v>1779</v>
      </c>
      <c r="C553" s="7">
        <v>1.26</v>
      </c>
      <c r="D553" s="7">
        <v>0.04</v>
      </c>
      <c r="E553" s="7">
        <v>1.78</v>
      </c>
      <c r="G553" s="432">
        <f t="shared" si="32"/>
        <v>44594</v>
      </c>
      <c r="H553" s="7">
        <f t="shared" si="33"/>
        <v>1.22</v>
      </c>
      <c r="I553" s="7">
        <f t="shared" si="34"/>
        <v>-0.52</v>
      </c>
      <c r="J553">
        <v>0</v>
      </c>
    </row>
    <row r="554" spans="1:10">
      <c r="A554" s="432">
        <f t="shared" si="35"/>
        <v>44595</v>
      </c>
      <c r="B554" t="s">
        <v>1780</v>
      </c>
      <c r="C554" s="7">
        <v>1.37</v>
      </c>
      <c r="D554" s="7">
        <v>0.15</v>
      </c>
      <c r="E554" s="7">
        <v>1.82</v>
      </c>
      <c r="G554" s="432">
        <f t="shared" si="32"/>
        <v>44595</v>
      </c>
      <c r="H554" s="7">
        <f t="shared" si="33"/>
        <v>1.2200000000000002</v>
      </c>
      <c r="I554" s="7">
        <f t="shared" si="34"/>
        <v>-0.44999999999999996</v>
      </c>
      <c r="J554">
        <v>0</v>
      </c>
    </row>
    <row r="555" spans="1:10">
      <c r="A555" s="432">
        <f t="shared" si="35"/>
        <v>44596</v>
      </c>
      <c r="B555" t="s">
        <v>1781</v>
      </c>
      <c r="C555" s="7">
        <v>1.41</v>
      </c>
      <c r="D555" s="7">
        <v>0.21</v>
      </c>
      <c r="E555" s="7">
        <v>1.93</v>
      </c>
      <c r="G555" s="432">
        <f t="shared" si="32"/>
        <v>44596</v>
      </c>
      <c r="H555" s="7">
        <f t="shared" si="33"/>
        <v>1.2</v>
      </c>
      <c r="I555" s="7">
        <f t="shared" si="34"/>
        <v>-0.52</v>
      </c>
      <c r="J555">
        <v>0</v>
      </c>
    </row>
    <row r="556" spans="1:10">
      <c r="A556" s="432">
        <f t="shared" si="35"/>
        <v>44599</v>
      </c>
      <c r="B556" t="s">
        <v>1782</v>
      </c>
      <c r="C556" s="7">
        <v>1.41</v>
      </c>
      <c r="D556" s="7">
        <v>0.23</v>
      </c>
      <c r="E556" s="7">
        <v>1.92</v>
      </c>
      <c r="G556" s="432">
        <f t="shared" si="32"/>
        <v>44599</v>
      </c>
      <c r="H556" s="7">
        <f t="shared" si="33"/>
        <v>1.18</v>
      </c>
      <c r="I556" s="7">
        <f t="shared" si="34"/>
        <v>-0.51</v>
      </c>
      <c r="J556">
        <v>0</v>
      </c>
    </row>
    <row r="557" spans="1:10">
      <c r="A557" s="432">
        <f t="shared" si="35"/>
        <v>44600</v>
      </c>
      <c r="B557" t="s">
        <v>1783</v>
      </c>
      <c r="C557" s="7">
        <v>1.49</v>
      </c>
      <c r="D557" s="7">
        <v>0.27</v>
      </c>
      <c r="E557" s="7">
        <v>1.96</v>
      </c>
      <c r="G557" s="432">
        <f t="shared" si="32"/>
        <v>44600</v>
      </c>
      <c r="H557" s="7">
        <f t="shared" si="33"/>
        <v>1.22</v>
      </c>
      <c r="I557" s="7">
        <f t="shared" si="34"/>
        <v>-0.47</v>
      </c>
      <c r="J557">
        <v>0</v>
      </c>
    </row>
    <row r="558" spans="1:10">
      <c r="A558" s="432">
        <f t="shared" si="35"/>
        <v>44601</v>
      </c>
      <c r="B558" t="s">
        <v>1784</v>
      </c>
      <c r="C558" s="7">
        <v>1.43</v>
      </c>
      <c r="D558" s="7">
        <v>0.22</v>
      </c>
      <c r="E558" s="7">
        <v>1.94</v>
      </c>
      <c r="G558" s="432">
        <f t="shared" si="32"/>
        <v>44601</v>
      </c>
      <c r="H558" s="7">
        <f t="shared" si="33"/>
        <v>1.21</v>
      </c>
      <c r="I558" s="7">
        <f t="shared" si="34"/>
        <v>-0.51</v>
      </c>
      <c r="J558">
        <v>0</v>
      </c>
    </row>
    <row r="559" spans="1:10">
      <c r="A559" s="432">
        <f t="shared" si="35"/>
        <v>44602</v>
      </c>
      <c r="B559" t="s">
        <v>1785</v>
      </c>
      <c r="C559" s="7">
        <v>1.53</v>
      </c>
      <c r="D559" s="7">
        <v>0.31</v>
      </c>
      <c r="E559" s="7">
        <v>2.0299999999999998</v>
      </c>
      <c r="G559" s="432">
        <f t="shared" si="32"/>
        <v>44602</v>
      </c>
      <c r="H559" s="7">
        <f t="shared" si="33"/>
        <v>1.22</v>
      </c>
      <c r="I559" s="7">
        <f t="shared" si="34"/>
        <v>-0.49999999999999978</v>
      </c>
      <c r="J559">
        <v>0</v>
      </c>
    </row>
    <row r="560" spans="1:10">
      <c r="A560" s="432">
        <f t="shared" si="35"/>
        <v>44603</v>
      </c>
      <c r="B560" t="s">
        <v>1786</v>
      </c>
      <c r="C560" s="7">
        <v>1.55</v>
      </c>
      <c r="D560" s="7">
        <v>0.28999999999999998</v>
      </c>
      <c r="E560" s="7">
        <v>1.92</v>
      </c>
      <c r="G560" s="432">
        <f t="shared" si="32"/>
        <v>44603</v>
      </c>
      <c r="H560" s="7">
        <f t="shared" si="33"/>
        <v>1.26</v>
      </c>
      <c r="I560" s="7">
        <f t="shared" si="34"/>
        <v>-0.36999999999999988</v>
      </c>
      <c r="J560">
        <v>0</v>
      </c>
    </row>
    <row r="561" spans="1:10">
      <c r="A561" s="432">
        <f t="shared" si="35"/>
        <v>44606</v>
      </c>
      <c r="B561" t="s">
        <v>1787</v>
      </c>
      <c r="C561" s="7">
        <v>1.58</v>
      </c>
      <c r="D561" s="7">
        <v>0.28000000000000003</v>
      </c>
      <c r="E561" s="7">
        <v>1.98</v>
      </c>
      <c r="G561" s="432">
        <f t="shared" si="32"/>
        <v>44606</v>
      </c>
      <c r="H561" s="7">
        <f t="shared" si="33"/>
        <v>1.3</v>
      </c>
      <c r="I561" s="7">
        <f t="shared" si="34"/>
        <v>-0.39999999999999991</v>
      </c>
      <c r="J561">
        <v>0</v>
      </c>
    </row>
    <row r="562" spans="1:10">
      <c r="A562" s="432">
        <f t="shared" si="35"/>
        <v>44607</v>
      </c>
      <c r="B562" t="s">
        <v>1788</v>
      </c>
      <c r="C562" s="7">
        <v>1.59</v>
      </c>
      <c r="D562" s="7">
        <v>0.31</v>
      </c>
      <c r="E562" s="7">
        <v>2.0499999999999998</v>
      </c>
      <c r="G562" s="432">
        <f t="shared" si="32"/>
        <v>44607</v>
      </c>
      <c r="H562" s="7">
        <f t="shared" si="33"/>
        <v>1.28</v>
      </c>
      <c r="I562" s="7">
        <f t="shared" si="34"/>
        <v>-0.45999999999999974</v>
      </c>
      <c r="J562">
        <v>0</v>
      </c>
    </row>
    <row r="563" spans="1:10">
      <c r="A563" s="432">
        <f t="shared" si="35"/>
        <v>44608</v>
      </c>
      <c r="B563" t="s">
        <v>1789</v>
      </c>
      <c r="C563" s="7">
        <v>1.52</v>
      </c>
      <c r="D563" s="7">
        <v>0.28000000000000003</v>
      </c>
      <c r="E563" s="7">
        <v>2.0299999999999998</v>
      </c>
      <c r="G563" s="432">
        <f t="shared" si="32"/>
        <v>44608</v>
      </c>
      <c r="H563" s="7">
        <f t="shared" si="33"/>
        <v>1.24</v>
      </c>
      <c r="I563" s="7">
        <f t="shared" si="34"/>
        <v>-0.50999999999999979</v>
      </c>
      <c r="J563">
        <v>0</v>
      </c>
    </row>
    <row r="564" spans="1:10">
      <c r="A564" s="432">
        <f t="shared" si="35"/>
        <v>44609</v>
      </c>
      <c r="B564" t="s">
        <v>1790</v>
      </c>
      <c r="C564" s="7">
        <v>1.46</v>
      </c>
      <c r="D564" s="7">
        <v>0.23</v>
      </c>
      <c r="E564" s="7">
        <v>1.97</v>
      </c>
      <c r="G564" s="432">
        <f t="shared" si="32"/>
        <v>44609</v>
      </c>
      <c r="H564" s="7">
        <f t="shared" si="33"/>
        <v>1.23</v>
      </c>
      <c r="I564" s="7">
        <f t="shared" si="34"/>
        <v>-0.51</v>
      </c>
      <c r="J564">
        <v>0</v>
      </c>
    </row>
    <row r="565" spans="1:10">
      <c r="A565" s="432">
        <f t="shared" si="35"/>
        <v>44610</v>
      </c>
      <c r="B565" t="s">
        <v>1791</v>
      </c>
      <c r="C565" s="7">
        <v>1.38</v>
      </c>
      <c r="D565" s="7">
        <v>0.18</v>
      </c>
      <c r="E565" s="7">
        <v>1.92</v>
      </c>
      <c r="G565" s="432">
        <f t="shared" si="32"/>
        <v>44610</v>
      </c>
      <c r="H565" s="7">
        <f t="shared" si="33"/>
        <v>1.2</v>
      </c>
      <c r="I565" s="7">
        <f t="shared" si="34"/>
        <v>-0.54</v>
      </c>
      <c r="J565">
        <v>0</v>
      </c>
    </row>
    <row r="566" spans="1:10">
      <c r="A566" s="432">
        <f t="shared" si="35"/>
        <v>44613</v>
      </c>
      <c r="B566" t="s">
        <v>1792</v>
      </c>
      <c r="C566" s="7">
        <v>1.41</v>
      </c>
      <c r="D566" s="7">
        <v>0.21</v>
      </c>
      <c r="E566" s="7" t="e">
        <v>#N/A</v>
      </c>
      <c r="G566" s="432">
        <f t="shared" si="32"/>
        <v>44613</v>
      </c>
      <c r="H566" s="7">
        <f t="shared" si="33"/>
        <v>1.2</v>
      </c>
      <c r="I566" s="7" t="e">
        <f t="shared" si="34"/>
        <v>#N/A</v>
      </c>
      <c r="J566">
        <v>0</v>
      </c>
    </row>
    <row r="567" spans="1:10">
      <c r="A567" s="432">
        <f t="shared" si="35"/>
        <v>44614</v>
      </c>
      <c r="B567" t="s">
        <v>1793</v>
      </c>
      <c r="C567" s="7">
        <v>1.47</v>
      </c>
      <c r="D567" s="7">
        <v>0.23</v>
      </c>
      <c r="E567" s="7">
        <v>1.94</v>
      </c>
      <c r="G567" s="432">
        <f t="shared" si="32"/>
        <v>44614</v>
      </c>
      <c r="H567" s="7">
        <f t="shared" si="33"/>
        <v>1.24</v>
      </c>
      <c r="I567" s="7">
        <f t="shared" si="34"/>
        <v>-0.47</v>
      </c>
      <c r="J567">
        <v>0</v>
      </c>
    </row>
    <row r="568" spans="1:10">
      <c r="A568" s="432">
        <f t="shared" si="35"/>
        <v>44615</v>
      </c>
      <c r="B568" t="s">
        <v>1794</v>
      </c>
      <c r="C568" s="7">
        <v>1.48</v>
      </c>
      <c r="D568" s="7">
        <v>0.22</v>
      </c>
      <c r="E568" s="7">
        <v>1.99</v>
      </c>
      <c r="G568" s="432">
        <f t="shared" si="32"/>
        <v>44615</v>
      </c>
      <c r="H568" s="7">
        <f t="shared" si="33"/>
        <v>1.26</v>
      </c>
      <c r="I568" s="7">
        <f t="shared" si="34"/>
        <v>-0.51</v>
      </c>
      <c r="J568">
        <v>0</v>
      </c>
    </row>
    <row r="569" spans="1:10">
      <c r="A569" s="432">
        <f t="shared" si="35"/>
        <v>44616</v>
      </c>
      <c r="B569" t="s">
        <v>1795</v>
      </c>
      <c r="C569" s="7">
        <v>1.45</v>
      </c>
      <c r="D569" s="7">
        <v>0.15</v>
      </c>
      <c r="E569" s="7">
        <v>1.96</v>
      </c>
      <c r="G569" s="432">
        <f t="shared" si="32"/>
        <v>44616</v>
      </c>
      <c r="H569" s="7">
        <f t="shared" si="33"/>
        <v>1.3</v>
      </c>
      <c r="I569" s="7">
        <f t="shared" si="34"/>
        <v>-0.51</v>
      </c>
      <c r="J569">
        <v>0</v>
      </c>
    </row>
    <row r="570" spans="1:10">
      <c r="A570" s="432">
        <f t="shared" si="35"/>
        <v>44617</v>
      </c>
      <c r="B570" t="s">
        <v>1796</v>
      </c>
      <c r="C570" s="7">
        <v>1.46</v>
      </c>
      <c r="D570" s="7">
        <v>0.22</v>
      </c>
      <c r="E570" s="7">
        <v>1.97</v>
      </c>
      <c r="G570" s="432">
        <f t="shared" si="32"/>
        <v>44617</v>
      </c>
      <c r="H570" s="7">
        <f t="shared" si="33"/>
        <v>1.24</v>
      </c>
      <c r="I570" s="7">
        <f t="shared" si="34"/>
        <v>-0.51</v>
      </c>
      <c r="J570">
        <v>0</v>
      </c>
    </row>
    <row r="571" spans="1:10">
      <c r="A571" s="432">
        <f t="shared" si="35"/>
        <v>44620</v>
      </c>
      <c r="B571" t="s">
        <v>1797</v>
      </c>
      <c r="C571" s="7">
        <v>1.4</v>
      </c>
      <c r="D571" s="7">
        <v>0.11</v>
      </c>
      <c r="E571" s="7">
        <v>1.83</v>
      </c>
      <c r="G571" s="432">
        <f t="shared" si="32"/>
        <v>44620</v>
      </c>
      <c r="H571" s="7">
        <f t="shared" si="33"/>
        <v>1.2899999999999998</v>
      </c>
      <c r="I571" s="7">
        <f t="shared" si="34"/>
        <v>-0.43000000000000016</v>
      </c>
      <c r="J571">
        <v>0</v>
      </c>
    </row>
    <row r="572" spans="1:10">
      <c r="A572" s="432">
        <f t="shared" si="35"/>
        <v>44621</v>
      </c>
      <c r="B572" t="s">
        <v>1798</v>
      </c>
      <c r="C572" s="7">
        <v>1.1100000000000001</v>
      </c>
      <c r="D572" s="7">
        <v>-0.09</v>
      </c>
      <c r="E572" s="7">
        <v>1.72</v>
      </c>
      <c r="G572" s="432">
        <f t="shared" si="32"/>
        <v>44621</v>
      </c>
      <c r="H572" s="7">
        <f t="shared" si="33"/>
        <v>1.2000000000000002</v>
      </c>
      <c r="I572" s="7">
        <f t="shared" si="34"/>
        <v>-0.60999999999999988</v>
      </c>
      <c r="J572">
        <v>0</v>
      </c>
    </row>
    <row r="573" spans="1:10">
      <c r="A573" s="432">
        <f t="shared" si="35"/>
        <v>44622</v>
      </c>
      <c r="B573" t="s">
        <v>1799</v>
      </c>
      <c r="C573" s="7">
        <v>1.27</v>
      </c>
      <c r="D573" s="7">
        <v>0.02</v>
      </c>
      <c r="E573" s="7">
        <v>1.86</v>
      </c>
      <c r="G573" s="432">
        <f t="shared" si="32"/>
        <v>44622</v>
      </c>
      <c r="H573" s="7">
        <f t="shared" si="33"/>
        <v>1.25</v>
      </c>
      <c r="I573" s="7">
        <f t="shared" si="34"/>
        <v>-0.59000000000000008</v>
      </c>
      <c r="J573">
        <v>0</v>
      </c>
    </row>
    <row r="574" spans="1:10">
      <c r="A574" s="432">
        <f t="shared" si="35"/>
        <v>44623</v>
      </c>
      <c r="B574" t="s">
        <v>1800</v>
      </c>
      <c r="C574" s="7">
        <v>1.31</v>
      </c>
      <c r="D574" s="7">
        <v>0.04</v>
      </c>
      <c r="E574" s="7">
        <v>1.86</v>
      </c>
      <c r="G574" s="432">
        <f t="shared" si="32"/>
        <v>44623</v>
      </c>
      <c r="H574" s="7">
        <f t="shared" si="33"/>
        <v>1.27</v>
      </c>
      <c r="I574" s="7">
        <f t="shared" si="34"/>
        <v>-0.55000000000000004</v>
      </c>
      <c r="J574">
        <v>0</v>
      </c>
    </row>
    <row r="575" spans="1:10">
      <c r="A575" s="432">
        <f t="shared" si="35"/>
        <v>44624</v>
      </c>
      <c r="B575" t="s">
        <v>1801</v>
      </c>
      <c r="C575" s="7">
        <v>1.23</v>
      </c>
      <c r="D575" s="7">
        <v>-7.0000000000000007E-2</v>
      </c>
      <c r="E575" s="7">
        <v>1.74</v>
      </c>
      <c r="G575" s="432">
        <f t="shared" si="32"/>
        <v>44624</v>
      </c>
      <c r="H575" s="7">
        <f t="shared" si="33"/>
        <v>1.3</v>
      </c>
      <c r="I575" s="7">
        <f t="shared" si="34"/>
        <v>-0.51</v>
      </c>
      <c r="J575">
        <v>0</v>
      </c>
    </row>
    <row r="576" spans="1:10">
      <c r="A576" s="432">
        <f t="shared" si="35"/>
        <v>44627</v>
      </c>
      <c r="B576" t="s">
        <v>1802</v>
      </c>
      <c r="C576" s="7">
        <v>1.3</v>
      </c>
      <c r="D576" s="7">
        <v>-0.03</v>
      </c>
      <c r="E576" s="7">
        <v>1.78</v>
      </c>
      <c r="G576" s="432">
        <f t="shared" si="32"/>
        <v>44627</v>
      </c>
      <c r="H576" s="7">
        <f t="shared" si="33"/>
        <v>1.33</v>
      </c>
      <c r="I576" s="7">
        <f t="shared" si="34"/>
        <v>-0.48</v>
      </c>
      <c r="J576">
        <v>0</v>
      </c>
    </row>
    <row r="577" spans="1:10">
      <c r="A577" s="432">
        <f t="shared" si="35"/>
        <v>44628</v>
      </c>
      <c r="B577" t="s">
        <v>1803</v>
      </c>
      <c r="C577" s="7">
        <v>1.45</v>
      </c>
      <c r="D577" s="7">
        <v>0.13</v>
      </c>
      <c r="E577" s="7">
        <v>1.86</v>
      </c>
      <c r="G577" s="432">
        <f t="shared" si="32"/>
        <v>44628</v>
      </c>
      <c r="H577" s="7">
        <f t="shared" si="33"/>
        <v>1.3199999999999998</v>
      </c>
      <c r="I577" s="7">
        <f t="shared" si="34"/>
        <v>-0.41000000000000014</v>
      </c>
      <c r="J577">
        <v>0</v>
      </c>
    </row>
    <row r="578" spans="1:10">
      <c r="A578" s="432">
        <f t="shared" si="35"/>
        <v>44629</v>
      </c>
      <c r="B578" t="s">
        <v>1804</v>
      </c>
      <c r="C578" s="7">
        <v>1.51</v>
      </c>
      <c r="D578" s="7">
        <v>0.22</v>
      </c>
      <c r="E578" s="7">
        <v>1.94</v>
      </c>
      <c r="G578" s="432">
        <f t="shared" si="32"/>
        <v>44629</v>
      </c>
      <c r="H578" s="7">
        <f t="shared" si="33"/>
        <v>1.29</v>
      </c>
      <c r="I578" s="7">
        <f t="shared" si="34"/>
        <v>-0.42999999999999994</v>
      </c>
      <c r="J578">
        <v>0</v>
      </c>
    </row>
    <row r="579" spans="1:10">
      <c r="A579" s="432">
        <f t="shared" si="35"/>
        <v>44630</v>
      </c>
      <c r="B579" t="s">
        <v>1805</v>
      </c>
      <c r="C579" s="7">
        <v>1.53</v>
      </c>
      <c r="D579" s="7">
        <v>0.28000000000000003</v>
      </c>
      <c r="E579" s="7">
        <v>1.98</v>
      </c>
      <c r="G579" s="432">
        <f t="shared" si="32"/>
        <v>44630</v>
      </c>
      <c r="H579" s="7">
        <f t="shared" si="33"/>
        <v>1.25</v>
      </c>
      <c r="I579" s="7">
        <f t="shared" si="34"/>
        <v>-0.44999999999999996</v>
      </c>
      <c r="J579">
        <v>0</v>
      </c>
    </row>
    <row r="580" spans="1:10">
      <c r="A580" s="432">
        <f t="shared" si="35"/>
        <v>44631</v>
      </c>
      <c r="B580" t="s">
        <v>1806</v>
      </c>
      <c r="C580" s="7">
        <v>1.49</v>
      </c>
      <c r="D580" s="7">
        <v>0.24</v>
      </c>
      <c r="E580" s="7">
        <v>2</v>
      </c>
      <c r="G580" s="432">
        <f t="shared" si="32"/>
        <v>44631</v>
      </c>
      <c r="H580" s="7">
        <f t="shared" si="33"/>
        <v>1.25</v>
      </c>
      <c r="I580" s="7">
        <f t="shared" si="34"/>
        <v>-0.51</v>
      </c>
      <c r="J580">
        <v>0</v>
      </c>
    </row>
    <row r="581" spans="1:10">
      <c r="A581" s="432">
        <f t="shared" si="35"/>
        <v>44634</v>
      </c>
      <c r="B581" t="s">
        <v>1807</v>
      </c>
      <c r="C581" s="7">
        <v>1.6</v>
      </c>
      <c r="D581" s="7">
        <v>0.36</v>
      </c>
      <c r="E581" s="7">
        <v>2.14</v>
      </c>
      <c r="G581" s="432">
        <f t="shared" si="32"/>
        <v>44634</v>
      </c>
      <c r="H581" s="7">
        <f t="shared" si="33"/>
        <v>1.2400000000000002</v>
      </c>
      <c r="I581" s="7">
        <f t="shared" si="34"/>
        <v>-0.54</v>
      </c>
      <c r="J581">
        <v>0</v>
      </c>
    </row>
    <row r="582" spans="1:10">
      <c r="A582" s="432">
        <f t="shared" si="35"/>
        <v>44635</v>
      </c>
      <c r="B582" t="s">
        <v>1808</v>
      </c>
      <c r="C582" s="7">
        <v>1.59</v>
      </c>
      <c r="D582" s="7">
        <v>0.33</v>
      </c>
      <c r="E582" s="7">
        <v>2.15</v>
      </c>
      <c r="G582" s="432">
        <f t="shared" si="32"/>
        <v>44635</v>
      </c>
      <c r="H582" s="7">
        <f t="shared" si="33"/>
        <v>1.26</v>
      </c>
      <c r="I582" s="7">
        <f t="shared" si="34"/>
        <v>-0.55999999999999983</v>
      </c>
      <c r="J582">
        <v>0</v>
      </c>
    </row>
    <row r="583" spans="1:10">
      <c r="A583" s="432">
        <f t="shared" si="35"/>
        <v>44636</v>
      </c>
      <c r="B583" t="s">
        <v>1809</v>
      </c>
      <c r="C583" s="7">
        <v>1.63</v>
      </c>
      <c r="D583" s="7">
        <v>0.39</v>
      </c>
      <c r="E583" s="7">
        <v>2.19</v>
      </c>
      <c r="G583" s="432">
        <f t="shared" si="32"/>
        <v>44636</v>
      </c>
      <c r="H583" s="7">
        <f t="shared" si="33"/>
        <v>1.2399999999999998</v>
      </c>
      <c r="I583" s="7">
        <f t="shared" si="34"/>
        <v>-0.56000000000000005</v>
      </c>
      <c r="J583">
        <v>0</v>
      </c>
    </row>
    <row r="584" spans="1:10">
      <c r="A584" s="432">
        <f t="shared" si="35"/>
        <v>44637</v>
      </c>
      <c r="B584" t="s">
        <v>1810</v>
      </c>
      <c r="C584" s="7">
        <v>1.57</v>
      </c>
      <c r="D584" s="7">
        <v>0.39</v>
      </c>
      <c r="E584" s="7">
        <v>2.2000000000000002</v>
      </c>
      <c r="G584" s="432">
        <f t="shared" si="32"/>
        <v>44637</v>
      </c>
      <c r="H584" s="7">
        <f t="shared" si="33"/>
        <v>1.1800000000000002</v>
      </c>
      <c r="I584" s="7">
        <f t="shared" si="34"/>
        <v>-0.63000000000000012</v>
      </c>
      <c r="J584">
        <v>0</v>
      </c>
    </row>
    <row r="585" spans="1:10">
      <c r="A585" s="432">
        <f t="shared" si="35"/>
        <v>44638</v>
      </c>
      <c r="B585" t="s">
        <v>1811</v>
      </c>
      <c r="C585" s="7">
        <v>1.51</v>
      </c>
      <c r="D585" s="7">
        <v>0.36</v>
      </c>
      <c r="E585" s="7">
        <v>2.14</v>
      </c>
      <c r="G585" s="432">
        <f t="shared" ref="G585:G648" si="36">A585</f>
        <v>44638</v>
      </c>
      <c r="H585" s="7">
        <f t="shared" ref="H585:H648" si="37">C585-D585</f>
        <v>1.1499999999999999</v>
      </c>
      <c r="I585" s="7">
        <f t="shared" ref="I585:I648" si="38">C585-E585</f>
        <v>-0.63000000000000012</v>
      </c>
      <c r="J585">
        <v>0</v>
      </c>
    </row>
    <row r="586" spans="1:10">
      <c r="A586" s="432">
        <f t="shared" si="35"/>
        <v>44641</v>
      </c>
      <c r="B586" t="s">
        <v>1812</v>
      </c>
      <c r="C586" s="7">
        <v>1.63</v>
      </c>
      <c r="D586" s="7">
        <v>0.47</v>
      </c>
      <c r="E586" s="7">
        <v>2.3199999999999998</v>
      </c>
      <c r="G586" s="432">
        <f t="shared" si="36"/>
        <v>44641</v>
      </c>
      <c r="H586" s="7">
        <f t="shared" si="37"/>
        <v>1.1599999999999999</v>
      </c>
      <c r="I586" s="7">
        <f t="shared" si="38"/>
        <v>-0.69</v>
      </c>
      <c r="J586">
        <v>0</v>
      </c>
    </row>
    <row r="587" spans="1:10">
      <c r="A587" s="432">
        <f t="shared" si="35"/>
        <v>44642</v>
      </c>
      <c r="B587" t="s">
        <v>1813</v>
      </c>
      <c r="C587" s="7">
        <v>1.71</v>
      </c>
      <c r="D587" s="7">
        <v>0.5</v>
      </c>
      <c r="E587" s="7">
        <v>2.38</v>
      </c>
      <c r="G587" s="432">
        <f t="shared" si="36"/>
        <v>44642</v>
      </c>
      <c r="H587" s="7">
        <f t="shared" si="37"/>
        <v>1.21</v>
      </c>
      <c r="I587" s="7">
        <f t="shared" si="38"/>
        <v>-0.66999999999999993</v>
      </c>
      <c r="J587">
        <v>0</v>
      </c>
    </row>
    <row r="588" spans="1:10">
      <c r="A588" s="432">
        <f t="shared" si="35"/>
        <v>44643</v>
      </c>
      <c r="B588" t="s">
        <v>1814</v>
      </c>
      <c r="C588" s="7">
        <v>1.61</v>
      </c>
      <c r="D588" s="7">
        <v>0.45</v>
      </c>
      <c r="E588" s="7">
        <v>2.3199999999999998</v>
      </c>
      <c r="G588" s="432">
        <f t="shared" si="36"/>
        <v>44643</v>
      </c>
      <c r="H588" s="7">
        <f t="shared" si="37"/>
        <v>1.1600000000000001</v>
      </c>
      <c r="I588" s="7">
        <f t="shared" si="38"/>
        <v>-0.70999999999999974</v>
      </c>
      <c r="J588">
        <v>0</v>
      </c>
    </row>
    <row r="589" spans="1:10">
      <c r="A589" s="432">
        <f t="shared" si="35"/>
        <v>44644</v>
      </c>
      <c r="B589" t="s">
        <v>1815</v>
      </c>
      <c r="C589" s="7">
        <v>1.65</v>
      </c>
      <c r="D589" s="7">
        <v>0.53</v>
      </c>
      <c r="E589" s="7">
        <v>2.34</v>
      </c>
      <c r="G589" s="432">
        <f t="shared" si="36"/>
        <v>44644</v>
      </c>
      <c r="H589" s="7">
        <f t="shared" si="37"/>
        <v>1.1199999999999999</v>
      </c>
      <c r="I589" s="7">
        <f t="shared" si="38"/>
        <v>-0.69</v>
      </c>
      <c r="J589">
        <v>0</v>
      </c>
    </row>
    <row r="590" spans="1:10">
      <c r="A590" s="432">
        <f t="shared" ref="A590:A653" si="39">+A585+7</f>
        <v>44645</v>
      </c>
      <c r="B590" t="s">
        <v>1816</v>
      </c>
      <c r="C590" s="7">
        <v>1.69</v>
      </c>
      <c r="D590" s="7">
        <v>0.59</v>
      </c>
      <c r="E590" s="7">
        <v>2.48</v>
      </c>
      <c r="G590" s="432">
        <f t="shared" si="36"/>
        <v>44645</v>
      </c>
      <c r="H590" s="7">
        <f t="shared" si="37"/>
        <v>1.1000000000000001</v>
      </c>
      <c r="I590" s="7">
        <f t="shared" si="38"/>
        <v>-0.79</v>
      </c>
      <c r="J590">
        <v>0</v>
      </c>
    </row>
    <row r="591" spans="1:10">
      <c r="A591" s="432">
        <f t="shared" si="39"/>
        <v>44648</v>
      </c>
      <c r="B591" t="s">
        <v>1817</v>
      </c>
      <c r="C591" s="7">
        <v>1.62</v>
      </c>
      <c r="D591" s="7">
        <v>0.59</v>
      </c>
      <c r="E591" s="7">
        <v>2.46</v>
      </c>
      <c r="G591" s="432">
        <f t="shared" si="36"/>
        <v>44648</v>
      </c>
      <c r="H591" s="7">
        <f t="shared" si="37"/>
        <v>1.0300000000000002</v>
      </c>
      <c r="I591" s="7">
        <f t="shared" si="38"/>
        <v>-0.83999999999999986</v>
      </c>
      <c r="J591">
        <v>0</v>
      </c>
    </row>
    <row r="592" spans="1:10">
      <c r="A592" s="432">
        <f t="shared" si="39"/>
        <v>44649</v>
      </c>
      <c r="B592" t="s">
        <v>1818</v>
      </c>
      <c r="C592" s="7">
        <v>1.64</v>
      </c>
      <c r="D592" s="7">
        <v>0.64</v>
      </c>
      <c r="E592" s="7">
        <v>2.41</v>
      </c>
      <c r="G592" s="432">
        <f t="shared" si="36"/>
        <v>44649</v>
      </c>
      <c r="H592" s="7">
        <f t="shared" si="37"/>
        <v>0.99999999999999989</v>
      </c>
      <c r="I592" s="7">
        <f t="shared" si="38"/>
        <v>-0.77000000000000024</v>
      </c>
      <c r="J592">
        <v>0</v>
      </c>
    </row>
    <row r="593" spans="1:10">
      <c r="A593" s="432">
        <f t="shared" si="39"/>
        <v>44650</v>
      </c>
      <c r="B593" t="s">
        <v>1819</v>
      </c>
      <c r="C593" s="7">
        <v>1.68</v>
      </c>
      <c r="D593" s="7">
        <v>0.66</v>
      </c>
      <c r="E593" s="7">
        <v>2.35</v>
      </c>
      <c r="G593" s="432">
        <f t="shared" si="36"/>
        <v>44650</v>
      </c>
      <c r="H593" s="7">
        <f t="shared" si="37"/>
        <v>1.02</v>
      </c>
      <c r="I593" s="7">
        <f t="shared" si="38"/>
        <v>-0.67000000000000015</v>
      </c>
      <c r="J593">
        <v>0</v>
      </c>
    </row>
    <row r="594" spans="1:10">
      <c r="A594" s="432">
        <f t="shared" si="39"/>
        <v>44651</v>
      </c>
      <c r="B594" t="s">
        <v>1820</v>
      </c>
      <c r="C594" s="7">
        <v>1.6</v>
      </c>
      <c r="D594" s="7">
        <v>0.55000000000000004</v>
      </c>
      <c r="E594" s="7">
        <v>2.3199999999999998</v>
      </c>
      <c r="G594" s="432">
        <f t="shared" si="36"/>
        <v>44651</v>
      </c>
      <c r="H594" s="7">
        <f t="shared" si="37"/>
        <v>1.05</v>
      </c>
      <c r="I594" s="7">
        <f t="shared" si="38"/>
        <v>-0.71999999999999975</v>
      </c>
      <c r="J594">
        <v>0</v>
      </c>
    </row>
    <row r="595" spans="1:10">
      <c r="A595" s="432">
        <f t="shared" si="39"/>
        <v>44652</v>
      </c>
      <c r="B595" t="s">
        <v>1821</v>
      </c>
      <c r="C595" s="7">
        <v>1.6</v>
      </c>
      <c r="D595" s="7">
        <v>0.56000000000000005</v>
      </c>
      <c r="E595" s="7">
        <v>2.39</v>
      </c>
      <c r="G595" s="432">
        <f t="shared" si="36"/>
        <v>44652</v>
      </c>
      <c r="H595" s="7">
        <f t="shared" si="37"/>
        <v>1.04</v>
      </c>
      <c r="I595" s="7">
        <f t="shared" si="38"/>
        <v>-0.79</v>
      </c>
      <c r="J595">
        <v>0</v>
      </c>
    </row>
    <row r="596" spans="1:10">
      <c r="A596" s="432">
        <f t="shared" si="39"/>
        <v>44655</v>
      </c>
      <c r="B596" t="s">
        <v>1822</v>
      </c>
      <c r="C596" s="7">
        <v>1.55</v>
      </c>
      <c r="D596" s="7">
        <v>0.52</v>
      </c>
      <c r="E596" s="7">
        <v>2.42</v>
      </c>
      <c r="G596" s="432">
        <f t="shared" si="36"/>
        <v>44655</v>
      </c>
      <c r="H596" s="7">
        <f t="shared" si="37"/>
        <v>1.03</v>
      </c>
      <c r="I596" s="7">
        <f t="shared" si="38"/>
        <v>-0.86999999999999988</v>
      </c>
      <c r="J596">
        <v>0</v>
      </c>
    </row>
    <row r="597" spans="1:10">
      <c r="A597" s="432">
        <f t="shared" si="39"/>
        <v>44656</v>
      </c>
      <c r="B597" t="s">
        <v>1823</v>
      </c>
      <c r="C597" s="7">
        <v>1.65</v>
      </c>
      <c r="D597" s="7">
        <v>0.61</v>
      </c>
      <c r="E597" s="7">
        <v>2.54</v>
      </c>
      <c r="G597" s="432">
        <f t="shared" si="36"/>
        <v>44656</v>
      </c>
      <c r="H597" s="7">
        <f t="shared" si="37"/>
        <v>1.04</v>
      </c>
      <c r="I597" s="7">
        <f t="shared" si="38"/>
        <v>-0.89000000000000012</v>
      </c>
      <c r="J597">
        <v>0</v>
      </c>
    </row>
    <row r="598" spans="1:10">
      <c r="A598" s="432">
        <f t="shared" si="39"/>
        <v>44657</v>
      </c>
      <c r="B598" t="s">
        <v>1824</v>
      </c>
      <c r="C598" s="7">
        <v>1.7</v>
      </c>
      <c r="D598" s="7">
        <v>0.65</v>
      </c>
      <c r="E598" s="7">
        <v>2.61</v>
      </c>
      <c r="G598" s="432">
        <f t="shared" si="36"/>
        <v>44657</v>
      </c>
      <c r="H598" s="7">
        <f t="shared" si="37"/>
        <v>1.0499999999999998</v>
      </c>
      <c r="I598" s="7">
        <f t="shared" si="38"/>
        <v>-0.90999999999999992</v>
      </c>
      <c r="J598">
        <v>0</v>
      </c>
    </row>
    <row r="599" spans="1:10">
      <c r="A599" s="432">
        <f t="shared" si="39"/>
        <v>44658</v>
      </c>
      <c r="B599" t="s">
        <v>1825</v>
      </c>
      <c r="C599" s="7">
        <v>1.72</v>
      </c>
      <c r="D599" s="7">
        <v>0.67</v>
      </c>
      <c r="E599" s="7">
        <v>2.66</v>
      </c>
      <c r="G599" s="432">
        <f t="shared" si="36"/>
        <v>44658</v>
      </c>
      <c r="H599" s="7">
        <f t="shared" si="37"/>
        <v>1.0499999999999998</v>
      </c>
      <c r="I599" s="7">
        <f t="shared" si="38"/>
        <v>-0.94000000000000017</v>
      </c>
      <c r="J599">
        <v>0</v>
      </c>
    </row>
    <row r="600" spans="1:10">
      <c r="A600" s="432">
        <f t="shared" si="39"/>
        <v>44659</v>
      </c>
      <c r="B600" t="s">
        <v>1826</v>
      </c>
      <c r="C600" s="7">
        <v>1.76</v>
      </c>
      <c r="D600" s="7">
        <v>0.72</v>
      </c>
      <c r="E600" s="7">
        <v>2.72</v>
      </c>
      <c r="G600" s="432">
        <f t="shared" si="36"/>
        <v>44659</v>
      </c>
      <c r="H600" s="7">
        <f t="shared" si="37"/>
        <v>1.04</v>
      </c>
      <c r="I600" s="7">
        <f t="shared" si="38"/>
        <v>-0.96000000000000019</v>
      </c>
      <c r="J600">
        <v>0</v>
      </c>
    </row>
    <row r="601" spans="1:10">
      <c r="A601" s="432">
        <f t="shared" si="39"/>
        <v>44662</v>
      </c>
      <c r="B601" t="s">
        <v>1827</v>
      </c>
      <c r="C601" s="7">
        <v>1.85</v>
      </c>
      <c r="D601" s="7">
        <v>0.82</v>
      </c>
      <c r="E601" s="7">
        <v>2.79</v>
      </c>
      <c r="G601" s="432">
        <f t="shared" si="36"/>
        <v>44662</v>
      </c>
      <c r="H601" s="7">
        <f t="shared" si="37"/>
        <v>1.0300000000000002</v>
      </c>
      <c r="I601" s="7">
        <f t="shared" si="38"/>
        <v>-0.94</v>
      </c>
      <c r="J601">
        <v>0</v>
      </c>
    </row>
    <row r="602" spans="1:10">
      <c r="A602" s="432">
        <f t="shared" si="39"/>
        <v>44663</v>
      </c>
      <c r="B602" t="s">
        <v>1828</v>
      </c>
      <c r="C602" s="7">
        <v>1.8</v>
      </c>
      <c r="D602" s="7">
        <v>0.8</v>
      </c>
      <c r="E602" s="7">
        <v>2.72</v>
      </c>
      <c r="G602" s="432">
        <f t="shared" si="36"/>
        <v>44663</v>
      </c>
      <c r="H602" s="7">
        <f t="shared" si="37"/>
        <v>1</v>
      </c>
      <c r="I602" s="7">
        <f t="shared" si="38"/>
        <v>-0.92000000000000015</v>
      </c>
      <c r="J602">
        <v>0</v>
      </c>
    </row>
    <row r="603" spans="1:10">
      <c r="A603" s="432">
        <f t="shared" si="39"/>
        <v>44664</v>
      </c>
      <c r="B603" t="s">
        <v>1829</v>
      </c>
      <c r="C603" s="7">
        <v>1.81</v>
      </c>
      <c r="D603" s="7">
        <v>0.78</v>
      </c>
      <c r="E603" s="7">
        <v>2.7</v>
      </c>
      <c r="G603" s="432">
        <f t="shared" si="36"/>
        <v>44664</v>
      </c>
      <c r="H603" s="7">
        <f t="shared" si="37"/>
        <v>1.03</v>
      </c>
      <c r="I603" s="7">
        <f t="shared" si="38"/>
        <v>-0.89000000000000012</v>
      </c>
      <c r="J603">
        <v>0</v>
      </c>
    </row>
    <row r="604" spans="1:10">
      <c r="A604" s="432">
        <f t="shared" si="39"/>
        <v>44665</v>
      </c>
      <c r="B604" t="s">
        <v>1830</v>
      </c>
      <c r="C604" s="7">
        <v>1.89</v>
      </c>
      <c r="D604" s="7">
        <v>0.85</v>
      </c>
      <c r="E604" s="7">
        <v>2.83</v>
      </c>
      <c r="G604" s="432">
        <f t="shared" si="36"/>
        <v>44665</v>
      </c>
      <c r="H604" s="7">
        <f t="shared" si="37"/>
        <v>1.04</v>
      </c>
      <c r="I604" s="7">
        <f t="shared" si="38"/>
        <v>-0.94000000000000017</v>
      </c>
      <c r="J604">
        <v>0</v>
      </c>
    </row>
    <row r="605" spans="1:10">
      <c r="A605" s="432">
        <f t="shared" si="39"/>
        <v>44666</v>
      </c>
      <c r="B605" t="s">
        <v>1831</v>
      </c>
      <c r="C605" s="7">
        <v>1.9</v>
      </c>
      <c r="D605" s="7">
        <v>0.84</v>
      </c>
      <c r="E605" s="7" t="e">
        <v>#N/A</v>
      </c>
      <c r="G605" s="432">
        <f t="shared" si="36"/>
        <v>44666</v>
      </c>
      <c r="H605" s="7">
        <f t="shared" si="37"/>
        <v>1.06</v>
      </c>
      <c r="I605" s="7" t="e">
        <f t="shared" si="38"/>
        <v>#N/A</v>
      </c>
      <c r="J605">
        <v>0</v>
      </c>
    </row>
    <row r="606" spans="1:10">
      <c r="A606" s="432">
        <f t="shared" si="39"/>
        <v>44669</v>
      </c>
      <c r="B606" t="s">
        <v>1832</v>
      </c>
      <c r="C606" s="7">
        <v>1.88</v>
      </c>
      <c r="D606" s="7">
        <v>0.84</v>
      </c>
      <c r="E606" s="7">
        <v>2.85</v>
      </c>
      <c r="G606" s="432">
        <f t="shared" si="36"/>
        <v>44669</v>
      </c>
      <c r="H606" s="7">
        <f t="shared" si="37"/>
        <v>1.04</v>
      </c>
      <c r="I606" s="7">
        <f t="shared" si="38"/>
        <v>-0.9700000000000002</v>
      </c>
      <c r="J606">
        <v>0</v>
      </c>
    </row>
    <row r="607" spans="1:10">
      <c r="A607" s="432">
        <f t="shared" si="39"/>
        <v>44670</v>
      </c>
      <c r="B607" t="s">
        <v>1833</v>
      </c>
      <c r="C607" s="7">
        <v>1.99</v>
      </c>
      <c r="D607" s="7">
        <v>0.93</v>
      </c>
      <c r="E607" s="7">
        <v>2.93</v>
      </c>
      <c r="G607" s="432">
        <f t="shared" si="36"/>
        <v>44670</v>
      </c>
      <c r="H607" s="7">
        <f t="shared" si="37"/>
        <v>1.06</v>
      </c>
      <c r="I607" s="7">
        <f t="shared" si="38"/>
        <v>-0.94000000000000017</v>
      </c>
      <c r="J607">
        <v>0</v>
      </c>
    </row>
    <row r="608" spans="1:10">
      <c r="A608" s="432">
        <f t="shared" si="39"/>
        <v>44671</v>
      </c>
      <c r="B608" t="s">
        <v>1834</v>
      </c>
      <c r="C608" s="7">
        <v>1.93</v>
      </c>
      <c r="D608" s="7">
        <v>0.86</v>
      </c>
      <c r="E608" s="7">
        <v>2.85</v>
      </c>
      <c r="G608" s="432">
        <f t="shared" si="36"/>
        <v>44671</v>
      </c>
      <c r="H608" s="7">
        <f t="shared" si="37"/>
        <v>1.0699999999999998</v>
      </c>
      <c r="I608" s="7">
        <f t="shared" si="38"/>
        <v>-0.92000000000000015</v>
      </c>
      <c r="J608">
        <v>0</v>
      </c>
    </row>
    <row r="609" spans="1:10">
      <c r="A609" s="432">
        <f t="shared" si="39"/>
        <v>44672</v>
      </c>
      <c r="B609" t="s">
        <v>1835</v>
      </c>
      <c r="C609" s="7">
        <v>2.0299999999999998</v>
      </c>
      <c r="D609" s="7">
        <v>0.94</v>
      </c>
      <c r="E609" s="7">
        <v>2.9</v>
      </c>
      <c r="G609" s="432">
        <f t="shared" si="36"/>
        <v>44672</v>
      </c>
      <c r="H609" s="7">
        <f t="shared" si="37"/>
        <v>1.0899999999999999</v>
      </c>
      <c r="I609" s="7">
        <f t="shared" si="38"/>
        <v>-0.87000000000000011</v>
      </c>
      <c r="J609">
        <v>0</v>
      </c>
    </row>
    <row r="610" spans="1:10">
      <c r="A610" s="432">
        <f t="shared" si="39"/>
        <v>44673</v>
      </c>
      <c r="B610" t="s">
        <v>1836</v>
      </c>
      <c r="C610" s="7">
        <v>1.97</v>
      </c>
      <c r="D610" s="7">
        <v>0.97</v>
      </c>
      <c r="E610" s="7">
        <v>2.9</v>
      </c>
      <c r="G610" s="432">
        <f t="shared" si="36"/>
        <v>44673</v>
      </c>
      <c r="H610" s="7">
        <f t="shared" si="37"/>
        <v>1</v>
      </c>
      <c r="I610" s="7">
        <f t="shared" si="38"/>
        <v>-0.92999999999999994</v>
      </c>
      <c r="J610">
        <v>0</v>
      </c>
    </row>
    <row r="611" spans="1:10">
      <c r="A611" s="432">
        <f t="shared" si="39"/>
        <v>44676</v>
      </c>
      <c r="B611" t="s">
        <v>1837</v>
      </c>
      <c r="C611" s="7">
        <v>1.85</v>
      </c>
      <c r="D611" s="7">
        <v>0.85</v>
      </c>
      <c r="E611" s="7">
        <v>2.81</v>
      </c>
      <c r="G611" s="432">
        <f t="shared" si="36"/>
        <v>44676</v>
      </c>
      <c r="H611" s="7">
        <f t="shared" si="37"/>
        <v>1</v>
      </c>
      <c r="I611" s="7">
        <f t="shared" si="38"/>
        <v>-0.96</v>
      </c>
      <c r="J611">
        <v>0</v>
      </c>
    </row>
    <row r="612" spans="1:10">
      <c r="A612" s="432">
        <f t="shared" si="39"/>
        <v>44677</v>
      </c>
      <c r="B612" t="s">
        <v>1838</v>
      </c>
      <c r="C612" s="7">
        <v>1.82</v>
      </c>
      <c r="D612" s="7">
        <v>0.81</v>
      </c>
      <c r="E612" s="7">
        <v>2.77</v>
      </c>
      <c r="G612" s="432">
        <f t="shared" si="36"/>
        <v>44677</v>
      </c>
      <c r="H612" s="7">
        <f t="shared" si="37"/>
        <v>1.01</v>
      </c>
      <c r="I612" s="7">
        <f t="shared" si="38"/>
        <v>-0.95</v>
      </c>
      <c r="J612">
        <v>0</v>
      </c>
    </row>
    <row r="613" spans="1:10">
      <c r="A613" s="432">
        <f t="shared" si="39"/>
        <v>44678</v>
      </c>
      <c r="B613" t="s">
        <v>1839</v>
      </c>
      <c r="C613" s="7">
        <v>1.81</v>
      </c>
      <c r="D613" s="7">
        <v>0.82</v>
      </c>
      <c r="E613" s="7">
        <v>2.82</v>
      </c>
      <c r="G613" s="432">
        <f t="shared" si="36"/>
        <v>44678</v>
      </c>
      <c r="H613" s="7">
        <f t="shared" si="37"/>
        <v>0.9900000000000001</v>
      </c>
      <c r="I613" s="7">
        <f t="shared" si="38"/>
        <v>-1.0099999999999998</v>
      </c>
      <c r="J613">
        <v>0</v>
      </c>
    </row>
    <row r="614" spans="1:10">
      <c r="A614" s="432">
        <f t="shared" si="39"/>
        <v>44679</v>
      </c>
      <c r="B614" t="s">
        <v>1840</v>
      </c>
      <c r="C614" s="7">
        <v>1.87</v>
      </c>
      <c r="D614" s="7">
        <v>0.89</v>
      </c>
      <c r="E614" s="7">
        <v>2.85</v>
      </c>
      <c r="G614" s="432">
        <f t="shared" si="36"/>
        <v>44679</v>
      </c>
      <c r="H614" s="7">
        <f t="shared" si="37"/>
        <v>0.98000000000000009</v>
      </c>
      <c r="I614" s="7">
        <f t="shared" si="38"/>
        <v>-0.98</v>
      </c>
      <c r="J614">
        <v>0</v>
      </c>
    </row>
    <row r="615" spans="1:10">
      <c r="A615" s="432">
        <f t="shared" si="39"/>
        <v>44680</v>
      </c>
      <c r="B615" t="s">
        <v>1841</v>
      </c>
      <c r="C615" s="7">
        <v>1.91</v>
      </c>
      <c r="D615" s="7">
        <v>0.94</v>
      </c>
      <c r="E615" s="7">
        <v>2.89</v>
      </c>
      <c r="G615" s="432">
        <f t="shared" si="36"/>
        <v>44680</v>
      </c>
      <c r="H615" s="7">
        <f t="shared" si="37"/>
        <v>0.97</v>
      </c>
      <c r="I615" s="7">
        <f t="shared" si="38"/>
        <v>-0.9800000000000002</v>
      </c>
      <c r="J615">
        <v>0</v>
      </c>
    </row>
    <row r="616" spans="1:10">
      <c r="A616" s="432">
        <f t="shared" si="39"/>
        <v>44683</v>
      </c>
      <c r="B616" t="s">
        <v>1842</v>
      </c>
      <c r="C616" s="7">
        <v>1.9</v>
      </c>
      <c r="D616" s="7">
        <v>0.96</v>
      </c>
      <c r="E616" s="7">
        <v>2.99</v>
      </c>
      <c r="G616" s="432">
        <f t="shared" si="36"/>
        <v>44683</v>
      </c>
      <c r="H616" s="7">
        <f t="shared" si="37"/>
        <v>0.94</v>
      </c>
      <c r="I616" s="7">
        <f t="shared" si="38"/>
        <v>-1.0900000000000003</v>
      </c>
      <c r="J616">
        <v>0</v>
      </c>
    </row>
    <row r="617" spans="1:10">
      <c r="A617" s="432">
        <f t="shared" si="39"/>
        <v>44684</v>
      </c>
      <c r="B617" t="s">
        <v>1843</v>
      </c>
      <c r="C617" s="7">
        <v>1.95</v>
      </c>
      <c r="D617" s="7">
        <v>0.97</v>
      </c>
      <c r="E617" s="7">
        <v>2.97</v>
      </c>
      <c r="G617" s="432">
        <f t="shared" si="36"/>
        <v>44684</v>
      </c>
      <c r="H617" s="7">
        <f t="shared" si="37"/>
        <v>0.98</v>
      </c>
      <c r="I617" s="7">
        <f t="shared" si="38"/>
        <v>-1.0200000000000002</v>
      </c>
      <c r="J617">
        <v>0</v>
      </c>
    </row>
    <row r="618" spans="1:10">
      <c r="A618" s="432">
        <f t="shared" si="39"/>
        <v>44685</v>
      </c>
      <c r="B618" t="s">
        <v>1844</v>
      </c>
      <c r="C618" s="7">
        <v>1.97</v>
      </c>
      <c r="D618" s="7">
        <v>0.97</v>
      </c>
      <c r="E618" s="7">
        <v>2.93</v>
      </c>
      <c r="G618" s="432">
        <f t="shared" si="36"/>
        <v>44685</v>
      </c>
      <c r="H618" s="7">
        <f t="shared" si="37"/>
        <v>1</v>
      </c>
      <c r="I618" s="7">
        <f t="shared" si="38"/>
        <v>-0.96000000000000019</v>
      </c>
      <c r="J618">
        <v>0</v>
      </c>
    </row>
    <row r="619" spans="1:10">
      <c r="A619" s="432">
        <f t="shared" si="39"/>
        <v>44686</v>
      </c>
      <c r="B619" t="s">
        <v>1845</v>
      </c>
      <c r="C619" s="7">
        <v>1.97</v>
      </c>
      <c r="D619" s="7">
        <v>1.04</v>
      </c>
      <c r="E619" s="7">
        <v>3.05</v>
      </c>
      <c r="G619" s="432">
        <f t="shared" si="36"/>
        <v>44686</v>
      </c>
      <c r="H619" s="7">
        <f t="shared" si="37"/>
        <v>0.92999999999999994</v>
      </c>
      <c r="I619" s="7">
        <f t="shared" si="38"/>
        <v>-1.0799999999999998</v>
      </c>
      <c r="J619">
        <v>0</v>
      </c>
    </row>
    <row r="620" spans="1:10">
      <c r="A620" s="432">
        <f t="shared" si="39"/>
        <v>44687</v>
      </c>
      <c r="B620" t="s">
        <v>1846</v>
      </c>
      <c r="C620" s="7">
        <v>2.0099999999999998</v>
      </c>
      <c r="D620" s="7">
        <v>1.1399999999999999</v>
      </c>
      <c r="E620" s="7">
        <v>3.12</v>
      </c>
      <c r="G620" s="432">
        <f t="shared" si="36"/>
        <v>44687</v>
      </c>
      <c r="H620" s="7">
        <f t="shared" si="37"/>
        <v>0.86999999999999988</v>
      </c>
      <c r="I620" s="7">
        <f t="shared" si="38"/>
        <v>-1.1100000000000003</v>
      </c>
      <c r="J620">
        <v>0</v>
      </c>
    </row>
    <row r="621" spans="1:10">
      <c r="A621" s="432">
        <f t="shared" si="39"/>
        <v>44690</v>
      </c>
      <c r="B621" t="s">
        <v>1847</v>
      </c>
      <c r="C621" s="7">
        <v>1.96</v>
      </c>
      <c r="D621" s="7">
        <v>1.08</v>
      </c>
      <c r="E621" s="7">
        <v>3.05</v>
      </c>
      <c r="G621" s="432">
        <f t="shared" si="36"/>
        <v>44690</v>
      </c>
      <c r="H621" s="7">
        <f t="shared" si="37"/>
        <v>0.87999999999999989</v>
      </c>
      <c r="I621" s="7">
        <f t="shared" si="38"/>
        <v>-1.0899999999999999</v>
      </c>
      <c r="J621">
        <v>0</v>
      </c>
    </row>
    <row r="622" spans="1:10">
      <c r="A622" s="432">
        <f t="shared" si="39"/>
        <v>44691</v>
      </c>
      <c r="B622" t="s">
        <v>1848</v>
      </c>
      <c r="C622" s="7">
        <v>1.85</v>
      </c>
      <c r="D622" s="7">
        <v>1.01</v>
      </c>
      <c r="E622" s="7">
        <v>2.99</v>
      </c>
      <c r="G622" s="432">
        <f t="shared" si="36"/>
        <v>44691</v>
      </c>
      <c r="H622" s="7">
        <f t="shared" si="37"/>
        <v>0.84000000000000008</v>
      </c>
      <c r="I622" s="7">
        <f t="shared" si="38"/>
        <v>-1.1400000000000001</v>
      </c>
      <c r="J622">
        <v>0</v>
      </c>
    </row>
    <row r="623" spans="1:10">
      <c r="A623" s="432">
        <f t="shared" si="39"/>
        <v>44692</v>
      </c>
      <c r="B623" t="s">
        <v>1849</v>
      </c>
      <c r="C623" s="7">
        <v>1.8</v>
      </c>
      <c r="D623" s="7">
        <v>0.96</v>
      </c>
      <c r="E623" s="7">
        <v>2.91</v>
      </c>
      <c r="G623" s="432">
        <f t="shared" si="36"/>
        <v>44692</v>
      </c>
      <c r="H623" s="7">
        <f t="shared" si="37"/>
        <v>0.84000000000000008</v>
      </c>
      <c r="I623" s="7">
        <f t="shared" si="38"/>
        <v>-1.1100000000000001</v>
      </c>
      <c r="J623">
        <v>0</v>
      </c>
    </row>
    <row r="624" spans="1:10">
      <c r="A624" s="432">
        <f t="shared" si="39"/>
        <v>44693</v>
      </c>
      <c r="B624" t="s">
        <v>1850</v>
      </c>
      <c r="C624" s="7">
        <v>1.68</v>
      </c>
      <c r="D624" s="7">
        <v>0.86</v>
      </c>
      <c r="E624" s="7">
        <v>2.84</v>
      </c>
      <c r="G624" s="432">
        <f t="shared" si="36"/>
        <v>44693</v>
      </c>
      <c r="H624" s="7">
        <f t="shared" si="37"/>
        <v>0.82</v>
      </c>
      <c r="I624" s="7">
        <f t="shared" si="38"/>
        <v>-1.1599999999999999</v>
      </c>
      <c r="J624">
        <v>0</v>
      </c>
    </row>
    <row r="625" spans="1:10">
      <c r="A625" s="432">
        <f t="shared" si="39"/>
        <v>44694</v>
      </c>
      <c r="B625" t="s">
        <v>1851</v>
      </c>
      <c r="C625" s="7">
        <v>1.75</v>
      </c>
      <c r="D625" s="7">
        <v>0.95</v>
      </c>
      <c r="E625" s="7">
        <v>2.93</v>
      </c>
      <c r="G625" s="432">
        <f t="shared" si="36"/>
        <v>44694</v>
      </c>
      <c r="H625" s="7">
        <f t="shared" si="37"/>
        <v>0.8</v>
      </c>
      <c r="I625" s="7">
        <f t="shared" si="38"/>
        <v>-1.1800000000000002</v>
      </c>
      <c r="J625">
        <v>0</v>
      </c>
    </row>
    <row r="626" spans="1:10">
      <c r="A626" s="432">
        <f t="shared" si="39"/>
        <v>44697</v>
      </c>
      <c r="B626" t="s">
        <v>1852</v>
      </c>
      <c r="C626" s="7">
        <v>1.74</v>
      </c>
      <c r="D626" s="7">
        <v>0.94</v>
      </c>
      <c r="E626" s="7">
        <v>2.88</v>
      </c>
      <c r="G626" s="432">
        <f t="shared" si="36"/>
        <v>44697</v>
      </c>
      <c r="H626" s="7">
        <f t="shared" si="37"/>
        <v>0.8</v>
      </c>
      <c r="I626" s="7">
        <f t="shared" si="38"/>
        <v>-1.1399999999999999</v>
      </c>
      <c r="J626">
        <v>0</v>
      </c>
    </row>
    <row r="627" spans="1:10">
      <c r="A627" s="432">
        <f t="shared" si="39"/>
        <v>44698</v>
      </c>
      <c r="B627" t="s">
        <v>1853</v>
      </c>
      <c r="C627" s="7">
        <v>1.9</v>
      </c>
      <c r="D627" s="7">
        <v>1.05</v>
      </c>
      <c r="E627" s="7">
        <v>2.98</v>
      </c>
      <c r="G627" s="432">
        <f t="shared" si="36"/>
        <v>44698</v>
      </c>
      <c r="H627" s="7">
        <f t="shared" si="37"/>
        <v>0.84999999999999987</v>
      </c>
      <c r="I627" s="7">
        <f t="shared" si="38"/>
        <v>-1.08</v>
      </c>
      <c r="J627">
        <v>0</v>
      </c>
    </row>
    <row r="628" spans="1:10">
      <c r="A628" s="432">
        <f t="shared" si="39"/>
        <v>44699</v>
      </c>
      <c r="B628" t="s">
        <v>1854</v>
      </c>
      <c r="C628" s="7">
        <v>1.87</v>
      </c>
      <c r="D628" s="7">
        <v>1.02</v>
      </c>
      <c r="E628" s="7">
        <v>2.89</v>
      </c>
      <c r="G628" s="432">
        <f t="shared" si="36"/>
        <v>44699</v>
      </c>
      <c r="H628" s="7">
        <f t="shared" si="37"/>
        <v>0.85000000000000009</v>
      </c>
      <c r="I628" s="7">
        <f t="shared" si="38"/>
        <v>-1.02</v>
      </c>
      <c r="J628">
        <v>0</v>
      </c>
    </row>
    <row r="629" spans="1:10">
      <c r="A629" s="432">
        <f t="shared" si="39"/>
        <v>44700</v>
      </c>
      <c r="B629" t="s">
        <v>1855</v>
      </c>
      <c r="C629" s="7">
        <v>1.87</v>
      </c>
      <c r="D629" s="7">
        <v>0.97</v>
      </c>
      <c r="E629" s="7">
        <v>2.84</v>
      </c>
      <c r="G629" s="432">
        <f t="shared" si="36"/>
        <v>44700</v>
      </c>
      <c r="H629" s="7">
        <f t="shared" si="37"/>
        <v>0.90000000000000013</v>
      </c>
      <c r="I629" s="7">
        <f t="shared" si="38"/>
        <v>-0.96999999999999975</v>
      </c>
      <c r="J629">
        <v>0</v>
      </c>
    </row>
    <row r="630" spans="1:10">
      <c r="A630" s="432">
        <f t="shared" si="39"/>
        <v>44701</v>
      </c>
      <c r="B630" t="s">
        <v>1856</v>
      </c>
      <c r="C630" s="7">
        <v>1.87</v>
      </c>
      <c r="D630" s="7">
        <v>0.94</v>
      </c>
      <c r="E630" s="7">
        <v>2.78</v>
      </c>
      <c r="G630" s="432">
        <f t="shared" si="36"/>
        <v>44701</v>
      </c>
      <c r="H630" s="7">
        <f t="shared" si="37"/>
        <v>0.93000000000000016</v>
      </c>
      <c r="I630" s="7">
        <f t="shared" si="38"/>
        <v>-0.9099999999999997</v>
      </c>
      <c r="J630">
        <v>0</v>
      </c>
    </row>
    <row r="631" spans="1:10">
      <c r="A631" s="432">
        <f t="shared" si="39"/>
        <v>44704</v>
      </c>
      <c r="B631" t="s">
        <v>1857</v>
      </c>
      <c r="C631" s="7">
        <v>1.97</v>
      </c>
      <c r="D631" s="7">
        <v>1.01</v>
      </c>
      <c r="E631" s="7">
        <v>2.86</v>
      </c>
      <c r="G631" s="432">
        <f t="shared" si="36"/>
        <v>44704</v>
      </c>
      <c r="H631" s="7">
        <f t="shared" si="37"/>
        <v>0.96</v>
      </c>
      <c r="I631" s="7">
        <f t="shared" si="38"/>
        <v>-0.8899999999999999</v>
      </c>
      <c r="J631">
        <v>0</v>
      </c>
    </row>
    <row r="632" spans="1:10">
      <c r="A632" s="432">
        <f t="shared" si="39"/>
        <v>44705</v>
      </c>
      <c r="B632" t="s">
        <v>1858</v>
      </c>
      <c r="C632" s="7">
        <v>1.89</v>
      </c>
      <c r="D632" s="7">
        <v>0.96</v>
      </c>
      <c r="E632" s="7">
        <v>2.76</v>
      </c>
      <c r="G632" s="432">
        <f t="shared" si="36"/>
        <v>44705</v>
      </c>
      <c r="H632" s="7">
        <f t="shared" si="37"/>
        <v>0.92999999999999994</v>
      </c>
      <c r="I632" s="7">
        <f t="shared" si="38"/>
        <v>-0.86999999999999988</v>
      </c>
      <c r="J632">
        <v>0</v>
      </c>
    </row>
    <row r="633" spans="1:10">
      <c r="A633" s="432">
        <f t="shared" si="39"/>
        <v>44706</v>
      </c>
      <c r="B633" t="s">
        <v>1859</v>
      </c>
      <c r="C633" s="7">
        <v>1.92</v>
      </c>
      <c r="D633" s="7">
        <v>0.95</v>
      </c>
      <c r="E633" s="7">
        <v>2.75</v>
      </c>
      <c r="G633" s="432">
        <f t="shared" si="36"/>
        <v>44706</v>
      </c>
      <c r="H633" s="7">
        <f t="shared" si="37"/>
        <v>0.97</v>
      </c>
      <c r="I633" s="7">
        <f t="shared" si="38"/>
        <v>-0.83000000000000007</v>
      </c>
      <c r="J633">
        <v>0</v>
      </c>
    </row>
    <row r="634" spans="1:10">
      <c r="A634" s="432">
        <f t="shared" si="39"/>
        <v>44707</v>
      </c>
      <c r="B634" t="s">
        <v>1860</v>
      </c>
      <c r="C634" s="7">
        <v>1.97</v>
      </c>
      <c r="D634" s="7">
        <v>0.99</v>
      </c>
      <c r="E634" s="7">
        <v>2.75</v>
      </c>
      <c r="G634" s="432">
        <f t="shared" si="36"/>
        <v>44707</v>
      </c>
      <c r="H634" s="7">
        <f t="shared" si="37"/>
        <v>0.98</v>
      </c>
      <c r="I634" s="7">
        <f t="shared" si="38"/>
        <v>-0.78</v>
      </c>
      <c r="J634">
        <v>0</v>
      </c>
    </row>
    <row r="635" spans="1:10">
      <c r="A635" s="432">
        <f t="shared" si="39"/>
        <v>44708</v>
      </c>
      <c r="B635" t="s">
        <v>1861</v>
      </c>
      <c r="C635" s="7">
        <v>1.92</v>
      </c>
      <c r="D635" s="7">
        <v>0.98</v>
      </c>
      <c r="E635" s="7">
        <v>2.74</v>
      </c>
      <c r="G635" s="432">
        <f t="shared" si="36"/>
        <v>44708</v>
      </c>
      <c r="H635" s="7">
        <f t="shared" si="37"/>
        <v>0.94</v>
      </c>
      <c r="I635" s="7">
        <f t="shared" si="38"/>
        <v>-0.82000000000000028</v>
      </c>
      <c r="J635">
        <v>0</v>
      </c>
    </row>
    <row r="636" spans="1:10">
      <c r="A636" s="432">
        <f t="shared" si="39"/>
        <v>44711</v>
      </c>
      <c r="B636" t="s">
        <v>1862</v>
      </c>
      <c r="C636" s="7">
        <v>1.99</v>
      </c>
      <c r="D636" s="7">
        <v>1.06</v>
      </c>
      <c r="E636" s="7" t="e">
        <v>#N/A</v>
      </c>
      <c r="G636" s="432">
        <f t="shared" si="36"/>
        <v>44711</v>
      </c>
      <c r="H636" s="7">
        <f t="shared" si="37"/>
        <v>0.92999999999999994</v>
      </c>
      <c r="I636" s="7" t="e">
        <f t="shared" si="38"/>
        <v>#N/A</v>
      </c>
      <c r="J636">
        <v>0</v>
      </c>
    </row>
    <row r="637" spans="1:10">
      <c r="A637" s="432">
        <f t="shared" si="39"/>
        <v>44712</v>
      </c>
      <c r="B637" t="s">
        <v>1863</v>
      </c>
      <c r="C637" s="7">
        <v>2.1</v>
      </c>
      <c r="D637" s="7">
        <v>1.1200000000000001</v>
      </c>
      <c r="E637" s="7">
        <v>2.85</v>
      </c>
      <c r="G637" s="432">
        <f t="shared" si="36"/>
        <v>44712</v>
      </c>
      <c r="H637" s="7">
        <f t="shared" si="37"/>
        <v>0.98</v>
      </c>
      <c r="I637" s="7">
        <f t="shared" si="38"/>
        <v>-0.75</v>
      </c>
      <c r="J637">
        <v>0</v>
      </c>
    </row>
    <row r="638" spans="1:10">
      <c r="A638" s="432">
        <f t="shared" si="39"/>
        <v>44713</v>
      </c>
      <c r="B638" t="s">
        <v>1864</v>
      </c>
      <c r="C638" s="7">
        <v>2.16</v>
      </c>
      <c r="D638" s="7">
        <v>1.18</v>
      </c>
      <c r="E638" s="7">
        <v>2.94</v>
      </c>
      <c r="G638" s="432">
        <f t="shared" si="36"/>
        <v>44713</v>
      </c>
      <c r="H638" s="7">
        <f t="shared" si="37"/>
        <v>0.9800000000000002</v>
      </c>
      <c r="I638" s="7">
        <f t="shared" si="38"/>
        <v>-0.7799999999999998</v>
      </c>
      <c r="J638">
        <v>0</v>
      </c>
    </row>
    <row r="639" spans="1:10">
      <c r="A639" s="432">
        <f t="shared" si="39"/>
        <v>44714</v>
      </c>
      <c r="B639" t="s">
        <v>1865</v>
      </c>
      <c r="C639" s="7">
        <v>2.15</v>
      </c>
      <c r="D639" s="7">
        <v>1.23</v>
      </c>
      <c r="E639" s="7">
        <v>2.92</v>
      </c>
      <c r="G639" s="432">
        <f t="shared" si="36"/>
        <v>44714</v>
      </c>
      <c r="H639" s="7">
        <f t="shared" si="37"/>
        <v>0.91999999999999993</v>
      </c>
      <c r="I639" s="7">
        <f t="shared" si="38"/>
        <v>-0.77</v>
      </c>
      <c r="J639">
        <v>0</v>
      </c>
    </row>
    <row r="640" spans="1:10">
      <c r="A640" s="432">
        <f t="shared" si="39"/>
        <v>44715</v>
      </c>
      <c r="B640" t="s">
        <v>1866</v>
      </c>
      <c r="C640" s="7">
        <v>2.15</v>
      </c>
      <c r="D640" s="7">
        <v>1.27</v>
      </c>
      <c r="E640" s="7">
        <v>2.96</v>
      </c>
      <c r="G640" s="432">
        <f t="shared" si="36"/>
        <v>44715</v>
      </c>
      <c r="H640" s="7">
        <f t="shared" si="37"/>
        <v>0.87999999999999989</v>
      </c>
      <c r="I640" s="7">
        <f t="shared" si="38"/>
        <v>-0.81</v>
      </c>
      <c r="J640">
        <v>0</v>
      </c>
    </row>
    <row r="641" spans="1:10">
      <c r="A641" s="432">
        <f t="shared" si="39"/>
        <v>44718</v>
      </c>
      <c r="B641" t="s">
        <v>1867</v>
      </c>
      <c r="C641" s="7">
        <v>2.2599999999999998</v>
      </c>
      <c r="D641" s="7">
        <v>1.33</v>
      </c>
      <c r="E641" s="7">
        <v>3.04</v>
      </c>
      <c r="G641" s="432">
        <f t="shared" si="36"/>
        <v>44718</v>
      </c>
      <c r="H641" s="7">
        <f t="shared" si="37"/>
        <v>0.92999999999999972</v>
      </c>
      <c r="I641" s="7">
        <f t="shared" si="38"/>
        <v>-0.78000000000000025</v>
      </c>
      <c r="J641">
        <v>0</v>
      </c>
    </row>
    <row r="642" spans="1:10">
      <c r="A642" s="432">
        <f t="shared" si="39"/>
        <v>44719</v>
      </c>
      <c r="B642" t="s">
        <v>1868</v>
      </c>
      <c r="C642" s="7">
        <v>2.2200000000000002</v>
      </c>
      <c r="D642" s="7">
        <v>1.3</v>
      </c>
      <c r="E642" s="7">
        <v>2.98</v>
      </c>
      <c r="G642" s="432">
        <f t="shared" si="36"/>
        <v>44719</v>
      </c>
      <c r="H642" s="7">
        <f t="shared" si="37"/>
        <v>0.92000000000000015</v>
      </c>
      <c r="I642" s="7">
        <f t="shared" si="38"/>
        <v>-0.75999999999999979</v>
      </c>
      <c r="J642">
        <v>0</v>
      </c>
    </row>
    <row r="643" spans="1:10">
      <c r="A643" s="432">
        <f t="shared" si="39"/>
        <v>44720</v>
      </c>
      <c r="B643" t="s">
        <v>1869</v>
      </c>
      <c r="C643" s="7">
        <v>2.25</v>
      </c>
      <c r="D643" s="7">
        <v>1.36</v>
      </c>
      <c r="E643" s="7">
        <v>3.03</v>
      </c>
      <c r="G643" s="432">
        <f t="shared" si="36"/>
        <v>44720</v>
      </c>
      <c r="H643" s="7">
        <f t="shared" si="37"/>
        <v>0.8899999999999999</v>
      </c>
      <c r="I643" s="7">
        <f t="shared" si="38"/>
        <v>-0.7799999999999998</v>
      </c>
      <c r="J643">
        <v>0</v>
      </c>
    </row>
    <row r="644" spans="1:10">
      <c r="A644" s="432">
        <f t="shared" si="39"/>
        <v>44721</v>
      </c>
      <c r="B644" t="s">
        <v>1870</v>
      </c>
      <c r="C644" s="7">
        <v>2.34</v>
      </c>
      <c r="D644" s="7">
        <v>1.44</v>
      </c>
      <c r="E644" s="7">
        <v>3.04</v>
      </c>
      <c r="G644" s="432">
        <f t="shared" si="36"/>
        <v>44721</v>
      </c>
      <c r="H644" s="7">
        <f t="shared" si="37"/>
        <v>0.89999999999999991</v>
      </c>
      <c r="I644" s="7">
        <f t="shared" si="38"/>
        <v>-0.70000000000000018</v>
      </c>
      <c r="J644">
        <v>0</v>
      </c>
    </row>
    <row r="645" spans="1:10">
      <c r="A645" s="432">
        <f t="shared" si="39"/>
        <v>44722</v>
      </c>
      <c r="B645" t="s">
        <v>1871</v>
      </c>
      <c r="C645" s="7">
        <v>2.4300000000000002</v>
      </c>
      <c r="D645" s="7">
        <v>1.5</v>
      </c>
      <c r="E645" s="7">
        <v>3.15</v>
      </c>
      <c r="G645" s="432">
        <f t="shared" si="36"/>
        <v>44722</v>
      </c>
      <c r="H645" s="7">
        <f t="shared" si="37"/>
        <v>0.93000000000000016</v>
      </c>
      <c r="I645" s="7">
        <f t="shared" si="38"/>
        <v>-0.71999999999999975</v>
      </c>
      <c r="J645">
        <v>0</v>
      </c>
    </row>
    <row r="646" spans="1:10">
      <c r="A646" s="432">
        <f t="shared" si="39"/>
        <v>44725</v>
      </c>
      <c r="B646" t="s">
        <v>1872</v>
      </c>
      <c r="C646" s="7">
        <v>2.52</v>
      </c>
      <c r="D646" s="7">
        <v>1.63</v>
      </c>
      <c r="E646" s="7">
        <v>3.43</v>
      </c>
      <c r="G646" s="432">
        <f t="shared" si="36"/>
        <v>44725</v>
      </c>
      <c r="H646" s="7">
        <f t="shared" si="37"/>
        <v>0.89000000000000012</v>
      </c>
      <c r="I646" s="7">
        <f t="shared" si="38"/>
        <v>-0.91000000000000014</v>
      </c>
      <c r="J646">
        <v>0</v>
      </c>
    </row>
    <row r="647" spans="1:10">
      <c r="A647" s="432">
        <f t="shared" si="39"/>
        <v>44726</v>
      </c>
      <c r="B647" t="s">
        <v>1873</v>
      </c>
      <c r="C647" s="7">
        <v>2.59</v>
      </c>
      <c r="D647" s="7">
        <v>1.77</v>
      </c>
      <c r="E647" s="7">
        <v>3.49</v>
      </c>
      <c r="G647" s="432">
        <f t="shared" si="36"/>
        <v>44726</v>
      </c>
      <c r="H647" s="7">
        <f t="shared" si="37"/>
        <v>0.81999999999999984</v>
      </c>
      <c r="I647" s="7">
        <f t="shared" si="38"/>
        <v>-0.90000000000000036</v>
      </c>
      <c r="J647">
        <v>0</v>
      </c>
    </row>
    <row r="648" spans="1:10">
      <c r="A648" s="432">
        <f t="shared" si="39"/>
        <v>44727</v>
      </c>
      <c r="B648" t="s">
        <v>1874</v>
      </c>
      <c r="C648" s="7">
        <v>2.4900000000000002</v>
      </c>
      <c r="D648" s="7">
        <v>1.64</v>
      </c>
      <c r="E648" s="7">
        <v>3.33</v>
      </c>
      <c r="G648" s="432">
        <f t="shared" si="36"/>
        <v>44727</v>
      </c>
      <c r="H648" s="7">
        <f t="shared" si="37"/>
        <v>0.85000000000000031</v>
      </c>
      <c r="I648" s="7">
        <f t="shared" si="38"/>
        <v>-0.83999999999999986</v>
      </c>
      <c r="J648">
        <v>0</v>
      </c>
    </row>
    <row r="649" spans="1:10">
      <c r="A649" s="432">
        <f t="shared" si="39"/>
        <v>44728</v>
      </c>
      <c r="B649" t="s">
        <v>1875</v>
      </c>
      <c r="C649" s="7">
        <v>2.52</v>
      </c>
      <c r="D649" s="7">
        <v>1.71</v>
      </c>
      <c r="E649" s="7">
        <v>3.28</v>
      </c>
      <c r="G649" s="432">
        <f t="shared" ref="G649:G712" si="40">A649</f>
        <v>44728</v>
      </c>
      <c r="H649" s="7">
        <f t="shared" ref="H649:H712" si="41">C649-D649</f>
        <v>0.81</v>
      </c>
      <c r="I649" s="7">
        <f t="shared" ref="I649:I712" si="42">C649-E649</f>
        <v>-0.75999999999999979</v>
      </c>
      <c r="J649">
        <v>0</v>
      </c>
    </row>
    <row r="650" spans="1:10">
      <c r="A650" s="432">
        <f t="shared" si="39"/>
        <v>44729</v>
      </c>
      <c r="B650" t="s">
        <v>1876</v>
      </c>
      <c r="C650" s="7">
        <v>2.4900000000000002</v>
      </c>
      <c r="D650" s="7">
        <v>1.67</v>
      </c>
      <c r="E650" s="7">
        <v>3.25</v>
      </c>
      <c r="G650" s="432">
        <f t="shared" si="40"/>
        <v>44729</v>
      </c>
      <c r="H650" s="7">
        <f t="shared" si="41"/>
        <v>0.82000000000000028</v>
      </c>
      <c r="I650" s="7">
        <f t="shared" si="42"/>
        <v>-0.75999999999999979</v>
      </c>
      <c r="J650">
        <v>0</v>
      </c>
    </row>
    <row r="651" spans="1:10">
      <c r="A651" s="432">
        <f t="shared" si="39"/>
        <v>44732</v>
      </c>
      <c r="B651" t="s">
        <v>1877</v>
      </c>
      <c r="C651" s="7">
        <v>2.61</v>
      </c>
      <c r="D651" s="7">
        <v>1.75</v>
      </c>
      <c r="E651" s="7" t="e">
        <v>#N/A</v>
      </c>
      <c r="G651" s="432">
        <f t="shared" si="40"/>
        <v>44732</v>
      </c>
      <c r="H651" s="7">
        <f t="shared" si="41"/>
        <v>0.85999999999999988</v>
      </c>
      <c r="I651" s="7" t="e">
        <f t="shared" si="42"/>
        <v>#N/A</v>
      </c>
      <c r="J651">
        <v>0</v>
      </c>
    </row>
    <row r="652" spans="1:10">
      <c r="A652" s="432">
        <f t="shared" si="39"/>
        <v>44733</v>
      </c>
      <c r="B652" t="s">
        <v>1878</v>
      </c>
      <c r="C652" s="7">
        <v>2.65</v>
      </c>
      <c r="D652" s="7">
        <v>1.77</v>
      </c>
      <c r="E652" s="7">
        <v>3.31</v>
      </c>
      <c r="G652" s="432">
        <f t="shared" si="40"/>
        <v>44733</v>
      </c>
      <c r="H652" s="7">
        <f t="shared" si="41"/>
        <v>0.87999999999999989</v>
      </c>
      <c r="I652" s="7">
        <f t="shared" si="42"/>
        <v>-0.66000000000000014</v>
      </c>
      <c r="J652">
        <v>0</v>
      </c>
    </row>
    <row r="653" spans="1:10">
      <c r="A653" s="432">
        <f t="shared" si="39"/>
        <v>44734</v>
      </c>
      <c r="B653" t="s">
        <v>1879</v>
      </c>
      <c r="C653" s="7">
        <v>2.4900000000000002</v>
      </c>
      <c r="D653" s="7">
        <v>1.62</v>
      </c>
      <c r="E653" s="7">
        <v>3.16</v>
      </c>
      <c r="G653" s="432">
        <f t="shared" si="40"/>
        <v>44734</v>
      </c>
      <c r="H653" s="7">
        <f t="shared" si="41"/>
        <v>0.87000000000000011</v>
      </c>
      <c r="I653" s="7">
        <f t="shared" si="42"/>
        <v>-0.66999999999999993</v>
      </c>
      <c r="J653">
        <v>0</v>
      </c>
    </row>
    <row r="654" spans="1:10">
      <c r="A654" s="432">
        <f t="shared" ref="A654:A717" si="43">+A649+7</f>
        <v>44735</v>
      </c>
      <c r="B654" t="s">
        <v>1880</v>
      </c>
      <c r="C654" s="7">
        <v>2.2999999999999998</v>
      </c>
      <c r="D654" s="7">
        <v>1.44</v>
      </c>
      <c r="E654" s="7">
        <v>3.09</v>
      </c>
      <c r="G654" s="432">
        <f t="shared" si="40"/>
        <v>44735</v>
      </c>
      <c r="H654" s="7">
        <f t="shared" si="41"/>
        <v>0.85999999999999988</v>
      </c>
      <c r="I654" s="7">
        <f t="shared" si="42"/>
        <v>-0.79</v>
      </c>
      <c r="J654">
        <v>0</v>
      </c>
    </row>
    <row r="655" spans="1:10">
      <c r="A655" s="432">
        <f t="shared" si="43"/>
        <v>44736</v>
      </c>
      <c r="B655" t="s">
        <v>1881</v>
      </c>
      <c r="C655" s="7">
        <v>2.2999999999999998</v>
      </c>
      <c r="D655" s="7">
        <v>1.44</v>
      </c>
      <c r="E655" s="7">
        <v>3.13</v>
      </c>
      <c r="G655" s="432">
        <f t="shared" si="40"/>
        <v>44736</v>
      </c>
      <c r="H655" s="7">
        <f t="shared" si="41"/>
        <v>0.85999999999999988</v>
      </c>
      <c r="I655" s="7">
        <f t="shared" si="42"/>
        <v>-0.83000000000000007</v>
      </c>
      <c r="J655">
        <v>0</v>
      </c>
    </row>
    <row r="656" spans="1:10">
      <c r="A656" s="432">
        <f t="shared" si="43"/>
        <v>44739</v>
      </c>
      <c r="B656" t="s">
        <v>1882</v>
      </c>
      <c r="C656" s="7">
        <v>2.4</v>
      </c>
      <c r="D656" s="7">
        <v>1.54</v>
      </c>
      <c r="E656" s="7">
        <v>3.2</v>
      </c>
      <c r="G656" s="432">
        <f t="shared" si="40"/>
        <v>44739</v>
      </c>
      <c r="H656" s="7">
        <f t="shared" si="41"/>
        <v>0.85999999999999988</v>
      </c>
      <c r="I656" s="7">
        <f t="shared" si="42"/>
        <v>-0.80000000000000027</v>
      </c>
      <c r="J656">
        <v>0</v>
      </c>
    </row>
    <row r="657" spans="1:10">
      <c r="A657" s="432">
        <f t="shared" si="43"/>
        <v>44740</v>
      </c>
      <c r="B657" t="s">
        <v>1883</v>
      </c>
      <c r="C657" s="7">
        <v>2.4700000000000002</v>
      </c>
      <c r="D657" s="7">
        <v>1.63</v>
      </c>
      <c r="E657" s="7">
        <v>3.2</v>
      </c>
      <c r="G657" s="432">
        <f t="shared" si="40"/>
        <v>44740</v>
      </c>
      <c r="H657" s="7">
        <f t="shared" si="41"/>
        <v>0.8400000000000003</v>
      </c>
      <c r="I657" s="7">
        <f t="shared" si="42"/>
        <v>-0.73</v>
      </c>
      <c r="J657">
        <v>0</v>
      </c>
    </row>
    <row r="658" spans="1:10">
      <c r="A658" s="432">
        <f t="shared" si="43"/>
        <v>44741</v>
      </c>
      <c r="B658" t="s">
        <v>1884</v>
      </c>
      <c r="C658" s="7">
        <v>2.39</v>
      </c>
      <c r="D658" s="7">
        <v>1.52</v>
      </c>
      <c r="E658" s="7">
        <v>3.1</v>
      </c>
      <c r="G658" s="432">
        <f t="shared" si="40"/>
        <v>44741</v>
      </c>
      <c r="H658" s="7">
        <f t="shared" si="41"/>
        <v>0.87000000000000011</v>
      </c>
      <c r="I658" s="7">
        <f t="shared" si="42"/>
        <v>-0.71</v>
      </c>
      <c r="J658">
        <v>0</v>
      </c>
    </row>
    <row r="659" spans="1:10">
      <c r="A659" s="432">
        <f t="shared" si="43"/>
        <v>44742</v>
      </c>
      <c r="B659" t="s">
        <v>1885</v>
      </c>
      <c r="C659" s="7">
        <v>2.2200000000000002</v>
      </c>
      <c r="D659" s="7">
        <v>1.36</v>
      </c>
      <c r="E659" s="7">
        <v>2.98</v>
      </c>
      <c r="G659" s="432">
        <f t="shared" si="40"/>
        <v>44742</v>
      </c>
      <c r="H659" s="7">
        <f t="shared" si="41"/>
        <v>0.8600000000000001</v>
      </c>
      <c r="I659" s="7">
        <f t="shared" si="42"/>
        <v>-0.75999999999999979</v>
      </c>
      <c r="J659">
        <v>0</v>
      </c>
    </row>
    <row r="660" spans="1:10">
      <c r="A660" s="432">
        <f t="shared" si="43"/>
        <v>44743</v>
      </c>
      <c r="B660" t="s">
        <v>1886</v>
      </c>
      <c r="C660" s="7">
        <v>2.1</v>
      </c>
      <c r="D660" s="7">
        <v>1.23</v>
      </c>
      <c r="E660" s="7">
        <v>2.88</v>
      </c>
      <c r="G660" s="432">
        <f t="shared" si="40"/>
        <v>44743</v>
      </c>
      <c r="H660" s="7">
        <f t="shared" si="41"/>
        <v>0.87000000000000011</v>
      </c>
      <c r="I660" s="7">
        <f t="shared" si="42"/>
        <v>-0.7799999999999998</v>
      </c>
      <c r="J660">
        <v>0</v>
      </c>
    </row>
    <row r="661" spans="1:10">
      <c r="A661" s="432">
        <f t="shared" si="43"/>
        <v>44746</v>
      </c>
      <c r="B661" t="s">
        <v>1887</v>
      </c>
      <c r="C661" s="7">
        <v>2.19</v>
      </c>
      <c r="D661" s="7">
        <v>1.33</v>
      </c>
      <c r="E661" s="7" t="e">
        <v>#N/A</v>
      </c>
      <c r="G661" s="432">
        <f t="shared" si="40"/>
        <v>44746</v>
      </c>
      <c r="H661" s="7">
        <f t="shared" si="41"/>
        <v>0.85999999999999988</v>
      </c>
      <c r="I661" s="7" t="e">
        <f t="shared" si="42"/>
        <v>#N/A</v>
      </c>
      <c r="J661">
        <v>0</v>
      </c>
    </row>
    <row r="662" spans="1:10">
      <c r="A662" s="432">
        <f t="shared" si="43"/>
        <v>44747</v>
      </c>
      <c r="B662" t="s">
        <v>1888</v>
      </c>
      <c r="C662" s="7">
        <v>2.06</v>
      </c>
      <c r="D662" s="7">
        <v>1.2</v>
      </c>
      <c r="E662" s="7">
        <v>2.82</v>
      </c>
      <c r="G662" s="432">
        <f t="shared" si="40"/>
        <v>44747</v>
      </c>
      <c r="H662" s="7">
        <f t="shared" si="41"/>
        <v>0.8600000000000001</v>
      </c>
      <c r="I662" s="7">
        <f t="shared" si="42"/>
        <v>-0.75999999999999979</v>
      </c>
      <c r="J662">
        <v>0</v>
      </c>
    </row>
    <row r="663" spans="1:10">
      <c r="A663" s="432">
        <f t="shared" si="43"/>
        <v>44748</v>
      </c>
      <c r="B663" t="s">
        <v>1889</v>
      </c>
      <c r="C663" s="7">
        <v>2.1</v>
      </c>
      <c r="D663" s="7">
        <v>1.17</v>
      </c>
      <c r="E663" s="7">
        <v>2.93</v>
      </c>
      <c r="G663" s="432">
        <f t="shared" si="40"/>
        <v>44748</v>
      </c>
      <c r="H663" s="7">
        <f t="shared" si="41"/>
        <v>0.93000000000000016</v>
      </c>
      <c r="I663" s="7">
        <f t="shared" si="42"/>
        <v>-0.83000000000000007</v>
      </c>
      <c r="J663">
        <v>0</v>
      </c>
    </row>
    <row r="664" spans="1:10">
      <c r="A664" s="432">
        <f t="shared" si="43"/>
        <v>44749</v>
      </c>
      <c r="B664" t="s">
        <v>1890</v>
      </c>
      <c r="C664" s="7">
        <v>2.13</v>
      </c>
      <c r="D664" s="7">
        <v>1.3</v>
      </c>
      <c r="E664" s="7">
        <v>3.01</v>
      </c>
      <c r="G664" s="432">
        <f t="shared" si="40"/>
        <v>44749</v>
      </c>
      <c r="H664" s="7">
        <f t="shared" si="41"/>
        <v>0.82999999999999985</v>
      </c>
      <c r="I664" s="7">
        <f t="shared" si="42"/>
        <v>-0.87999999999999989</v>
      </c>
      <c r="J664">
        <v>0</v>
      </c>
    </row>
    <row r="665" spans="1:10">
      <c r="A665" s="432">
        <f t="shared" si="43"/>
        <v>44750</v>
      </c>
      <c r="B665" t="s">
        <v>1891</v>
      </c>
      <c r="C665" s="7">
        <v>2.23</v>
      </c>
      <c r="D665" s="7">
        <v>1.34</v>
      </c>
      <c r="E665" s="7">
        <v>3.09</v>
      </c>
      <c r="G665" s="432">
        <f t="shared" si="40"/>
        <v>44750</v>
      </c>
      <c r="H665" s="7">
        <f t="shared" si="41"/>
        <v>0.8899999999999999</v>
      </c>
      <c r="I665" s="7">
        <f t="shared" si="42"/>
        <v>-0.85999999999999988</v>
      </c>
      <c r="J665">
        <v>0</v>
      </c>
    </row>
    <row r="666" spans="1:10">
      <c r="A666" s="432">
        <f t="shared" si="43"/>
        <v>44753</v>
      </c>
      <c r="B666" t="s">
        <v>1892</v>
      </c>
      <c r="C666" s="7">
        <v>2.19</v>
      </c>
      <c r="D666" s="7">
        <v>1.25</v>
      </c>
      <c r="E666" s="7">
        <v>2.99</v>
      </c>
      <c r="G666" s="432">
        <f t="shared" si="40"/>
        <v>44753</v>
      </c>
      <c r="H666" s="7">
        <f t="shared" si="41"/>
        <v>0.94</v>
      </c>
      <c r="I666" s="7">
        <f t="shared" si="42"/>
        <v>-0.80000000000000027</v>
      </c>
      <c r="J666">
        <v>0</v>
      </c>
    </row>
    <row r="667" spans="1:10">
      <c r="A667" s="432">
        <f t="shared" si="43"/>
        <v>44754</v>
      </c>
      <c r="B667" t="s">
        <v>1893</v>
      </c>
      <c r="C667" s="7">
        <v>2.0699999999999998</v>
      </c>
      <c r="D667" s="7">
        <v>1.1399999999999999</v>
      </c>
      <c r="E667" s="7">
        <v>2.96</v>
      </c>
      <c r="G667" s="432">
        <f t="shared" si="40"/>
        <v>44754</v>
      </c>
      <c r="H667" s="7">
        <f t="shared" si="41"/>
        <v>0.92999999999999994</v>
      </c>
      <c r="I667" s="7">
        <f t="shared" si="42"/>
        <v>-0.89000000000000012</v>
      </c>
      <c r="J667">
        <v>0</v>
      </c>
    </row>
    <row r="668" spans="1:10">
      <c r="A668" s="432">
        <f t="shared" si="43"/>
        <v>44755</v>
      </c>
      <c r="B668" t="s">
        <v>1894</v>
      </c>
      <c r="C668" s="7">
        <v>2.0499999999999998</v>
      </c>
      <c r="D668" s="7">
        <v>1.1399999999999999</v>
      </c>
      <c r="E668" s="7">
        <v>2.91</v>
      </c>
      <c r="G668" s="432">
        <f t="shared" si="40"/>
        <v>44755</v>
      </c>
      <c r="H668" s="7">
        <f t="shared" si="41"/>
        <v>0.90999999999999992</v>
      </c>
      <c r="I668" s="7">
        <f t="shared" si="42"/>
        <v>-0.86000000000000032</v>
      </c>
      <c r="J668">
        <v>0</v>
      </c>
    </row>
    <row r="669" spans="1:10">
      <c r="A669" s="432">
        <f t="shared" si="43"/>
        <v>44756</v>
      </c>
      <c r="B669" t="s">
        <v>1895</v>
      </c>
      <c r="C669" s="7">
        <v>2.09</v>
      </c>
      <c r="D669" s="7">
        <v>1.1599999999999999</v>
      </c>
      <c r="E669" s="7">
        <v>2.96</v>
      </c>
      <c r="G669" s="432">
        <f t="shared" si="40"/>
        <v>44756</v>
      </c>
      <c r="H669" s="7">
        <f t="shared" si="41"/>
        <v>0.92999999999999994</v>
      </c>
      <c r="I669" s="7">
        <f t="shared" si="42"/>
        <v>-0.87000000000000011</v>
      </c>
      <c r="J669">
        <v>0</v>
      </c>
    </row>
    <row r="670" spans="1:10">
      <c r="A670" s="432">
        <f t="shared" si="43"/>
        <v>44757</v>
      </c>
      <c r="B670" t="s">
        <v>1896</v>
      </c>
      <c r="C670" s="7">
        <v>2.09</v>
      </c>
      <c r="D670" s="7">
        <v>1.1299999999999999</v>
      </c>
      <c r="E670" s="7">
        <v>2.93</v>
      </c>
      <c r="G670" s="432">
        <f t="shared" si="40"/>
        <v>44757</v>
      </c>
      <c r="H670" s="7">
        <f t="shared" si="41"/>
        <v>0.96</v>
      </c>
      <c r="I670" s="7">
        <f t="shared" si="42"/>
        <v>-0.8400000000000003</v>
      </c>
      <c r="J670">
        <v>0</v>
      </c>
    </row>
    <row r="671" spans="1:10">
      <c r="A671" s="432">
        <f t="shared" si="43"/>
        <v>44760</v>
      </c>
      <c r="B671" t="s">
        <v>1897</v>
      </c>
      <c r="C671" s="7">
        <v>2.14</v>
      </c>
      <c r="D671" s="7">
        <v>1.21</v>
      </c>
      <c r="E671" s="7">
        <v>2.96</v>
      </c>
      <c r="G671" s="432">
        <f t="shared" si="40"/>
        <v>44760</v>
      </c>
      <c r="H671" s="7">
        <f t="shared" si="41"/>
        <v>0.93000000000000016</v>
      </c>
      <c r="I671" s="7">
        <f t="shared" si="42"/>
        <v>-0.81999999999999984</v>
      </c>
      <c r="J671">
        <v>0</v>
      </c>
    </row>
    <row r="672" spans="1:10">
      <c r="A672" s="432">
        <f t="shared" si="43"/>
        <v>44761</v>
      </c>
      <c r="B672" t="s">
        <v>1898</v>
      </c>
      <c r="C672" s="7">
        <v>2.1800000000000002</v>
      </c>
      <c r="D672" s="7">
        <v>1.28</v>
      </c>
      <c r="E672" s="7">
        <v>3.01</v>
      </c>
      <c r="G672" s="432">
        <f t="shared" si="40"/>
        <v>44761</v>
      </c>
      <c r="H672" s="7">
        <f t="shared" si="41"/>
        <v>0.90000000000000013</v>
      </c>
      <c r="I672" s="7">
        <f t="shared" si="42"/>
        <v>-0.82999999999999963</v>
      </c>
      <c r="J672">
        <v>0</v>
      </c>
    </row>
    <row r="673" spans="1:10">
      <c r="A673" s="432">
        <f t="shared" si="43"/>
        <v>44762</v>
      </c>
      <c r="B673" t="s">
        <v>1899</v>
      </c>
      <c r="C673" s="7">
        <v>2.14</v>
      </c>
      <c r="D673" s="7">
        <v>1.25</v>
      </c>
      <c r="E673" s="7">
        <v>3.04</v>
      </c>
      <c r="G673" s="432">
        <f t="shared" si="40"/>
        <v>44762</v>
      </c>
      <c r="H673" s="7">
        <f t="shared" si="41"/>
        <v>0.89000000000000012</v>
      </c>
      <c r="I673" s="7">
        <f t="shared" si="42"/>
        <v>-0.89999999999999991</v>
      </c>
      <c r="J673">
        <v>0</v>
      </c>
    </row>
    <row r="674" spans="1:10">
      <c r="A674" s="432">
        <f t="shared" si="43"/>
        <v>44763</v>
      </c>
      <c r="B674" t="s">
        <v>1900</v>
      </c>
      <c r="C674" s="7">
        <v>2.04</v>
      </c>
      <c r="D674" s="7">
        <v>1.22</v>
      </c>
      <c r="E674" s="7">
        <v>2.91</v>
      </c>
      <c r="G674" s="432">
        <f t="shared" si="40"/>
        <v>44763</v>
      </c>
      <c r="H674" s="7">
        <f t="shared" si="41"/>
        <v>0.82000000000000006</v>
      </c>
      <c r="I674" s="7">
        <f t="shared" si="42"/>
        <v>-0.87000000000000011</v>
      </c>
      <c r="J674">
        <v>0</v>
      </c>
    </row>
    <row r="675" spans="1:10">
      <c r="A675" s="432">
        <f t="shared" si="43"/>
        <v>44764</v>
      </c>
      <c r="B675" t="s">
        <v>1901</v>
      </c>
      <c r="C675" s="7">
        <v>1.93</v>
      </c>
      <c r="D675" s="7">
        <v>1.04</v>
      </c>
      <c r="E675" s="7">
        <v>2.77</v>
      </c>
      <c r="G675" s="432">
        <f t="shared" si="40"/>
        <v>44764</v>
      </c>
      <c r="H675" s="7">
        <f t="shared" si="41"/>
        <v>0.8899999999999999</v>
      </c>
      <c r="I675" s="7">
        <f t="shared" si="42"/>
        <v>-0.84000000000000008</v>
      </c>
      <c r="J675">
        <v>0</v>
      </c>
    </row>
    <row r="676" spans="1:10">
      <c r="A676" s="432">
        <f t="shared" si="43"/>
        <v>44767</v>
      </c>
      <c r="B676" t="s">
        <v>1902</v>
      </c>
      <c r="C676" s="7">
        <v>1.94</v>
      </c>
      <c r="D676" s="7">
        <v>1.02</v>
      </c>
      <c r="E676" s="7">
        <v>2.81</v>
      </c>
      <c r="G676" s="432">
        <f t="shared" si="40"/>
        <v>44767</v>
      </c>
      <c r="H676" s="7">
        <f t="shared" si="41"/>
        <v>0.91999999999999993</v>
      </c>
      <c r="I676" s="7">
        <f t="shared" si="42"/>
        <v>-0.87000000000000011</v>
      </c>
      <c r="J676">
        <v>0</v>
      </c>
    </row>
    <row r="677" spans="1:10">
      <c r="A677" s="432">
        <f t="shared" si="43"/>
        <v>44768</v>
      </c>
      <c r="B677" t="s">
        <v>1903</v>
      </c>
      <c r="C677" s="7">
        <v>1.92</v>
      </c>
      <c r="D677" s="7">
        <v>0.94</v>
      </c>
      <c r="E677" s="7">
        <v>2.81</v>
      </c>
      <c r="G677" s="432">
        <f t="shared" si="40"/>
        <v>44768</v>
      </c>
      <c r="H677" s="7">
        <f t="shared" si="41"/>
        <v>0.98</v>
      </c>
      <c r="I677" s="7">
        <f t="shared" si="42"/>
        <v>-0.89000000000000012</v>
      </c>
      <c r="J677">
        <v>0</v>
      </c>
    </row>
    <row r="678" spans="1:10">
      <c r="A678" s="432">
        <f t="shared" si="43"/>
        <v>44769</v>
      </c>
      <c r="B678" t="s">
        <v>1904</v>
      </c>
      <c r="C678" s="7">
        <v>1.96</v>
      </c>
      <c r="D678" s="7">
        <v>0.95</v>
      </c>
      <c r="E678" s="7">
        <v>2.78</v>
      </c>
      <c r="G678" s="432">
        <f t="shared" si="40"/>
        <v>44769</v>
      </c>
      <c r="H678" s="7">
        <f t="shared" si="41"/>
        <v>1.01</v>
      </c>
      <c r="I678" s="7">
        <f t="shared" si="42"/>
        <v>-0.81999999999999984</v>
      </c>
      <c r="J678">
        <v>0</v>
      </c>
    </row>
    <row r="679" spans="1:10">
      <c r="A679" s="432">
        <f t="shared" si="43"/>
        <v>44770</v>
      </c>
      <c r="B679" t="s">
        <v>1905</v>
      </c>
      <c r="C679" s="7">
        <v>1.87</v>
      </c>
      <c r="D679" s="7">
        <v>0.81</v>
      </c>
      <c r="E679" s="7">
        <v>2.68</v>
      </c>
      <c r="G679" s="432">
        <f t="shared" si="40"/>
        <v>44770</v>
      </c>
      <c r="H679" s="7">
        <f t="shared" si="41"/>
        <v>1.06</v>
      </c>
      <c r="I679" s="7">
        <f t="shared" si="42"/>
        <v>-0.81</v>
      </c>
      <c r="J679">
        <v>0</v>
      </c>
    </row>
    <row r="680" spans="1:10">
      <c r="A680" s="432">
        <f t="shared" si="43"/>
        <v>44771</v>
      </c>
      <c r="B680" t="s">
        <v>1906</v>
      </c>
      <c r="C680" s="7">
        <v>1.86</v>
      </c>
      <c r="D680" s="7">
        <v>0.83</v>
      </c>
      <c r="E680" s="7">
        <v>2.67</v>
      </c>
      <c r="G680" s="432">
        <f t="shared" si="40"/>
        <v>44771</v>
      </c>
      <c r="H680" s="7">
        <f t="shared" si="41"/>
        <v>1.0300000000000002</v>
      </c>
      <c r="I680" s="7">
        <f t="shared" si="42"/>
        <v>-0.80999999999999983</v>
      </c>
      <c r="J680">
        <v>0</v>
      </c>
    </row>
    <row r="681" spans="1:10">
      <c r="A681" s="432">
        <f t="shared" si="43"/>
        <v>44774</v>
      </c>
      <c r="B681" t="s">
        <v>1907</v>
      </c>
      <c r="C681" s="7">
        <v>1.81</v>
      </c>
      <c r="D681" s="7">
        <v>0.77</v>
      </c>
      <c r="E681" s="7">
        <v>2.6</v>
      </c>
      <c r="G681" s="432">
        <f t="shared" si="40"/>
        <v>44774</v>
      </c>
      <c r="H681" s="7">
        <f t="shared" si="41"/>
        <v>1.04</v>
      </c>
      <c r="I681" s="7">
        <f t="shared" si="42"/>
        <v>-0.79</v>
      </c>
      <c r="J681">
        <v>0</v>
      </c>
    </row>
    <row r="682" spans="1:10">
      <c r="A682" s="432">
        <f t="shared" si="43"/>
        <v>44775</v>
      </c>
      <c r="B682" t="s">
        <v>1908</v>
      </c>
      <c r="C682" s="7">
        <v>1.86</v>
      </c>
      <c r="D682" s="7">
        <v>0.81</v>
      </c>
      <c r="E682" s="7">
        <v>2.75</v>
      </c>
      <c r="G682" s="432">
        <f t="shared" si="40"/>
        <v>44775</v>
      </c>
      <c r="H682" s="7">
        <f t="shared" si="41"/>
        <v>1.05</v>
      </c>
      <c r="I682" s="7">
        <f t="shared" si="42"/>
        <v>-0.8899999999999999</v>
      </c>
      <c r="J682">
        <v>0</v>
      </c>
    </row>
    <row r="683" spans="1:10">
      <c r="A683" s="432">
        <f t="shared" si="43"/>
        <v>44776</v>
      </c>
      <c r="B683" t="s">
        <v>1909</v>
      </c>
      <c r="C683" s="7">
        <v>1.91</v>
      </c>
      <c r="D683" s="7">
        <v>0.87</v>
      </c>
      <c r="E683" s="7">
        <v>2.73</v>
      </c>
      <c r="G683" s="432">
        <f t="shared" si="40"/>
        <v>44776</v>
      </c>
      <c r="H683" s="7">
        <f t="shared" si="41"/>
        <v>1.04</v>
      </c>
      <c r="I683" s="7">
        <f t="shared" si="42"/>
        <v>-0.82000000000000006</v>
      </c>
      <c r="J683">
        <v>0</v>
      </c>
    </row>
    <row r="684" spans="1:10">
      <c r="A684" s="432">
        <f t="shared" si="43"/>
        <v>44777</v>
      </c>
      <c r="B684" t="s">
        <v>1910</v>
      </c>
      <c r="C684" s="7">
        <v>1.9</v>
      </c>
      <c r="D684" s="7">
        <v>0.81</v>
      </c>
      <c r="E684" s="7">
        <v>2.68</v>
      </c>
      <c r="G684" s="432">
        <f t="shared" si="40"/>
        <v>44777</v>
      </c>
      <c r="H684" s="7">
        <f t="shared" si="41"/>
        <v>1.0899999999999999</v>
      </c>
      <c r="I684" s="7">
        <f t="shared" si="42"/>
        <v>-0.78000000000000025</v>
      </c>
      <c r="J684">
        <v>0</v>
      </c>
    </row>
    <row r="685" spans="1:10">
      <c r="A685" s="432">
        <f t="shared" si="43"/>
        <v>44778</v>
      </c>
      <c r="B685" t="s">
        <v>1911</v>
      </c>
      <c r="C685" s="7">
        <v>2.04</v>
      </c>
      <c r="D685" s="7">
        <v>0.94</v>
      </c>
      <c r="E685" s="7">
        <v>2.83</v>
      </c>
      <c r="G685" s="432">
        <f t="shared" si="40"/>
        <v>44778</v>
      </c>
      <c r="H685" s="7">
        <f t="shared" si="41"/>
        <v>1.1000000000000001</v>
      </c>
      <c r="I685" s="7">
        <f t="shared" si="42"/>
        <v>-0.79</v>
      </c>
      <c r="J685">
        <v>0</v>
      </c>
    </row>
    <row r="686" spans="1:10">
      <c r="A686" s="432">
        <f t="shared" si="43"/>
        <v>44781</v>
      </c>
      <c r="B686" t="s">
        <v>1912</v>
      </c>
      <c r="C686" s="7">
        <v>1.95</v>
      </c>
      <c r="D686" s="7">
        <v>0.89</v>
      </c>
      <c r="E686" s="7">
        <v>2.77</v>
      </c>
      <c r="G686" s="432">
        <f t="shared" si="40"/>
        <v>44781</v>
      </c>
      <c r="H686" s="7">
        <f t="shared" si="41"/>
        <v>1.06</v>
      </c>
      <c r="I686" s="7">
        <f t="shared" si="42"/>
        <v>-0.82000000000000006</v>
      </c>
      <c r="J686">
        <v>0</v>
      </c>
    </row>
    <row r="687" spans="1:10">
      <c r="A687" s="432">
        <f t="shared" si="43"/>
        <v>44782</v>
      </c>
      <c r="B687" t="s">
        <v>1913</v>
      </c>
      <c r="C687" s="7">
        <v>1.98</v>
      </c>
      <c r="D687" s="7">
        <v>0.92</v>
      </c>
      <c r="E687" s="7">
        <v>2.8</v>
      </c>
      <c r="G687" s="432">
        <f t="shared" si="40"/>
        <v>44782</v>
      </c>
      <c r="H687" s="7">
        <f t="shared" si="41"/>
        <v>1.06</v>
      </c>
      <c r="I687" s="7">
        <f t="shared" si="42"/>
        <v>-0.81999999999999984</v>
      </c>
      <c r="J687">
        <v>0</v>
      </c>
    </row>
    <row r="688" spans="1:10">
      <c r="A688" s="432">
        <f t="shared" si="43"/>
        <v>44783</v>
      </c>
      <c r="B688" t="s">
        <v>1914</v>
      </c>
      <c r="C688" s="7">
        <v>1.96</v>
      </c>
      <c r="D688" s="7">
        <v>0.9</v>
      </c>
      <c r="E688" s="7">
        <v>2.78</v>
      </c>
      <c r="G688" s="432">
        <f t="shared" si="40"/>
        <v>44783</v>
      </c>
      <c r="H688" s="7">
        <f t="shared" si="41"/>
        <v>1.06</v>
      </c>
      <c r="I688" s="7">
        <f t="shared" si="42"/>
        <v>-0.81999999999999984</v>
      </c>
      <c r="J688">
        <v>0</v>
      </c>
    </row>
    <row r="689" spans="1:10">
      <c r="A689" s="432">
        <f t="shared" si="43"/>
        <v>44784</v>
      </c>
      <c r="B689" t="s">
        <v>1915</v>
      </c>
      <c r="C689" s="7">
        <v>2.06</v>
      </c>
      <c r="D689" s="7">
        <v>0.98</v>
      </c>
      <c r="E689" s="7">
        <v>2.87</v>
      </c>
      <c r="G689" s="432">
        <f t="shared" si="40"/>
        <v>44784</v>
      </c>
      <c r="H689" s="7">
        <f t="shared" si="41"/>
        <v>1.08</v>
      </c>
      <c r="I689" s="7">
        <f t="shared" si="42"/>
        <v>-0.81</v>
      </c>
      <c r="J689">
        <v>0</v>
      </c>
    </row>
    <row r="690" spans="1:10">
      <c r="A690" s="432">
        <f t="shared" si="43"/>
        <v>44785</v>
      </c>
      <c r="B690" t="s">
        <v>1916</v>
      </c>
      <c r="C690" s="7">
        <v>2.1</v>
      </c>
      <c r="D690" s="7">
        <v>0.98</v>
      </c>
      <c r="E690" s="7">
        <v>2.84</v>
      </c>
      <c r="G690" s="432">
        <f t="shared" si="40"/>
        <v>44785</v>
      </c>
      <c r="H690" s="7">
        <f t="shared" si="41"/>
        <v>1.1200000000000001</v>
      </c>
      <c r="I690" s="7">
        <f t="shared" si="42"/>
        <v>-0.73999999999999977</v>
      </c>
      <c r="J690">
        <v>0</v>
      </c>
    </row>
    <row r="691" spans="1:10">
      <c r="A691" s="432">
        <f t="shared" si="43"/>
        <v>44788</v>
      </c>
      <c r="B691" t="s">
        <v>1917</v>
      </c>
      <c r="C691" s="7">
        <v>2.0299999999999998</v>
      </c>
      <c r="D691" s="7">
        <v>0.91</v>
      </c>
      <c r="E691" s="7">
        <v>2.79</v>
      </c>
      <c r="G691" s="432">
        <f t="shared" si="40"/>
        <v>44788</v>
      </c>
      <c r="H691" s="7">
        <f t="shared" si="41"/>
        <v>1.1199999999999997</v>
      </c>
      <c r="I691" s="7">
        <f t="shared" si="42"/>
        <v>-0.76000000000000023</v>
      </c>
      <c r="J691">
        <v>0</v>
      </c>
    </row>
    <row r="692" spans="1:10">
      <c r="A692" s="432">
        <f t="shared" si="43"/>
        <v>44789</v>
      </c>
      <c r="B692" t="s">
        <v>1918</v>
      </c>
      <c r="C692" s="7">
        <v>2.11</v>
      </c>
      <c r="D692" s="7">
        <v>0.97</v>
      </c>
      <c r="E692" s="7">
        <v>2.82</v>
      </c>
      <c r="G692" s="432">
        <f t="shared" si="40"/>
        <v>44789</v>
      </c>
      <c r="H692" s="7">
        <f t="shared" si="41"/>
        <v>1.1399999999999999</v>
      </c>
      <c r="I692" s="7">
        <f t="shared" si="42"/>
        <v>-0.71</v>
      </c>
      <c r="J692">
        <v>0</v>
      </c>
    </row>
    <row r="693" spans="1:10">
      <c r="A693" s="432">
        <f t="shared" si="43"/>
        <v>44790</v>
      </c>
      <c r="B693" t="s">
        <v>1919</v>
      </c>
      <c r="C693" s="7">
        <v>2.2799999999999998</v>
      </c>
      <c r="D693" s="7">
        <v>1.08</v>
      </c>
      <c r="E693" s="7">
        <v>2.89</v>
      </c>
      <c r="G693" s="432">
        <f t="shared" si="40"/>
        <v>44790</v>
      </c>
      <c r="H693" s="7">
        <f t="shared" si="41"/>
        <v>1.1999999999999997</v>
      </c>
      <c r="I693" s="7">
        <f t="shared" si="42"/>
        <v>-0.61000000000000032</v>
      </c>
      <c r="J693">
        <v>0</v>
      </c>
    </row>
    <row r="694" spans="1:10">
      <c r="A694" s="432">
        <f t="shared" si="43"/>
        <v>44791</v>
      </c>
      <c r="B694" t="s">
        <v>1920</v>
      </c>
      <c r="C694" s="7">
        <v>2.33</v>
      </c>
      <c r="D694" s="7">
        <v>1.1100000000000001</v>
      </c>
      <c r="E694" s="7">
        <v>2.88</v>
      </c>
      <c r="G694" s="432">
        <f t="shared" si="40"/>
        <v>44791</v>
      </c>
      <c r="H694" s="7">
        <f t="shared" si="41"/>
        <v>1.22</v>
      </c>
      <c r="I694" s="7">
        <f t="shared" si="42"/>
        <v>-0.54999999999999982</v>
      </c>
      <c r="J694">
        <v>0</v>
      </c>
    </row>
    <row r="695" spans="1:10">
      <c r="A695" s="432">
        <f t="shared" si="43"/>
        <v>44792</v>
      </c>
      <c r="B695" t="s">
        <v>1921</v>
      </c>
      <c r="C695" s="7">
        <v>2.41</v>
      </c>
      <c r="D695" s="7">
        <v>1.22</v>
      </c>
      <c r="E695" s="7">
        <v>2.98</v>
      </c>
      <c r="G695" s="432">
        <f t="shared" si="40"/>
        <v>44792</v>
      </c>
      <c r="H695" s="7">
        <f t="shared" si="41"/>
        <v>1.1900000000000002</v>
      </c>
      <c r="I695" s="7">
        <f t="shared" si="42"/>
        <v>-0.56999999999999984</v>
      </c>
      <c r="J695">
        <v>0</v>
      </c>
    </row>
    <row r="696" spans="1:10">
      <c r="A696" s="432">
        <f t="shared" si="43"/>
        <v>44795</v>
      </c>
      <c r="B696" t="s">
        <v>1922</v>
      </c>
      <c r="C696" s="7">
        <v>2.52</v>
      </c>
      <c r="D696" s="7">
        <v>1.3</v>
      </c>
      <c r="E696" s="7">
        <v>3.03</v>
      </c>
      <c r="G696" s="432">
        <f t="shared" si="40"/>
        <v>44795</v>
      </c>
      <c r="H696" s="7">
        <f t="shared" si="41"/>
        <v>1.22</v>
      </c>
      <c r="I696" s="7">
        <f t="shared" si="42"/>
        <v>-0.50999999999999979</v>
      </c>
      <c r="J696">
        <v>0</v>
      </c>
    </row>
    <row r="697" spans="1:10">
      <c r="A697" s="432">
        <f t="shared" si="43"/>
        <v>44796</v>
      </c>
      <c r="B697" t="s">
        <v>1923</v>
      </c>
      <c r="C697" s="7">
        <v>2.58</v>
      </c>
      <c r="D697" s="7">
        <v>1.33</v>
      </c>
      <c r="E697" s="7">
        <v>3.05</v>
      </c>
      <c r="G697" s="432">
        <f t="shared" si="40"/>
        <v>44796</v>
      </c>
      <c r="H697" s="7">
        <f t="shared" si="41"/>
        <v>1.25</v>
      </c>
      <c r="I697" s="7">
        <f t="shared" si="42"/>
        <v>-0.46999999999999975</v>
      </c>
      <c r="J697">
        <v>0</v>
      </c>
    </row>
    <row r="698" spans="1:10">
      <c r="A698" s="432">
        <f t="shared" si="43"/>
        <v>44797</v>
      </c>
      <c r="B698" t="s">
        <v>1924</v>
      </c>
      <c r="C698" s="7">
        <v>2.69</v>
      </c>
      <c r="D698" s="7">
        <v>1.37</v>
      </c>
      <c r="E698" s="7">
        <v>3.11</v>
      </c>
      <c r="G698" s="432">
        <f t="shared" si="40"/>
        <v>44797</v>
      </c>
      <c r="H698" s="7">
        <f t="shared" si="41"/>
        <v>1.3199999999999998</v>
      </c>
      <c r="I698" s="7">
        <f t="shared" si="42"/>
        <v>-0.41999999999999993</v>
      </c>
      <c r="J698">
        <v>0</v>
      </c>
    </row>
    <row r="699" spans="1:10">
      <c r="A699" s="432">
        <f t="shared" si="43"/>
        <v>44798</v>
      </c>
      <c r="B699" t="s">
        <v>1925</v>
      </c>
      <c r="C699" s="7">
        <v>2.61</v>
      </c>
      <c r="D699" s="7">
        <v>1.31</v>
      </c>
      <c r="E699" s="7">
        <v>3.03</v>
      </c>
      <c r="G699" s="432">
        <f t="shared" si="40"/>
        <v>44798</v>
      </c>
      <c r="H699" s="7">
        <f t="shared" si="41"/>
        <v>1.2999999999999998</v>
      </c>
      <c r="I699" s="7">
        <f t="shared" si="42"/>
        <v>-0.41999999999999993</v>
      </c>
      <c r="J699">
        <v>0</v>
      </c>
    </row>
    <row r="700" spans="1:10">
      <c r="A700" s="432">
        <f t="shared" si="43"/>
        <v>44799</v>
      </c>
      <c r="B700" t="s">
        <v>1926</v>
      </c>
      <c r="C700" s="7">
        <v>2.62</v>
      </c>
      <c r="D700" s="7">
        <v>1.4</v>
      </c>
      <c r="E700" s="7">
        <v>3.04</v>
      </c>
      <c r="G700" s="432">
        <f t="shared" si="40"/>
        <v>44799</v>
      </c>
      <c r="H700" s="7">
        <f t="shared" si="41"/>
        <v>1.2200000000000002</v>
      </c>
      <c r="I700" s="7">
        <f t="shared" si="42"/>
        <v>-0.41999999999999993</v>
      </c>
      <c r="J700">
        <v>0</v>
      </c>
    </row>
    <row r="701" spans="1:10">
      <c r="A701" s="432">
        <f t="shared" si="43"/>
        <v>44802</v>
      </c>
      <c r="B701" t="s">
        <v>1927</v>
      </c>
      <c r="C701" s="7">
        <v>2.63</v>
      </c>
      <c r="D701" s="7">
        <v>1.51</v>
      </c>
      <c r="E701" s="7">
        <v>3.12</v>
      </c>
      <c r="G701" s="432">
        <f t="shared" si="40"/>
        <v>44802</v>
      </c>
      <c r="H701" s="7">
        <f t="shared" si="41"/>
        <v>1.1199999999999999</v>
      </c>
      <c r="I701" s="7">
        <f t="shared" si="42"/>
        <v>-0.49000000000000021</v>
      </c>
      <c r="J701">
        <v>0</v>
      </c>
    </row>
    <row r="702" spans="1:10">
      <c r="A702" s="432">
        <f t="shared" si="43"/>
        <v>44803</v>
      </c>
      <c r="B702" t="s">
        <v>1928</v>
      </c>
      <c r="C702" s="7">
        <v>2.7</v>
      </c>
      <c r="D702" s="7">
        <v>1.5</v>
      </c>
      <c r="E702" s="7">
        <v>3.11</v>
      </c>
      <c r="G702" s="432">
        <f t="shared" si="40"/>
        <v>44803</v>
      </c>
      <c r="H702" s="7">
        <f t="shared" si="41"/>
        <v>1.2000000000000002</v>
      </c>
      <c r="I702" s="7">
        <f t="shared" si="42"/>
        <v>-0.4099999999999997</v>
      </c>
      <c r="J702">
        <v>0</v>
      </c>
    </row>
    <row r="703" spans="1:10">
      <c r="A703" s="432">
        <f t="shared" si="43"/>
        <v>44804</v>
      </c>
      <c r="B703" t="s">
        <v>1929</v>
      </c>
      <c r="C703" s="7">
        <v>2.79</v>
      </c>
      <c r="D703" s="7">
        <v>1.55</v>
      </c>
      <c r="E703" s="7">
        <v>3.15</v>
      </c>
      <c r="G703" s="432">
        <f t="shared" si="40"/>
        <v>44804</v>
      </c>
      <c r="H703" s="7">
        <f t="shared" si="41"/>
        <v>1.24</v>
      </c>
      <c r="I703" s="7">
        <f t="shared" si="42"/>
        <v>-0.35999999999999988</v>
      </c>
      <c r="J703">
        <v>0</v>
      </c>
    </row>
    <row r="704" spans="1:10">
      <c r="A704" s="432">
        <f t="shared" si="43"/>
        <v>44805</v>
      </c>
      <c r="B704" t="s">
        <v>1930</v>
      </c>
      <c r="C704" s="7">
        <v>2.89</v>
      </c>
      <c r="D704" s="7">
        <v>1.57</v>
      </c>
      <c r="E704" s="7">
        <v>3.26</v>
      </c>
      <c r="G704" s="432">
        <f t="shared" si="40"/>
        <v>44805</v>
      </c>
      <c r="H704" s="7">
        <f t="shared" si="41"/>
        <v>1.32</v>
      </c>
      <c r="I704" s="7">
        <f t="shared" si="42"/>
        <v>-0.36999999999999966</v>
      </c>
      <c r="J704">
        <v>0</v>
      </c>
    </row>
    <row r="705" spans="1:10">
      <c r="A705" s="432">
        <f t="shared" si="43"/>
        <v>44806</v>
      </c>
      <c r="B705" t="s">
        <v>1931</v>
      </c>
      <c r="C705" s="7">
        <v>2.9</v>
      </c>
      <c r="D705" s="7">
        <v>1.51</v>
      </c>
      <c r="E705" s="7">
        <v>3.2</v>
      </c>
      <c r="G705" s="432">
        <f t="shared" si="40"/>
        <v>44806</v>
      </c>
      <c r="H705" s="7">
        <f t="shared" si="41"/>
        <v>1.39</v>
      </c>
      <c r="I705" s="7">
        <f t="shared" si="42"/>
        <v>-0.30000000000000027</v>
      </c>
      <c r="J705">
        <v>0</v>
      </c>
    </row>
    <row r="706" spans="1:10">
      <c r="A706" s="432">
        <f t="shared" si="43"/>
        <v>44809</v>
      </c>
      <c r="B706" t="s">
        <v>1932</v>
      </c>
      <c r="C706" s="7">
        <v>2.94</v>
      </c>
      <c r="D706" s="7">
        <v>1.56</v>
      </c>
      <c r="E706" s="7" t="e">
        <v>#N/A</v>
      </c>
      <c r="G706" s="432">
        <f t="shared" si="40"/>
        <v>44809</v>
      </c>
      <c r="H706" s="7">
        <f t="shared" si="41"/>
        <v>1.38</v>
      </c>
      <c r="I706" s="7" t="e">
        <f t="shared" si="42"/>
        <v>#N/A</v>
      </c>
      <c r="J706">
        <v>0</v>
      </c>
    </row>
    <row r="707" spans="1:10">
      <c r="A707" s="432">
        <f t="shared" si="43"/>
        <v>44810</v>
      </c>
      <c r="B707" t="s">
        <v>1933</v>
      </c>
      <c r="C707" s="7">
        <v>3.09</v>
      </c>
      <c r="D707" s="7">
        <v>1.62</v>
      </c>
      <c r="E707" s="7">
        <v>3.33</v>
      </c>
      <c r="G707" s="432">
        <f t="shared" si="40"/>
        <v>44810</v>
      </c>
      <c r="H707" s="7">
        <f t="shared" si="41"/>
        <v>1.4699999999999998</v>
      </c>
      <c r="I707" s="7">
        <f t="shared" si="42"/>
        <v>-0.24000000000000021</v>
      </c>
      <c r="J707">
        <v>0</v>
      </c>
    </row>
    <row r="708" spans="1:10">
      <c r="A708" s="432">
        <f t="shared" si="43"/>
        <v>44811</v>
      </c>
      <c r="B708" t="s">
        <v>1934</v>
      </c>
      <c r="C708" s="7">
        <v>3.01</v>
      </c>
      <c r="D708" s="7">
        <v>1.57</v>
      </c>
      <c r="E708" s="7">
        <v>3.27</v>
      </c>
      <c r="G708" s="432">
        <f t="shared" si="40"/>
        <v>44811</v>
      </c>
      <c r="H708" s="7">
        <f t="shared" si="41"/>
        <v>1.4399999999999997</v>
      </c>
      <c r="I708" s="7">
        <f t="shared" si="42"/>
        <v>-0.26000000000000023</v>
      </c>
      <c r="J708">
        <v>0</v>
      </c>
    </row>
    <row r="709" spans="1:10">
      <c r="A709" s="432">
        <f t="shared" si="43"/>
        <v>44812</v>
      </c>
      <c r="B709" t="s">
        <v>1935</v>
      </c>
      <c r="C709" s="7">
        <v>3.16</v>
      </c>
      <c r="D709" s="7">
        <v>1.73</v>
      </c>
      <c r="E709" s="7">
        <v>3.29</v>
      </c>
      <c r="G709" s="432">
        <f t="shared" si="40"/>
        <v>44812</v>
      </c>
      <c r="H709" s="7">
        <f t="shared" si="41"/>
        <v>1.4300000000000002</v>
      </c>
      <c r="I709" s="7">
        <f t="shared" si="42"/>
        <v>-0.12999999999999989</v>
      </c>
      <c r="J709">
        <v>0</v>
      </c>
    </row>
    <row r="710" spans="1:10">
      <c r="A710" s="432">
        <f t="shared" si="43"/>
        <v>44813</v>
      </c>
      <c r="B710" t="s">
        <v>1936</v>
      </c>
      <c r="C710" s="7">
        <v>3.1</v>
      </c>
      <c r="D710" s="7">
        <v>1.7</v>
      </c>
      <c r="E710" s="7">
        <v>3.33</v>
      </c>
      <c r="G710" s="432">
        <f t="shared" si="40"/>
        <v>44813</v>
      </c>
      <c r="H710" s="7">
        <f t="shared" si="41"/>
        <v>1.4000000000000001</v>
      </c>
      <c r="I710" s="7">
        <f t="shared" si="42"/>
        <v>-0.22999999999999998</v>
      </c>
      <c r="J710">
        <v>0</v>
      </c>
    </row>
    <row r="711" spans="1:10">
      <c r="A711" s="432">
        <f t="shared" si="43"/>
        <v>44816</v>
      </c>
      <c r="B711" t="s">
        <v>1937</v>
      </c>
      <c r="C711" s="7">
        <v>3.07</v>
      </c>
      <c r="D711" s="7">
        <v>1.65</v>
      </c>
      <c r="E711" s="7">
        <v>3.37</v>
      </c>
      <c r="G711" s="432">
        <f t="shared" si="40"/>
        <v>44816</v>
      </c>
      <c r="H711" s="7">
        <f t="shared" si="41"/>
        <v>1.42</v>
      </c>
      <c r="I711" s="7">
        <f t="shared" si="42"/>
        <v>-0.30000000000000027</v>
      </c>
      <c r="J711">
        <v>0</v>
      </c>
    </row>
    <row r="712" spans="1:10">
      <c r="A712" s="432">
        <f t="shared" si="43"/>
        <v>44817</v>
      </c>
      <c r="B712" t="s">
        <v>1938</v>
      </c>
      <c r="C712" s="7">
        <v>3.17</v>
      </c>
      <c r="D712" s="7">
        <v>1.72</v>
      </c>
      <c r="E712" s="7">
        <v>3.42</v>
      </c>
      <c r="G712" s="432">
        <f t="shared" si="40"/>
        <v>44817</v>
      </c>
      <c r="H712" s="7">
        <f t="shared" si="41"/>
        <v>1.45</v>
      </c>
      <c r="I712" s="7">
        <f t="shared" si="42"/>
        <v>-0.25</v>
      </c>
      <c r="J712">
        <v>0</v>
      </c>
    </row>
    <row r="713" spans="1:10">
      <c r="A713" s="432">
        <f t="shared" si="43"/>
        <v>44818</v>
      </c>
      <c r="B713" t="s">
        <v>1939</v>
      </c>
      <c r="C713" s="7">
        <v>3.14</v>
      </c>
      <c r="D713" s="7">
        <v>1.71</v>
      </c>
      <c r="E713" s="7">
        <v>3.41</v>
      </c>
      <c r="G713" s="432">
        <f t="shared" ref="G713:G776" si="44">A713</f>
        <v>44818</v>
      </c>
      <c r="H713" s="7">
        <f t="shared" ref="H713:H776" si="45">C713-D713</f>
        <v>1.4300000000000002</v>
      </c>
      <c r="I713" s="7">
        <f t="shared" ref="I713:I776" si="46">C713-E713</f>
        <v>-0.27</v>
      </c>
      <c r="J713">
        <v>0</v>
      </c>
    </row>
    <row r="714" spans="1:10">
      <c r="A714" s="432">
        <f t="shared" si="43"/>
        <v>44819</v>
      </c>
      <c r="B714" t="s">
        <v>1940</v>
      </c>
      <c r="C714" s="7">
        <v>3.16</v>
      </c>
      <c r="D714" s="7">
        <v>1.76</v>
      </c>
      <c r="E714" s="7">
        <v>3.45</v>
      </c>
      <c r="G714" s="432">
        <f t="shared" si="44"/>
        <v>44819</v>
      </c>
      <c r="H714" s="7">
        <f t="shared" si="45"/>
        <v>1.4000000000000001</v>
      </c>
      <c r="I714" s="7">
        <f t="shared" si="46"/>
        <v>-0.29000000000000004</v>
      </c>
      <c r="J714">
        <v>0</v>
      </c>
    </row>
    <row r="715" spans="1:10">
      <c r="A715" s="432">
        <f t="shared" si="43"/>
        <v>44820</v>
      </c>
      <c r="B715" t="s">
        <v>1941</v>
      </c>
      <c r="C715" s="7">
        <v>3.14</v>
      </c>
      <c r="D715" s="7">
        <v>1.75</v>
      </c>
      <c r="E715" s="7">
        <v>3.45</v>
      </c>
      <c r="G715" s="432">
        <f t="shared" si="44"/>
        <v>44820</v>
      </c>
      <c r="H715" s="7">
        <f t="shared" si="45"/>
        <v>1.3900000000000001</v>
      </c>
      <c r="I715" s="7">
        <f t="shared" si="46"/>
        <v>-0.31000000000000005</v>
      </c>
      <c r="J715">
        <v>0</v>
      </c>
    </row>
    <row r="716" spans="1:10">
      <c r="A716" s="432">
        <f t="shared" si="43"/>
        <v>44823</v>
      </c>
      <c r="B716" t="s">
        <v>1942</v>
      </c>
      <c r="C716" s="7">
        <v>3.16</v>
      </c>
      <c r="D716" s="7">
        <v>1.8</v>
      </c>
      <c r="E716" s="7">
        <v>3.49</v>
      </c>
      <c r="G716" s="432">
        <f t="shared" si="44"/>
        <v>44823</v>
      </c>
      <c r="H716" s="7">
        <f t="shared" si="45"/>
        <v>1.36</v>
      </c>
      <c r="I716" s="7">
        <f t="shared" si="46"/>
        <v>-0.33000000000000007</v>
      </c>
      <c r="J716">
        <v>0</v>
      </c>
    </row>
    <row r="717" spans="1:10">
      <c r="A717" s="432">
        <f t="shared" si="43"/>
        <v>44824</v>
      </c>
      <c r="B717" t="s">
        <v>1943</v>
      </c>
      <c r="C717" s="7">
        <v>3.29</v>
      </c>
      <c r="D717" s="7">
        <v>1.93</v>
      </c>
      <c r="E717" s="7">
        <v>3.57</v>
      </c>
      <c r="G717" s="432">
        <f t="shared" si="44"/>
        <v>44824</v>
      </c>
      <c r="H717" s="7">
        <f t="shared" si="45"/>
        <v>1.36</v>
      </c>
      <c r="I717" s="7">
        <f t="shared" si="46"/>
        <v>-0.2799999999999998</v>
      </c>
      <c r="J717">
        <v>0</v>
      </c>
    </row>
    <row r="718" spans="1:10">
      <c r="A718" s="432">
        <f t="shared" ref="A718:A781" si="47">+A713+7</f>
        <v>44825</v>
      </c>
      <c r="B718" t="s">
        <v>1944</v>
      </c>
      <c r="C718" s="7">
        <v>3.31</v>
      </c>
      <c r="D718" s="7">
        <v>1.88</v>
      </c>
      <c r="E718" s="7">
        <v>3.51</v>
      </c>
      <c r="G718" s="432">
        <f t="shared" si="44"/>
        <v>44825</v>
      </c>
      <c r="H718" s="7">
        <f t="shared" si="45"/>
        <v>1.4300000000000002</v>
      </c>
      <c r="I718" s="7">
        <f t="shared" si="46"/>
        <v>-0.19999999999999973</v>
      </c>
      <c r="J718">
        <v>0</v>
      </c>
    </row>
    <row r="719" spans="1:10">
      <c r="A719" s="432">
        <f t="shared" si="47"/>
        <v>44826</v>
      </c>
      <c r="B719" t="s">
        <v>1945</v>
      </c>
      <c r="C719" s="7">
        <v>3.5</v>
      </c>
      <c r="D719" s="7">
        <v>1.97</v>
      </c>
      <c r="E719" s="7">
        <v>3.7</v>
      </c>
      <c r="G719" s="432">
        <f t="shared" si="44"/>
        <v>44826</v>
      </c>
      <c r="H719" s="7">
        <f t="shared" si="45"/>
        <v>1.53</v>
      </c>
      <c r="I719" s="7">
        <f t="shared" si="46"/>
        <v>-0.20000000000000018</v>
      </c>
      <c r="J719">
        <v>0</v>
      </c>
    </row>
    <row r="720" spans="1:10">
      <c r="A720" s="432">
        <f t="shared" si="47"/>
        <v>44827</v>
      </c>
      <c r="B720" t="s">
        <v>1946</v>
      </c>
      <c r="C720" s="7">
        <v>3.81</v>
      </c>
      <c r="D720" s="7">
        <v>2.0299999999999998</v>
      </c>
      <c r="E720" s="7">
        <v>3.69</v>
      </c>
      <c r="G720" s="432">
        <f t="shared" si="44"/>
        <v>44827</v>
      </c>
      <c r="H720" s="7">
        <f t="shared" si="45"/>
        <v>1.7800000000000002</v>
      </c>
      <c r="I720" s="7">
        <f t="shared" si="46"/>
        <v>0.12000000000000011</v>
      </c>
      <c r="J720">
        <v>0</v>
      </c>
    </row>
    <row r="721" spans="1:10">
      <c r="A721" s="432">
        <f t="shared" si="47"/>
        <v>44830</v>
      </c>
      <c r="B721" t="s">
        <v>1947</v>
      </c>
      <c r="C721" s="7">
        <v>4.24</v>
      </c>
      <c r="D721" s="7">
        <v>2.1</v>
      </c>
      <c r="E721" s="7">
        <v>3.88</v>
      </c>
      <c r="G721" s="432">
        <f t="shared" si="44"/>
        <v>44830</v>
      </c>
      <c r="H721" s="7">
        <f t="shared" si="45"/>
        <v>2.14</v>
      </c>
      <c r="I721" s="7">
        <f t="shared" si="46"/>
        <v>0.36000000000000032</v>
      </c>
      <c r="J721">
        <v>0</v>
      </c>
    </row>
    <row r="722" spans="1:10">
      <c r="A722" s="432">
        <f t="shared" si="47"/>
        <v>44831</v>
      </c>
      <c r="B722" t="s">
        <v>1948</v>
      </c>
      <c r="C722" s="7">
        <v>4.4800000000000004</v>
      </c>
      <c r="D722" s="7">
        <v>2.23</v>
      </c>
      <c r="E722" s="7">
        <v>3.97</v>
      </c>
      <c r="G722" s="432">
        <f t="shared" si="44"/>
        <v>44831</v>
      </c>
      <c r="H722" s="7">
        <f t="shared" si="45"/>
        <v>2.2500000000000004</v>
      </c>
      <c r="I722" s="7">
        <f t="shared" si="46"/>
        <v>0.51000000000000023</v>
      </c>
      <c r="J722">
        <v>0</v>
      </c>
    </row>
    <row r="723" spans="1:10">
      <c r="A723" s="432">
        <f t="shared" si="47"/>
        <v>44832</v>
      </c>
      <c r="B723" t="s">
        <v>1949</v>
      </c>
      <c r="C723" s="7">
        <v>4.01</v>
      </c>
      <c r="D723" s="7">
        <v>2.12</v>
      </c>
      <c r="E723" s="7">
        <v>3.72</v>
      </c>
      <c r="G723" s="432">
        <f t="shared" si="44"/>
        <v>44832</v>
      </c>
      <c r="H723" s="7">
        <f t="shared" si="45"/>
        <v>1.8899999999999997</v>
      </c>
      <c r="I723" s="7">
        <f t="shared" si="46"/>
        <v>0.28999999999999959</v>
      </c>
      <c r="J723">
        <v>0</v>
      </c>
    </row>
    <row r="724" spans="1:10">
      <c r="A724" s="432">
        <f t="shared" si="47"/>
        <v>44833</v>
      </c>
      <c r="B724" t="s">
        <v>1950</v>
      </c>
      <c r="C724" s="7">
        <v>4.21</v>
      </c>
      <c r="D724" s="7">
        <v>2.21</v>
      </c>
      <c r="E724" s="7">
        <v>3.76</v>
      </c>
      <c r="G724" s="432">
        <f t="shared" si="44"/>
        <v>44833</v>
      </c>
      <c r="H724" s="7">
        <f t="shared" si="45"/>
        <v>2</v>
      </c>
      <c r="I724" s="7">
        <f t="shared" si="46"/>
        <v>0.45000000000000018</v>
      </c>
      <c r="J724">
        <v>0</v>
      </c>
    </row>
    <row r="725" spans="1:10">
      <c r="A725" s="432">
        <f t="shared" si="47"/>
        <v>44834</v>
      </c>
      <c r="B725" t="s">
        <v>1951</v>
      </c>
      <c r="C725" s="7">
        <v>4.08</v>
      </c>
      <c r="D725" s="7">
        <v>2.12</v>
      </c>
      <c r="E725" s="7">
        <v>3.83</v>
      </c>
      <c r="G725" s="432">
        <f t="shared" si="44"/>
        <v>44834</v>
      </c>
      <c r="H725" s="7">
        <f t="shared" si="45"/>
        <v>1.96</v>
      </c>
      <c r="I725" s="7">
        <f t="shared" si="46"/>
        <v>0.25</v>
      </c>
      <c r="J725">
        <v>0</v>
      </c>
    </row>
    <row r="726" spans="1:10">
      <c r="A726" s="432">
        <f t="shared" si="47"/>
        <v>44837</v>
      </c>
      <c r="B726" t="s">
        <v>1952</v>
      </c>
      <c r="C726" s="7">
        <v>3.96</v>
      </c>
      <c r="D726" s="7">
        <v>1.92</v>
      </c>
      <c r="E726" s="7">
        <v>3.67</v>
      </c>
      <c r="G726" s="432">
        <f t="shared" si="44"/>
        <v>44837</v>
      </c>
      <c r="H726" s="7">
        <f t="shared" si="45"/>
        <v>2.04</v>
      </c>
      <c r="I726" s="7">
        <f t="shared" si="46"/>
        <v>0.29000000000000004</v>
      </c>
      <c r="J726">
        <v>0</v>
      </c>
    </row>
    <row r="727" spans="1:10">
      <c r="A727" s="432">
        <f t="shared" si="47"/>
        <v>44838</v>
      </c>
      <c r="B727" t="s">
        <v>1953</v>
      </c>
      <c r="C727" s="7">
        <v>3.86</v>
      </c>
      <c r="D727" s="7">
        <v>1.88</v>
      </c>
      <c r="E727" s="7">
        <v>3.62</v>
      </c>
      <c r="G727" s="432">
        <f t="shared" si="44"/>
        <v>44838</v>
      </c>
      <c r="H727" s="7">
        <f t="shared" si="45"/>
        <v>1.98</v>
      </c>
      <c r="I727" s="7">
        <f t="shared" si="46"/>
        <v>0.23999999999999977</v>
      </c>
      <c r="J727">
        <v>0</v>
      </c>
    </row>
    <row r="728" spans="1:10">
      <c r="A728" s="432">
        <f t="shared" si="47"/>
        <v>44839</v>
      </c>
      <c r="B728" t="s">
        <v>1954</v>
      </c>
      <c r="C728" s="7">
        <v>4.03</v>
      </c>
      <c r="D728" s="7">
        <v>2.02</v>
      </c>
      <c r="E728" s="7">
        <v>3.76</v>
      </c>
      <c r="G728" s="432">
        <f t="shared" si="44"/>
        <v>44839</v>
      </c>
      <c r="H728" s="7">
        <f t="shared" si="45"/>
        <v>2.0100000000000002</v>
      </c>
      <c r="I728" s="7">
        <f t="shared" si="46"/>
        <v>0.27000000000000046</v>
      </c>
      <c r="J728">
        <v>0</v>
      </c>
    </row>
    <row r="729" spans="1:10">
      <c r="A729" s="432">
        <f t="shared" si="47"/>
        <v>44840</v>
      </c>
      <c r="B729" t="s">
        <v>1955</v>
      </c>
      <c r="C729" s="7">
        <v>4.1900000000000004</v>
      </c>
      <c r="D729" s="7">
        <v>2.1</v>
      </c>
      <c r="E729" s="7">
        <v>3.83</v>
      </c>
      <c r="G729" s="432">
        <f t="shared" si="44"/>
        <v>44840</v>
      </c>
      <c r="H729" s="7">
        <f t="shared" si="45"/>
        <v>2.0900000000000003</v>
      </c>
      <c r="I729" s="7">
        <f t="shared" si="46"/>
        <v>0.36000000000000032</v>
      </c>
      <c r="J729">
        <v>0</v>
      </c>
    </row>
    <row r="730" spans="1:10">
      <c r="A730" s="432">
        <f t="shared" si="47"/>
        <v>44841</v>
      </c>
      <c r="B730" t="s">
        <v>1956</v>
      </c>
      <c r="C730" s="7">
        <v>4.26</v>
      </c>
      <c r="D730" s="7">
        <v>2.19</v>
      </c>
      <c r="E730" s="7">
        <v>3.89</v>
      </c>
      <c r="G730" s="432">
        <f t="shared" si="44"/>
        <v>44841</v>
      </c>
      <c r="H730" s="7">
        <f t="shared" si="45"/>
        <v>2.0699999999999998</v>
      </c>
      <c r="I730" s="7">
        <f t="shared" si="46"/>
        <v>0.36999999999999966</v>
      </c>
      <c r="J730">
        <v>0</v>
      </c>
    </row>
    <row r="731" spans="1:10">
      <c r="A731" s="432">
        <f t="shared" si="47"/>
        <v>44844</v>
      </c>
      <c r="B731" t="s">
        <v>1957</v>
      </c>
      <c r="C731" s="7">
        <v>4.46</v>
      </c>
      <c r="D731" s="7">
        <v>2.35</v>
      </c>
      <c r="E731" s="7" t="e">
        <v>#N/A</v>
      </c>
      <c r="G731" s="432">
        <f t="shared" si="44"/>
        <v>44844</v>
      </c>
      <c r="H731" s="7">
        <f t="shared" si="45"/>
        <v>2.11</v>
      </c>
      <c r="I731" s="7" t="e">
        <f t="shared" si="46"/>
        <v>#N/A</v>
      </c>
      <c r="J731">
        <v>0</v>
      </c>
    </row>
    <row r="732" spans="1:10">
      <c r="A732" s="432">
        <f t="shared" si="47"/>
        <v>44845</v>
      </c>
      <c r="B732" t="s">
        <v>1958</v>
      </c>
      <c r="C732" s="7">
        <v>4.4400000000000004</v>
      </c>
      <c r="D732" s="7">
        <v>2.31</v>
      </c>
      <c r="E732" s="7">
        <v>3.93</v>
      </c>
      <c r="G732" s="432">
        <f t="shared" si="44"/>
        <v>44845</v>
      </c>
      <c r="H732" s="7">
        <f t="shared" si="45"/>
        <v>2.1300000000000003</v>
      </c>
      <c r="I732" s="7">
        <f t="shared" si="46"/>
        <v>0.51000000000000023</v>
      </c>
      <c r="J732">
        <v>0</v>
      </c>
    </row>
    <row r="733" spans="1:10">
      <c r="A733" s="432">
        <f t="shared" si="47"/>
        <v>44846</v>
      </c>
      <c r="B733" t="s">
        <v>1959</v>
      </c>
      <c r="C733" s="7">
        <v>4.43</v>
      </c>
      <c r="D733" s="7">
        <v>2.3199999999999998</v>
      </c>
      <c r="E733" s="7">
        <v>3.91</v>
      </c>
      <c r="G733" s="432">
        <f t="shared" si="44"/>
        <v>44846</v>
      </c>
      <c r="H733" s="7">
        <f t="shared" si="45"/>
        <v>2.11</v>
      </c>
      <c r="I733" s="7">
        <f t="shared" si="46"/>
        <v>0.51999999999999957</v>
      </c>
      <c r="J733">
        <v>0</v>
      </c>
    </row>
    <row r="734" spans="1:10">
      <c r="A734" s="432">
        <f t="shared" si="47"/>
        <v>44847</v>
      </c>
      <c r="B734" t="s">
        <v>1960</v>
      </c>
      <c r="C734" s="7">
        <v>4.18</v>
      </c>
      <c r="D734" s="7">
        <v>2.2799999999999998</v>
      </c>
      <c r="E734" s="7">
        <v>3.97</v>
      </c>
      <c r="G734" s="432">
        <f t="shared" si="44"/>
        <v>44847</v>
      </c>
      <c r="H734" s="7">
        <f t="shared" si="45"/>
        <v>1.9</v>
      </c>
      <c r="I734" s="7">
        <f t="shared" si="46"/>
        <v>0.20999999999999952</v>
      </c>
      <c r="J734">
        <v>0</v>
      </c>
    </row>
    <row r="735" spans="1:10">
      <c r="A735" s="432">
        <f t="shared" si="47"/>
        <v>44848</v>
      </c>
      <c r="B735" t="s">
        <v>1961</v>
      </c>
      <c r="C735" s="7">
        <v>4.37</v>
      </c>
      <c r="D735" s="7">
        <v>2.34</v>
      </c>
      <c r="E735" s="7">
        <v>4</v>
      </c>
      <c r="G735" s="432">
        <f t="shared" si="44"/>
        <v>44848</v>
      </c>
      <c r="H735" s="7">
        <f t="shared" si="45"/>
        <v>2.0300000000000002</v>
      </c>
      <c r="I735" s="7">
        <f t="shared" si="46"/>
        <v>0.37000000000000011</v>
      </c>
      <c r="J735">
        <v>0</v>
      </c>
    </row>
    <row r="736" spans="1:10">
      <c r="A736" s="432">
        <f t="shared" si="47"/>
        <v>44851</v>
      </c>
      <c r="B736" t="s">
        <v>1962</v>
      </c>
      <c r="C736" s="7">
        <v>3.97</v>
      </c>
      <c r="D736" s="7">
        <v>2.29</v>
      </c>
      <c r="E736" s="7">
        <v>4.0199999999999996</v>
      </c>
      <c r="G736" s="432">
        <f t="shared" si="44"/>
        <v>44851</v>
      </c>
      <c r="H736" s="7">
        <f t="shared" si="45"/>
        <v>1.6800000000000002</v>
      </c>
      <c r="I736" s="7">
        <f t="shared" si="46"/>
        <v>-4.9999999999999378E-2</v>
      </c>
      <c r="J736">
        <v>0</v>
      </c>
    </row>
    <row r="737" spans="1:10">
      <c r="A737" s="432">
        <f t="shared" si="47"/>
        <v>44852</v>
      </c>
      <c r="B737" t="s">
        <v>1963</v>
      </c>
      <c r="C737" s="7">
        <v>3.93</v>
      </c>
      <c r="D737" s="7">
        <v>2.2799999999999998</v>
      </c>
      <c r="E737" s="7">
        <v>4.01</v>
      </c>
      <c r="G737" s="432">
        <f t="shared" si="44"/>
        <v>44852</v>
      </c>
      <c r="H737" s="7">
        <f t="shared" si="45"/>
        <v>1.6500000000000004</v>
      </c>
      <c r="I737" s="7">
        <f t="shared" si="46"/>
        <v>-7.9999999999999627E-2</v>
      </c>
      <c r="J737">
        <v>0</v>
      </c>
    </row>
    <row r="738" spans="1:10">
      <c r="A738" s="432">
        <f t="shared" si="47"/>
        <v>44853</v>
      </c>
      <c r="B738" t="s">
        <v>1964</v>
      </c>
      <c r="C738" s="7">
        <v>3.89</v>
      </c>
      <c r="D738" s="7">
        <v>2.38</v>
      </c>
      <c r="E738" s="7">
        <v>4.1399999999999997</v>
      </c>
      <c r="G738" s="432">
        <f t="shared" si="44"/>
        <v>44853</v>
      </c>
      <c r="H738" s="7">
        <f t="shared" si="45"/>
        <v>1.5100000000000002</v>
      </c>
      <c r="I738" s="7">
        <f t="shared" si="46"/>
        <v>-0.24999999999999956</v>
      </c>
      <c r="J738">
        <v>0</v>
      </c>
    </row>
    <row r="739" spans="1:10">
      <c r="A739" s="432">
        <f t="shared" si="47"/>
        <v>44854</v>
      </c>
      <c r="B739" t="s">
        <v>1965</v>
      </c>
      <c r="C739" s="7">
        <v>3.94</v>
      </c>
      <c r="D739" s="7">
        <v>2.4300000000000002</v>
      </c>
      <c r="E739" s="7">
        <v>4.24</v>
      </c>
      <c r="G739" s="432">
        <f t="shared" si="44"/>
        <v>44854</v>
      </c>
      <c r="H739" s="7">
        <f t="shared" si="45"/>
        <v>1.5099999999999998</v>
      </c>
      <c r="I739" s="7">
        <f t="shared" si="46"/>
        <v>-0.30000000000000027</v>
      </c>
      <c r="J739">
        <v>0</v>
      </c>
    </row>
    <row r="740" spans="1:10">
      <c r="A740" s="432">
        <f t="shared" si="47"/>
        <v>44855</v>
      </c>
      <c r="B740" t="s">
        <v>1966</v>
      </c>
      <c r="C740" s="7">
        <v>4.0599999999999996</v>
      </c>
      <c r="D740" s="7">
        <v>2.42</v>
      </c>
      <c r="E740" s="7">
        <v>4.21</v>
      </c>
      <c r="G740" s="432">
        <f t="shared" si="44"/>
        <v>44855</v>
      </c>
      <c r="H740" s="7">
        <f t="shared" si="45"/>
        <v>1.6399999999999997</v>
      </c>
      <c r="I740" s="7">
        <f t="shared" si="46"/>
        <v>-0.15000000000000036</v>
      </c>
      <c r="J740">
        <v>0</v>
      </c>
    </row>
    <row r="741" spans="1:10">
      <c r="A741" s="432">
        <f t="shared" si="47"/>
        <v>44858</v>
      </c>
      <c r="B741" t="s">
        <v>1967</v>
      </c>
      <c r="C741" s="7">
        <v>3.71</v>
      </c>
      <c r="D741" s="7">
        <v>2.3199999999999998</v>
      </c>
      <c r="E741" s="7">
        <v>4.25</v>
      </c>
      <c r="G741" s="432">
        <f t="shared" si="44"/>
        <v>44858</v>
      </c>
      <c r="H741" s="7">
        <f t="shared" si="45"/>
        <v>1.3900000000000001</v>
      </c>
      <c r="I741" s="7">
        <f t="shared" si="46"/>
        <v>-0.54</v>
      </c>
      <c r="J741">
        <v>0</v>
      </c>
    </row>
    <row r="742" spans="1:10">
      <c r="A742" s="432">
        <f t="shared" si="47"/>
        <v>44859</v>
      </c>
      <c r="B742" t="s">
        <v>1968</v>
      </c>
      <c r="C742" s="7">
        <v>3.63</v>
      </c>
      <c r="D742" s="7">
        <v>2.1800000000000002</v>
      </c>
      <c r="E742" s="7">
        <v>4.0999999999999996</v>
      </c>
      <c r="G742" s="432">
        <f t="shared" si="44"/>
        <v>44859</v>
      </c>
      <c r="H742" s="7">
        <f t="shared" si="45"/>
        <v>1.4499999999999997</v>
      </c>
      <c r="I742" s="7">
        <f t="shared" si="46"/>
        <v>-0.46999999999999975</v>
      </c>
      <c r="J742">
        <v>0</v>
      </c>
    </row>
    <row r="743" spans="1:10">
      <c r="A743" s="432">
        <f t="shared" si="47"/>
        <v>44860</v>
      </c>
      <c r="B743" t="s">
        <v>1969</v>
      </c>
      <c r="C743" s="7">
        <v>3.58</v>
      </c>
      <c r="D743" s="7">
        <v>2.12</v>
      </c>
      <c r="E743" s="7">
        <v>4.04</v>
      </c>
      <c r="G743" s="432">
        <f t="shared" si="44"/>
        <v>44860</v>
      </c>
      <c r="H743" s="7">
        <f t="shared" si="45"/>
        <v>1.46</v>
      </c>
      <c r="I743" s="7">
        <f t="shared" si="46"/>
        <v>-0.45999999999999996</v>
      </c>
      <c r="J743">
        <v>0</v>
      </c>
    </row>
    <row r="744" spans="1:10">
      <c r="A744" s="432">
        <f t="shared" si="47"/>
        <v>44861</v>
      </c>
      <c r="B744" t="s">
        <v>1970</v>
      </c>
      <c r="C744" s="7">
        <v>3.41</v>
      </c>
      <c r="D744" s="7">
        <v>1.96</v>
      </c>
      <c r="E744" s="7">
        <v>3.96</v>
      </c>
      <c r="G744" s="432">
        <f t="shared" si="44"/>
        <v>44861</v>
      </c>
      <c r="H744" s="7">
        <f t="shared" si="45"/>
        <v>1.4500000000000002</v>
      </c>
      <c r="I744" s="7">
        <f t="shared" si="46"/>
        <v>-0.54999999999999982</v>
      </c>
      <c r="J744">
        <v>0</v>
      </c>
    </row>
    <row r="745" spans="1:10">
      <c r="A745" s="432">
        <f t="shared" si="47"/>
        <v>44862</v>
      </c>
      <c r="B745" t="s">
        <v>1971</v>
      </c>
      <c r="C745" s="7">
        <v>3.5</v>
      </c>
      <c r="D745" s="7">
        <v>2.1</v>
      </c>
      <c r="E745" s="7">
        <v>4.0199999999999996</v>
      </c>
      <c r="G745" s="432">
        <f t="shared" si="44"/>
        <v>44862</v>
      </c>
      <c r="H745" s="7">
        <f t="shared" si="45"/>
        <v>1.4</v>
      </c>
      <c r="I745" s="7">
        <f t="shared" si="46"/>
        <v>-0.51999999999999957</v>
      </c>
      <c r="J745">
        <v>0</v>
      </c>
    </row>
    <row r="746" spans="1:10">
      <c r="A746" s="432">
        <f t="shared" si="47"/>
        <v>44865</v>
      </c>
      <c r="B746" t="s">
        <v>1972</v>
      </c>
      <c r="C746" s="7">
        <v>3.52</v>
      </c>
      <c r="D746" s="7">
        <v>2.15</v>
      </c>
      <c r="E746" s="7">
        <v>4.0999999999999996</v>
      </c>
      <c r="G746" s="432">
        <f t="shared" si="44"/>
        <v>44865</v>
      </c>
      <c r="H746" s="7">
        <f t="shared" si="45"/>
        <v>1.37</v>
      </c>
      <c r="I746" s="7">
        <f t="shared" si="46"/>
        <v>-0.57999999999999963</v>
      </c>
      <c r="J746">
        <v>0</v>
      </c>
    </row>
    <row r="747" spans="1:10">
      <c r="A747" s="432">
        <f t="shared" si="47"/>
        <v>44866</v>
      </c>
      <c r="B747" t="s">
        <v>1973</v>
      </c>
      <c r="C747" s="7">
        <v>3.46</v>
      </c>
      <c r="D747" s="7">
        <v>2.14</v>
      </c>
      <c r="E747" s="7">
        <v>4.07</v>
      </c>
      <c r="G747" s="432">
        <f t="shared" si="44"/>
        <v>44866</v>
      </c>
      <c r="H747" s="7">
        <f t="shared" si="45"/>
        <v>1.3199999999999998</v>
      </c>
      <c r="I747" s="7">
        <f t="shared" si="46"/>
        <v>-0.61000000000000032</v>
      </c>
      <c r="J747">
        <v>0</v>
      </c>
    </row>
    <row r="748" spans="1:10">
      <c r="A748" s="432">
        <f t="shared" si="47"/>
        <v>44867</v>
      </c>
      <c r="B748" t="s">
        <v>1974</v>
      </c>
      <c r="C748" s="7">
        <v>3.39</v>
      </c>
      <c r="D748" s="7">
        <v>2.13</v>
      </c>
      <c r="E748" s="7">
        <v>4.0999999999999996</v>
      </c>
      <c r="G748" s="432">
        <f t="shared" si="44"/>
        <v>44867</v>
      </c>
      <c r="H748" s="7">
        <f t="shared" si="45"/>
        <v>1.2600000000000002</v>
      </c>
      <c r="I748" s="7">
        <f t="shared" si="46"/>
        <v>-0.70999999999999952</v>
      </c>
      <c r="J748">
        <v>0</v>
      </c>
    </row>
    <row r="749" spans="1:10">
      <c r="A749" s="432">
        <f t="shared" si="47"/>
        <v>44868</v>
      </c>
      <c r="B749" t="s">
        <v>1975</v>
      </c>
      <c r="C749" s="7">
        <v>3.5</v>
      </c>
      <c r="D749" s="7">
        <v>2.25</v>
      </c>
      <c r="E749" s="7">
        <v>4.1399999999999997</v>
      </c>
      <c r="G749" s="432">
        <f t="shared" si="44"/>
        <v>44868</v>
      </c>
      <c r="H749" s="7">
        <f t="shared" si="45"/>
        <v>1.25</v>
      </c>
      <c r="I749" s="7">
        <f t="shared" si="46"/>
        <v>-0.63999999999999968</v>
      </c>
      <c r="J749">
        <v>0</v>
      </c>
    </row>
    <row r="750" spans="1:10">
      <c r="A750" s="432">
        <f t="shared" si="47"/>
        <v>44869</v>
      </c>
      <c r="B750" t="s">
        <v>1976</v>
      </c>
      <c r="C750" s="7">
        <v>3.54</v>
      </c>
      <c r="D750" s="7">
        <v>2.29</v>
      </c>
      <c r="E750" s="7">
        <v>4.17</v>
      </c>
      <c r="G750" s="432">
        <f t="shared" si="44"/>
        <v>44869</v>
      </c>
      <c r="H750" s="7">
        <f t="shared" si="45"/>
        <v>1.25</v>
      </c>
      <c r="I750" s="7">
        <f t="shared" si="46"/>
        <v>-0.62999999999999989</v>
      </c>
      <c r="J750">
        <v>0</v>
      </c>
    </row>
    <row r="751" spans="1:10">
      <c r="A751" s="432">
        <f t="shared" si="47"/>
        <v>44872</v>
      </c>
      <c r="B751" t="s">
        <v>1977</v>
      </c>
      <c r="C751" s="7">
        <v>3.64</v>
      </c>
      <c r="D751" s="7">
        <v>2.34</v>
      </c>
      <c r="E751" s="7">
        <v>4.22</v>
      </c>
      <c r="G751" s="432">
        <f t="shared" si="44"/>
        <v>44872</v>
      </c>
      <c r="H751" s="7">
        <f t="shared" si="45"/>
        <v>1.3000000000000003</v>
      </c>
      <c r="I751" s="7">
        <f t="shared" si="46"/>
        <v>-0.57999999999999963</v>
      </c>
      <c r="J751">
        <v>0</v>
      </c>
    </row>
    <row r="752" spans="1:10">
      <c r="A752" s="432">
        <f t="shared" si="47"/>
        <v>44873</v>
      </c>
      <c r="B752" t="s">
        <v>1978</v>
      </c>
      <c r="C752" s="7">
        <v>3.55</v>
      </c>
      <c r="D752" s="7">
        <v>2.2799999999999998</v>
      </c>
      <c r="E752" s="7">
        <v>4.1399999999999997</v>
      </c>
      <c r="G752" s="432">
        <f t="shared" si="44"/>
        <v>44873</v>
      </c>
      <c r="H752" s="7">
        <f t="shared" si="45"/>
        <v>1.27</v>
      </c>
      <c r="I752" s="7">
        <f t="shared" si="46"/>
        <v>-0.58999999999999986</v>
      </c>
      <c r="J752">
        <v>0</v>
      </c>
    </row>
    <row r="753" spans="1:10">
      <c r="A753" s="432">
        <f t="shared" si="47"/>
        <v>44874</v>
      </c>
      <c r="B753" t="s">
        <v>1979</v>
      </c>
      <c r="C753" s="7">
        <v>3.45</v>
      </c>
      <c r="D753" s="7">
        <v>2.17</v>
      </c>
      <c r="E753" s="7">
        <v>4.12</v>
      </c>
      <c r="G753" s="432">
        <f t="shared" si="44"/>
        <v>44874</v>
      </c>
      <c r="H753" s="7">
        <f t="shared" si="45"/>
        <v>1.2800000000000002</v>
      </c>
      <c r="I753" s="7">
        <f t="shared" si="46"/>
        <v>-0.66999999999999993</v>
      </c>
      <c r="J753">
        <v>0</v>
      </c>
    </row>
    <row r="754" spans="1:10">
      <c r="A754" s="432">
        <f t="shared" si="47"/>
        <v>44875</v>
      </c>
      <c r="B754" t="s">
        <v>1980</v>
      </c>
      <c r="C754" s="7">
        <v>3.29</v>
      </c>
      <c r="D754" s="7">
        <v>2.0099999999999998</v>
      </c>
      <c r="E754" s="7">
        <v>3.82</v>
      </c>
      <c r="G754" s="432">
        <f t="shared" si="44"/>
        <v>44875</v>
      </c>
      <c r="H754" s="7">
        <f t="shared" si="45"/>
        <v>1.2800000000000002</v>
      </c>
      <c r="I754" s="7">
        <f t="shared" si="46"/>
        <v>-0.5299999999999998</v>
      </c>
      <c r="J754">
        <v>0</v>
      </c>
    </row>
    <row r="755" spans="1:10">
      <c r="A755" s="432">
        <f t="shared" si="47"/>
        <v>44876</v>
      </c>
      <c r="B755" t="s">
        <v>1981</v>
      </c>
      <c r="C755" s="7">
        <v>3.35</v>
      </c>
      <c r="D755" s="7">
        <v>2.16</v>
      </c>
      <c r="E755" s="7" t="e">
        <v>#N/A</v>
      </c>
      <c r="G755" s="432">
        <f t="shared" si="44"/>
        <v>44876</v>
      </c>
      <c r="H755" s="7">
        <f t="shared" si="45"/>
        <v>1.19</v>
      </c>
      <c r="I755" s="7" t="e">
        <f t="shared" si="46"/>
        <v>#N/A</v>
      </c>
      <c r="J755">
        <v>0</v>
      </c>
    </row>
    <row r="756" spans="1:10">
      <c r="A756" s="432">
        <f t="shared" si="47"/>
        <v>44879</v>
      </c>
      <c r="B756" t="s">
        <v>1982</v>
      </c>
      <c r="C756" s="7">
        <v>3.35</v>
      </c>
      <c r="D756" s="7">
        <v>2.15</v>
      </c>
      <c r="E756" s="7">
        <v>3.88</v>
      </c>
      <c r="G756" s="432">
        <f t="shared" si="44"/>
        <v>44879</v>
      </c>
      <c r="H756" s="7">
        <f t="shared" si="45"/>
        <v>1.2000000000000002</v>
      </c>
      <c r="I756" s="7">
        <f t="shared" si="46"/>
        <v>-0.5299999999999998</v>
      </c>
      <c r="J756">
        <v>0</v>
      </c>
    </row>
    <row r="757" spans="1:10">
      <c r="A757" s="432">
        <f t="shared" si="47"/>
        <v>44880</v>
      </c>
      <c r="B757" t="s">
        <v>1983</v>
      </c>
      <c r="C757" s="7">
        <v>3.29</v>
      </c>
      <c r="D757" s="7">
        <v>2.0699999999999998</v>
      </c>
      <c r="E757" s="7">
        <v>3.8</v>
      </c>
      <c r="G757" s="432">
        <f t="shared" si="44"/>
        <v>44880</v>
      </c>
      <c r="H757" s="7">
        <f t="shared" si="45"/>
        <v>1.2200000000000002</v>
      </c>
      <c r="I757" s="7">
        <f t="shared" si="46"/>
        <v>-0.50999999999999979</v>
      </c>
      <c r="J757">
        <v>0</v>
      </c>
    </row>
    <row r="758" spans="1:10">
      <c r="A758" s="432">
        <f t="shared" si="47"/>
        <v>44881</v>
      </c>
      <c r="B758" t="s">
        <v>1984</v>
      </c>
      <c r="C758" s="7">
        <v>3.15</v>
      </c>
      <c r="D758" s="7">
        <v>1.97</v>
      </c>
      <c r="E758" s="7">
        <v>3.67</v>
      </c>
      <c r="G758" s="432">
        <f t="shared" si="44"/>
        <v>44881</v>
      </c>
      <c r="H758" s="7">
        <f t="shared" si="45"/>
        <v>1.18</v>
      </c>
      <c r="I758" s="7">
        <f t="shared" si="46"/>
        <v>-0.52</v>
      </c>
      <c r="J758">
        <v>0</v>
      </c>
    </row>
    <row r="759" spans="1:10">
      <c r="A759" s="432">
        <f t="shared" si="47"/>
        <v>44882</v>
      </c>
      <c r="B759" t="s">
        <v>1985</v>
      </c>
      <c r="C759" s="7">
        <v>3.19</v>
      </c>
      <c r="D759" s="7">
        <v>2.02</v>
      </c>
      <c r="E759" s="7">
        <v>3.77</v>
      </c>
      <c r="G759" s="432">
        <f t="shared" si="44"/>
        <v>44882</v>
      </c>
      <c r="H759" s="7">
        <f t="shared" si="45"/>
        <v>1.17</v>
      </c>
      <c r="I759" s="7">
        <f t="shared" si="46"/>
        <v>-0.58000000000000007</v>
      </c>
      <c r="J759">
        <v>0</v>
      </c>
    </row>
    <row r="760" spans="1:10">
      <c r="A760" s="432">
        <f t="shared" si="47"/>
        <v>44883</v>
      </c>
      <c r="B760" t="s">
        <v>1986</v>
      </c>
      <c r="C760" s="7">
        <v>3.24</v>
      </c>
      <c r="D760" s="7">
        <v>2.02</v>
      </c>
      <c r="E760" s="7">
        <v>3.82</v>
      </c>
      <c r="G760" s="432">
        <f t="shared" si="44"/>
        <v>44883</v>
      </c>
      <c r="H760" s="7">
        <f t="shared" si="45"/>
        <v>1.2200000000000002</v>
      </c>
      <c r="I760" s="7">
        <f t="shared" si="46"/>
        <v>-0.57999999999999963</v>
      </c>
      <c r="J760">
        <v>0</v>
      </c>
    </row>
    <row r="761" spans="1:10">
      <c r="A761" s="432">
        <f t="shared" si="47"/>
        <v>44886</v>
      </c>
      <c r="B761" t="s">
        <v>1987</v>
      </c>
      <c r="C761" s="7">
        <v>3.21</v>
      </c>
      <c r="D761" s="7">
        <v>2.02</v>
      </c>
      <c r="E761" s="7">
        <v>3.83</v>
      </c>
      <c r="G761" s="432">
        <f t="shared" si="44"/>
        <v>44886</v>
      </c>
      <c r="H761" s="7">
        <f t="shared" si="45"/>
        <v>1.19</v>
      </c>
      <c r="I761" s="7">
        <f t="shared" si="46"/>
        <v>-0.62000000000000011</v>
      </c>
      <c r="J761">
        <v>0</v>
      </c>
    </row>
    <row r="762" spans="1:10">
      <c r="A762" s="432">
        <f t="shared" si="47"/>
        <v>44887</v>
      </c>
      <c r="B762" t="s">
        <v>1988</v>
      </c>
      <c r="C762" s="7">
        <v>3.13</v>
      </c>
      <c r="D762" s="7">
        <v>1.98</v>
      </c>
      <c r="E762" s="7">
        <v>3.76</v>
      </c>
      <c r="G762" s="432">
        <f t="shared" si="44"/>
        <v>44887</v>
      </c>
      <c r="H762" s="7">
        <f t="shared" si="45"/>
        <v>1.1499999999999999</v>
      </c>
      <c r="I762" s="7">
        <f t="shared" si="46"/>
        <v>-0.62999999999999989</v>
      </c>
      <c r="J762">
        <v>0</v>
      </c>
    </row>
    <row r="763" spans="1:10">
      <c r="A763" s="432">
        <f t="shared" si="47"/>
        <v>44888</v>
      </c>
      <c r="B763" t="s">
        <v>1989</v>
      </c>
      <c r="C763" s="7">
        <v>3.01</v>
      </c>
      <c r="D763" s="7">
        <v>1.92</v>
      </c>
      <c r="E763" s="7">
        <v>3.71</v>
      </c>
      <c r="G763" s="432">
        <f t="shared" si="44"/>
        <v>44888</v>
      </c>
      <c r="H763" s="7">
        <f t="shared" si="45"/>
        <v>1.0899999999999999</v>
      </c>
      <c r="I763" s="7">
        <f t="shared" si="46"/>
        <v>-0.70000000000000018</v>
      </c>
      <c r="J763">
        <v>0</v>
      </c>
    </row>
    <row r="764" spans="1:10">
      <c r="A764" s="432">
        <f t="shared" si="47"/>
        <v>44889</v>
      </c>
      <c r="B764" t="s">
        <v>1990</v>
      </c>
      <c r="C764" s="7">
        <v>3.04</v>
      </c>
      <c r="D764" s="7">
        <v>1.85</v>
      </c>
      <c r="E764" s="7" t="e">
        <v>#N/A</v>
      </c>
      <c r="G764" s="432">
        <f t="shared" si="44"/>
        <v>44889</v>
      </c>
      <c r="H764" s="7">
        <f t="shared" si="45"/>
        <v>1.19</v>
      </c>
      <c r="I764" s="7" t="e">
        <f t="shared" si="46"/>
        <v>#N/A</v>
      </c>
      <c r="J764">
        <v>0</v>
      </c>
    </row>
    <row r="765" spans="1:10">
      <c r="A765" s="432">
        <f t="shared" si="47"/>
        <v>44890</v>
      </c>
      <c r="B765" t="s">
        <v>1991</v>
      </c>
      <c r="C765" s="7">
        <v>3.11</v>
      </c>
      <c r="D765" s="7">
        <v>1.97</v>
      </c>
      <c r="E765" s="7">
        <v>3.68</v>
      </c>
      <c r="G765" s="432">
        <f t="shared" si="44"/>
        <v>44890</v>
      </c>
      <c r="H765" s="7">
        <f t="shared" si="45"/>
        <v>1.1399999999999999</v>
      </c>
      <c r="I765" s="7">
        <f t="shared" si="46"/>
        <v>-0.57000000000000028</v>
      </c>
      <c r="J765">
        <v>0</v>
      </c>
    </row>
    <row r="766" spans="1:10">
      <c r="A766" s="432">
        <f t="shared" si="47"/>
        <v>44893</v>
      </c>
      <c r="B766" t="s">
        <v>1992</v>
      </c>
      <c r="C766" s="7">
        <v>3.13</v>
      </c>
      <c r="D766" s="7">
        <v>1.98</v>
      </c>
      <c r="E766" s="7">
        <v>3.69</v>
      </c>
      <c r="G766" s="432">
        <f t="shared" si="44"/>
        <v>44893</v>
      </c>
      <c r="H766" s="7">
        <f t="shared" si="45"/>
        <v>1.1499999999999999</v>
      </c>
      <c r="I766" s="7">
        <f t="shared" si="46"/>
        <v>-0.56000000000000005</v>
      </c>
      <c r="J766">
        <v>0</v>
      </c>
    </row>
    <row r="767" spans="1:10">
      <c r="A767" s="432">
        <f t="shared" si="47"/>
        <v>44894</v>
      </c>
      <c r="B767" t="s">
        <v>1993</v>
      </c>
      <c r="C767" s="7">
        <v>3.12</v>
      </c>
      <c r="D767" s="7">
        <v>1.93</v>
      </c>
      <c r="E767" s="7">
        <v>3.75</v>
      </c>
      <c r="G767" s="432">
        <f t="shared" si="44"/>
        <v>44894</v>
      </c>
      <c r="H767" s="7">
        <f t="shared" si="45"/>
        <v>1.1900000000000002</v>
      </c>
      <c r="I767" s="7">
        <f t="shared" si="46"/>
        <v>-0.62999999999999989</v>
      </c>
      <c r="J767">
        <v>0</v>
      </c>
    </row>
    <row r="768" spans="1:10">
      <c r="A768" s="432">
        <f t="shared" si="47"/>
        <v>44895</v>
      </c>
      <c r="B768" t="s">
        <v>1994</v>
      </c>
      <c r="C768" s="7">
        <v>3.16</v>
      </c>
      <c r="D768" s="7">
        <v>1.94</v>
      </c>
      <c r="E768" s="7">
        <v>3.68</v>
      </c>
      <c r="G768" s="432">
        <f t="shared" si="44"/>
        <v>44895</v>
      </c>
      <c r="H768" s="7">
        <f t="shared" si="45"/>
        <v>1.2200000000000002</v>
      </c>
      <c r="I768" s="7">
        <f t="shared" si="46"/>
        <v>-0.52</v>
      </c>
      <c r="J768">
        <v>0</v>
      </c>
    </row>
    <row r="769" spans="1:10">
      <c r="A769" s="432">
        <f t="shared" si="47"/>
        <v>44896</v>
      </c>
      <c r="B769" t="s">
        <v>1995</v>
      </c>
      <c r="C769" s="7">
        <v>3.1</v>
      </c>
      <c r="D769" s="7">
        <v>1.82</v>
      </c>
      <c r="E769" s="7">
        <v>3.53</v>
      </c>
      <c r="G769" s="432">
        <f t="shared" si="44"/>
        <v>44896</v>
      </c>
      <c r="H769" s="7">
        <f t="shared" si="45"/>
        <v>1.28</v>
      </c>
      <c r="I769" s="7">
        <f t="shared" si="46"/>
        <v>-0.42999999999999972</v>
      </c>
      <c r="J769">
        <v>0</v>
      </c>
    </row>
    <row r="770" spans="1:10">
      <c r="A770" s="432">
        <f t="shared" si="47"/>
        <v>44897</v>
      </c>
      <c r="B770" t="s">
        <v>1996</v>
      </c>
      <c r="C770" s="7">
        <v>3.15</v>
      </c>
      <c r="D770" s="7">
        <v>1.86</v>
      </c>
      <c r="E770" s="7">
        <v>3.51</v>
      </c>
      <c r="G770" s="432">
        <f t="shared" si="44"/>
        <v>44897</v>
      </c>
      <c r="H770" s="7">
        <f t="shared" si="45"/>
        <v>1.2899999999999998</v>
      </c>
      <c r="I770" s="7">
        <f t="shared" si="46"/>
        <v>-0.35999999999999988</v>
      </c>
      <c r="J770">
        <v>0</v>
      </c>
    </row>
    <row r="771" spans="1:10">
      <c r="A771" s="432">
        <f t="shared" si="47"/>
        <v>44900</v>
      </c>
      <c r="B771" t="s">
        <v>1997</v>
      </c>
      <c r="C771" s="7">
        <v>3.1</v>
      </c>
      <c r="D771" s="7">
        <v>1.88</v>
      </c>
      <c r="E771" s="7">
        <v>3.6</v>
      </c>
      <c r="G771" s="432">
        <f t="shared" si="44"/>
        <v>44900</v>
      </c>
      <c r="H771" s="7">
        <f t="shared" si="45"/>
        <v>1.2200000000000002</v>
      </c>
      <c r="I771" s="7">
        <f t="shared" si="46"/>
        <v>-0.5</v>
      </c>
      <c r="J771">
        <v>0</v>
      </c>
    </row>
    <row r="772" spans="1:10">
      <c r="A772" s="432">
        <f t="shared" si="47"/>
        <v>44901</v>
      </c>
      <c r="B772" t="s">
        <v>1998</v>
      </c>
      <c r="C772" s="7">
        <v>3.08</v>
      </c>
      <c r="D772" s="7">
        <v>1.8</v>
      </c>
      <c r="E772" s="7">
        <v>3.51</v>
      </c>
      <c r="G772" s="432">
        <f t="shared" si="44"/>
        <v>44901</v>
      </c>
      <c r="H772" s="7">
        <f t="shared" si="45"/>
        <v>1.28</v>
      </c>
      <c r="I772" s="7">
        <f t="shared" si="46"/>
        <v>-0.42999999999999972</v>
      </c>
      <c r="J772">
        <v>0</v>
      </c>
    </row>
    <row r="773" spans="1:10">
      <c r="A773" s="432">
        <f t="shared" si="47"/>
        <v>44902</v>
      </c>
      <c r="B773" t="s">
        <v>1999</v>
      </c>
      <c r="C773" s="7">
        <v>3.05</v>
      </c>
      <c r="D773" s="7">
        <v>1.78</v>
      </c>
      <c r="E773" s="7">
        <v>3.42</v>
      </c>
      <c r="G773" s="432">
        <f t="shared" si="44"/>
        <v>44902</v>
      </c>
      <c r="H773" s="7">
        <f t="shared" si="45"/>
        <v>1.2699999999999998</v>
      </c>
      <c r="I773" s="7">
        <f t="shared" si="46"/>
        <v>-0.37000000000000011</v>
      </c>
      <c r="J773">
        <v>0</v>
      </c>
    </row>
    <row r="774" spans="1:10">
      <c r="A774" s="432">
        <f t="shared" si="47"/>
        <v>44903</v>
      </c>
      <c r="B774" t="s">
        <v>2000</v>
      </c>
      <c r="C774" s="7">
        <v>3.09</v>
      </c>
      <c r="D774" s="7">
        <v>1.82</v>
      </c>
      <c r="E774" s="7">
        <v>3.48</v>
      </c>
      <c r="G774" s="432">
        <f t="shared" si="44"/>
        <v>44903</v>
      </c>
      <c r="H774" s="7">
        <f t="shared" si="45"/>
        <v>1.2699999999999998</v>
      </c>
      <c r="I774" s="7">
        <f t="shared" si="46"/>
        <v>-0.39000000000000012</v>
      </c>
      <c r="J774">
        <v>0</v>
      </c>
    </row>
    <row r="775" spans="1:10">
      <c r="A775" s="432">
        <f t="shared" si="47"/>
        <v>44904</v>
      </c>
      <c r="B775" t="s">
        <v>2001</v>
      </c>
      <c r="C775" s="7">
        <v>3.18</v>
      </c>
      <c r="D775" s="7">
        <v>1.92</v>
      </c>
      <c r="E775" s="7">
        <v>3.57</v>
      </c>
      <c r="G775" s="432">
        <f t="shared" si="44"/>
        <v>44904</v>
      </c>
      <c r="H775" s="7">
        <f t="shared" si="45"/>
        <v>1.2600000000000002</v>
      </c>
      <c r="I775" s="7">
        <f t="shared" si="46"/>
        <v>-0.38999999999999968</v>
      </c>
      <c r="J775">
        <v>0</v>
      </c>
    </row>
    <row r="776" spans="1:10">
      <c r="A776" s="432">
        <f t="shared" si="47"/>
        <v>44907</v>
      </c>
      <c r="B776" t="s">
        <v>2002</v>
      </c>
      <c r="C776" s="7">
        <v>3.2</v>
      </c>
      <c r="D776" s="7">
        <v>1.94</v>
      </c>
      <c r="E776" s="7">
        <v>3.61</v>
      </c>
      <c r="G776" s="432">
        <f t="shared" si="44"/>
        <v>44907</v>
      </c>
      <c r="H776" s="7">
        <f t="shared" si="45"/>
        <v>1.2600000000000002</v>
      </c>
      <c r="I776" s="7">
        <f t="shared" si="46"/>
        <v>-0.4099999999999997</v>
      </c>
      <c r="J776">
        <v>0</v>
      </c>
    </row>
    <row r="777" spans="1:10">
      <c r="A777" s="432">
        <f t="shared" si="47"/>
        <v>44908</v>
      </c>
      <c r="B777" t="s">
        <v>2003</v>
      </c>
      <c r="C777" s="7">
        <v>3.3</v>
      </c>
      <c r="D777" s="7">
        <v>1.91</v>
      </c>
      <c r="E777" s="7">
        <v>3.51</v>
      </c>
      <c r="G777" s="432">
        <f t="shared" ref="G777:G840" si="48">A777</f>
        <v>44908</v>
      </c>
      <c r="H777" s="7">
        <f t="shared" ref="H777:H840" si="49">C777-D777</f>
        <v>1.39</v>
      </c>
      <c r="I777" s="7">
        <f t="shared" ref="I777:I840" si="50">C777-E777</f>
        <v>-0.20999999999999996</v>
      </c>
      <c r="J777">
        <v>0</v>
      </c>
    </row>
    <row r="778" spans="1:10">
      <c r="A778" s="432">
        <f t="shared" si="47"/>
        <v>44909</v>
      </c>
      <c r="B778" t="s">
        <v>2004</v>
      </c>
      <c r="C778" s="7">
        <v>3.31</v>
      </c>
      <c r="D778" s="7">
        <v>1.94</v>
      </c>
      <c r="E778" s="7">
        <v>3.49</v>
      </c>
      <c r="G778" s="432">
        <f t="shared" si="48"/>
        <v>44909</v>
      </c>
      <c r="H778" s="7">
        <f t="shared" si="49"/>
        <v>1.37</v>
      </c>
      <c r="I778" s="7">
        <f t="shared" si="50"/>
        <v>-0.18000000000000016</v>
      </c>
      <c r="J778">
        <v>0</v>
      </c>
    </row>
    <row r="779" spans="1:10">
      <c r="A779" s="432">
        <f t="shared" si="47"/>
        <v>44910</v>
      </c>
      <c r="B779" t="s">
        <v>2005</v>
      </c>
      <c r="C779" s="7">
        <v>3.25</v>
      </c>
      <c r="D779" s="7">
        <v>2.09</v>
      </c>
      <c r="E779" s="7">
        <v>3.44</v>
      </c>
      <c r="G779" s="432">
        <f t="shared" si="48"/>
        <v>44910</v>
      </c>
      <c r="H779" s="7">
        <f t="shared" si="49"/>
        <v>1.1600000000000001</v>
      </c>
      <c r="I779" s="7">
        <f t="shared" si="50"/>
        <v>-0.18999999999999995</v>
      </c>
      <c r="J779">
        <v>0</v>
      </c>
    </row>
    <row r="780" spans="1:10">
      <c r="A780" s="432">
        <f t="shared" si="47"/>
        <v>44911</v>
      </c>
      <c r="B780" t="s">
        <v>2006</v>
      </c>
      <c r="C780" s="7">
        <v>3.33</v>
      </c>
      <c r="D780" s="7">
        <v>2.16</v>
      </c>
      <c r="E780" s="7">
        <v>3.48</v>
      </c>
      <c r="G780" s="432">
        <f t="shared" si="48"/>
        <v>44911</v>
      </c>
      <c r="H780" s="7">
        <f t="shared" si="49"/>
        <v>1.17</v>
      </c>
      <c r="I780" s="7">
        <f t="shared" si="50"/>
        <v>-0.14999999999999991</v>
      </c>
      <c r="J780">
        <v>0</v>
      </c>
    </row>
    <row r="781" spans="1:10">
      <c r="A781" s="432">
        <f t="shared" si="47"/>
        <v>44914</v>
      </c>
      <c r="B781" t="s">
        <v>2007</v>
      </c>
      <c r="C781" s="7">
        <v>3.5</v>
      </c>
      <c r="D781" s="7">
        <v>2.2000000000000002</v>
      </c>
      <c r="E781" s="7">
        <v>3.57</v>
      </c>
      <c r="G781" s="432">
        <f t="shared" si="48"/>
        <v>44914</v>
      </c>
      <c r="H781" s="7">
        <f t="shared" si="49"/>
        <v>1.2999999999999998</v>
      </c>
      <c r="I781" s="7">
        <f t="shared" si="50"/>
        <v>-6.999999999999984E-2</v>
      </c>
      <c r="J781">
        <v>0</v>
      </c>
    </row>
    <row r="782" spans="1:10">
      <c r="A782" s="432">
        <f t="shared" ref="A782:A845" si="51">+A777+7</f>
        <v>44915</v>
      </c>
      <c r="B782" t="s">
        <v>2008</v>
      </c>
      <c r="C782" s="7">
        <v>3.6</v>
      </c>
      <c r="D782" s="7">
        <v>2.2999999999999998</v>
      </c>
      <c r="E782" s="7">
        <v>3.69</v>
      </c>
      <c r="G782" s="432">
        <f t="shared" si="48"/>
        <v>44915</v>
      </c>
      <c r="H782" s="7">
        <f t="shared" si="49"/>
        <v>1.3000000000000003</v>
      </c>
      <c r="I782" s="7">
        <f t="shared" si="50"/>
        <v>-8.9999999999999858E-2</v>
      </c>
      <c r="J782">
        <v>0</v>
      </c>
    </row>
    <row r="783" spans="1:10">
      <c r="A783" s="432">
        <f t="shared" si="51"/>
        <v>44916</v>
      </c>
      <c r="B783" t="s">
        <v>2009</v>
      </c>
      <c r="C783" s="7">
        <v>3.57</v>
      </c>
      <c r="D783" s="7">
        <v>2.31</v>
      </c>
      <c r="E783" s="7">
        <v>3.68</v>
      </c>
      <c r="G783" s="432">
        <f t="shared" si="48"/>
        <v>44916</v>
      </c>
      <c r="H783" s="7">
        <f t="shared" si="49"/>
        <v>1.2599999999999998</v>
      </c>
      <c r="I783" s="7">
        <f t="shared" si="50"/>
        <v>-0.11000000000000032</v>
      </c>
      <c r="J783">
        <v>0</v>
      </c>
    </row>
    <row r="784" spans="1:10">
      <c r="A784" s="432">
        <f t="shared" si="51"/>
        <v>44917</v>
      </c>
      <c r="B784" t="s">
        <v>2010</v>
      </c>
      <c r="C784" s="7">
        <v>3.6</v>
      </c>
      <c r="D784" s="7">
        <v>2.35</v>
      </c>
      <c r="E784" s="7">
        <v>3.67</v>
      </c>
      <c r="G784" s="432">
        <f t="shared" si="48"/>
        <v>44917</v>
      </c>
      <c r="H784" s="7">
        <f t="shared" si="49"/>
        <v>1.25</v>
      </c>
      <c r="I784" s="7">
        <f t="shared" si="50"/>
        <v>-6.999999999999984E-2</v>
      </c>
      <c r="J784">
        <v>0</v>
      </c>
    </row>
    <row r="785" spans="1:10">
      <c r="A785" s="432">
        <f t="shared" si="51"/>
        <v>44918</v>
      </c>
      <c r="B785" t="s">
        <v>2011</v>
      </c>
      <c r="C785" s="7">
        <v>3.63</v>
      </c>
      <c r="D785" s="7">
        <v>2.41</v>
      </c>
      <c r="E785" s="7">
        <v>3.75</v>
      </c>
      <c r="G785" s="432">
        <f t="shared" si="48"/>
        <v>44918</v>
      </c>
      <c r="H785" s="7">
        <f t="shared" si="49"/>
        <v>1.2199999999999998</v>
      </c>
      <c r="I785" s="7">
        <f t="shared" si="50"/>
        <v>-0.12000000000000011</v>
      </c>
      <c r="J785">
        <v>0</v>
      </c>
    </row>
    <row r="786" spans="1:10">
      <c r="A786" s="432">
        <f t="shared" si="51"/>
        <v>44921</v>
      </c>
      <c r="B786" t="s">
        <v>2012</v>
      </c>
      <c r="C786" s="7">
        <v>3.64</v>
      </c>
      <c r="D786" s="7">
        <v>2.4</v>
      </c>
      <c r="E786" s="7" t="e">
        <v>#N/A</v>
      </c>
      <c r="G786" s="432">
        <f t="shared" si="48"/>
        <v>44921</v>
      </c>
      <c r="H786" s="7">
        <f t="shared" si="49"/>
        <v>1.2400000000000002</v>
      </c>
      <c r="I786" s="7" t="e">
        <f t="shared" si="50"/>
        <v>#N/A</v>
      </c>
      <c r="J786">
        <v>0</v>
      </c>
    </row>
    <row r="787" spans="1:10">
      <c r="A787" s="432">
        <f t="shared" si="51"/>
        <v>44922</v>
      </c>
      <c r="B787" t="s">
        <v>2013</v>
      </c>
      <c r="C787" s="7">
        <v>3.64</v>
      </c>
      <c r="D787" s="7">
        <v>2.52</v>
      </c>
      <c r="E787" s="7">
        <v>3.84</v>
      </c>
      <c r="G787" s="432">
        <f t="shared" si="48"/>
        <v>44922</v>
      </c>
      <c r="H787" s="7">
        <f t="shared" si="49"/>
        <v>1.1200000000000001</v>
      </c>
      <c r="I787" s="7">
        <f t="shared" si="50"/>
        <v>-0.19999999999999973</v>
      </c>
      <c r="J787">
        <v>0</v>
      </c>
    </row>
    <row r="788" spans="1:10">
      <c r="A788" s="432">
        <f t="shared" si="51"/>
        <v>44923</v>
      </c>
      <c r="B788" t="s">
        <v>2014</v>
      </c>
      <c r="C788" s="7">
        <v>3.65</v>
      </c>
      <c r="D788" s="7">
        <v>2.5099999999999998</v>
      </c>
      <c r="E788" s="7">
        <v>3.88</v>
      </c>
      <c r="G788" s="432">
        <f t="shared" si="48"/>
        <v>44923</v>
      </c>
      <c r="H788" s="7">
        <f t="shared" si="49"/>
        <v>1.1400000000000001</v>
      </c>
      <c r="I788" s="7">
        <f t="shared" si="50"/>
        <v>-0.22999999999999998</v>
      </c>
      <c r="J788">
        <v>0</v>
      </c>
    </row>
    <row r="789" spans="1:10">
      <c r="A789" s="432">
        <f t="shared" si="51"/>
        <v>44924</v>
      </c>
      <c r="B789" t="s">
        <v>2015</v>
      </c>
      <c r="C789" s="7">
        <v>3.66</v>
      </c>
      <c r="D789" s="7">
        <v>2.46</v>
      </c>
      <c r="E789" s="7">
        <v>3.83</v>
      </c>
      <c r="G789" s="432">
        <f t="shared" si="48"/>
        <v>44924</v>
      </c>
      <c r="H789" s="7">
        <f t="shared" si="49"/>
        <v>1.2000000000000002</v>
      </c>
      <c r="I789" s="7">
        <f t="shared" si="50"/>
        <v>-0.16999999999999993</v>
      </c>
      <c r="J789">
        <v>0</v>
      </c>
    </row>
    <row r="790" spans="1:10">
      <c r="A790" s="432">
        <f t="shared" si="51"/>
        <v>44925</v>
      </c>
      <c r="B790" t="s">
        <v>2016</v>
      </c>
      <c r="C790" s="7">
        <v>3.67</v>
      </c>
      <c r="D790" s="7">
        <v>2.57</v>
      </c>
      <c r="E790" s="7">
        <v>3.88</v>
      </c>
      <c r="G790" s="432">
        <f t="shared" si="48"/>
        <v>44925</v>
      </c>
      <c r="H790" s="7">
        <f t="shared" si="49"/>
        <v>1.1000000000000001</v>
      </c>
      <c r="I790" s="7">
        <f t="shared" si="50"/>
        <v>-0.20999999999999996</v>
      </c>
      <c r="J790">
        <v>0</v>
      </c>
    </row>
    <row r="791" spans="1:10">
      <c r="A791" s="432">
        <f t="shared" si="51"/>
        <v>44928</v>
      </c>
      <c r="B791" t="s">
        <v>2017</v>
      </c>
      <c r="C791" s="7">
        <v>3.67</v>
      </c>
      <c r="D791" s="7">
        <v>2.44</v>
      </c>
      <c r="E791" s="7" t="e">
        <v>#N/A</v>
      </c>
      <c r="G791" s="432">
        <f t="shared" si="48"/>
        <v>44928</v>
      </c>
      <c r="H791" s="7">
        <f t="shared" si="49"/>
        <v>1.23</v>
      </c>
      <c r="I791" s="7" t="e">
        <f t="shared" si="50"/>
        <v>#N/A</v>
      </c>
      <c r="J791">
        <v>0</v>
      </c>
    </row>
    <row r="792" spans="1:10">
      <c r="A792" s="432">
        <f t="shared" si="51"/>
        <v>44929</v>
      </c>
      <c r="B792" t="s">
        <v>2018</v>
      </c>
      <c r="C792" s="7">
        <v>3.65</v>
      </c>
      <c r="D792" s="7">
        <v>2.39</v>
      </c>
      <c r="E792" s="7">
        <v>3.79</v>
      </c>
      <c r="G792" s="432">
        <f t="shared" si="48"/>
        <v>44929</v>
      </c>
      <c r="H792" s="7">
        <f t="shared" si="49"/>
        <v>1.2599999999999998</v>
      </c>
      <c r="I792" s="7">
        <f t="shared" si="50"/>
        <v>-0.14000000000000012</v>
      </c>
      <c r="J792">
        <v>0</v>
      </c>
    </row>
    <row r="793" spans="1:10">
      <c r="A793" s="432">
        <f t="shared" si="51"/>
        <v>44930</v>
      </c>
      <c r="B793" t="s">
        <v>2019</v>
      </c>
      <c r="C793" s="7">
        <v>3.5</v>
      </c>
      <c r="D793" s="7">
        <v>2.2799999999999998</v>
      </c>
      <c r="E793" s="7">
        <v>3.69</v>
      </c>
      <c r="G793" s="432">
        <f t="shared" si="48"/>
        <v>44930</v>
      </c>
      <c r="H793" s="7">
        <f t="shared" si="49"/>
        <v>1.2200000000000002</v>
      </c>
      <c r="I793" s="7">
        <f t="shared" si="50"/>
        <v>-0.18999999999999995</v>
      </c>
      <c r="J793">
        <v>0</v>
      </c>
    </row>
    <row r="794" spans="1:10">
      <c r="A794" s="432">
        <f t="shared" si="51"/>
        <v>44931</v>
      </c>
      <c r="B794" t="s">
        <v>2020</v>
      </c>
      <c r="C794" s="7">
        <v>3.55</v>
      </c>
      <c r="D794" s="7">
        <v>2.29</v>
      </c>
      <c r="E794" s="7">
        <v>3.71</v>
      </c>
      <c r="G794" s="432">
        <f t="shared" si="48"/>
        <v>44931</v>
      </c>
      <c r="H794" s="7">
        <f t="shared" si="49"/>
        <v>1.2599999999999998</v>
      </c>
      <c r="I794" s="7">
        <f t="shared" si="50"/>
        <v>-0.16000000000000014</v>
      </c>
      <c r="J794">
        <v>0</v>
      </c>
    </row>
    <row r="795" spans="1:10">
      <c r="A795" s="432">
        <f t="shared" si="51"/>
        <v>44932</v>
      </c>
      <c r="B795" t="s">
        <v>2021</v>
      </c>
      <c r="C795" s="7">
        <v>3.47</v>
      </c>
      <c r="D795" s="7">
        <v>2.2000000000000002</v>
      </c>
      <c r="E795" s="7">
        <v>3.55</v>
      </c>
      <c r="G795" s="432">
        <f t="shared" si="48"/>
        <v>44932</v>
      </c>
      <c r="H795" s="7">
        <f t="shared" si="49"/>
        <v>1.27</v>
      </c>
      <c r="I795" s="7">
        <f t="shared" si="50"/>
        <v>-7.9999999999999627E-2</v>
      </c>
      <c r="J795">
        <v>0</v>
      </c>
    </row>
    <row r="796" spans="1:10">
      <c r="A796" s="432">
        <f t="shared" si="51"/>
        <v>44935</v>
      </c>
      <c r="B796" t="s">
        <v>2022</v>
      </c>
      <c r="C796" s="7">
        <v>3.53</v>
      </c>
      <c r="D796" s="7">
        <v>2.2400000000000002</v>
      </c>
      <c r="E796" s="7">
        <v>3.53</v>
      </c>
      <c r="G796" s="432">
        <f t="shared" si="48"/>
        <v>44935</v>
      </c>
      <c r="H796" s="7">
        <f t="shared" si="49"/>
        <v>1.2899999999999996</v>
      </c>
      <c r="I796" s="7">
        <f t="shared" si="50"/>
        <v>0</v>
      </c>
      <c r="J796">
        <v>0</v>
      </c>
    </row>
    <row r="797" spans="1:10">
      <c r="A797" s="432">
        <f t="shared" si="51"/>
        <v>44936</v>
      </c>
      <c r="B797" t="s">
        <v>2023</v>
      </c>
      <c r="C797" s="7">
        <v>3.56</v>
      </c>
      <c r="D797" s="7">
        <v>2.2799999999999998</v>
      </c>
      <c r="E797" s="7">
        <v>3.61</v>
      </c>
      <c r="G797" s="432">
        <f t="shared" si="48"/>
        <v>44936</v>
      </c>
      <c r="H797" s="7">
        <f t="shared" si="49"/>
        <v>1.2800000000000002</v>
      </c>
      <c r="I797" s="7">
        <f t="shared" si="50"/>
        <v>-4.9999999999999822E-2</v>
      </c>
      <c r="J797">
        <v>0</v>
      </c>
    </row>
    <row r="798" spans="1:10">
      <c r="A798" s="432">
        <f t="shared" si="51"/>
        <v>44937</v>
      </c>
      <c r="B798" t="s">
        <v>2024</v>
      </c>
      <c r="C798" s="7">
        <v>3.41</v>
      </c>
      <c r="D798" s="7">
        <v>2.16</v>
      </c>
      <c r="E798" s="7">
        <v>3.54</v>
      </c>
      <c r="G798" s="432">
        <f t="shared" si="48"/>
        <v>44937</v>
      </c>
      <c r="H798" s="7">
        <f t="shared" si="49"/>
        <v>1.25</v>
      </c>
      <c r="I798" s="7">
        <f t="shared" si="50"/>
        <v>-0.12999999999999989</v>
      </c>
      <c r="J798">
        <v>0</v>
      </c>
    </row>
    <row r="799" spans="1:10">
      <c r="A799" s="432">
        <f t="shared" si="51"/>
        <v>44938</v>
      </c>
      <c r="B799" t="s">
        <v>2025</v>
      </c>
      <c r="C799" s="7">
        <v>3.32</v>
      </c>
      <c r="D799" s="7">
        <v>2.11</v>
      </c>
      <c r="E799" s="7">
        <v>3.43</v>
      </c>
      <c r="G799" s="432">
        <f t="shared" si="48"/>
        <v>44938</v>
      </c>
      <c r="H799" s="7">
        <f t="shared" si="49"/>
        <v>1.21</v>
      </c>
      <c r="I799" s="7">
        <f t="shared" si="50"/>
        <v>-0.11000000000000032</v>
      </c>
      <c r="J799">
        <v>0</v>
      </c>
    </row>
    <row r="800" spans="1:10">
      <c r="A800" s="432">
        <f t="shared" si="51"/>
        <v>44939</v>
      </c>
      <c r="B800" t="s">
        <v>2026</v>
      </c>
      <c r="C800" s="7">
        <v>3.37</v>
      </c>
      <c r="D800" s="7">
        <v>2.17</v>
      </c>
      <c r="E800" s="7">
        <v>3.49</v>
      </c>
      <c r="G800" s="432">
        <f t="shared" si="48"/>
        <v>44939</v>
      </c>
      <c r="H800" s="7">
        <f t="shared" si="49"/>
        <v>1.2000000000000002</v>
      </c>
      <c r="I800" s="7">
        <f t="shared" si="50"/>
        <v>-0.12000000000000011</v>
      </c>
      <c r="J800">
        <v>0</v>
      </c>
    </row>
    <row r="801" spans="1:10">
      <c r="A801" s="432">
        <f t="shared" si="51"/>
        <v>44942</v>
      </c>
      <c r="B801" t="s">
        <v>2027</v>
      </c>
      <c r="C801" s="7">
        <v>3.39</v>
      </c>
      <c r="D801" s="7">
        <v>2.17</v>
      </c>
      <c r="E801" s="7" t="e">
        <v>#N/A</v>
      </c>
      <c r="G801" s="432">
        <f t="shared" si="48"/>
        <v>44942</v>
      </c>
      <c r="H801" s="7">
        <f t="shared" si="49"/>
        <v>1.2200000000000002</v>
      </c>
      <c r="I801" s="7" t="e">
        <f t="shared" si="50"/>
        <v>#N/A</v>
      </c>
      <c r="J801">
        <v>0</v>
      </c>
    </row>
    <row r="802" spans="1:10">
      <c r="A802" s="432">
        <f t="shared" si="51"/>
        <v>44943</v>
      </c>
      <c r="B802" t="s">
        <v>2028</v>
      </c>
      <c r="C802" s="7">
        <v>3.33</v>
      </c>
      <c r="D802" s="7">
        <v>2.09</v>
      </c>
      <c r="E802" s="7">
        <v>3.53</v>
      </c>
      <c r="G802" s="432">
        <f t="shared" si="48"/>
        <v>44943</v>
      </c>
      <c r="H802" s="7">
        <f t="shared" si="49"/>
        <v>1.2400000000000002</v>
      </c>
      <c r="I802" s="7">
        <f t="shared" si="50"/>
        <v>-0.19999999999999973</v>
      </c>
      <c r="J802">
        <v>0</v>
      </c>
    </row>
    <row r="803" spans="1:10">
      <c r="A803" s="432">
        <f t="shared" si="51"/>
        <v>44944</v>
      </c>
      <c r="B803" t="s">
        <v>2029</v>
      </c>
      <c r="C803" s="7">
        <v>3.31</v>
      </c>
      <c r="D803" s="7">
        <v>2</v>
      </c>
      <c r="E803" s="7">
        <v>3.37</v>
      </c>
      <c r="G803" s="432">
        <f t="shared" si="48"/>
        <v>44944</v>
      </c>
      <c r="H803" s="7">
        <f t="shared" si="49"/>
        <v>1.31</v>
      </c>
      <c r="I803" s="7">
        <f t="shared" si="50"/>
        <v>-6.0000000000000053E-2</v>
      </c>
      <c r="J803">
        <v>0</v>
      </c>
    </row>
    <row r="804" spans="1:10">
      <c r="A804" s="432">
        <f t="shared" si="51"/>
        <v>44945</v>
      </c>
      <c r="B804" t="s">
        <v>2030</v>
      </c>
      <c r="C804" s="7">
        <v>3.32</v>
      </c>
      <c r="D804" s="7">
        <v>2.0699999999999998</v>
      </c>
      <c r="E804" s="7">
        <v>3.39</v>
      </c>
      <c r="G804" s="432">
        <f t="shared" si="48"/>
        <v>44945</v>
      </c>
      <c r="H804" s="7">
        <f t="shared" si="49"/>
        <v>1.25</v>
      </c>
      <c r="I804" s="7">
        <f t="shared" si="50"/>
        <v>-7.0000000000000284E-2</v>
      </c>
      <c r="J804">
        <v>0</v>
      </c>
    </row>
    <row r="805" spans="1:10">
      <c r="A805" s="432">
        <f t="shared" si="51"/>
        <v>44946</v>
      </c>
      <c r="B805" t="s">
        <v>2031</v>
      </c>
      <c r="C805" s="7">
        <v>3.37</v>
      </c>
      <c r="D805" s="7">
        <v>2.17</v>
      </c>
      <c r="E805" s="7">
        <v>3.48</v>
      </c>
      <c r="G805" s="432">
        <f t="shared" si="48"/>
        <v>44946</v>
      </c>
      <c r="H805" s="7">
        <f t="shared" si="49"/>
        <v>1.2000000000000002</v>
      </c>
      <c r="I805" s="7">
        <f t="shared" si="50"/>
        <v>-0.10999999999999988</v>
      </c>
      <c r="J805">
        <v>0</v>
      </c>
    </row>
    <row r="806" spans="1:10">
      <c r="A806" s="432">
        <f t="shared" si="51"/>
        <v>44949</v>
      </c>
      <c r="B806" t="s">
        <v>2032</v>
      </c>
      <c r="C806" s="7">
        <v>3.36</v>
      </c>
      <c r="D806" s="7">
        <v>2.21</v>
      </c>
      <c r="E806" s="7">
        <v>3.52</v>
      </c>
      <c r="G806" s="432">
        <f t="shared" si="48"/>
        <v>44949</v>
      </c>
      <c r="H806" s="7">
        <f t="shared" si="49"/>
        <v>1.1499999999999999</v>
      </c>
      <c r="I806" s="7">
        <f t="shared" si="50"/>
        <v>-0.16000000000000014</v>
      </c>
      <c r="J806">
        <v>0</v>
      </c>
    </row>
    <row r="807" spans="1:10">
      <c r="A807" s="432">
        <f t="shared" si="51"/>
        <v>44950</v>
      </c>
      <c r="B807" t="s">
        <v>2033</v>
      </c>
      <c r="C807" s="7">
        <v>3.28</v>
      </c>
      <c r="D807" s="7">
        <v>2.16</v>
      </c>
      <c r="E807" s="7">
        <v>3.46</v>
      </c>
      <c r="G807" s="432">
        <f t="shared" si="48"/>
        <v>44950</v>
      </c>
      <c r="H807" s="7">
        <f t="shared" si="49"/>
        <v>1.1199999999999997</v>
      </c>
      <c r="I807" s="7">
        <f t="shared" si="50"/>
        <v>-0.18000000000000016</v>
      </c>
      <c r="J807">
        <v>0</v>
      </c>
    </row>
    <row r="808" spans="1:10">
      <c r="A808" s="432">
        <f t="shared" si="51"/>
        <v>44951</v>
      </c>
      <c r="B808" t="s">
        <v>2034</v>
      </c>
      <c r="C808" s="7">
        <v>3.24</v>
      </c>
      <c r="D808" s="7">
        <v>2.15</v>
      </c>
      <c r="E808" s="7">
        <v>3.46</v>
      </c>
      <c r="G808" s="432">
        <f t="shared" si="48"/>
        <v>44951</v>
      </c>
      <c r="H808" s="7">
        <f t="shared" si="49"/>
        <v>1.0900000000000003</v>
      </c>
      <c r="I808" s="7">
        <f t="shared" si="50"/>
        <v>-0.21999999999999975</v>
      </c>
      <c r="J808">
        <v>0</v>
      </c>
    </row>
    <row r="809" spans="1:10">
      <c r="A809" s="432">
        <f t="shared" si="51"/>
        <v>44952</v>
      </c>
      <c r="B809" t="s">
        <v>2035</v>
      </c>
      <c r="C809" s="7">
        <v>3.3</v>
      </c>
      <c r="D809" s="7">
        <v>2.2000000000000002</v>
      </c>
      <c r="E809" s="7">
        <v>3.49</v>
      </c>
      <c r="G809" s="432">
        <f t="shared" si="48"/>
        <v>44952</v>
      </c>
      <c r="H809" s="7">
        <f t="shared" si="49"/>
        <v>1.0999999999999996</v>
      </c>
      <c r="I809" s="7">
        <f t="shared" si="50"/>
        <v>-0.19000000000000039</v>
      </c>
      <c r="J809">
        <v>0</v>
      </c>
    </row>
    <row r="810" spans="1:10">
      <c r="A810" s="432">
        <f t="shared" si="51"/>
        <v>44953</v>
      </c>
      <c r="B810" t="s">
        <v>2036</v>
      </c>
      <c r="C810" s="7">
        <v>3.33</v>
      </c>
      <c r="D810" s="7">
        <v>2.23</v>
      </c>
      <c r="E810" s="7">
        <v>3.52</v>
      </c>
      <c r="G810" s="432">
        <f t="shared" si="48"/>
        <v>44953</v>
      </c>
      <c r="H810" s="7">
        <f t="shared" si="49"/>
        <v>1.1000000000000001</v>
      </c>
      <c r="I810" s="7">
        <f t="shared" si="50"/>
        <v>-0.18999999999999995</v>
      </c>
      <c r="J810">
        <v>0</v>
      </c>
    </row>
    <row r="811" spans="1:10">
      <c r="A811" s="432">
        <f t="shared" si="51"/>
        <v>44956</v>
      </c>
      <c r="B811" t="s">
        <v>2037</v>
      </c>
      <c r="C811" s="7">
        <v>3.35</v>
      </c>
      <c r="D811" s="7">
        <v>2.31</v>
      </c>
      <c r="E811" s="7">
        <v>3.55</v>
      </c>
      <c r="G811" s="432">
        <f t="shared" si="48"/>
        <v>44956</v>
      </c>
      <c r="H811" s="7">
        <f t="shared" si="49"/>
        <v>1.04</v>
      </c>
      <c r="I811" s="7">
        <f t="shared" si="50"/>
        <v>-0.19999999999999973</v>
      </c>
      <c r="J811">
        <v>0</v>
      </c>
    </row>
    <row r="812" spans="1:10">
      <c r="A812" s="432">
        <f t="shared" si="51"/>
        <v>44957</v>
      </c>
      <c r="B812" t="s">
        <v>2038</v>
      </c>
      <c r="C812" s="7">
        <v>3.34</v>
      </c>
      <c r="D812" s="7">
        <v>2.29</v>
      </c>
      <c r="E812" s="7">
        <v>3.52</v>
      </c>
      <c r="G812" s="432">
        <f t="shared" si="48"/>
        <v>44957</v>
      </c>
      <c r="H812" s="7">
        <f t="shared" si="49"/>
        <v>1.0499999999999998</v>
      </c>
      <c r="I812" s="7">
        <f t="shared" si="50"/>
        <v>-0.18000000000000016</v>
      </c>
      <c r="J812">
        <v>0</v>
      </c>
    </row>
    <row r="813" spans="1:10">
      <c r="A813" s="432">
        <f t="shared" si="51"/>
        <v>44958</v>
      </c>
      <c r="B813" t="s">
        <v>2039</v>
      </c>
      <c r="C813" s="7">
        <v>3.3</v>
      </c>
      <c r="D813" s="7">
        <v>2.25</v>
      </c>
      <c r="E813" s="7">
        <v>3.39</v>
      </c>
      <c r="G813" s="432">
        <f t="shared" si="48"/>
        <v>44958</v>
      </c>
      <c r="H813" s="7">
        <f t="shared" si="49"/>
        <v>1.0499999999999998</v>
      </c>
      <c r="I813" s="7">
        <f t="shared" si="50"/>
        <v>-9.0000000000000302E-2</v>
      </c>
      <c r="J813">
        <v>0</v>
      </c>
    </row>
    <row r="814" spans="1:10">
      <c r="A814" s="432">
        <f t="shared" si="51"/>
        <v>44959</v>
      </c>
      <c r="B814" t="s">
        <v>2040</v>
      </c>
      <c r="C814" s="7">
        <v>2.99</v>
      </c>
      <c r="D814" s="7">
        <v>2.08</v>
      </c>
      <c r="E814" s="7">
        <v>3.4</v>
      </c>
      <c r="G814" s="432">
        <f t="shared" si="48"/>
        <v>44959</v>
      </c>
      <c r="H814" s="7">
        <f t="shared" si="49"/>
        <v>0.91000000000000014</v>
      </c>
      <c r="I814" s="7">
        <f t="shared" si="50"/>
        <v>-0.4099999999999997</v>
      </c>
      <c r="J814">
        <v>0</v>
      </c>
    </row>
    <row r="815" spans="1:10">
      <c r="A815" s="432">
        <f t="shared" si="51"/>
        <v>44960</v>
      </c>
      <c r="B815" t="s">
        <v>2041</v>
      </c>
      <c r="C815" s="7">
        <v>3.05</v>
      </c>
      <c r="D815" s="7">
        <v>2.21</v>
      </c>
      <c r="E815" s="7">
        <v>3.53</v>
      </c>
      <c r="G815" s="432">
        <f t="shared" si="48"/>
        <v>44960</v>
      </c>
      <c r="H815" s="7">
        <f t="shared" si="49"/>
        <v>0.83999999999999986</v>
      </c>
      <c r="I815" s="7">
        <f t="shared" si="50"/>
        <v>-0.48</v>
      </c>
      <c r="J815">
        <v>0</v>
      </c>
    </row>
    <row r="816" spans="1:10">
      <c r="A816" s="432">
        <f t="shared" si="51"/>
        <v>44963</v>
      </c>
      <c r="B816" t="s">
        <v>2042</v>
      </c>
      <c r="C816" s="7">
        <v>3.26</v>
      </c>
      <c r="D816" s="7">
        <v>2.29</v>
      </c>
      <c r="E816" s="7">
        <v>3.63</v>
      </c>
      <c r="G816" s="432">
        <f t="shared" si="48"/>
        <v>44963</v>
      </c>
      <c r="H816" s="7">
        <f t="shared" si="49"/>
        <v>0.96999999999999975</v>
      </c>
      <c r="I816" s="7">
        <f t="shared" si="50"/>
        <v>-0.37000000000000011</v>
      </c>
      <c r="J816">
        <v>0</v>
      </c>
    </row>
    <row r="817" spans="1:10">
      <c r="A817" s="432">
        <f t="shared" si="51"/>
        <v>44964</v>
      </c>
      <c r="B817" t="s">
        <v>2043</v>
      </c>
      <c r="C817" s="7">
        <v>3.29</v>
      </c>
      <c r="D817" s="7">
        <v>2.36</v>
      </c>
      <c r="E817" s="7">
        <v>3.67</v>
      </c>
      <c r="G817" s="432">
        <f t="shared" si="48"/>
        <v>44964</v>
      </c>
      <c r="H817" s="7">
        <f t="shared" si="49"/>
        <v>0.93000000000000016</v>
      </c>
      <c r="I817" s="7">
        <f t="shared" si="50"/>
        <v>-0.37999999999999989</v>
      </c>
      <c r="J817">
        <v>0</v>
      </c>
    </row>
    <row r="818" spans="1:10">
      <c r="A818" s="432">
        <f t="shared" si="51"/>
        <v>44965</v>
      </c>
      <c r="B818" t="s">
        <v>2044</v>
      </c>
      <c r="C818" s="7">
        <v>3.29</v>
      </c>
      <c r="D818" s="7">
        <v>2.34</v>
      </c>
      <c r="E818" s="7">
        <v>3.63</v>
      </c>
      <c r="G818" s="432">
        <f t="shared" si="48"/>
        <v>44965</v>
      </c>
      <c r="H818" s="7">
        <f t="shared" si="49"/>
        <v>0.95000000000000018</v>
      </c>
      <c r="I818" s="7">
        <f t="shared" si="50"/>
        <v>-0.33999999999999986</v>
      </c>
      <c r="J818">
        <v>0</v>
      </c>
    </row>
    <row r="819" spans="1:10">
      <c r="A819" s="432">
        <f t="shared" si="51"/>
        <v>44966</v>
      </c>
      <c r="B819" t="s">
        <v>2045</v>
      </c>
      <c r="C819" s="7">
        <v>3.29</v>
      </c>
      <c r="D819" s="7">
        <v>2.35</v>
      </c>
      <c r="E819" s="7">
        <v>3.67</v>
      </c>
      <c r="G819" s="432">
        <f t="shared" si="48"/>
        <v>44966</v>
      </c>
      <c r="H819" s="7">
        <f t="shared" si="49"/>
        <v>0.94</v>
      </c>
      <c r="I819" s="7">
        <f t="shared" si="50"/>
        <v>-0.37999999999999989</v>
      </c>
      <c r="J819">
        <v>0</v>
      </c>
    </row>
    <row r="820" spans="1:10">
      <c r="A820" s="432">
        <f t="shared" si="51"/>
        <v>44967</v>
      </c>
      <c r="B820" t="s">
        <v>2046</v>
      </c>
      <c r="C820" s="7">
        <v>3.39</v>
      </c>
      <c r="D820" s="7">
        <v>2.37</v>
      </c>
      <c r="E820" s="7">
        <v>3.74</v>
      </c>
      <c r="G820" s="432">
        <f t="shared" si="48"/>
        <v>44967</v>
      </c>
      <c r="H820" s="7">
        <f t="shared" si="49"/>
        <v>1.02</v>
      </c>
      <c r="I820" s="7">
        <f t="shared" si="50"/>
        <v>-0.35000000000000009</v>
      </c>
      <c r="J820">
        <v>0</v>
      </c>
    </row>
    <row r="821" spans="1:10">
      <c r="A821" s="432">
        <f t="shared" si="51"/>
        <v>44970</v>
      </c>
      <c r="B821" t="s">
        <v>2047</v>
      </c>
      <c r="C821" s="7">
        <v>3.4</v>
      </c>
      <c r="D821" s="7">
        <v>2.36</v>
      </c>
      <c r="E821" s="7">
        <v>3.72</v>
      </c>
      <c r="G821" s="432">
        <f t="shared" si="48"/>
        <v>44970</v>
      </c>
      <c r="H821" s="7">
        <f t="shared" si="49"/>
        <v>1.04</v>
      </c>
      <c r="I821" s="7">
        <f t="shared" si="50"/>
        <v>-0.32000000000000028</v>
      </c>
      <c r="J821">
        <v>0</v>
      </c>
    </row>
    <row r="822" spans="1:10">
      <c r="A822" s="432">
        <f t="shared" si="51"/>
        <v>44971</v>
      </c>
      <c r="B822" t="s">
        <v>2048</v>
      </c>
      <c r="C822" s="7">
        <v>3.53</v>
      </c>
      <c r="D822" s="7">
        <v>2.4300000000000002</v>
      </c>
      <c r="E822" s="7">
        <v>3.77</v>
      </c>
      <c r="G822" s="432">
        <f t="shared" si="48"/>
        <v>44971</v>
      </c>
      <c r="H822" s="7">
        <f t="shared" si="49"/>
        <v>1.0999999999999996</v>
      </c>
      <c r="I822" s="7">
        <f t="shared" si="50"/>
        <v>-0.24000000000000021</v>
      </c>
      <c r="J822">
        <v>0</v>
      </c>
    </row>
    <row r="823" spans="1:10">
      <c r="A823" s="432">
        <f t="shared" si="51"/>
        <v>44972</v>
      </c>
      <c r="B823" t="s">
        <v>2049</v>
      </c>
      <c r="C823" s="7">
        <v>3.48</v>
      </c>
      <c r="D823" s="7">
        <v>2.4700000000000002</v>
      </c>
      <c r="E823" s="7">
        <v>3.81</v>
      </c>
      <c r="G823" s="432">
        <f t="shared" si="48"/>
        <v>44972</v>
      </c>
      <c r="H823" s="7">
        <f t="shared" si="49"/>
        <v>1.0099999999999998</v>
      </c>
      <c r="I823" s="7">
        <f t="shared" si="50"/>
        <v>-0.33000000000000007</v>
      </c>
      <c r="J823">
        <v>0</v>
      </c>
    </row>
    <row r="824" spans="1:10">
      <c r="A824" s="432">
        <f t="shared" si="51"/>
        <v>44973</v>
      </c>
      <c r="B824" t="s">
        <v>2050</v>
      </c>
      <c r="C824" s="7">
        <v>3.5</v>
      </c>
      <c r="D824" s="7">
        <v>2.4900000000000002</v>
      </c>
      <c r="E824" s="7">
        <v>3.86</v>
      </c>
      <c r="G824" s="432">
        <f t="shared" si="48"/>
        <v>44973</v>
      </c>
      <c r="H824" s="7">
        <f t="shared" si="49"/>
        <v>1.0099999999999998</v>
      </c>
      <c r="I824" s="7">
        <f t="shared" si="50"/>
        <v>-0.35999999999999988</v>
      </c>
      <c r="J824">
        <v>0</v>
      </c>
    </row>
    <row r="825" spans="1:10">
      <c r="A825" s="432">
        <f t="shared" si="51"/>
        <v>44974</v>
      </c>
      <c r="B825" t="s">
        <v>2051</v>
      </c>
      <c r="C825" s="7">
        <v>3.51</v>
      </c>
      <c r="D825" s="7">
        <v>2.4300000000000002</v>
      </c>
      <c r="E825" s="7">
        <v>3.82</v>
      </c>
      <c r="G825" s="432">
        <f t="shared" si="48"/>
        <v>44974</v>
      </c>
      <c r="H825" s="7">
        <f t="shared" si="49"/>
        <v>1.0799999999999996</v>
      </c>
      <c r="I825" s="7">
        <f t="shared" si="50"/>
        <v>-0.31000000000000005</v>
      </c>
      <c r="J825">
        <v>0</v>
      </c>
    </row>
    <row r="826" spans="1:10">
      <c r="A826" s="432">
        <f t="shared" si="51"/>
        <v>44977</v>
      </c>
      <c r="B826" t="s">
        <v>2052</v>
      </c>
      <c r="C826" s="7">
        <v>3.48</v>
      </c>
      <c r="D826" s="7">
        <v>2.4700000000000002</v>
      </c>
      <c r="E826" s="7" t="e">
        <v>#N/A</v>
      </c>
      <c r="G826" s="432">
        <f t="shared" si="48"/>
        <v>44977</v>
      </c>
      <c r="H826" s="7">
        <f t="shared" si="49"/>
        <v>1.0099999999999998</v>
      </c>
      <c r="I826" s="7" t="e">
        <f t="shared" si="50"/>
        <v>#N/A</v>
      </c>
      <c r="J826">
        <v>0</v>
      </c>
    </row>
    <row r="827" spans="1:10">
      <c r="A827" s="432">
        <f t="shared" si="51"/>
        <v>44978</v>
      </c>
      <c r="B827" t="s">
        <v>2053</v>
      </c>
      <c r="C827" s="7">
        <v>3.63</v>
      </c>
      <c r="D827" s="7">
        <v>2.5499999999999998</v>
      </c>
      <c r="E827" s="7">
        <v>3.95</v>
      </c>
      <c r="G827" s="432">
        <f t="shared" si="48"/>
        <v>44978</v>
      </c>
      <c r="H827" s="7">
        <f t="shared" si="49"/>
        <v>1.08</v>
      </c>
      <c r="I827" s="7">
        <f t="shared" si="50"/>
        <v>-0.32000000000000028</v>
      </c>
      <c r="J827">
        <v>0</v>
      </c>
    </row>
    <row r="828" spans="1:10">
      <c r="A828" s="432">
        <f t="shared" si="51"/>
        <v>44979</v>
      </c>
      <c r="B828" t="s">
        <v>2054</v>
      </c>
      <c r="C828" s="7">
        <v>3.61</v>
      </c>
      <c r="D828" s="7">
        <v>2.5299999999999998</v>
      </c>
      <c r="E828" s="7">
        <v>3.93</v>
      </c>
      <c r="G828" s="432">
        <f t="shared" si="48"/>
        <v>44979</v>
      </c>
      <c r="H828" s="7">
        <f t="shared" si="49"/>
        <v>1.08</v>
      </c>
      <c r="I828" s="7">
        <f t="shared" si="50"/>
        <v>-0.32000000000000028</v>
      </c>
      <c r="J828">
        <v>0</v>
      </c>
    </row>
    <row r="829" spans="1:10">
      <c r="A829" s="432">
        <f t="shared" si="51"/>
        <v>44980</v>
      </c>
      <c r="B829" t="s">
        <v>2055</v>
      </c>
      <c r="C829" s="7">
        <v>3.58</v>
      </c>
      <c r="D829" s="7">
        <v>2.4700000000000002</v>
      </c>
      <c r="E829" s="7">
        <v>3.88</v>
      </c>
      <c r="G829" s="432">
        <f t="shared" si="48"/>
        <v>44980</v>
      </c>
      <c r="H829" s="7">
        <f t="shared" si="49"/>
        <v>1.1099999999999999</v>
      </c>
      <c r="I829" s="7">
        <f t="shared" si="50"/>
        <v>-0.29999999999999982</v>
      </c>
      <c r="J829">
        <v>0</v>
      </c>
    </row>
    <row r="830" spans="1:10">
      <c r="A830" s="432">
        <f t="shared" si="51"/>
        <v>44981</v>
      </c>
      <c r="B830" t="s">
        <v>2056</v>
      </c>
      <c r="C830" s="7">
        <v>3.75</v>
      </c>
      <c r="D830" s="7">
        <v>2.5299999999999998</v>
      </c>
      <c r="E830" s="7">
        <v>3.95</v>
      </c>
      <c r="G830" s="432">
        <f t="shared" si="48"/>
        <v>44981</v>
      </c>
      <c r="H830" s="7">
        <f t="shared" si="49"/>
        <v>1.2200000000000002</v>
      </c>
      <c r="I830" s="7">
        <f t="shared" si="50"/>
        <v>-0.20000000000000018</v>
      </c>
      <c r="J830">
        <v>0</v>
      </c>
    </row>
    <row r="831" spans="1:10">
      <c r="A831" s="432">
        <f t="shared" si="51"/>
        <v>44984</v>
      </c>
      <c r="B831" t="s">
        <v>2057</v>
      </c>
      <c r="C831" s="7">
        <v>3.8</v>
      </c>
      <c r="D831" s="7">
        <v>2.58</v>
      </c>
      <c r="E831" s="7">
        <v>3.92</v>
      </c>
      <c r="G831" s="432">
        <f t="shared" si="48"/>
        <v>44984</v>
      </c>
      <c r="H831" s="7">
        <f t="shared" si="49"/>
        <v>1.2199999999999998</v>
      </c>
      <c r="I831" s="7">
        <f t="shared" si="50"/>
        <v>-0.12000000000000011</v>
      </c>
      <c r="J831">
        <v>0</v>
      </c>
    </row>
    <row r="832" spans="1:10">
      <c r="A832" s="432">
        <f t="shared" si="51"/>
        <v>44985</v>
      </c>
      <c r="B832" t="s">
        <v>2058</v>
      </c>
      <c r="C832" s="7">
        <v>3.84</v>
      </c>
      <c r="D832" s="7">
        <v>2.64</v>
      </c>
      <c r="E832" s="7">
        <v>3.92</v>
      </c>
      <c r="G832" s="432">
        <f t="shared" si="48"/>
        <v>44985</v>
      </c>
      <c r="H832" s="7">
        <f t="shared" si="49"/>
        <v>1.1999999999999997</v>
      </c>
      <c r="I832" s="7">
        <f t="shared" si="50"/>
        <v>-8.0000000000000071E-2</v>
      </c>
      <c r="J832">
        <v>0</v>
      </c>
    </row>
    <row r="833" spans="1:10">
      <c r="A833" s="432">
        <f t="shared" si="51"/>
        <v>44986</v>
      </c>
      <c r="B833" t="s">
        <v>2059</v>
      </c>
      <c r="C833" s="7">
        <v>3.83</v>
      </c>
      <c r="D833" s="7">
        <v>2.73</v>
      </c>
      <c r="E833" s="7">
        <v>4.01</v>
      </c>
      <c r="G833" s="432">
        <f t="shared" si="48"/>
        <v>44986</v>
      </c>
      <c r="H833" s="7">
        <f t="shared" si="49"/>
        <v>1.1000000000000001</v>
      </c>
      <c r="I833" s="7">
        <f t="shared" si="50"/>
        <v>-0.17999999999999972</v>
      </c>
      <c r="J833">
        <v>0</v>
      </c>
    </row>
    <row r="834" spans="1:10">
      <c r="A834" s="432">
        <f t="shared" si="51"/>
        <v>44987</v>
      </c>
      <c r="B834" t="s">
        <v>2060</v>
      </c>
      <c r="C834" s="7">
        <v>3.91</v>
      </c>
      <c r="D834" s="7">
        <v>2.76</v>
      </c>
      <c r="E834" s="7">
        <v>4.08</v>
      </c>
      <c r="G834" s="432">
        <f t="shared" si="48"/>
        <v>44987</v>
      </c>
      <c r="H834" s="7">
        <f t="shared" si="49"/>
        <v>1.1500000000000004</v>
      </c>
      <c r="I834" s="7">
        <f t="shared" si="50"/>
        <v>-0.16999999999999993</v>
      </c>
      <c r="J834">
        <v>0</v>
      </c>
    </row>
    <row r="835" spans="1:10">
      <c r="A835" s="432">
        <f t="shared" si="51"/>
        <v>44988</v>
      </c>
      <c r="B835" t="s">
        <v>2061</v>
      </c>
      <c r="C835" s="7">
        <v>3.8</v>
      </c>
      <c r="D835" s="7">
        <v>2.69</v>
      </c>
      <c r="E835" s="7">
        <v>3.97</v>
      </c>
      <c r="G835" s="432">
        <f t="shared" si="48"/>
        <v>44988</v>
      </c>
      <c r="H835" s="7">
        <f t="shared" si="49"/>
        <v>1.1099999999999999</v>
      </c>
      <c r="I835" s="7">
        <f t="shared" si="50"/>
        <v>-0.17000000000000037</v>
      </c>
      <c r="J835">
        <v>0</v>
      </c>
    </row>
    <row r="836" spans="1:10">
      <c r="A836" s="432">
        <f t="shared" si="51"/>
        <v>44991</v>
      </c>
      <c r="B836" t="s">
        <v>2062</v>
      </c>
      <c r="C836" s="7">
        <v>3.88</v>
      </c>
      <c r="D836" s="7">
        <v>2.74</v>
      </c>
      <c r="E836" s="7">
        <v>3.98</v>
      </c>
      <c r="G836" s="432">
        <f t="shared" si="48"/>
        <v>44991</v>
      </c>
      <c r="H836" s="7">
        <f t="shared" si="49"/>
        <v>1.1399999999999997</v>
      </c>
      <c r="I836" s="7">
        <f t="shared" si="50"/>
        <v>-0.10000000000000009</v>
      </c>
      <c r="J836">
        <v>0</v>
      </c>
    </row>
    <row r="837" spans="1:10">
      <c r="A837" s="432">
        <f t="shared" si="51"/>
        <v>44992</v>
      </c>
      <c r="B837" t="s">
        <v>2063</v>
      </c>
      <c r="C837" s="7">
        <v>3.85</v>
      </c>
      <c r="D837" s="7">
        <v>2.7</v>
      </c>
      <c r="E837" s="7">
        <v>3.97</v>
      </c>
      <c r="G837" s="432">
        <f t="shared" si="48"/>
        <v>44992</v>
      </c>
      <c r="H837" s="7">
        <f t="shared" si="49"/>
        <v>1.1499999999999999</v>
      </c>
      <c r="I837" s="7">
        <f t="shared" si="50"/>
        <v>-0.12000000000000011</v>
      </c>
      <c r="J837">
        <v>0</v>
      </c>
    </row>
    <row r="838" spans="1:10">
      <c r="A838" s="432">
        <f t="shared" si="51"/>
        <v>44993</v>
      </c>
      <c r="B838" t="s">
        <v>2064</v>
      </c>
      <c r="C838" s="7">
        <v>3.79</v>
      </c>
      <c r="D838" s="7">
        <v>2.65</v>
      </c>
      <c r="E838" s="7">
        <v>3.98</v>
      </c>
      <c r="G838" s="432">
        <f t="shared" si="48"/>
        <v>44993</v>
      </c>
      <c r="H838" s="7">
        <f t="shared" si="49"/>
        <v>1.1400000000000001</v>
      </c>
      <c r="I838" s="7">
        <f t="shared" si="50"/>
        <v>-0.18999999999999995</v>
      </c>
      <c r="J838">
        <v>0</v>
      </c>
    </row>
    <row r="839" spans="1:10">
      <c r="A839" s="432">
        <f t="shared" si="51"/>
        <v>44994</v>
      </c>
      <c r="B839" t="s">
        <v>2065</v>
      </c>
      <c r="C839" s="7">
        <v>3.83</v>
      </c>
      <c r="D839" s="7">
        <v>2.61</v>
      </c>
      <c r="E839" s="7">
        <v>3.93</v>
      </c>
      <c r="G839" s="432">
        <f t="shared" si="48"/>
        <v>44994</v>
      </c>
      <c r="H839" s="7">
        <f t="shared" si="49"/>
        <v>1.2200000000000002</v>
      </c>
      <c r="I839" s="7">
        <f t="shared" si="50"/>
        <v>-0.10000000000000009</v>
      </c>
      <c r="J839">
        <v>0</v>
      </c>
    </row>
    <row r="840" spans="1:10">
      <c r="A840" s="432">
        <f t="shared" si="51"/>
        <v>44995</v>
      </c>
      <c r="B840" t="s">
        <v>2066</v>
      </c>
      <c r="C840" s="7">
        <v>3.62</v>
      </c>
      <c r="D840" s="7">
        <v>2.46</v>
      </c>
      <c r="E840" s="7">
        <v>3.7</v>
      </c>
      <c r="G840" s="432">
        <f t="shared" si="48"/>
        <v>44995</v>
      </c>
      <c r="H840" s="7">
        <f t="shared" si="49"/>
        <v>1.1600000000000001</v>
      </c>
      <c r="I840" s="7">
        <f t="shared" si="50"/>
        <v>-8.0000000000000071E-2</v>
      </c>
      <c r="J840">
        <v>0</v>
      </c>
    </row>
    <row r="841" spans="1:10">
      <c r="A841" s="432">
        <f t="shared" si="51"/>
        <v>44998</v>
      </c>
      <c r="B841" t="s">
        <v>2067</v>
      </c>
      <c r="C841" s="7">
        <v>3.38</v>
      </c>
      <c r="D841" s="7">
        <v>2.25</v>
      </c>
      <c r="E841" s="7">
        <v>3.55</v>
      </c>
      <c r="G841" s="432">
        <f t="shared" ref="G841:G904" si="52">A841</f>
        <v>44998</v>
      </c>
      <c r="H841" s="7">
        <f t="shared" ref="H841:H904" si="53">C841-D841</f>
        <v>1.1299999999999999</v>
      </c>
      <c r="I841" s="7">
        <f t="shared" ref="I841:I904" si="54">C841-E841</f>
        <v>-0.16999999999999993</v>
      </c>
      <c r="J841">
        <v>0</v>
      </c>
    </row>
    <row r="842" spans="1:10">
      <c r="A842" s="432">
        <f t="shared" si="51"/>
        <v>44999</v>
      </c>
      <c r="B842" t="s">
        <v>2068</v>
      </c>
      <c r="C842" s="7">
        <v>3.5</v>
      </c>
      <c r="D842" s="7">
        <v>2.42</v>
      </c>
      <c r="E842" s="7">
        <v>3.64</v>
      </c>
      <c r="G842" s="432">
        <f t="shared" si="52"/>
        <v>44999</v>
      </c>
      <c r="H842" s="7">
        <f t="shared" si="53"/>
        <v>1.08</v>
      </c>
      <c r="I842" s="7">
        <f t="shared" si="54"/>
        <v>-0.14000000000000012</v>
      </c>
      <c r="J842">
        <v>0</v>
      </c>
    </row>
    <row r="843" spans="1:10">
      <c r="A843" s="432">
        <f t="shared" si="51"/>
        <v>45000</v>
      </c>
      <c r="B843" t="s">
        <v>2069</v>
      </c>
      <c r="C843" s="7">
        <v>3.33</v>
      </c>
      <c r="D843" s="7">
        <v>2.1800000000000002</v>
      </c>
      <c r="E843" s="7">
        <v>3.51</v>
      </c>
      <c r="G843" s="432">
        <f t="shared" si="52"/>
        <v>45000</v>
      </c>
      <c r="H843" s="7">
        <f t="shared" si="53"/>
        <v>1.1499999999999999</v>
      </c>
      <c r="I843" s="7">
        <f t="shared" si="54"/>
        <v>-0.17999999999999972</v>
      </c>
      <c r="J843">
        <v>0</v>
      </c>
    </row>
    <row r="844" spans="1:10">
      <c r="A844" s="432">
        <f t="shared" si="51"/>
        <v>45001</v>
      </c>
      <c r="B844" t="s">
        <v>2070</v>
      </c>
      <c r="C844" s="7">
        <v>3.41</v>
      </c>
      <c r="D844" s="7">
        <v>2.2799999999999998</v>
      </c>
      <c r="E844" s="7">
        <v>3.56</v>
      </c>
      <c r="G844" s="432">
        <f t="shared" si="52"/>
        <v>45001</v>
      </c>
      <c r="H844" s="7">
        <f t="shared" si="53"/>
        <v>1.1300000000000003</v>
      </c>
      <c r="I844" s="7">
        <f t="shared" si="54"/>
        <v>-0.14999999999999991</v>
      </c>
      <c r="J844">
        <v>0</v>
      </c>
    </row>
    <row r="845" spans="1:10">
      <c r="A845" s="432">
        <f t="shared" si="51"/>
        <v>45002</v>
      </c>
      <c r="B845" t="s">
        <v>2071</v>
      </c>
      <c r="C845" s="7">
        <v>3.28</v>
      </c>
      <c r="D845" s="7">
        <v>2.1</v>
      </c>
      <c r="E845" s="7">
        <v>3.39</v>
      </c>
      <c r="G845" s="432">
        <f t="shared" si="52"/>
        <v>45002</v>
      </c>
      <c r="H845" s="7">
        <f t="shared" si="53"/>
        <v>1.1799999999999997</v>
      </c>
      <c r="I845" s="7">
        <f t="shared" si="54"/>
        <v>-0.11000000000000032</v>
      </c>
      <c r="J845">
        <v>0</v>
      </c>
    </row>
    <row r="846" spans="1:10">
      <c r="A846" s="432">
        <f t="shared" ref="A846:A909" si="55">+A841+7</f>
        <v>45005</v>
      </c>
      <c r="B846" t="s">
        <v>2072</v>
      </c>
      <c r="C846" s="7">
        <v>3.31</v>
      </c>
      <c r="D846" s="7">
        <v>2.12</v>
      </c>
      <c r="E846" s="7">
        <v>3.47</v>
      </c>
      <c r="G846" s="432">
        <f t="shared" si="52"/>
        <v>45005</v>
      </c>
      <c r="H846" s="7">
        <f t="shared" si="53"/>
        <v>1.19</v>
      </c>
      <c r="I846" s="7">
        <f t="shared" si="54"/>
        <v>-0.16000000000000014</v>
      </c>
      <c r="J846">
        <v>0</v>
      </c>
    </row>
    <row r="847" spans="1:10">
      <c r="A847" s="432">
        <f t="shared" si="55"/>
        <v>45006</v>
      </c>
      <c r="B847" t="s">
        <v>2073</v>
      </c>
      <c r="C847" s="7">
        <v>3.36</v>
      </c>
      <c r="D847" s="7">
        <v>2.2999999999999998</v>
      </c>
      <c r="E847" s="7">
        <v>3.59</v>
      </c>
      <c r="G847" s="432">
        <f t="shared" si="52"/>
        <v>45006</v>
      </c>
      <c r="H847" s="7">
        <f t="shared" si="53"/>
        <v>1.06</v>
      </c>
      <c r="I847" s="7">
        <f t="shared" si="54"/>
        <v>-0.22999999999999998</v>
      </c>
      <c r="J847">
        <v>0</v>
      </c>
    </row>
    <row r="848" spans="1:10">
      <c r="A848" s="432">
        <f t="shared" si="55"/>
        <v>45007</v>
      </c>
      <c r="B848" t="s">
        <v>2074</v>
      </c>
      <c r="C848" s="7">
        <v>3.44</v>
      </c>
      <c r="D848" s="7">
        <v>2.2799999999999998</v>
      </c>
      <c r="E848" s="7">
        <v>3.48</v>
      </c>
      <c r="G848" s="432">
        <f t="shared" si="52"/>
        <v>45007</v>
      </c>
      <c r="H848" s="7">
        <f t="shared" si="53"/>
        <v>1.1600000000000001</v>
      </c>
      <c r="I848" s="7">
        <f t="shared" si="54"/>
        <v>-4.0000000000000036E-2</v>
      </c>
      <c r="J848">
        <v>0</v>
      </c>
    </row>
    <row r="849" spans="1:10">
      <c r="A849" s="432">
        <f t="shared" si="55"/>
        <v>45008</v>
      </c>
      <c r="B849" t="s">
        <v>2075</v>
      </c>
      <c r="C849" s="7">
        <v>3.36</v>
      </c>
      <c r="D849" s="7">
        <v>2.15</v>
      </c>
      <c r="E849" s="7">
        <v>3.38</v>
      </c>
      <c r="G849" s="432">
        <f t="shared" si="52"/>
        <v>45008</v>
      </c>
      <c r="H849" s="7">
        <f t="shared" si="53"/>
        <v>1.21</v>
      </c>
      <c r="I849" s="7">
        <f t="shared" si="54"/>
        <v>-2.0000000000000018E-2</v>
      </c>
      <c r="J849">
        <v>0</v>
      </c>
    </row>
    <row r="850" spans="1:10">
      <c r="A850" s="432">
        <f t="shared" si="55"/>
        <v>45009</v>
      </c>
      <c r="B850" t="s">
        <v>2076</v>
      </c>
      <c r="C850" s="7">
        <v>3.28</v>
      </c>
      <c r="D850" s="7">
        <v>2.15</v>
      </c>
      <c r="E850" s="7">
        <v>3.38</v>
      </c>
      <c r="G850" s="432">
        <f t="shared" si="52"/>
        <v>45009</v>
      </c>
      <c r="H850" s="7">
        <f t="shared" si="53"/>
        <v>1.1299999999999999</v>
      </c>
      <c r="I850" s="7">
        <f t="shared" si="54"/>
        <v>-0.10000000000000009</v>
      </c>
      <c r="J850">
        <v>0</v>
      </c>
    </row>
    <row r="851" spans="1:10">
      <c r="A851" s="432">
        <f t="shared" si="55"/>
        <v>45012</v>
      </c>
      <c r="B851" t="s">
        <v>2077</v>
      </c>
      <c r="C851" s="7">
        <v>3.38</v>
      </c>
      <c r="D851" s="7">
        <v>2.27</v>
      </c>
      <c r="E851" s="7">
        <v>3.53</v>
      </c>
      <c r="G851" s="432">
        <f t="shared" si="52"/>
        <v>45012</v>
      </c>
      <c r="H851" s="7">
        <f t="shared" si="53"/>
        <v>1.1099999999999999</v>
      </c>
      <c r="I851" s="7">
        <f t="shared" si="54"/>
        <v>-0.14999999999999991</v>
      </c>
      <c r="J851">
        <v>0</v>
      </c>
    </row>
    <row r="852" spans="1:10">
      <c r="A852" s="432">
        <f t="shared" si="55"/>
        <v>45013</v>
      </c>
      <c r="B852" t="s">
        <v>2078</v>
      </c>
      <c r="C852" s="7">
        <v>3.46</v>
      </c>
      <c r="D852" s="7">
        <v>2.29</v>
      </c>
      <c r="E852" s="7">
        <v>3.55</v>
      </c>
      <c r="G852" s="432">
        <f t="shared" si="52"/>
        <v>45013</v>
      </c>
      <c r="H852" s="7">
        <f t="shared" si="53"/>
        <v>1.17</v>
      </c>
      <c r="I852" s="7">
        <f t="shared" si="54"/>
        <v>-8.9999999999999858E-2</v>
      </c>
      <c r="J852">
        <v>0</v>
      </c>
    </row>
    <row r="853" spans="1:10">
      <c r="A853" s="432">
        <f t="shared" si="55"/>
        <v>45014</v>
      </c>
      <c r="B853" t="s">
        <v>2079</v>
      </c>
      <c r="C853" s="7">
        <v>3.46</v>
      </c>
      <c r="D853" s="7">
        <v>2.33</v>
      </c>
      <c r="E853" s="7">
        <v>3.57</v>
      </c>
      <c r="G853" s="432">
        <f t="shared" si="52"/>
        <v>45014</v>
      </c>
      <c r="H853" s="7">
        <f t="shared" si="53"/>
        <v>1.1299999999999999</v>
      </c>
      <c r="I853" s="7">
        <f t="shared" si="54"/>
        <v>-0.10999999999999988</v>
      </c>
      <c r="J853">
        <v>0</v>
      </c>
    </row>
    <row r="854" spans="1:10">
      <c r="A854" s="432">
        <f t="shared" si="55"/>
        <v>45015</v>
      </c>
      <c r="B854" t="s">
        <v>2080</v>
      </c>
      <c r="C854" s="7">
        <v>3.5</v>
      </c>
      <c r="D854" s="7">
        <v>2.35</v>
      </c>
      <c r="E854" s="7">
        <v>3.55</v>
      </c>
      <c r="G854" s="432">
        <f t="shared" si="52"/>
        <v>45015</v>
      </c>
      <c r="H854" s="7">
        <f t="shared" si="53"/>
        <v>1.1499999999999999</v>
      </c>
      <c r="I854" s="7">
        <f t="shared" si="54"/>
        <v>-4.9999999999999822E-2</v>
      </c>
      <c r="J854">
        <v>0</v>
      </c>
    </row>
    <row r="855" spans="1:10">
      <c r="A855" s="432">
        <f t="shared" si="55"/>
        <v>45016</v>
      </c>
      <c r="B855" t="s">
        <v>2081</v>
      </c>
      <c r="C855" s="7">
        <v>3.47</v>
      </c>
      <c r="D855" s="7">
        <v>2.2799999999999998</v>
      </c>
      <c r="E855" s="7">
        <v>3.48</v>
      </c>
      <c r="G855" s="432">
        <f t="shared" si="52"/>
        <v>45016</v>
      </c>
      <c r="H855" s="7">
        <f t="shared" si="53"/>
        <v>1.1900000000000004</v>
      </c>
      <c r="I855" s="7">
        <f t="shared" si="54"/>
        <v>-9.9999999999997868E-3</v>
      </c>
      <c r="J855">
        <v>0</v>
      </c>
    </row>
    <row r="856" spans="1:10">
      <c r="A856" s="432">
        <f t="shared" si="55"/>
        <v>45019</v>
      </c>
      <c r="B856" t="s">
        <v>2082</v>
      </c>
      <c r="C856" s="7">
        <v>3.43</v>
      </c>
      <c r="D856" s="7">
        <v>2.2599999999999998</v>
      </c>
      <c r="E856" s="7">
        <v>3.43</v>
      </c>
      <c r="G856" s="432">
        <f t="shared" si="52"/>
        <v>45019</v>
      </c>
      <c r="H856" s="7">
        <f t="shared" si="53"/>
        <v>1.1700000000000004</v>
      </c>
      <c r="I856" s="7">
        <f t="shared" si="54"/>
        <v>0</v>
      </c>
      <c r="J856">
        <v>0</v>
      </c>
    </row>
    <row r="857" spans="1:10">
      <c r="A857" s="432">
        <f t="shared" si="55"/>
        <v>45020</v>
      </c>
      <c r="B857" t="s">
        <v>2083</v>
      </c>
      <c r="C857" s="7">
        <v>3.42</v>
      </c>
      <c r="D857" s="7">
        <v>2.25</v>
      </c>
      <c r="E857" s="7">
        <v>3.35</v>
      </c>
      <c r="G857" s="432">
        <f t="shared" si="52"/>
        <v>45020</v>
      </c>
      <c r="H857" s="7">
        <f t="shared" si="53"/>
        <v>1.17</v>
      </c>
      <c r="I857" s="7">
        <f t="shared" si="54"/>
        <v>6.999999999999984E-2</v>
      </c>
      <c r="J857">
        <v>0</v>
      </c>
    </row>
    <row r="858" spans="1:10">
      <c r="A858" s="432">
        <f t="shared" si="55"/>
        <v>45021</v>
      </c>
      <c r="B858" t="s">
        <v>2084</v>
      </c>
      <c r="C858" s="7">
        <v>3.42</v>
      </c>
      <c r="D858" s="7">
        <v>2.2000000000000002</v>
      </c>
      <c r="E858" s="7">
        <v>3.3</v>
      </c>
      <c r="G858" s="432">
        <f t="shared" si="52"/>
        <v>45021</v>
      </c>
      <c r="H858" s="7">
        <f t="shared" si="53"/>
        <v>1.2199999999999998</v>
      </c>
      <c r="I858" s="7">
        <f t="shared" si="54"/>
        <v>0.12000000000000011</v>
      </c>
      <c r="J858">
        <v>0</v>
      </c>
    </row>
    <row r="859" spans="1:10">
      <c r="A859" s="432">
        <f t="shared" si="55"/>
        <v>45022</v>
      </c>
      <c r="B859" t="s">
        <v>2085</v>
      </c>
      <c r="C859" s="7">
        <v>3.41</v>
      </c>
      <c r="D859" s="7">
        <v>2.19</v>
      </c>
      <c r="E859" s="7">
        <v>3.3</v>
      </c>
      <c r="G859" s="432">
        <f t="shared" si="52"/>
        <v>45022</v>
      </c>
      <c r="H859" s="7">
        <f t="shared" si="53"/>
        <v>1.2200000000000002</v>
      </c>
      <c r="I859" s="7">
        <f t="shared" si="54"/>
        <v>0.11000000000000032</v>
      </c>
      <c r="J859">
        <v>0</v>
      </c>
    </row>
    <row r="860" spans="1:10">
      <c r="A860" s="432">
        <f t="shared" si="55"/>
        <v>45023</v>
      </c>
      <c r="B860" t="s">
        <v>2086</v>
      </c>
      <c r="C860" s="7" t="e">
        <v>#N/A</v>
      </c>
      <c r="D860" s="7">
        <v>2.1800000000000002</v>
      </c>
      <c r="E860" s="7">
        <v>3.39</v>
      </c>
      <c r="G860" s="432">
        <f t="shared" si="52"/>
        <v>45023</v>
      </c>
      <c r="H860" s="7" t="e">
        <f t="shared" si="53"/>
        <v>#N/A</v>
      </c>
      <c r="I860" s="7" t="e">
        <f t="shared" si="54"/>
        <v>#N/A</v>
      </c>
      <c r="J860">
        <v>0</v>
      </c>
    </row>
    <row r="861" spans="1:10">
      <c r="A861" s="432">
        <f t="shared" si="55"/>
        <v>45026</v>
      </c>
      <c r="B861" t="s">
        <v>2087</v>
      </c>
      <c r="C861" s="7" t="e">
        <v>#N/A</v>
      </c>
      <c r="D861" s="7" t="e">
        <v>#N/A</v>
      </c>
      <c r="E861" s="7">
        <v>3.41</v>
      </c>
      <c r="G861" s="432">
        <f t="shared" si="52"/>
        <v>45026</v>
      </c>
      <c r="H861" s="7" t="e">
        <f t="shared" si="53"/>
        <v>#N/A</v>
      </c>
      <c r="I861" s="7" t="e">
        <f t="shared" si="54"/>
        <v>#N/A</v>
      </c>
      <c r="J861">
        <v>0</v>
      </c>
    </row>
    <row r="862" spans="1:10">
      <c r="A862" s="432">
        <f t="shared" si="55"/>
        <v>45027</v>
      </c>
      <c r="B862" t="s">
        <v>2088</v>
      </c>
      <c r="C862" s="7">
        <v>3.54</v>
      </c>
      <c r="D862" s="7">
        <v>2.31</v>
      </c>
      <c r="E862" s="7">
        <v>3.43</v>
      </c>
      <c r="G862" s="432">
        <f t="shared" si="52"/>
        <v>45027</v>
      </c>
      <c r="H862" s="7">
        <f t="shared" si="53"/>
        <v>1.23</v>
      </c>
      <c r="I862" s="7">
        <f t="shared" si="54"/>
        <v>0.10999999999999988</v>
      </c>
      <c r="J862">
        <v>0</v>
      </c>
    </row>
    <row r="863" spans="1:10">
      <c r="A863" s="432">
        <f t="shared" si="55"/>
        <v>45028</v>
      </c>
      <c r="B863" t="s">
        <v>2089</v>
      </c>
      <c r="C863" s="7">
        <v>3.57</v>
      </c>
      <c r="D863" s="7">
        <v>2.36</v>
      </c>
      <c r="E863" s="7">
        <v>3.41</v>
      </c>
      <c r="G863" s="432">
        <f t="shared" si="52"/>
        <v>45028</v>
      </c>
      <c r="H863" s="7">
        <f t="shared" si="53"/>
        <v>1.21</v>
      </c>
      <c r="I863" s="7">
        <f t="shared" si="54"/>
        <v>0.1599999999999997</v>
      </c>
      <c r="J863">
        <v>0</v>
      </c>
    </row>
    <row r="864" spans="1:10">
      <c r="A864" s="432">
        <f t="shared" si="55"/>
        <v>45029</v>
      </c>
      <c r="B864" t="s">
        <v>2090</v>
      </c>
      <c r="C864" s="7">
        <v>3.56</v>
      </c>
      <c r="D864" s="7">
        <v>2.39</v>
      </c>
      <c r="E864" s="7">
        <v>3.45</v>
      </c>
      <c r="G864" s="432">
        <f t="shared" si="52"/>
        <v>45029</v>
      </c>
      <c r="H864" s="7">
        <f t="shared" si="53"/>
        <v>1.17</v>
      </c>
      <c r="I864" s="7">
        <f t="shared" si="54"/>
        <v>0.10999999999999988</v>
      </c>
      <c r="J864">
        <v>0</v>
      </c>
    </row>
    <row r="865" spans="1:10">
      <c r="A865" s="432">
        <f t="shared" si="55"/>
        <v>45030</v>
      </c>
      <c r="B865" t="s">
        <v>2091</v>
      </c>
      <c r="C865" s="7">
        <v>3.65</v>
      </c>
      <c r="D865" s="7">
        <v>2.44</v>
      </c>
      <c r="E865" s="7">
        <v>3.52</v>
      </c>
      <c r="G865" s="432">
        <f t="shared" si="52"/>
        <v>45030</v>
      </c>
      <c r="H865" s="7">
        <f t="shared" si="53"/>
        <v>1.21</v>
      </c>
      <c r="I865" s="7">
        <f t="shared" si="54"/>
        <v>0.12999999999999989</v>
      </c>
      <c r="J865">
        <v>0</v>
      </c>
    </row>
    <row r="866" spans="1:10">
      <c r="A866" s="432">
        <f t="shared" si="55"/>
        <v>45033</v>
      </c>
      <c r="B866" t="s">
        <v>2092</v>
      </c>
      <c r="C866" s="7">
        <v>3.7</v>
      </c>
      <c r="D866" s="7">
        <v>2.48</v>
      </c>
      <c r="E866" s="7">
        <v>3.6</v>
      </c>
      <c r="G866" s="432">
        <f t="shared" si="52"/>
        <v>45033</v>
      </c>
      <c r="H866" s="7">
        <f t="shared" si="53"/>
        <v>1.2200000000000002</v>
      </c>
      <c r="I866" s="7">
        <f t="shared" si="54"/>
        <v>0.10000000000000009</v>
      </c>
      <c r="J866">
        <v>0</v>
      </c>
    </row>
    <row r="867" spans="1:10">
      <c r="A867" s="432">
        <f t="shared" si="55"/>
        <v>45034</v>
      </c>
      <c r="B867" t="s">
        <v>2093</v>
      </c>
      <c r="C867" s="7">
        <v>3.75</v>
      </c>
      <c r="D867" s="7">
        <v>2.4900000000000002</v>
      </c>
      <c r="E867" s="7">
        <v>3.58</v>
      </c>
      <c r="G867" s="432">
        <f t="shared" si="52"/>
        <v>45034</v>
      </c>
      <c r="H867" s="7">
        <f t="shared" si="53"/>
        <v>1.2599999999999998</v>
      </c>
      <c r="I867" s="7">
        <f t="shared" si="54"/>
        <v>0.16999999999999993</v>
      </c>
      <c r="J867">
        <v>0</v>
      </c>
    </row>
    <row r="868" spans="1:10">
      <c r="A868" s="432">
        <f t="shared" si="55"/>
        <v>45035</v>
      </c>
      <c r="B868" t="s">
        <v>2094</v>
      </c>
      <c r="C868" s="7">
        <v>3.85</v>
      </c>
      <c r="D868" s="7">
        <v>2.5</v>
      </c>
      <c r="E868" s="7">
        <v>3.6</v>
      </c>
      <c r="G868" s="432">
        <f t="shared" si="52"/>
        <v>45035</v>
      </c>
      <c r="H868" s="7">
        <f t="shared" si="53"/>
        <v>1.35</v>
      </c>
      <c r="I868" s="7">
        <f t="shared" si="54"/>
        <v>0.25</v>
      </c>
      <c r="J868">
        <v>0</v>
      </c>
    </row>
    <row r="869" spans="1:10">
      <c r="A869" s="432">
        <f t="shared" si="55"/>
        <v>45036</v>
      </c>
      <c r="B869" t="s">
        <v>2095</v>
      </c>
      <c r="C869" s="7">
        <v>3.75</v>
      </c>
      <c r="D869" s="7">
        <v>2.4500000000000002</v>
      </c>
      <c r="E869" s="7">
        <v>3.54</v>
      </c>
      <c r="G869" s="432">
        <f t="shared" si="52"/>
        <v>45036</v>
      </c>
      <c r="H869" s="7">
        <f t="shared" si="53"/>
        <v>1.2999999999999998</v>
      </c>
      <c r="I869" s="7">
        <f t="shared" si="54"/>
        <v>0.20999999999999996</v>
      </c>
      <c r="J869">
        <v>0</v>
      </c>
    </row>
    <row r="870" spans="1:10">
      <c r="A870" s="432">
        <f t="shared" si="55"/>
        <v>45037</v>
      </c>
      <c r="B870" t="s">
        <v>2096</v>
      </c>
      <c r="C870" s="7">
        <v>3.75</v>
      </c>
      <c r="D870" s="7">
        <v>2.48</v>
      </c>
      <c r="E870" s="7">
        <v>3.57</v>
      </c>
      <c r="G870" s="432">
        <f t="shared" si="52"/>
        <v>45037</v>
      </c>
      <c r="H870" s="7">
        <f t="shared" si="53"/>
        <v>1.27</v>
      </c>
      <c r="I870" s="7">
        <f t="shared" si="54"/>
        <v>0.18000000000000016</v>
      </c>
      <c r="J870">
        <v>0</v>
      </c>
    </row>
    <row r="871" spans="1:10">
      <c r="A871" s="432">
        <f t="shared" si="55"/>
        <v>45040</v>
      </c>
      <c r="B871" t="s">
        <v>2097</v>
      </c>
      <c r="C871" s="7">
        <v>3.78</v>
      </c>
      <c r="D871" s="7">
        <v>2.5099999999999998</v>
      </c>
      <c r="E871" s="7">
        <v>3.52</v>
      </c>
      <c r="G871" s="432">
        <f t="shared" si="52"/>
        <v>45040</v>
      </c>
      <c r="H871" s="7">
        <f t="shared" si="53"/>
        <v>1.27</v>
      </c>
      <c r="I871" s="7">
        <f t="shared" si="54"/>
        <v>0.25999999999999979</v>
      </c>
      <c r="J871">
        <v>0</v>
      </c>
    </row>
    <row r="872" spans="1:10">
      <c r="A872" s="432">
        <f t="shared" si="55"/>
        <v>45041</v>
      </c>
      <c r="B872" t="s">
        <v>2098</v>
      </c>
      <c r="C872" s="7">
        <v>3.69</v>
      </c>
      <c r="D872" s="7">
        <v>2.35</v>
      </c>
      <c r="E872" s="7">
        <v>3.4</v>
      </c>
      <c r="G872" s="432">
        <f t="shared" si="52"/>
        <v>45041</v>
      </c>
      <c r="H872" s="7">
        <f t="shared" si="53"/>
        <v>1.3399999999999999</v>
      </c>
      <c r="I872" s="7">
        <f t="shared" si="54"/>
        <v>0.29000000000000004</v>
      </c>
      <c r="J872">
        <v>0</v>
      </c>
    </row>
    <row r="873" spans="1:10">
      <c r="A873" s="432">
        <f t="shared" si="55"/>
        <v>45042</v>
      </c>
      <c r="B873" t="s">
        <v>2099</v>
      </c>
      <c r="C873" s="7">
        <v>3.74</v>
      </c>
      <c r="D873" s="7">
        <v>2.4</v>
      </c>
      <c r="E873" s="7">
        <v>3.43</v>
      </c>
      <c r="G873" s="432">
        <f t="shared" si="52"/>
        <v>45042</v>
      </c>
      <c r="H873" s="7">
        <f t="shared" si="53"/>
        <v>1.3400000000000003</v>
      </c>
      <c r="I873" s="7">
        <f t="shared" si="54"/>
        <v>0.31000000000000005</v>
      </c>
      <c r="J873">
        <v>0</v>
      </c>
    </row>
    <row r="874" spans="1:10">
      <c r="A874" s="432">
        <f t="shared" si="55"/>
        <v>45043</v>
      </c>
      <c r="B874" t="s">
        <v>2100</v>
      </c>
      <c r="C874" s="7">
        <v>3.8</v>
      </c>
      <c r="D874" s="7">
        <v>2.4700000000000002</v>
      </c>
      <c r="E874" s="7">
        <v>3.53</v>
      </c>
      <c r="G874" s="432">
        <f t="shared" si="52"/>
        <v>45043</v>
      </c>
      <c r="H874" s="7">
        <f t="shared" si="53"/>
        <v>1.3299999999999996</v>
      </c>
      <c r="I874" s="7">
        <f t="shared" si="54"/>
        <v>0.27</v>
      </c>
      <c r="J874">
        <v>0</v>
      </c>
    </row>
    <row r="875" spans="1:10">
      <c r="A875" s="432">
        <f t="shared" si="55"/>
        <v>45044</v>
      </c>
      <c r="B875" t="s">
        <v>2101</v>
      </c>
      <c r="C875" s="7">
        <v>3.72</v>
      </c>
      <c r="D875" s="7">
        <v>2.33</v>
      </c>
      <c r="E875" s="7">
        <v>3.44</v>
      </c>
      <c r="G875" s="432">
        <f t="shared" si="52"/>
        <v>45044</v>
      </c>
      <c r="H875" s="7">
        <f t="shared" si="53"/>
        <v>1.3900000000000001</v>
      </c>
      <c r="I875" s="7">
        <f t="shared" si="54"/>
        <v>0.28000000000000025</v>
      </c>
      <c r="J875">
        <v>0</v>
      </c>
    </row>
    <row r="876" spans="1:10">
      <c r="A876" s="432">
        <f t="shared" si="55"/>
        <v>45047</v>
      </c>
      <c r="B876" t="s">
        <v>2102</v>
      </c>
      <c r="C876" s="7" t="e">
        <v>#N/A</v>
      </c>
      <c r="D876" s="7">
        <v>2.33</v>
      </c>
      <c r="E876" s="7">
        <v>3.59</v>
      </c>
      <c r="G876" s="432">
        <f t="shared" si="52"/>
        <v>45047</v>
      </c>
      <c r="H876" s="7" t="e">
        <f t="shared" si="53"/>
        <v>#N/A</v>
      </c>
      <c r="I876" s="7" t="e">
        <f t="shared" si="54"/>
        <v>#N/A</v>
      </c>
      <c r="J876">
        <v>0</v>
      </c>
    </row>
    <row r="877" spans="1:10">
      <c r="A877" s="432">
        <f t="shared" si="55"/>
        <v>45048</v>
      </c>
      <c r="B877" t="s">
        <v>2103</v>
      </c>
      <c r="C877" s="7">
        <v>3.66</v>
      </c>
      <c r="D877" s="7">
        <v>2.2599999999999998</v>
      </c>
      <c r="E877" s="7">
        <v>3.44</v>
      </c>
      <c r="G877" s="432">
        <f t="shared" si="52"/>
        <v>45048</v>
      </c>
      <c r="H877" s="7">
        <f t="shared" si="53"/>
        <v>1.4000000000000004</v>
      </c>
      <c r="I877" s="7">
        <f t="shared" si="54"/>
        <v>0.2200000000000002</v>
      </c>
      <c r="J877">
        <v>0</v>
      </c>
    </row>
    <row r="878" spans="1:10">
      <c r="A878" s="432">
        <f t="shared" si="55"/>
        <v>45049</v>
      </c>
      <c r="B878" t="s">
        <v>2104</v>
      </c>
      <c r="C878" s="7">
        <v>3.69</v>
      </c>
      <c r="D878" s="7">
        <v>2.2599999999999998</v>
      </c>
      <c r="E878" s="7">
        <v>3.38</v>
      </c>
      <c r="G878" s="432">
        <f t="shared" si="52"/>
        <v>45049</v>
      </c>
      <c r="H878" s="7">
        <f t="shared" si="53"/>
        <v>1.4300000000000002</v>
      </c>
      <c r="I878" s="7">
        <f t="shared" si="54"/>
        <v>0.31000000000000005</v>
      </c>
      <c r="J878">
        <v>0</v>
      </c>
    </row>
    <row r="879" spans="1:10">
      <c r="A879" s="432">
        <f t="shared" si="55"/>
        <v>45050</v>
      </c>
      <c r="B879" t="s">
        <v>2105</v>
      </c>
      <c r="C879" s="7">
        <v>3.66</v>
      </c>
      <c r="D879" s="7">
        <v>2.2200000000000002</v>
      </c>
      <c r="E879" s="7">
        <v>3.37</v>
      </c>
      <c r="G879" s="432">
        <f t="shared" si="52"/>
        <v>45050</v>
      </c>
      <c r="H879" s="7">
        <f t="shared" si="53"/>
        <v>1.44</v>
      </c>
      <c r="I879" s="7">
        <f t="shared" si="54"/>
        <v>0.29000000000000004</v>
      </c>
      <c r="J879">
        <v>0</v>
      </c>
    </row>
    <row r="880" spans="1:10">
      <c r="A880" s="432">
        <f t="shared" si="55"/>
        <v>45051</v>
      </c>
      <c r="B880" t="s">
        <v>2106</v>
      </c>
      <c r="C880" s="7">
        <v>3.77</v>
      </c>
      <c r="D880" s="7">
        <v>2.2799999999999998</v>
      </c>
      <c r="E880" s="7">
        <v>3.44</v>
      </c>
      <c r="G880" s="432">
        <f t="shared" si="52"/>
        <v>45051</v>
      </c>
      <c r="H880" s="7">
        <f t="shared" si="53"/>
        <v>1.4900000000000002</v>
      </c>
      <c r="I880" s="7">
        <f t="shared" si="54"/>
        <v>0.33000000000000007</v>
      </c>
      <c r="J880">
        <v>0</v>
      </c>
    </row>
    <row r="881" spans="1:10">
      <c r="A881" s="432">
        <f t="shared" si="55"/>
        <v>45054</v>
      </c>
      <c r="B881" t="s">
        <v>2107</v>
      </c>
      <c r="C881" s="7" t="e">
        <v>#N/A</v>
      </c>
      <c r="D881" s="7">
        <v>2.34</v>
      </c>
      <c r="E881" s="7">
        <v>3.52</v>
      </c>
      <c r="G881" s="432">
        <f t="shared" si="52"/>
        <v>45054</v>
      </c>
      <c r="H881" s="7" t="e">
        <f t="shared" si="53"/>
        <v>#N/A</v>
      </c>
      <c r="I881" s="7" t="e">
        <f t="shared" si="54"/>
        <v>#N/A</v>
      </c>
      <c r="J881">
        <v>0</v>
      </c>
    </row>
    <row r="882" spans="1:10">
      <c r="A882" s="432">
        <f t="shared" si="55"/>
        <v>45055</v>
      </c>
      <c r="B882" t="s">
        <v>2108</v>
      </c>
      <c r="C882" s="7">
        <v>3.86</v>
      </c>
      <c r="D882" s="7">
        <v>2.36</v>
      </c>
      <c r="E882" s="7">
        <v>3.53</v>
      </c>
      <c r="G882" s="432">
        <f t="shared" si="52"/>
        <v>45055</v>
      </c>
      <c r="H882" s="7">
        <f t="shared" si="53"/>
        <v>1.5</v>
      </c>
      <c r="I882" s="7">
        <f t="shared" si="54"/>
        <v>0.33000000000000007</v>
      </c>
      <c r="J882">
        <v>0</v>
      </c>
    </row>
    <row r="883" spans="1:10">
      <c r="A883" s="432">
        <f t="shared" si="55"/>
        <v>45056</v>
      </c>
      <c r="B883" t="s">
        <v>2109</v>
      </c>
      <c r="C883" s="7">
        <v>3.8</v>
      </c>
      <c r="D883" s="7">
        <v>2.2999999999999998</v>
      </c>
      <c r="E883" s="7">
        <v>3.43</v>
      </c>
      <c r="G883" s="432">
        <f t="shared" si="52"/>
        <v>45056</v>
      </c>
      <c r="H883" s="7">
        <f t="shared" si="53"/>
        <v>1.5</v>
      </c>
      <c r="I883" s="7">
        <f t="shared" si="54"/>
        <v>0.36999999999999966</v>
      </c>
      <c r="J883">
        <v>0</v>
      </c>
    </row>
    <row r="884" spans="1:10">
      <c r="A884" s="432">
        <f t="shared" si="55"/>
        <v>45057</v>
      </c>
      <c r="B884" t="s">
        <v>2110</v>
      </c>
      <c r="C884" s="7">
        <v>3.71</v>
      </c>
      <c r="D884" s="7">
        <v>2.2400000000000002</v>
      </c>
      <c r="E884" s="7">
        <v>3.39</v>
      </c>
      <c r="G884" s="432">
        <f t="shared" si="52"/>
        <v>45057</v>
      </c>
      <c r="H884" s="7">
        <f t="shared" si="53"/>
        <v>1.4699999999999998</v>
      </c>
      <c r="I884" s="7">
        <f t="shared" si="54"/>
        <v>0.31999999999999984</v>
      </c>
      <c r="J884">
        <v>0</v>
      </c>
    </row>
    <row r="885" spans="1:10">
      <c r="A885" s="432">
        <f t="shared" si="55"/>
        <v>45058</v>
      </c>
      <c r="B885" t="s">
        <v>2111</v>
      </c>
      <c r="C885" s="7">
        <v>3.78</v>
      </c>
      <c r="D885" s="7">
        <v>2.29</v>
      </c>
      <c r="E885" s="7">
        <v>3.46</v>
      </c>
      <c r="G885" s="432">
        <f t="shared" si="52"/>
        <v>45058</v>
      </c>
      <c r="H885" s="7">
        <f t="shared" si="53"/>
        <v>1.4899999999999998</v>
      </c>
      <c r="I885" s="7">
        <f t="shared" si="54"/>
        <v>0.31999999999999984</v>
      </c>
      <c r="J885">
        <v>0</v>
      </c>
    </row>
    <row r="886" spans="1:10">
      <c r="A886" s="432">
        <f t="shared" si="55"/>
        <v>45061</v>
      </c>
      <c r="B886" t="s">
        <v>2112</v>
      </c>
      <c r="C886" s="7">
        <v>3.82</v>
      </c>
      <c r="D886" s="7">
        <v>2.2999999999999998</v>
      </c>
      <c r="E886" s="7">
        <v>3.5</v>
      </c>
      <c r="G886" s="432">
        <f t="shared" si="52"/>
        <v>45061</v>
      </c>
      <c r="H886" s="7">
        <f t="shared" si="53"/>
        <v>1.52</v>
      </c>
      <c r="I886" s="7">
        <f t="shared" si="54"/>
        <v>0.31999999999999984</v>
      </c>
      <c r="J886">
        <v>0</v>
      </c>
    </row>
    <row r="887" spans="1:10">
      <c r="A887" s="432">
        <f t="shared" si="55"/>
        <v>45062</v>
      </c>
      <c r="B887" t="s">
        <v>2113</v>
      </c>
      <c r="C887" s="7">
        <v>3.8</v>
      </c>
      <c r="D887" s="7">
        <v>2.35</v>
      </c>
      <c r="E887" s="7">
        <v>3.54</v>
      </c>
      <c r="G887" s="432">
        <f t="shared" si="52"/>
        <v>45062</v>
      </c>
      <c r="H887" s="7">
        <f t="shared" si="53"/>
        <v>1.4499999999999997</v>
      </c>
      <c r="I887" s="7">
        <f t="shared" si="54"/>
        <v>0.25999999999999979</v>
      </c>
      <c r="J887">
        <v>0</v>
      </c>
    </row>
    <row r="888" spans="1:10">
      <c r="A888" s="432">
        <f t="shared" si="55"/>
        <v>45063</v>
      </c>
      <c r="B888" t="s">
        <v>2114</v>
      </c>
      <c r="C888" s="7">
        <v>3.84</v>
      </c>
      <c r="D888" s="7">
        <v>2.35</v>
      </c>
      <c r="E888" s="7">
        <v>3.57</v>
      </c>
      <c r="G888" s="432">
        <f t="shared" si="52"/>
        <v>45063</v>
      </c>
      <c r="H888" s="7">
        <f t="shared" si="53"/>
        <v>1.4899999999999998</v>
      </c>
      <c r="I888" s="7">
        <f t="shared" si="54"/>
        <v>0.27</v>
      </c>
      <c r="J888">
        <v>0</v>
      </c>
    </row>
    <row r="889" spans="1:10">
      <c r="A889" s="432">
        <f t="shared" si="55"/>
        <v>45064</v>
      </c>
      <c r="B889" t="s">
        <v>2115</v>
      </c>
      <c r="C889" s="7">
        <v>3.97</v>
      </c>
      <c r="D889" s="7">
        <v>2.4700000000000002</v>
      </c>
      <c r="E889" s="7">
        <v>3.65</v>
      </c>
      <c r="G889" s="432">
        <f t="shared" si="52"/>
        <v>45064</v>
      </c>
      <c r="H889" s="7">
        <f t="shared" si="53"/>
        <v>1.5</v>
      </c>
      <c r="I889" s="7">
        <f t="shared" si="54"/>
        <v>0.32000000000000028</v>
      </c>
      <c r="J889">
        <v>0</v>
      </c>
    </row>
    <row r="890" spans="1:10">
      <c r="A890" s="432">
        <f t="shared" si="55"/>
        <v>45065</v>
      </c>
      <c r="B890" t="s">
        <v>2116</v>
      </c>
      <c r="C890" s="7">
        <v>4.01</v>
      </c>
      <c r="D890" s="7">
        <v>2.4500000000000002</v>
      </c>
      <c r="E890" s="7">
        <v>3.7</v>
      </c>
      <c r="G890" s="432">
        <f t="shared" si="52"/>
        <v>45065</v>
      </c>
      <c r="H890" s="7">
        <f t="shared" si="53"/>
        <v>1.5599999999999996</v>
      </c>
      <c r="I890" s="7">
        <f t="shared" si="54"/>
        <v>0.30999999999999961</v>
      </c>
      <c r="J890">
        <v>0</v>
      </c>
    </row>
    <row r="891" spans="1:10">
      <c r="A891" s="432">
        <f t="shared" si="55"/>
        <v>45068</v>
      </c>
      <c r="B891" t="s">
        <v>2117</v>
      </c>
      <c r="C891" s="7">
        <v>4.05</v>
      </c>
      <c r="D891" s="7">
        <v>2.4500000000000002</v>
      </c>
      <c r="E891" s="7">
        <v>3.72</v>
      </c>
      <c r="G891" s="432">
        <f t="shared" si="52"/>
        <v>45068</v>
      </c>
      <c r="H891" s="7">
        <f t="shared" si="53"/>
        <v>1.5999999999999996</v>
      </c>
      <c r="I891" s="7">
        <f t="shared" si="54"/>
        <v>0.32999999999999963</v>
      </c>
      <c r="J891">
        <v>0</v>
      </c>
    </row>
    <row r="892" spans="1:10">
      <c r="A892" s="432">
        <f t="shared" si="55"/>
        <v>45069</v>
      </c>
      <c r="B892" t="s">
        <v>2118</v>
      </c>
      <c r="C892" s="7">
        <v>4.16</v>
      </c>
      <c r="D892" s="7">
        <v>2.46</v>
      </c>
      <c r="E892" s="7">
        <v>3.7</v>
      </c>
      <c r="G892" s="432">
        <f t="shared" si="52"/>
        <v>45069</v>
      </c>
      <c r="H892" s="7">
        <f t="shared" si="53"/>
        <v>1.7000000000000002</v>
      </c>
      <c r="I892" s="7">
        <f t="shared" si="54"/>
        <v>0.45999999999999996</v>
      </c>
      <c r="J892">
        <v>0</v>
      </c>
    </row>
    <row r="893" spans="1:10">
      <c r="A893" s="432">
        <f t="shared" si="55"/>
        <v>45070</v>
      </c>
      <c r="B893" t="s">
        <v>2119</v>
      </c>
      <c r="C893" s="7">
        <v>4.22</v>
      </c>
      <c r="D893" s="7">
        <v>2.4700000000000002</v>
      </c>
      <c r="E893" s="7">
        <v>3.73</v>
      </c>
      <c r="G893" s="432">
        <f t="shared" si="52"/>
        <v>45070</v>
      </c>
      <c r="H893" s="7">
        <f t="shared" si="53"/>
        <v>1.7499999999999996</v>
      </c>
      <c r="I893" s="7">
        <f t="shared" si="54"/>
        <v>0.48999999999999977</v>
      </c>
      <c r="J893">
        <v>0</v>
      </c>
    </row>
    <row r="894" spans="1:10">
      <c r="A894" s="432">
        <f t="shared" si="55"/>
        <v>45071</v>
      </c>
      <c r="B894" t="s">
        <v>2120</v>
      </c>
      <c r="C894" s="7">
        <v>4.38</v>
      </c>
      <c r="D894" s="7">
        <v>2.54</v>
      </c>
      <c r="E894" s="7">
        <v>3.83</v>
      </c>
      <c r="G894" s="432">
        <f t="shared" si="52"/>
        <v>45071</v>
      </c>
      <c r="H894" s="7">
        <f t="shared" si="53"/>
        <v>1.8399999999999999</v>
      </c>
      <c r="I894" s="7">
        <f t="shared" si="54"/>
        <v>0.54999999999999982</v>
      </c>
      <c r="J894">
        <v>0</v>
      </c>
    </row>
    <row r="895" spans="1:10">
      <c r="A895" s="432">
        <f t="shared" si="55"/>
        <v>45072</v>
      </c>
      <c r="B895" t="s">
        <v>2121</v>
      </c>
      <c r="C895" s="7">
        <v>4.33</v>
      </c>
      <c r="D895" s="7">
        <v>2.52</v>
      </c>
      <c r="E895" s="7">
        <v>3.8</v>
      </c>
      <c r="G895" s="432">
        <f t="shared" si="52"/>
        <v>45072</v>
      </c>
      <c r="H895" s="7">
        <f t="shared" si="53"/>
        <v>1.81</v>
      </c>
      <c r="I895" s="7">
        <f t="shared" si="54"/>
        <v>0.53000000000000025</v>
      </c>
      <c r="J895">
        <v>0</v>
      </c>
    </row>
    <row r="896" spans="1:10">
      <c r="A896" s="432">
        <f t="shared" si="55"/>
        <v>45075</v>
      </c>
      <c r="B896" t="s">
        <v>2122</v>
      </c>
      <c r="C896" s="7" t="e">
        <v>#N/A</v>
      </c>
      <c r="D896" s="7">
        <v>2.44</v>
      </c>
      <c r="E896" s="7" t="e">
        <v>#N/A</v>
      </c>
      <c r="G896" s="432">
        <f t="shared" si="52"/>
        <v>45075</v>
      </c>
      <c r="H896" s="7" t="e">
        <f t="shared" si="53"/>
        <v>#N/A</v>
      </c>
      <c r="I896" s="7" t="e">
        <f t="shared" si="54"/>
        <v>#N/A</v>
      </c>
      <c r="J896">
        <v>0</v>
      </c>
    </row>
    <row r="897" spans="1:10">
      <c r="A897" s="432">
        <f t="shared" si="55"/>
        <v>45076</v>
      </c>
      <c r="B897" t="s">
        <v>2123</v>
      </c>
      <c r="C897" s="7">
        <v>4.24</v>
      </c>
      <c r="D897" s="7">
        <v>2.33</v>
      </c>
      <c r="E897" s="7">
        <v>3.69</v>
      </c>
      <c r="G897" s="432">
        <f t="shared" si="52"/>
        <v>45076</v>
      </c>
      <c r="H897" s="7">
        <f t="shared" si="53"/>
        <v>1.9100000000000001</v>
      </c>
      <c r="I897" s="7">
        <f t="shared" si="54"/>
        <v>0.55000000000000027</v>
      </c>
      <c r="J897">
        <v>0</v>
      </c>
    </row>
    <row r="898" spans="1:10">
      <c r="A898" s="432">
        <f t="shared" si="55"/>
        <v>45077</v>
      </c>
      <c r="B898" t="s">
        <v>2124</v>
      </c>
      <c r="C898" s="7">
        <v>4.18</v>
      </c>
      <c r="D898" s="7">
        <v>2.27</v>
      </c>
      <c r="E898" s="7">
        <v>3.64</v>
      </c>
      <c r="G898" s="432">
        <f t="shared" si="52"/>
        <v>45077</v>
      </c>
      <c r="H898" s="7">
        <f t="shared" si="53"/>
        <v>1.9099999999999997</v>
      </c>
      <c r="I898" s="7">
        <f t="shared" si="54"/>
        <v>0.53999999999999959</v>
      </c>
      <c r="J898">
        <v>0</v>
      </c>
    </row>
    <row r="899" spans="1:10">
      <c r="A899" s="432">
        <f t="shared" si="55"/>
        <v>45078</v>
      </c>
      <c r="B899" t="s">
        <v>2125</v>
      </c>
      <c r="C899" s="7">
        <v>4.13</v>
      </c>
      <c r="D899" s="7">
        <v>2.25</v>
      </c>
      <c r="E899" s="7">
        <v>3.61</v>
      </c>
      <c r="G899" s="432">
        <f t="shared" si="52"/>
        <v>45078</v>
      </c>
      <c r="H899" s="7">
        <f t="shared" si="53"/>
        <v>1.88</v>
      </c>
      <c r="I899" s="7">
        <f t="shared" si="54"/>
        <v>0.52</v>
      </c>
      <c r="J899">
        <v>0</v>
      </c>
    </row>
    <row r="900" spans="1:10">
      <c r="A900" s="432">
        <f t="shared" si="55"/>
        <v>45079</v>
      </c>
      <c r="B900" t="s">
        <v>2126</v>
      </c>
      <c r="C900" s="7">
        <v>4.1500000000000004</v>
      </c>
      <c r="D900" s="7">
        <v>2.3199999999999998</v>
      </c>
      <c r="E900" s="7">
        <v>3.69</v>
      </c>
      <c r="G900" s="432">
        <f t="shared" si="52"/>
        <v>45079</v>
      </c>
      <c r="H900" s="7">
        <f t="shared" si="53"/>
        <v>1.8300000000000005</v>
      </c>
      <c r="I900" s="7">
        <f t="shared" si="54"/>
        <v>0.46000000000000041</v>
      </c>
      <c r="J900">
        <v>0</v>
      </c>
    </row>
    <row r="901" spans="1:10">
      <c r="A901" s="432">
        <f t="shared" si="55"/>
        <v>45082</v>
      </c>
      <c r="B901" t="s">
        <v>2127</v>
      </c>
      <c r="C901" s="7">
        <v>4.22</v>
      </c>
      <c r="D901" s="7">
        <v>2.39</v>
      </c>
      <c r="E901" s="7">
        <v>3.69</v>
      </c>
      <c r="G901" s="432">
        <f t="shared" si="52"/>
        <v>45082</v>
      </c>
      <c r="H901" s="7">
        <f t="shared" si="53"/>
        <v>1.8299999999999996</v>
      </c>
      <c r="I901" s="7">
        <f t="shared" si="54"/>
        <v>0.5299999999999998</v>
      </c>
      <c r="J901">
        <v>0</v>
      </c>
    </row>
    <row r="902" spans="1:10">
      <c r="A902" s="432">
        <f t="shared" si="55"/>
        <v>45083</v>
      </c>
      <c r="B902" t="s">
        <v>2128</v>
      </c>
      <c r="C902" s="7">
        <v>4.1900000000000004</v>
      </c>
      <c r="D902" s="7">
        <v>2.36</v>
      </c>
      <c r="E902" s="7">
        <v>3.7</v>
      </c>
      <c r="G902" s="432">
        <f t="shared" si="52"/>
        <v>45083</v>
      </c>
      <c r="H902" s="7">
        <f t="shared" si="53"/>
        <v>1.8300000000000005</v>
      </c>
      <c r="I902" s="7">
        <f t="shared" si="54"/>
        <v>0.49000000000000021</v>
      </c>
      <c r="J902">
        <v>0</v>
      </c>
    </row>
    <row r="903" spans="1:10">
      <c r="A903" s="432">
        <f t="shared" si="55"/>
        <v>45084</v>
      </c>
      <c r="B903" t="s">
        <v>2129</v>
      </c>
      <c r="C903" s="7">
        <v>4.26</v>
      </c>
      <c r="D903" s="7">
        <v>2.46</v>
      </c>
      <c r="E903" s="7">
        <v>3.79</v>
      </c>
      <c r="G903" s="432">
        <f t="shared" si="52"/>
        <v>45084</v>
      </c>
      <c r="H903" s="7">
        <f t="shared" si="53"/>
        <v>1.7999999999999998</v>
      </c>
      <c r="I903" s="7">
        <f t="shared" si="54"/>
        <v>0.46999999999999975</v>
      </c>
      <c r="J903">
        <v>0</v>
      </c>
    </row>
    <row r="904" spans="1:10">
      <c r="A904" s="432">
        <f t="shared" si="55"/>
        <v>45085</v>
      </c>
      <c r="B904" t="s">
        <v>2130</v>
      </c>
      <c r="C904" s="7">
        <v>4.25</v>
      </c>
      <c r="D904" s="7">
        <v>2.41</v>
      </c>
      <c r="E904" s="7">
        <v>3.73</v>
      </c>
      <c r="G904" s="432">
        <f t="shared" si="52"/>
        <v>45085</v>
      </c>
      <c r="H904" s="7">
        <f t="shared" si="53"/>
        <v>1.8399999999999999</v>
      </c>
      <c r="I904" s="7">
        <f t="shared" si="54"/>
        <v>0.52</v>
      </c>
      <c r="J904">
        <v>0</v>
      </c>
    </row>
    <row r="905" spans="1:10">
      <c r="A905" s="432">
        <f t="shared" si="55"/>
        <v>45086</v>
      </c>
      <c r="B905" t="s">
        <v>2131</v>
      </c>
      <c r="C905" s="7">
        <v>4.24</v>
      </c>
      <c r="D905" s="7">
        <v>2.38</v>
      </c>
      <c r="E905" s="7">
        <v>3.75</v>
      </c>
      <c r="G905" s="432">
        <f t="shared" ref="G905:G968" si="56">A905</f>
        <v>45086</v>
      </c>
      <c r="H905" s="7">
        <f t="shared" ref="H905:H968" si="57">C905-D905</f>
        <v>1.8600000000000003</v>
      </c>
      <c r="I905" s="7">
        <f t="shared" ref="I905:I968" si="58">C905-E905</f>
        <v>0.49000000000000021</v>
      </c>
      <c r="J905">
        <v>0</v>
      </c>
    </row>
    <row r="906" spans="1:10">
      <c r="A906" s="432">
        <f t="shared" si="55"/>
        <v>45089</v>
      </c>
      <c r="B906" t="s">
        <v>2132</v>
      </c>
      <c r="C906" s="7">
        <v>4.34</v>
      </c>
      <c r="D906" s="7">
        <v>2.36</v>
      </c>
      <c r="E906" s="7">
        <v>3.73</v>
      </c>
      <c r="G906" s="432">
        <f t="shared" si="56"/>
        <v>45089</v>
      </c>
      <c r="H906" s="7">
        <f t="shared" si="57"/>
        <v>1.98</v>
      </c>
      <c r="I906" s="7">
        <f t="shared" si="58"/>
        <v>0.60999999999999988</v>
      </c>
      <c r="J906">
        <v>0</v>
      </c>
    </row>
    <row r="907" spans="1:10">
      <c r="A907" s="432">
        <f t="shared" si="55"/>
        <v>45090</v>
      </c>
      <c r="B907" t="s">
        <v>2133</v>
      </c>
      <c r="C907" s="7">
        <v>4.43</v>
      </c>
      <c r="D907" s="7">
        <v>2.46</v>
      </c>
      <c r="E907" s="7">
        <v>3.84</v>
      </c>
      <c r="G907" s="432">
        <f t="shared" si="56"/>
        <v>45090</v>
      </c>
      <c r="H907" s="7">
        <f t="shared" si="57"/>
        <v>1.9699999999999998</v>
      </c>
      <c r="I907" s="7">
        <f t="shared" si="58"/>
        <v>0.58999999999999986</v>
      </c>
      <c r="J907">
        <v>0</v>
      </c>
    </row>
    <row r="908" spans="1:10">
      <c r="A908" s="432">
        <f t="shared" si="55"/>
        <v>45091</v>
      </c>
      <c r="B908" t="s">
        <v>2134</v>
      </c>
      <c r="C908" s="7">
        <v>4.37</v>
      </c>
      <c r="D908" s="7">
        <v>2.4700000000000002</v>
      </c>
      <c r="E908" s="7">
        <v>3.83</v>
      </c>
      <c r="G908" s="432">
        <f t="shared" si="56"/>
        <v>45091</v>
      </c>
      <c r="H908" s="7">
        <f t="shared" si="57"/>
        <v>1.9</v>
      </c>
      <c r="I908" s="7">
        <f t="shared" si="58"/>
        <v>0.54</v>
      </c>
      <c r="J908">
        <v>0</v>
      </c>
    </row>
    <row r="909" spans="1:10">
      <c r="A909" s="432">
        <f t="shared" si="55"/>
        <v>45092</v>
      </c>
      <c r="B909" t="s">
        <v>2135</v>
      </c>
      <c r="C909" s="7">
        <v>4.37</v>
      </c>
      <c r="D909" s="7">
        <v>2.5</v>
      </c>
      <c r="E909" s="7">
        <v>3.72</v>
      </c>
      <c r="G909" s="432">
        <f t="shared" si="56"/>
        <v>45092</v>
      </c>
      <c r="H909" s="7">
        <f t="shared" si="57"/>
        <v>1.87</v>
      </c>
      <c r="I909" s="7">
        <f t="shared" si="58"/>
        <v>0.64999999999999991</v>
      </c>
      <c r="J909">
        <v>0</v>
      </c>
    </row>
    <row r="910" spans="1:10">
      <c r="A910" s="432">
        <f t="shared" ref="A910:A973" si="59">+A905+7</f>
        <v>45093</v>
      </c>
      <c r="B910" t="s">
        <v>2136</v>
      </c>
      <c r="C910" s="7">
        <v>4.4000000000000004</v>
      </c>
      <c r="D910" s="7">
        <v>2.46</v>
      </c>
      <c r="E910" s="7">
        <v>3.77</v>
      </c>
      <c r="G910" s="432">
        <f t="shared" si="56"/>
        <v>45093</v>
      </c>
      <c r="H910" s="7">
        <f t="shared" si="57"/>
        <v>1.9400000000000004</v>
      </c>
      <c r="I910" s="7">
        <f t="shared" si="58"/>
        <v>0.63000000000000034</v>
      </c>
      <c r="J910">
        <v>0</v>
      </c>
    </row>
    <row r="911" spans="1:10">
      <c r="A911" s="432">
        <f t="shared" si="59"/>
        <v>45096</v>
      </c>
      <c r="B911" t="s">
        <v>2137</v>
      </c>
      <c r="C911" s="7">
        <v>4.49</v>
      </c>
      <c r="D911" s="7">
        <v>2.52</v>
      </c>
      <c r="E911" s="7" t="e">
        <v>#N/A</v>
      </c>
      <c r="G911" s="432">
        <f t="shared" si="56"/>
        <v>45096</v>
      </c>
      <c r="H911" s="7">
        <f t="shared" si="57"/>
        <v>1.9700000000000002</v>
      </c>
      <c r="I911" s="7" t="e">
        <f t="shared" si="58"/>
        <v>#N/A</v>
      </c>
      <c r="J911">
        <v>0</v>
      </c>
    </row>
    <row r="912" spans="1:10">
      <c r="A912" s="432">
        <f t="shared" si="59"/>
        <v>45097</v>
      </c>
      <c r="B912" t="s">
        <v>2138</v>
      </c>
      <c r="C912" s="7">
        <v>4.33</v>
      </c>
      <c r="D912" s="7">
        <v>2.41</v>
      </c>
      <c r="E912" s="7">
        <v>3.74</v>
      </c>
      <c r="G912" s="432">
        <f t="shared" si="56"/>
        <v>45097</v>
      </c>
      <c r="H912" s="7">
        <f t="shared" si="57"/>
        <v>1.92</v>
      </c>
      <c r="I912" s="7">
        <f t="shared" si="58"/>
        <v>0.58999999999999986</v>
      </c>
      <c r="J912">
        <v>0</v>
      </c>
    </row>
    <row r="913" spans="1:10">
      <c r="A913" s="432">
        <f t="shared" si="59"/>
        <v>45098</v>
      </c>
      <c r="B913" t="s">
        <v>2139</v>
      </c>
      <c r="C913" s="7">
        <v>4.4000000000000004</v>
      </c>
      <c r="D913" s="7">
        <v>2.41</v>
      </c>
      <c r="E913" s="7">
        <v>3.72</v>
      </c>
      <c r="G913" s="432">
        <f t="shared" si="56"/>
        <v>45098</v>
      </c>
      <c r="H913" s="7">
        <f t="shared" si="57"/>
        <v>1.9900000000000002</v>
      </c>
      <c r="I913" s="7">
        <f t="shared" si="58"/>
        <v>0.68000000000000016</v>
      </c>
      <c r="J913">
        <v>0</v>
      </c>
    </row>
    <row r="914" spans="1:10">
      <c r="A914" s="432">
        <f t="shared" si="59"/>
        <v>45099</v>
      </c>
      <c r="B914" t="s">
        <v>2140</v>
      </c>
      <c r="C914" s="7">
        <v>4.3600000000000003</v>
      </c>
      <c r="D914" s="7">
        <v>2.4900000000000002</v>
      </c>
      <c r="E914" s="7">
        <v>3.8</v>
      </c>
      <c r="G914" s="432">
        <f t="shared" si="56"/>
        <v>45099</v>
      </c>
      <c r="H914" s="7">
        <f t="shared" si="57"/>
        <v>1.87</v>
      </c>
      <c r="I914" s="7">
        <f t="shared" si="58"/>
        <v>0.5600000000000005</v>
      </c>
      <c r="J914">
        <v>0</v>
      </c>
    </row>
    <row r="915" spans="1:10">
      <c r="A915" s="432">
        <f t="shared" si="59"/>
        <v>45100</v>
      </c>
      <c r="B915" t="s">
        <v>2141</v>
      </c>
      <c r="C915" s="7">
        <v>4.33</v>
      </c>
      <c r="D915" s="7">
        <v>2.37</v>
      </c>
      <c r="E915" s="7">
        <v>3.74</v>
      </c>
      <c r="G915" s="432">
        <f t="shared" si="56"/>
        <v>45100</v>
      </c>
      <c r="H915" s="7">
        <f t="shared" si="57"/>
        <v>1.96</v>
      </c>
      <c r="I915" s="7">
        <f t="shared" si="58"/>
        <v>0.58999999999999986</v>
      </c>
      <c r="J915">
        <v>0</v>
      </c>
    </row>
    <row r="916" spans="1:10">
      <c r="A916" s="432">
        <f t="shared" si="59"/>
        <v>45103</v>
      </c>
      <c r="B916" t="s">
        <v>2142</v>
      </c>
      <c r="C916" s="7">
        <v>4.29</v>
      </c>
      <c r="D916" s="7">
        <v>2.31</v>
      </c>
      <c r="E916" s="7">
        <v>3.72</v>
      </c>
      <c r="G916" s="432">
        <f t="shared" si="56"/>
        <v>45103</v>
      </c>
      <c r="H916" s="7">
        <f t="shared" si="57"/>
        <v>1.98</v>
      </c>
      <c r="I916" s="7">
        <f t="shared" si="58"/>
        <v>0.56999999999999984</v>
      </c>
      <c r="J916">
        <v>0</v>
      </c>
    </row>
    <row r="917" spans="1:10">
      <c r="A917" s="432">
        <f t="shared" si="59"/>
        <v>45104</v>
      </c>
      <c r="B917" t="s">
        <v>2143</v>
      </c>
      <c r="C917" s="7">
        <v>4.37</v>
      </c>
      <c r="D917" s="7">
        <v>2.36</v>
      </c>
      <c r="E917" s="7">
        <v>3.77</v>
      </c>
      <c r="G917" s="432">
        <f t="shared" si="56"/>
        <v>45104</v>
      </c>
      <c r="H917" s="7">
        <f t="shared" si="57"/>
        <v>2.0100000000000002</v>
      </c>
      <c r="I917" s="7">
        <f t="shared" si="58"/>
        <v>0.60000000000000009</v>
      </c>
      <c r="J917">
        <v>0</v>
      </c>
    </row>
    <row r="918" spans="1:10">
      <c r="A918" s="432">
        <f t="shared" si="59"/>
        <v>45105</v>
      </c>
      <c r="B918" t="s">
        <v>2144</v>
      </c>
      <c r="C918" s="7">
        <v>4.3099999999999996</v>
      </c>
      <c r="D918" s="7">
        <v>2.31</v>
      </c>
      <c r="E918" s="7">
        <v>3.71</v>
      </c>
      <c r="G918" s="432">
        <f t="shared" si="56"/>
        <v>45105</v>
      </c>
      <c r="H918" s="7">
        <f t="shared" si="57"/>
        <v>1.9999999999999996</v>
      </c>
      <c r="I918" s="7">
        <f t="shared" si="58"/>
        <v>0.59999999999999964</v>
      </c>
      <c r="J918">
        <v>0</v>
      </c>
    </row>
    <row r="919" spans="1:10">
      <c r="A919" s="432">
        <f t="shared" si="59"/>
        <v>45106</v>
      </c>
      <c r="B919" t="s">
        <v>2145</v>
      </c>
      <c r="C919" s="7">
        <v>4.3899999999999997</v>
      </c>
      <c r="D919" s="7">
        <v>2.42</v>
      </c>
      <c r="E919" s="7">
        <v>3.85</v>
      </c>
      <c r="G919" s="432">
        <f t="shared" si="56"/>
        <v>45106</v>
      </c>
      <c r="H919" s="7">
        <f t="shared" si="57"/>
        <v>1.9699999999999998</v>
      </c>
      <c r="I919" s="7">
        <f t="shared" si="58"/>
        <v>0.53999999999999959</v>
      </c>
      <c r="J919">
        <v>0</v>
      </c>
    </row>
    <row r="920" spans="1:10">
      <c r="A920" s="432">
        <f t="shared" si="59"/>
        <v>45107</v>
      </c>
      <c r="B920" t="s">
        <v>2146</v>
      </c>
      <c r="C920" s="7">
        <v>4.3899999999999997</v>
      </c>
      <c r="D920" s="7">
        <v>2.39</v>
      </c>
      <c r="E920" s="7">
        <v>3.81</v>
      </c>
      <c r="G920" s="432">
        <f t="shared" si="56"/>
        <v>45107</v>
      </c>
      <c r="H920" s="7">
        <f t="shared" si="57"/>
        <v>1.9999999999999996</v>
      </c>
      <c r="I920" s="7">
        <f t="shared" si="58"/>
        <v>0.57999999999999963</v>
      </c>
      <c r="J920">
        <v>0</v>
      </c>
    </row>
    <row r="921" spans="1:10">
      <c r="A921" s="432">
        <f t="shared" si="59"/>
        <v>45110</v>
      </c>
      <c r="B921" t="s">
        <v>2147</v>
      </c>
      <c r="C921" s="7">
        <v>4.45</v>
      </c>
      <c r="D921" s="7">
        <v>2.44</v>
      </c>
      <c r="E921" s="7">
        <v>3.86</v>
      </c>
      <c r="G921" s="432">
        <f t="shared" si="56"/>
        <v>45110</v>
      </c>
      <c r="H921" s="7">
        <f t="shared" si="57"/>
        <v>2.0100000000000002</v>
      </c>
      <c r="I921" s="7">
        <f t="shared" si="58"/>
        <v>0.5900000000000003</v>
      </c>
      <c r="J921">
        <v>0</v>
      </c>
    </row>
    <row r="922" spans="1:10">
      <c r="A922" s="432">
        <f t="shared" si="59"/>
        <v>45111</v>
      </c>
      <c r="B922" t="s">
        <v>2148</v>
      </c>
      <c r="C922" s="7">
        <v>4.42</v>
      </c>
      <c r="D922" s="7">
        <v>2.44</v>
      </c>
      <c r="E922" s="7" t="e">
        <v>#N/A</v>
      </c>
      <c r="G922" s="432">
        <f t="shared" si="56"/>
        <v>45111</v>
      </c>
      <c r="H922" s="7">
        <f t="shared" si="57"/>
        <v>1.98</v>
      </c>
      <c r="I922" s="7" t="e">
        <f t="shared" si="58"/>
        <v>#N/A</v>
      </c>
      <c r="J922">
        <v>0</v>
      </c>
    </row>
    <row r="923" spans="1:10">
      <c r="A923" s="432">
        <f t="shared" si="59"/>
        <v>45112</v>
      </c>
      <c r="B923" t="s">
        <v>2149</v>
      </c>
      <c r="C923" s="7">
        <v>4.51</v>
      </c>
      <c r="D923" s="7">
        <v>2.5099999999999998</v>
      </c>
      <c r="E923" s="7">
        <v>3.95</v>
      </c>
      <c r="G923" s="432">
        <f t="shared" si="56"/>
        <v>45112</v>
      </c>
      <c r="H923" s="7">
        <f t="shared" si="57"/>
        <v>2</v>
      </c>
      <c r="I923" s="7">
        <f t="shared" si="58"/>
        <v>0.55999999999999961</v>
      </c>
      <c r="J923">
        <v>0</v>
      </c>
    </row>
    <row r="924" spans="1:10">
      <c r="A924" s="432">
        <f t="shared" si="59"/>
        <v>45113</v>
      </c>
      <c r="B924" t="s">
        <v>2150</v>
      </c>
      <c r="C924" s="7">
        <v>4.6500000000000004</v>
      </c>
      <c r="D924" s="7">
        <v>2.62</v>
      </c>
      <c r="E924" s="7">
        <v>4.05</v>
      </c>
      <c r="G924" s="432">
        <f t="shared" si="56"/>
        <v>45113</v>
      </c>
      <c r="H924" s="7">
        <f t="shared" si="57"/>
        <v>2.0300000000000002</v>
      </c>
      <c r="I924" s="7">
        <f t="shared" si="58"/>
        <v>0.60000000000000053</v>
      </c>
      <c r="J924">
        <v>0</v>
      </c>
    </row>
    <row r="925" spans="1:10">
      <c r="A925" s="432">
        <f t="shared" si="59"/>
        <v>45114</v>
      </c>
      <c r="B925" t="s">
        <v>2151</v>
      </c>
      <c r="C925" s="7">
        <v>4.6399999999999997</v>
      </c>
      <c r="D925" s="7">
        <v>2.64</v>
      </c>
      <c r="E925" s="7">
        <v>4.0599999999999996</v>
      </c>
      <c r="G925" s="432">
        <f t="shared" si="56"/>
        <v>45114</v>
      </c>
      <c r="H925" s="7">
        <f t="shared" si="57"/>
        <v>1.9999999999999996</v>
      </c>
      <c r="I925" s="7">
        <f t="shared" si="58"/>
        <v>0.58000000000000007</v>
      </c>
      <c r="J925">
        <v>0</v>
      </c>
    </row>
    <row r="926" spans="1:10">
      <c r="A926" s="432">
        <f t="shared" si="59"/>
        <v>45117</v>
      </c>
      <c r="B926" t="s">
        <v>2152</v>
      </c>
      <c r="C926" s="7">
        <v>4.6399999999999997</v>
      </c>
      <c r="D926" s="7">
        <v>2.63</v>
      </c>
      <c r="E926" s="7">
        <v>4.01</v>
      </c>
      <c r="G926" s="432">
        <f t="shared" si="56"/>
        <v>45117</v>
      </c>
      <c r="H926" s="7">
        <f t="shared" si="57"/>
        <v>2.0099999999999998</v>
      </c>
      <c r="I926" s="7">
        <f t="shared" si="58"/>
        <v>0.62999999999999989</v>
      </c>
      <c r="J926">
        <v>0</v>
      </c>
    </row>
    <row r="927" spans="1:10">
      <c r="A927" s="432">
        <f t="shared" si="59"/>
        <v>45118</v>
      </c>
      <c r="B927" t="s">
        <v>2153</v>
      </c>
      <c r="C927" s="7">
        <v>4.6500000000000004</v>
      </c>
      <c r="D927" s="7">
        <v>2.65</v>
      </c>
      <c r="E927" s="7">
        <v>3.99</v>
      </c>
      <c r="G927" s="432">
        <f t="shared" si="56"/>
        <v>45118</v>
      </c>
      <c r="H927" s="7">
        <f t="shared" si="57"/>
        <v>2.0000000000000004</v>
      </c>
      <c r="I927" s="7">
        <f t="shared" si="58"/>
        <v>0.66000000000000014</v>
      </c>
      <c r="J927">
        <v>0</v>
      </c>
    </row>
    <row r="928" spans="1:10">
      <c r="A928" s="432">
        <f t="shared" si="59"/>
        <v>45119</v>
      </c>
      <c r="B928" t="s">
        <v>2154</v>
      </c>
      <c r="C928" s="7">
        <v>4.51</v>
      </c>
      <c r="D928" s="7">
        <v>2.5499999999999998</v>
      </c>
      <c r="E928" s="7">
        <v>3.86</v>
      </c>
      <c r="G928" s="432">
        <f t="shared" si="56"/>
        <v>45119</v>
      </c>
      <c r="H928" s="7">
        <f t="shared" si="57"/>
        <v>1.96</v>
      </c>
      <c r="I928" s="7">
        <f t="shared" si="58"/>
        <v>0.64999999999999991</v>
      </c>
      <c r="J928">
        <v>0</v>
      </c>
    </row>
    <row r="929" spans="1:10">
      <c r="A929" s="432">
        <f t="shared" si="59"/>
        <v>45120</v>
      </c>
      <c r="B929" t="s">
        <v>2155</v>
      </c>
      <c r="C929" s="7">
        <v>4.41</v>
      </c>
      <c r="D929" s="7">
        <v>2.4500000000000002</v>
      </c>
      <c r="E929" s="7">
        <v>3.76</v>
      </c>
      <c r="G929" s="432">
        <f t="shared" si="56"/>
        <v>45120</v>
      </c>
      <c r="H929" s="7">
        <f t="shared" si="57"/>
        <v>1.96</v>
      </c>
      <c r="I929" s="7">
        <f t="shared" si="58"/>
        <v>0.65000000000000036</v>
      </c>
      <c r="J929">
        <v>0</v>
      </c>
    </row>
    <row r="930" spans="1:10">
      <c r="A930" s="432">
        <f t="shared" si="59"/>
        <v>45121</v>
      </c>
      <c r="B930" t="s">
        <v>2156</v>
      </c>
      <c r="C930" s="7">
        <v>4.4400000000000004</v>
      </c>
      <c r="D930" s="7">
        <v>2.48</v>
      </c>
      <c r="E930" s="7">
        <v>3.83</v>
      </c>
      <c r="G930" s="432">
        <f t="shared" si="56"/>
        <v>45121</v>
      </c>
      <c r="H930" s="7">
        <f t="shared" si="57"/>
        <v>1.9600000000000004</v>
      </c>
      <c r="I930" s="7">
        <f t="shared" si="58"/>
        <v>0.61000000000000032</v>
      </c>
      <c r="J930">
        <v>0</v>
      </c>
    </row>
    <row r="931" spans="1:10">
      <c r="A931" s="432">
        <f t="shared" si="59"/>
        <v>45124</v>
      </c>
      <c r="B931" t="s">
        <v>2157</v>
      </c>
      <c r="C931" s="7">
        <v>4.43</v>
      </c>
      <c r="D931" s="7">
        <v>2.4500000000000002</v>
      </c>
      <c r="E931" s="7">
        <v>3.81</v>
      </c>
      <c r="G931" s="432">
        <f t="shared" si="56"/>
        <v>45124</v>
      </c>
      <c r="H931" s="7">
        <f t="shared" si="57"/>
        <v>1.9799999999999995</v>
      </c>
      <c r="I931" s="7">
        <f t="shared" si="58"/>
        <v>0.61999999999999966</v>
      </c>
      <c r="J931">
        <v>0</v>
      </c>
    </row>
    <row r="932" spans="1:10">
      <c r="A932" s="432">
        <f t="shared" si="59"/>
        <v>45125</v>
      </c>
      <c r="B932" t="s">
        <v>2158</v>
      </c>
      <c r="C932" s="7">
        <v>4.3499999999999996</v>
      </c>
      <c r="D932" s="7">
        <v>2.37</v>
      </c>
      <c r="E932" s="7">
        <v>3.8</v>
      </c>
      <c r="G932" s="432">
        <f t="shared" si="56"/>
        <v>45125</v>
      </c>
      <c r="H932" s="7">
        <f t="shared" si="57"/>
        <v>1.9799999999999995</v>
      </c>
      <c r="I932" s="7">
        <f t="shared" si="58"/>
        <v>0.54999999999999982</v>
      </c>
      <c r="J932">
        <v>0</v>
      </c>
    </row>
    <row r="933" spans="1:10">
      <c r="A933" s="432">
        <f t="shared" si="59"/>
        <v>45126</v>
      </c>
      <c r="B933" t="s">
        <v>2159</v>
      </c>
      <c r="C933" s="7">
        <v>4.18</v>
      </c>
      <c r="D933" s="7">
        <v>2.38</v>
      </c>
      <c r="E933" s="7">
        <v>3.75</v>
      </c>
      <c r="G933" s="432">
        <f t="shared" si="56"/>
        <v>45126</v>
      </c>
      <c r="H933" s="7">
        <f t="shared" si="57"/>
        <v>1.7999999999999998</v>
      </c>
      <c r="I933" s="7">
        <f t="shared" si="58"/>
        <v>0.42999999999999972</v>
      </c>
      <c r="J933">
        <v>0</v>
      </c>
    </row>
    <row r="934" spans="1:10">
      <c r="A934" s="432">
        <f t="shared" si="59"/>
        <v>45127</v>
      </c>
      <c r="B934" t="s">
        <v>2160</v>
      </c>
      <c r="C934" s="7">
        <v>4.28</v>
      </c>
      <c r="D934" s="7">
        <v>2.46</v>
      </c>
      <c r="E934" s="7">
        <v>3.85</v>
      </c>
      <c r="G934" s="432">
        <f t="shared" si="56"/>
        <v>45127</v>
      </c>
      <c r="H934" s="7">
        <f t="shared" si="57"/>
        <v>1.8200000000000003</v>
      </c>
      <c r="I934" s="7">
        <f t="shared" si="58"/>
        <v>0.43000000000000016</v>
      </c>
      <c r="J934">
        <v>0</v>
      </c>
    </row>
    <row r="935" spans="1:10">
      <c r="A935" s="432">
        <f t="shared" si="59"/>
        <v>45128</v>
      </c>
      <c r="B935" t="s">
        <v>2161</v>
      </c>
      <c r="C935" s="7">
        <v>4.2699999999999996</v>
      </c>
      <c r="D935" s="7">
        <v>2.44</v>
      </c>
      <c r="E935" s="7">
        <v>3.84</v>
      </c>
      <c r="G935" s="432">
        <f t="shared" si="56"/>
        <v>45128</v>
      </c>
      <c r="H935" s="7">
        <f t="shared" si="57"/>
        <v>1.8299999999999996</v>
      </c>
      <c r="I935" s="7">
        <f t="shared" si="58"/>
        <v>0.42999999999999972</v>
      </c>
      <c r="J935">
        <v>0</v>
      </c>
    </row>
    <row r="936" spans="1:10">
      <c r="A936" s="432">
        <f t="shared" si="59"/>
        <v>45131</v>
      </c>
      <c r="B936" t="s">
        <v>2162</v>
      </c>
      <c r="C936" s="7">
        <v>4.26</v>
      </c>
      <c r="D936" s="7">
        <v>2.42</v>
      </c>
      <c r="E936" s="7">
        <v>3.86</v>
      </c>
      <c r="G936" s="432">
        <f t="shared" si="56"/>
        <v>45131</v>
      </c>
      <c r="H936" s="7">
        <f t="shared" si="57"/>
        <v>1.8399999999999999</v>
      </c>
      <c r="I936" s="7">
        <f t="shared" si="58"/>
        <v>0.39999999999999991</v>
      </c>
      <c r="J936">
        <v>0</v>
      </c>
    </row>
    <row r="937" spans="1:10">
      <c r="A937" s="432">
        <f t="shared" si="59"/>
        <v>45132</v>
      </c>
      <c r="B937" t="s">
        <v>2163</v>
      </c>
      <c r="C937" s="7">
        <v>4.2699999999999996</v>
      </c>
      <c r="D937" s="7">
        <v>2.41</v>
      </c>
      <c r="E937" s="7">
        <v>3.91</v>
      </c>
      <c r="G937" s="432">
        <f t="shared" si="56"/>
        <v>45132</v>
      </c>
      <c r="H937" s="7">
        <f t="shared" si="57"/>
        <v>1.8599999999999994</v>
      </c>
      <c r="I937" s="7">
        <f t="shared" si="58"/>
        <v>0.35999999999999943</v>
      </c>
      <c r="J937">
        <v>0</v>
      </c>
    </row>
    <row r="938" spans="1:10">
      <c r="A938" s="432">
        <f t="shared" si="59"/>
        <v>45133</v>
      </c>
      <c r="B938" t="s">
        <v>2164</v>
      </c>
      <c r="C938" s="7">
        <v>4.29</v>
      </c>
      <c r="D938" s="7">
        <v>2.44</v>
      </c>
      <c r="E938" s="7">
        <v>3.86</v>
      </c>
      <c r="G938" s="432">
        <f t="shared" si="56"/>
        <v>45133</v>
      </c>
      <c r="H938" s="7">
        <f t="shared" si="57"/>
        <v>1.85</v>
      </c>
      <c r="I938" s="7">
        <f t="shared" si="58"/>
        <v>0.43000000000000016</v>
      </c>
      <c r="J938">
        <v>0</v>
      </c>
    </row>
    <row r="939" spans="1:10">
      <c r="A939" s="432">
        <f t="shared" si="59"/>
        <v>45134</v>
      </c>
      <c r="B939" t="s">
        <v>2165</v>
      </c>
      <c r="C939" s="7">
        <v>4.3099999999999996</v>
      </c>
      <c r="D939" s="7">
        <v>2.4900000000000002</v>
      </c>
      <c r="E939" s="7">
        <v>4.01</v>
      </c>
      <c r="G939" s="432">
        <f t="shared" si="56"/>
        <v>45134</v>
      </c>
      <c r="H939" s="7">
        <f t="shared" si="57"/>
        <v>1.8199999999999994</v>
      </c>
      <c r="I939" s="7">
        <f t="shared" si="58"/>
        <v>0.29999999999999982</v>
      </c>
      <c r="J939">
        <v>0</v>
      </c>
    </row>
    <row r="940" spans="1:10">
      <c r="A940" s="432">
        <f t="shared" si="59"/>
        <v>45135</v>
      </c>
      <c r="B940" t="s">
        <v>2166</v>
      </c>
      <c r="C940" s="7">
        <v>4.33</v>
      </c>
      <c r="D940" s="7">
        <v>2.4700000000000002</v>
      </c>
      <c r="E940" s="7">
        <v>3.96</v>
      </c>
      <c r="G940" s="432">
        <f t="shared" si="56"/>
        <v>45135</v>
      </c>
      <c r="H940" s="7">
        <f t="shared" si="57"/>
        <v>1.8599999999999999</v>
      </c>
      <c r="I940" s="7">
        <f t="shared" si="58"/>
        <v>0.37000000000000011</v>
      </c>
      <c r="J940">
        <v>0</v>
      </c>
    </row>
    <row r="941" spans="1:10">
      <c r="A941" s="432">
        <f t="shared" si="59"/>
        <v>45138</v>
      </c>
      <c r="B941" t="s">
        <v>2167</v>
      </c>
      <c r="C941" s="7">
        <v>4.3</v>
      </c>
      <c r="D941" s="7">
        <v>2.4700000000000002</v>
      </c>
      <c r="E941" s="7">
        <v>3.97</v>
      </c>
      <c r="G941" s="432">
        <f t="shared" si="56"/>
        <v>45138</v>
      </c>
      <c r="H941" s="7">
        <f t="shared" si="57"/>
        <v>1.8299999999999996</v>
      </c>
      <c r="I941" s="7">
        <f t="shared" si="58"/>
        <v>0.32999999999999963</v>
      </c>
      <c r="J941">
        <v>0</v>
      </c>
    </row>
    <row r="942" spans="1:10">
      <c r="A942" s="432">
        <f t="shared" si="59"/>
        <v>45139</v>
      </c>
      <c r="B942" t="s">
        <v>2168</v>
      </c>
      <c r="C942" s="7">
        <v>4.41</v>
      </c>
      <c r="D942" s="7">
        <v>2.52</v>
      </c>
      <c r="E942" s="7">
        <v>4.05</v>
      </c>
      <c r="G942" s="432">
        <f t="shared" si="56"/>
        <v>45139</v>
      </c>
      <c r="H942" s="7">
        <f t="shared" si="57"/>
        <v>1.8900000000000001</v>
      </c>
      <c r="I942" s="7">
        <f t="shared" si="58"/>
        <v>0.36000000000000032</v>
      </c>
      <c r="J942">
        <v>0</v>
      </c>
    </row>
    <row r="943" spans="1:10">
      <c r="A943" s="432">
        <f t="shared" si="59"/>
        <v>45140</v>
      </c>
      <c r="B943" t="s">
        <v>2169</v>
      </c>
      <c r="C943" s="7">
        <v>4.4000000000000004</v>
      </c>
      <c r="D943" s="7">
        <v>2.5</v>
      </c>
      <c r="E943" s="7">
        <v>4.08</v>
      </c>
      <c r="G943" s="432">
        <f t="shared" si="56"/>
        <v>45140</v>
      </c>
      <c r="H943" s="7">
        <f t="shared" si="57"/>
        <v>1.9000000000000004</v>
      </c>
      <c r="I943" s="7">
        <f t="shared" si="58"/>
        <v>0.32000000000000028</v>
      </c>
      <c r="J943">
        <v>0</v>
      </c>
    </row>
    <row r="944" spans="1:10">
      <c r="A944" s="432">
        <f t="shared" si="59"/>
        <v>45141</v>
      </c>
      <c r="B944" t="s">
        <v>2170</v>
      </c>
      <c r="C944" s="7">
        <v>4.46</v>
      </c>
      <c r="D944" s="7">
        <v>2.58</v>
      </c>
      <c r="E944" s="7">
        <v>4.2</v>
      </c>
      <c r="G944" s="432">
        <f t="shared" si="56"/>
        <v>45141</v>
      </c>
      <c r="H944" s="7">
        <f t="shared" si="57"/>
        <v>1.88</v>
      </c>
      <c r="I944" s="7">
        <f t="shared" si="58"/>
        <v>0.25999999999999979</v>
      </c>
      <c r="J944">
        <v>0</v>
      </c>
    </row>
    <row r="945" spans="1:10">
      <c r="A945" s="432">
        <f t="shared" si="59"/>
        <v>45142</v>
      </c>
      <c r="B945" t="s">
        <v>2171</v>
      </c>
      <c r="C945" s="7">
        <v>4.38</v>
      </c>
      <c r="D945" s="7">
        <v>2.5099999999999998</v>
      </c>
      <c r="E945" s="7">
        <v>4.05</v>
      </c>
      <c r="G945" s="432">
        <f t="shared" si="56"/>
        <v>45142</v>
      </c>
      <c r="H945" s="7">
        <f t="shared" si="57"/>
        <v>1.87</v>
      </c>
      <c r="I945" s="7">
        <f t="shared" si="58"/>
        <v>0.33000000000000007</v>
      </c>
      <c r="J945">
        <v>0</v>
      </c>
    </row>
    <row r="946" spans="1:10">
      <c r="A946" s="432">
        <f t="shared" si="59"/>
        <v>45145</v>
      </c>
      <c r="B946" t="s">
        <v>2172</v>
      </c>
      <c r="C946" s="7">
        <v>4.45</v>
      </c>
      <c r="D946" s="7">
        <v>2.56</v>
      </c>
      <c r="E946" s="7">
        <v>4.09</v>
      </c>
      <c r="G946" s="432">
        <f t="shared" si="56"/>
        <v>45145</v>
      </c>
      <c r="H946" s="7">
        <f t="shared" si="57"/>
        <v>1.8900000000000001</v>
      </c>
      <c r="I946" s="7">
        <f t="shared" si="58"/>
        <v>0.36000000000000032</v>
      </c>
      <c r="J946">
        <v>0</v>
      </c>
    </row>
    <row r="947" spans="1:10">
      <c r="A947" s="432">
        <f t="shared" si="59"/>
        <v>45146</v>
      </c>
      <c r="B947" t="s">
        <v>2173</v>
      </c>
      <c r="C947" s="7">
        <v>4.3899999999999997</v>
      </c>
      <c r="D947" s="7">
        <v>2.44</v>
      </c>
      <c r="E947" s="7">
        <v>4.0199999999999996</v>
      </c>
      <c r="G947" s="432">
        <f t="shared" si="56"/>
        <v>45146</v>
      </c>
      <c r="H947" s="7">
        <f t="shared" si="57"/>
        <v>1.9499999999999997</v>
      </c>
      <c r="I947" s="7">
        <f t="shared" si="58"/>
        <v>0.37000000000000011</v>
      </c>
      <c r="J947">
        <v>0</v>
      </c>
    </row>
    <row r="948" spans="1:10">
      <c r="A948" s="432">
        <f t="shared" si="59"/>
        <v>45147</v>
      </c>
      <c r="B948" t="s">
        <v>2174</v>
      </c>
      <c r="C948" s="7">
        <v>4.37</v>
      </c>
      <c r="D948" s="7">
        <v>2.48</v>
      </c>
      <c r="E948" s="7">
        <v>4</v>
      </c>
      <c r="G948" s="432">
        <f t="shared" si="56"/>
        <v>45147</v>
      </c>
      <c r="H948" s="7">
        <f t="shared" si="57"/>
        <v>1.8900000000000001</v>
      </c>
      <c r="I948" s="7">
        <f t="shared" si="58"/>
        <v>0.37000000000000011</v>
      </c>
      <c r="J948">
        <v>0</v>
      </c>
    </row>
    <row r="949" spans="1:10">
      <c r="A949" s="432">
        <f t="shared" si="59"/>
        <v>45148</v>
      </c>
      <c r="B949" t="s">
        <v>2175</v>
      </c>
      <c r="C949" s="7">
        <v>4.37</v>
      </c>
      <c r="D949" s="7">
        <v>2.54</v>
      </c>
      <c r="E949" s="7">
        <v>4.09</v>
      </c>
      <c r="G949" s="432">
        <f t="shared" si="56"/>
        <v>45148</v>
      </c>
      <c r="H949" s="7">
        <f t="shared" si="57"/>
        <v>1.83</v>
      </c>
      <c r="I949" s="7">
        <f t="shared" si="58"/>
        <v>0.28000000000000025</v>
      </c>
      <c r="J949">
        <v>0</v>
      </c>
    </row>
    <row r="950" spans="1:10">
      <c r="A950" s="432">
        <f t="shared" si="59"/>
        <v>45149</v>
      </c>
      <c r="B950" t="s">
        <v>2176</v>
      </c>
      <c r="C950" s="7">
        <v>4.53</v>
      </c>
      <c r="D950" s="7">
        <v>2.63</v>
      </c>
      <c r="E950" s="7">
        <v>4.16</v>
      </c>
      <c r="G950" s="432">
        <f t="shared" si="56"/>
        <v>45149</v>
      </c>
      <c r="H950" s="7">
        <f t="shared" si="57"/>
        <v>1.9000000000000004</v>
      </c>
      <c r="I950" s="7">
        <f t="shared" si="58"/>
        <v>0.37000000000000011</v>
      </c>
      <c r="J950">
        <v>0</v>
      </c>
    </row>
    <row r="951" spans="1:10">
      <c r="A951" s="432">
        <f t="shared" si="59"/>
        <v>45152</v>
      </c>
      <c r="B951" t="s">
        <v>2177</v>
      </c>
      <c r="C951" s="7">
        <v>4.5599999999999996</v>
      </c>
      <c r="D951" s="7">
        <v>2.64</v>
      </c>
      <c r="E951" s="7">
        <v>4.1900000000000004</v>
      </c>
      <c r="G951" s="432">
        <f t="shared" si="56"/>
        <v>45152</v>
      </c>
      <c r="H951" s="7">
        <f t="shared" si="57"/>
        <v>1.9199999999999995</v>
      </c>
      <c r="I951" s="7">
        <f t="shared" si="58"/>
        <v>0.36999999999999922</v>
      </c>
      <c r="J951">
        <v>0</v>
      </c>
    </row>
    <row r="952" spans="1:10">
      <c r="A952" s="432">
        <f t="shared" si="59"/>
        <v>45153</v>
      </c>
      <c r="B952" t="s">
        <v>2178</v>
      </c>
      <c r="C952" s="7">
        <v>4.5999999999999996</v>
      </c>
      <c r="D952" s="7">
        <v>2.69</v>
      </c>
      <c r="E952" s="7">
        <v>4.21</v>
      </c>
      <c r="G952" s="432">
        <f t="shared" si="56"/>
        <v>45153</v>
      </c>
      <c r="H952" s="7">
        <f t="shared" si="57"/>
        <v>1.9099999999999997</v>
      </c>
      <c r="I952" s="7">
        <f t="shared" si="58"/>
        <v>0.38999999999999968</v>
      </c>
      <c r="J952">
        <v>0</v>
      </c>
    </row>
    <row r="953" spans="1:10">
      <c r="A953" s="432">
        <f t="shared" si="59"/>
        <v>45154</v>
      </c>
      <c r="B953" t="s">
        <v>2179</v>
      </c>
      <c r="C953" s="7">
        <v>4.6399999999999997</v>
      </c>
      <c r="D953" s="7">
        <v>2.67</v>
      </c>
      <c r="E953" s="7">
        <v>4.28</v>
      </c>
      <c r="G953" s="432">
        <f t="shared" si="56"/>
        <v>45154</v>
      </c>
      <c r="H953" s="7">
        <f t="shared" si="57"/>
        <v>1.9699999999999998</v>
      </c>
      <c r="I953" s="7">
        <f t="shared" si="58"/>
        <v>0.35999999999999943</v>
      </c>
      <c r="J953">
        <v>0</v>
      </c>
    </row>
    <row r="954" spans="1:10">
      <c r="A954" s="432">
        <f t="shared" si="59"/>
        <v>45155</v>
      </c>
      <c r="B954" t="s">
        <v>2180</v>
      </c>
      <c r="C954" s="7">
        <v>4.75</v>
      </c>
      <c r="D954" s="7">
        <v>2.69</v>
      </c>
      <c r="E954" s="7">
        <v>4.3</v>
      </c>
      <c r="G954" s="432">
        <f t="shared" si="56"/>
        <v>45155</v>
      </c>
      <c r="H954" s="7">
        <f t="shared" si="57"/>
        <v>2.06</v>
      </c>
      <c r="I954" s="7">
        <f t="shared" si="58"/>
        <v>0.45000000000000018</v>
      </c>
      <c r="J954">
        <v>0</v>
      </c>
    </row>
    <row r="955" spans="1:10">
      <c r="A955" s="432">
        <f t="shared" si="59"/>
        <v>45156</v>
      </c>
      <c r="B955" t="s">
        <v>2181</v>
      </c>
      <c r="C955" s="7">
        <v>4.67</v>
      </c>
      <c r="D955" s="7">
        <v>2.62</v>
      </c>
      <c r="E955" s="7">
        <v>4.26</v>
      </c>
      <c r="G955" s="432">
        <f t="shared" si="56"/>
        <v>45156</v>
      </c>
      <c r="H955" s="7">
        <f t="shared" si="57"/>
        <v>2.0499999999999998</v>
      </c>
      <c r="I955" s="7">
        <f t="shared" si="58"/>
        <v>0.41000000000000014</v>
      </c>
      <c r="J955">
        <v>0</v>
      </c>
    </row>
    <row r="956" spans="1:10">
      <c r="A956" s="432">
        <f t="shared" si="59"/>
        <v>45159</v>
      </c>
      <c r="B956" t="s">
        <v>2182</v>
      </c>
      <c r="C956" s="7">
        <v>4.7300000000000004</v>
      </c>
      <c r="D956" s="7">
        <v>2.69</v>
      </c>
      <c r="E956" s="7">
        <v>4.34</v>
      </c>
      <c r="G956" s="432">
        <f t="shared" si="56"/>
        <v>45159</v>
      </c>
      <c r="H956" s="7">
        <f t="shared" si="57"/>
        <v>2.0400000000000005</v>
      </c>
      <c r="I956" s="7">
        <f t="shared" si="58"/>
        <v>0.39000000000000057</v>
      </c>
      <c r="J956">
        <v>0</v>
      </c>
    </row>
    <row r="957" spans="1:10">
      <c r="A957" s="432">
        <f t="shared" si="59"/>
        <v>45160</v>
      </c>
      <c r="B957" t="s">
        <v>2183</v>
      </c>
      <c r="C957" s="7">
        <v>4.6500000000000004</v>
      </c>
      <c r="D957" s="7">
        <v>2.65</v>
      </c>
      <c r="E957" s="7">
        <v>4.34</v>
      </c>
      <c r="G957" s="432">
        <f t="shared" si="56"/>
        <v>45160</v>
      </c>
      <c r="H957" s="7">
        <f t="shared" si="57"/>
        <v>2.0000000000000004</v>
      </c>
      <c r="I957" s="7">
        <f t="shared" si="58"/>
        <v>0.3100000000000005</v>
      </c>
      <c r="J957">
        <v>0</v>
      </c>
    </row>
    <row r="958" spans="1:10">
      <c r="A958" s="432">
        <f t="shared" si="59"/>
        <v>45161</v>
      </c>
      <c r="B958" t="s">
        <v>2184</v>
      </c>
      <c r="C958" s="7">
        <v>4.46</v>
      </c>
      <c r="D958" s="7">
        <v>2.5</v>
      </c>
      <c r="E958" s="7">
        <v>4.1900000000000004</v>
      </c>
      <c r="G958" s="432">
        <f t="shared" si="56"/>
        <v>45161</v>
      </c>
      <c r="H958" s="7">
        <f t="shared" si="57"/>
        <v>1.96</v>
      </c>
      <c r="I958" s="7">
        <f t="shared" si="58"/>
        <v>0.26999999999999957</v>
      </c>
      <c r="J958">
        <v>0</v>
      </c>
    </row>
    <row r="959" spans="1:10">
      <c r="A959" s="432">
        <f t="shared" si="59"/>
        <v>45162</v>
      </c>
      <c r="B959" t="s">
        <v>2185</v>
      </c>
      <c r="C959" s="7">
        <v>4.4400000000000004</v>
      </c>
      <c r="D959" s="7">
        <v>2.5299999999999998</v>
      </c>
      <c r="E959" s="7">
        <v>4.2300000000000004</v>
      </c>
      <c r="G959" s="432">
        <f t="shared" si="56"/>
        <v>45162</v>
      </c>
      <c r="H959" s="7">
        <f t="shared" si="57"/>
        <v>1.9100000000000006</v>
      </c>
      <c r="I959" s="7">
        <f t="shared" si="58"/>
        <v>0.20999999999999996</v>
      </c>
      <c r="J959">
        <v>0</v>
      </c>
    </row>
    <row r="960" spans="1:10">
      <c r="A960" s="432">
        <f t="shared" si="59"/>
        <v>45163</v>
      </c>
      <c r="B960" t="s">
        <v>2186</v>
      </c>
      <c r="C960" s="7">
        <v>4.4400000000000004</v>
      </c>
      <c r="D960" s="7">
        <v>2.56</v>
      </c>
      <c r="E960" s="7">
        <v>4.25</v>
      </c>
      <c r="G960" s="432">
        <f t="shared" si="56"/>
        <v>45163</v>
      </c>
      <c r="H960" s="7">
        <f t="shared" si="57"/>
        <v>1.8800000000000003</v>
      </c>
      <c r="I960" s="7">
        <f t="shared" si="58"/>
        <v>0.19000000000000039</v>
      </c>
      <c r="J960">
        <v>0</v>
      </c>
    </row>
    <row r="961" spans="1:10">
      <c r="A961" s="432">
        <f t="shared" si="59"/>
        <v>45166</v>
      </c>
      <c r="B961" t="s">
        <v>2187</v>
      </c>
      <c r="C961" s="7">
        <v>4.4400000000000004</v>
      </c>
      <c r="D961" s="7">
        <v>2.5499999999999998</v>
      </c>
      <c r="E961" s="7">
        <v>4.2</v>
      </c>
      <c r="G961" s="432">
        <f t="shared" si="56"/>
        <v>45166</v>
      </c>
      <c r="H961" s="7">
        <f t="shared" si="57"/>
        <v>1.8900000000000006</v>
      </c>
      <c r="I961" s="7">
        <f t="shared" si="58"/>
        <v>0.24000000000000021</v>
      </c>
      <c r="J961">
        <v>0</v>
      </c>
    </row>
    <row r="962" spans="1:10">
      <c r="A962" s="432">
        <f t="shared" si="59"/>
        <v>45167</v>
      </c>
      <c r="B962" t="s">
        <v>2188</v>
      </c>
      <c r="C962" s="7">
        <v>4.42</v>
      </c>
      <c r="D962" s="7">
        <v>2.52</v>
      </c>
      <c r="E962" s="7">
        <v>4.12</v>
      </c>
      <c r="G962" s="432">
        <f t="shared" si="56"/>
        <v>45167</v>
      </c>
      <c r="H962" s="7">
        <f t="shared" si="57"/>
        <v>1.9</v>
      </c>
      <c r="I962" s="7">
        <f t="shared" si="58"/>
        <v>0.29999999999999982</v>
      </c>
      <c r="J962">
        <v>0</v>
      </c>
    </row>
    <row r="963" spans="1:10">
      <c r="A963" s="432">
        <f t="shared" si="59"/>
        <v>45168</v>
      </c>
      <c r="B963" t="s">
        <v>2189</v>
      </c>
      <c r="C963" s="7">
        <v>4.43</v>
      </c>
      <c r="D963" s="7">
        <v>2.56</v>
      </c>
      <c r="E963" s="7">
        <v>4.12</v>
      </c>
      <c r="G963" s="432">
        <f t="shared" si="56"/>
        <v>45168</v>
      </c>
      <c r="H963" s="7">
        <f t="shared" si="57"/>
        <v>1.8699999999999997</v>
      </c>
      <c r="I963" s="7">
        <f t="shared" si="58"/>
        <v>0.30999999999999961</v>
      </c>
      <c r="J963">
        <v>0</v>
      </c>
    </row>
    <row r="964" spans="1:10">
      <c r="A964" s="432">
        <f t="shared" si="59"/>
        <v>45169</v>
      </c>
      <c r="B964" t="s">
        <v>2190</v>
      </c>
      <c r="C964" s="7">
        <v>4.3600000000000003</v>
      </c>
      <c r="D964" s="7">
        <v>2.46</v>
      </c>
      <c r="E964" s="7">
        <v>4.09</v>
      </c>
      <c r="G964" s="432">
        <f t="shared" si="56"/>
        <v>45169</v>
      </c>
      <c r="H964" s="7">
        <f t="shared" si="57"/>
        <v>1.9000000000000004</v>
      </c>
      <c r="I964" s="7">
        <f t="shared" si="58"/>
        <v>0.27000000000000046</v>
      </c>
      <c r="J964">
        <v>0</v>
      </c>
    </row>
    <row r="965" spans="1:10">
      <c r="A965" s="432">
        <f t="shared" si="59"/>
        <v>45170</v>
      </c>
      <c r="B965" t="s">
        <v>2191</v>
      </c>
      <c r="C965" s="7">
        <v>4.4000000000000004</v>
      </c>
      <c r="D965" s="7">
        <v>2.54</v>
      </c>
      <c r="E965" s="7">
        <v>4.18</v>
      </c>
      <c r="G965" s="432">
        <f t="shared" si="56"/>
        <v>45170</v>
      </c>
      <c r="H965" s="7">
        <f t="shared" si="57"/>
        <v>1.8600000000000003</v>
      </c>
      <c r="I965" s="7">
        <f t="shared" si="58"/>
        <v>0.22000000000000064</v>
      </c>
      <c r="J965">
        <v>0</v>
      </c>
    </row>
    <row r="966" spans="1:10">
      <c r="A966" s="432">
        <f t="shared" si="59"/>
        <v>45173</v>
      </c>
      <c r="B966" t="s">
        <v>2192</v>
      </c>
      <c r="C966" s="7">
        <v>4.47</v>
      </c>
      <c r="D966" s="7">
        <v>2.58</v>
      </c>
      <c r="E966" s="7" t="e">
        <v>#N/A</v>
      </c>
      <c r="G966" s="432">
        <f t="shared" si="56"/>
        <v>45173</v>
      </c>
      <c r="H966" s="7">
        <f t="shared" si="57"/>
        <v>1.8899999999999997</v>
      </c>
      <c r="I966" s="7" t="e">
        <f t="shared" si="58"/>
        <v>#N/A</v>
      </c>
      <c r="J966">
        <v>0</v>
      </c>
    </row>
    <row r="967" spans="1:10">
      <c r="A967" s="432">
        <f t="shared" si="59"/>
        <v>45174</v>
      </c>
      <c r="B967" t="s">
        <v>2193</v>
      </c>
      <c r="C967" s="7">
        <v>4.5199999999999996</v>
      </c>
      <c r="D967" s="7">
        <v>2.62</v>
      </c>
      <c r="E967" s="7">
        <v>4.2699999999999996</v>
      </c>
      <c r="G967" s="432">
        <f t="shared" si="56"/>
        <v>45174</v>
      </c>
      <c r="H967" s="7">
        <f t="shared" si="57"/>
        <v>1.8999999999999995</v>
      </c>
      <c r="I967" s="7">
        <f t="shared" si="58"/>
        <v>0.25</v>
      </c>
      <c r="J967">
        <v>0</v>
      </c>
    </row>
    <row r="968" spans="1:10">
      <c r="A968" s="432">
        <f t="shared" si="59"/>
        <v>45175</v>
      </c>
      <c r="B968" t="s">
        <v>2194</v>
      </c>
      <c r="C968" s="7">
        <v>4.53</v>
      </c>
      <c r="D968" s="7">
        <v>2.66</v>
      </c>
      <c r="E968" s="7">
        <v>4.3</v>
      </c>
      <c r="G968" s="432">
        <f t="shared" si="56"/>
        <v>45175</v>
      </c>
      <c r="H968" s="7">
        <f t="shared" si="57"/>
        <v>1.87</v>
      </c>
      <c r="I968" s="7">
        <f t="shared" si="58"/>
        <v>0.23000000000000043</v>
      </c>
      <c r="J968">
        <v>0</v>
      </c>
    </row>
    <row r="969" spans="1:10">
      <c r="A969" s="432">
        <f t="shared" si="59"/>
        <v>45176</v>
      </c>
      <c r="B969" t="s">
        <v>2195</v>
      </c>
      <c r="C969" s="7">
        <v>4.46</v>
      </c>
      <c r="D969" s="7">
        <v>2.61</v>
      </c>
      <c r="E969" s="7">
        <v>4.2699999999999996</v>
      </c>
      <c r="G969" s="432">
        <f t="shared" ref="G969:G1032" si="60">A969</f>
        <v>45176</v>
      </c>
      <c r="H969" s="7">
        <f t="shared" ref="H969:H1032" si="61">C969-D969</f>
        <v>1.85</v>
      </c>
      <c r="I969" s="7">
        <f t="shared" ref="I969:I1032" si="62">C969-E969</f>
        <v>0.19000000000000039</v>
      </c>
      <c r="J969">
        <v>0</v>
      </c>
    </row>
    <row r="970" spans="1:10">
      <c r="A970" s="432">
        <f t="shared" si="59"/>
        <v>45177</v>
      </c>
      <c r="B970" t="s">
        <v>2196</v>
      </c>
      <c r="C970" s="7">
        <v>4.42</v>
      </c>
      <c r="D970" s="7">
        <v>2.61</v>
      </c>
      <c r="E970" s="7">
        <v>4.26</v>
      </c>
      <c r="G970" s="432">
        <f t="shared" si="60"/>
        <v>45177</v>
      </c>
      <c r="H970" s="7">
        <f t="shared" si="61"/>
        <v>1.81</v>
      </c>
      <c r="I970" s="7">
        <f t="shared" si="62"/>
        <v>0.16000000000000014</v>
      </c>
      <c r="J970">
        <v>0</v>
      </c>
    </row>
    <row r="971" spans="1:10">
      <c r="A971" s="432">
        <f t="shared" si="59"/>
        <v>45180</v>
      </c>
      <c r="B971" t="s">
        <v>2197</v>
      </c>
      <c r="C971" s="7">
        <v>4.47</v>
      </c>
      <c r="D971" s="7">
        <v>2.64</v>
      </c>
      <c r="E971" s="7">
        <v>4.29</v>
      </c>
      <c r="G971" s="432">
        <f t="shared" si="60"/>
        <v>45180</v>
      </c>
      <c r="H971" s="7">
        <f t="shared" si="61"/>
        <v>1.8299999999999996</v>
      </c>
      <c r="I971" s="7">
        <f t="shared" si="62"/>
        <v>0.17999999999999972</v>
      </c>
      <c r="J971">
        <v>0</v>
      </c>
    </row>
    <row r="972" spans="1:10">
      <c r="A972" s="432">
        <f t="shared" si="59"/>
        <v>45181</v>
      </c>
      <c r="B972" t="s">
        <v>2198</v>
      </c>
      <c r="C972" s="7">
        <v>4.42</v>
      </c>
      <c r="D972" s="7">
        <v>2.64</v>
      </c>
      <c r="E972" s="7">
        <v>4.2699999999999996</v>
      </c>
      <c r="G972" s="432">
        <f t="shared" si="60"/>
        <v>45181</v>
      </c>
      <c r="H972" s="7">
        <f t="shared" si="61"/>
        <v>1.7799999999999998</v>
      </c>
      <c r="I972" s="7">
        <f t="shared" si="62"/>
        <v>0.15000000000000036</v>
      </c>
      <c r="J972">
        <v>0</v>
      </c>
    </row>
    <row r="973" spans="1:10">
      <c r="A973" s="432">
        <f t="shared" si="59"/>
        <v>45182</v>
      </c>
      <c r="B973" t="s">
        <v>2199</v>
      </c>
      <c r="C973" s="7">
        <v>4.34</v>
      </c>
      <c r="D973" s="7">
        <v>2.64</v>
      </c>
      <c r="E973" s="7">
        <v>4.25</v>
      </c>
      <c r="G973" s="432">
        <f t="shared" si="60"/>
        <v>45182</v>
      </c>
      <c r="H973" s="7">
        <f t="shared" si="61"/>
        <v>1.6999999999999997</v>
      </c>
      <c r="I973" s="7">
        <f t="shared" si="62"/>
        <v>8.9999999999999858E-2</v>
      </c>
      <c r="J973">
        <v>0</v>
      </c>
    </row>
    <row r="974" spans="1:10">
      <c r="A974" s="432">
        <f t="shared" ref="A974:A1037" si="63">+A969+7</f>
        <v>45183</v>
      </c>
      <c r="B974" t="s">
        <v>2200</v>
      </c>
      <c r="C974" s="7">
        <v>4.3</v>
      </c>
      <c r="D974" s="7">
        <v>2.6</v>
      </c>
      <c r="E974" s="7">
        <v>4.29</v>
      </c>
      <c r="G974" s="432">
        <f t="shared" si="60"/>
        <v>45183</v>
      </c>
      <c r="H974" s="7">
        <f t="shared" si="61"/>
        <v>1.6999999999999997</v>
      </c>
      <c r="I974" s="7">
        <f t="shared" si="62"/>
        <v>9.9999999999997868E-3</v>
      </c>
      <c r="J974">
        <v>0</v>
      </c>
    </row>
    <row r="975" spans="1:10">
      <c r="A975" s="432">
        <f t="shared" si="63"/>
        <v>45184</v>
      </c>
      <c r="B975" t="s">
        <v>2201</v>
      </c>
      <c r="C975" s="7">
        <v>4.37</v>
      </c>
      <c r="D975" s="7">
        <v>2.68</v>
      </c>
      <c r="E975" s="7">
        <v>4.33</v>
      </c>
      <c r="G975" s="432">
        <f t="shared" si="60"/>
        <v>45184</v>
      </c>
      <c r="H975" s="7">
        <f t="shared" si="61"/>
        <v>1.69</v>
      </c>
      <c r="I975" s="7">
        <f t="shared" si="62"/>
        <v>4.0000000000000036E-2</v>
      </c>
      <c r="J975">
        <v>0</v>
      </c>
    </row>
    <row r="976" spans="1:10">
      <c r="A976" s="432">
        <f t="shared" si="63"/>
        <v>45187</v>
      </c>
      <c r="B976" t="s">
        <v>2202</v>
      </c>
      <c r="C976" s="7">
        <v>4.38</v>
      </c>
      <c r="D976" s="7">
        <v>2.7</v>
      </c>
      <c r="E976" s="7">
        <v>4.32</v>
      </c>
      <c r="G976" s="432">
        <f t="shared" si="60"/>
        <v>45187</v>
      </c>
      <c r="H976" s="7">
        <f t="shared" si="61"/>
        <v>1.6799999999999997</v>
      </c>
      <c r="I976" s="7">
        <f t="shared" si="62"/>
        <v>5.9999999999999609E-2</v>
      </c>
      <c r="J976">
        <v>0</v>
      </c>
    </row>
    <row r="977" spans="1:10">
      <c r="A977" s="432">
        <f t="shared" si="63"/>
        <v>45188</v>
      </c>
      <c r="B977" t="s">
        <v>2203</v>
      </c>
      <c r="C977" s="7">
        <v>4.3600000000000003</v>
      </c>
      <c r="D977" s="7">
        <v>2.75</v>
      </c>
      <c r="E977" s="7">
        <v>4.37</v>
      </c>
      <c r="G977" s="432">
        <f t="shared" si="60"/>
        <v>45188</v>
      </c>
      <c r="H977" s="7">
        <f t="shared" si="61"/>
        <v>1.6100000000000003</v>
      </c>
      <c r="I977" s="7">
        <f t="shared" si="62"/>
        <v>-9.9999999999997868E-3</v>
      </c>
      <c r="J977">
        <v>0</v>
      </c>
    </row>
    <row r="978" spans="1:10">
      <c r="A978" s="432">
        <f t="shared" si="63"/>
        <v>45189</v>
      </c>
      <c r="B978" t="s">
        <v>2204</v>
      </c>
      <c r="C978" s="7">
        <v>4.21</v>
      </c>
      <c r="D978" s="7">
        <v>2.72</v>
      </c>
      <c r="E978" s="7">
        <v>4.3499999999999996</v>
      </c>
      <c r="G978" s="432">
        <f t="shared" si="60"/>
        <v>45189</v>
      </c>
      <c r="H978" s="7">
        <f t="shared" si="61"/>
        <v>1.4899999999999998</v>
      </c>
      <c r="I978" s="7">
        <f t="shared" si="62"/>
        <v>-0.13999999999999968</v>
      </c>
      <c r="J978">
        <v>0</v>
      </c>
    </row>
    <row r="979" spans="1:10">
      <c r="A979" s="432">
        <f t="shared" si="63"/>
        <v>45190</v>
      </c>
      <c r="B979" t="s">
        <v>2205</v>
      </c>
      <c r="C979" s="7">
        <v>4.3</v>
      </c>
      <c r="D979" s="7">
        <v>2.73</v>
      </c>
      <c r="E979" s="7">
        <v>4.49</v>
      </c>
      <c r="G979" s="432">
        <f t="shared" si="60"/>
        <v>45190</v>
      </c>
      <c r="H979" s="7">
        <f t="shared" si="61"/>
        <v>1.5699999999999998</v>
      </c>
      <c r="I979" s="7">
        <f t="shared" si="62"/>
        <v>-0.19000000000000039</v>
      </c>
      <c r="J979">
        <v>0</v>
      </c>
    </row>
    <row r="980" spans="1:10">
      <c r="A980" s="432">
        <f t="shared" si="63"/>
        <v>45191</v>
      </c>
      <c r="B980" t="s">
        <v>2206</v>
      </c>
      <c r="C980" s="7">
        <v>4.25</v>
      </c>
      <c r="D980" s="7">
        <v>2.74</v>
      </c>
      <c r="E980" s="7">
        <v>4.4400000000000004</v>
      </c>
      <c r="G980" s="432">
        <f t="shared" si="60"/>
        <v>45191</v>
      </c>
      <c r="H980" s="7">
        <f t="shared" si="61"/>
        <v>1.5099999999999998</v>
      </c>
      <c r="I980" s="7">
        <f t="shared" si="62"/>
        <v>-0.19000000000000039</v>
      </c>
      <c r="J980">
        <v>0</v>
      </c>
    </row>
    <row r="981" spans="1:10">
      <c r="A981" s="432">
        <f t="shared" si="63"/>
        <v>45194</v>
      </c>
      <c r="B981" t="s">
        <v>2207</v>
      </c>
      <c r="C981" s="7">
        <v>4.33</v>
      </c>
      <c r="D981" s="7">
        <v>2.81</v>
      </c>
      <c r="E981" s="7">
        <v>4.55</v>
      </c>
      <c r="G981" s="432">
        <f t="shared" si="60"/>
        <v>45194</v>
      </c>
      <c r="H981" s="7">
        <f t="shared" si="61"/>
        <v>1.52</v>
      </c>
      <c r="I981" s="7">
        <f t="shared" si="62"/>
        <v>-0.21999999999999975</v>
      </c>
      <c r="J981">
        <v>0</v>
      </c>
    </row>
    <row r="982" spans="1:10">
      <c r="A982" s="432">
        <f t="shared" si="63"/>
        <v>45195</v>
      </c>
      <c r="B982" t="s">
        <v>2208</v>
      </c>
      <c r="C982" s="7">
        <v>4.33</v>
      </c>
      <c r="D982" s="7">
        <v>2.81</v>
      </c>
      <c r="E982" s="7">
        <v>4.5599999999999996</v>
      </c>
      <c r="G982" s="432">
        <f t="shared" si="60"/>
        <v>45195</v>
      </c>
      <c r="H982" s="7">
        <f t="shared" si="61"/>
        <v>1.52</v>
      </c>
      <c r="I982" s="7">
        <f t="shared" si="62"/>
        <v>-0.22999999999999954</v>
      </c>
      <c r="J982">
        <v>0</v>
      </c>
    </row>
    <row r="983" spans="1:10">
      <c r="A983" s="432">
        <f t="shared" si="63"/>
        <v>45196</v>
      </c>
      <c r="B983" t="s">
        <v>2209</v>
      </c>
      <c r="C983" s="7">
        <v>4.38</v>
      </c>
      <c r="D983" s="7">
        <v>2.86</v>
      </c>
      <c r="E983" s="7">
        <v>4.6100000000000003</v>
      </c>
      <c r="G983" s="432">
        <f t="shared" si="60"/>
        <v>45196</v>
      </c>
      <c r="H983" s="7">
        <f t="shared" si="61"/>
        <v>1.52</v>
      </c>
      <c r="I983" s="7">
        <f t="shared" si="62"/>
        <v>-0.23000000000000043</v>
      </c>
      <c r="J983">
        <v>0</v>
      </c>
    </row>
    <row r="984" spans="1:10">
      <c r="A984" s="432">
        <f t="shared" si="63"/>
        <v>45197</v>
      </c>
      <c r="B984" t="s">
        <v>2210</v>
      </c>
      <c r="C984" s="7">
        <v>4.49</v>
      </c>
      <c r="D984" s="7">
        <v>2.93</v>
      </c>
      <c r="E984" s="7">
        <v>4.59</v>
      </c>
      <c r="G984" s="432">
        <f t="shared" si="60"/>
        <v>45197</v>
      </c>
      <c r="H984" s="7">
        <f t="shared" si="61"/>
        <v>1.56</v>
      </c>
      <c r="I984" s="7">
        <f t="shared" si="62"/>
        <v>-9.9999999999999645E-2</v>
      </c>
      <c r="J984">
        <v>0</v>
      </c>
    </row>
    <row r="985" spans="1:10">
      <c r="A985" s="432">
        <f t="shared" si="63"/>
        <v>45198</v>
      </c>
      <c r="B985" t="s">
        <v>2211</v>
      </c>
      <c r="C985" s="7">
        <v>4.46</v>
      </c>
      <c r="D985" s="7">
        <v>2.85</v>
      </c>
      <c r="E985" s="7">
        <v>4.59</v>
      </c>
      <c r="G985" s="432">
        <f t="shared" si="60"/>
        <v>45198</v>
      </c>
      <c r="H985" s="7">
        <f t="shared" si="61"/>
        <v>1.6099999999999999</v>
      </c>
      <c r="I985" s="7">
        <f t="shared" si="62"/>
        <v>-0.12999999999999989</v>
      </c>
      <c r="J985">
        <v>0</v>
      </c>
    </row>
    <row r="986" spans="1:10">
      <c r="A986" s="432">
        <f t="shared" si="63"/>
        <v>45201</v>
      </c>
      <c r="B986" t="s">
        <v>2212</v>
      </c>
      <c r="C986" s="7">
        <v>4.5599999999999996</v>
      </c>
      <c r="D986" s="7">
        <v>2.92</v>
      </c>
      <c r="E986" s="7">
        <v>4.6900000000000004</v>
      </c>
      <c r="G986" s="432">
        <f t="shared" si="60"/>
        <v>45201</v>
      </c>
      <c r="H986" s="7">
        <f t="shared" si="61"/>
        <v>1.6399999999999997</v>
      </c>
      <c r="I986" s="7">
        <f t="shared" si="62"/>
        <v>-0.13000000000000078</v>
      </c>
      <c r="J986">
        <v>0</v>
      </c>
    </row>
    <row r="987" spans="1:10">
      <c r="A987" s="432">
        <f t="shared" si="63"/>
        <v>45202</v>
      </c>
      <c r="B987" t="s">
        <v>2213</v>
      </c>
      <c r="C987" s="7">
        <v>4.5999999999999996</v>
      </c>
      <c r="D987" s="7">
        <v>2.98</v>
      </c>
      <c r="E987" s="7">
        <v>4.8099999999999996</v>
      </c>
      <c r="G987" s="432">
        <f t="shared" si="60"/>
        <v>45202</v>
      </c>
      <c r="H987" s="7">
        <f t="shared" si="61"/>
        <v>1.6199999999999997</v>
      </c>
      <c r="I987" s="7">
        <f t="shared" si="62"/>
        <v>-0.20999999999999996</v>
      </c>
      <c r="J987">
        <v>0</v>
      </c>
    </row>
    <row r="988" spans="1:10">
      <c r="A988" s="432">
        <f t="shared" si="63"/>
        <v>45203</v>
      </c>
      <c r="B988" t="s">
        <v>2214</v>
      </c>
      <c r="C988" s="7">
        <v>4.58</v>
      </c>
      <c r="D988" s="7">
        <v>2.93</v>
      </c>
      <c r="E988" s="7">
        <v>4.7300000000000004</v>
      </c>
      <c r="G988" s="432">
        <f t="shared" si="60"/>
        <v>45203</v>
      </c>
      <c r="H988" s="7">
        <f t="shared" si="61"/>
        <v>1.65</v>
      </c>
      <c r="I988" s="7">
        <f t="shared" si="62"/>
        <v>-0.15000000000000036</v>
      </c>
      <c r="J988">
        <v>0</v>
      </c>
    </row>
    <row r="989" spans="1:10">
      <c r="A989" s="432">
        <f t="shared" si="63"/>
        <v>45204</v>
      </c>
      <c r="B989" t="s">
        <v>2215</v>
      </c>
      <c r="C989" s="7">
        <v>4.53</v>
      </c>
      <c r="D989" s="7">
        <v>2.87</v>
      </c>
      <c r="E989" s="7">
        <v>4.72</v>
      </c>
      <c r="G989" s="432">
        <f t="shared" si="60"/>
        <v>45204</v>
      </c>
      <c r="H989" s="7">
        <f t="shared" si="61"/>
        <v>1.6600000000000001</v>
      </c>
      <c r="I989" s="7">
        <f t="shared" si="62"/>
        <v>-0.1899999999999995</v>
      </c>
      <c r="J989">
        <v>0</v>
      </c>
    </row>
    <row r="990" spans="1:10">
      <c r="A990" s="432">
        <f t="shared" si="63"/>
        <v>45205</v>
      </c>
      <c r="B990" t="s">
        <v>2216</v>
      </c>
      <c r="C990" s="7">
        <v>4.59</v>
      </c>
      <c r="D990" s="7">
        <v>2.91</v>
      </c>
      <c r="E990" s="7">
        <v>4.78</v>
      </c>
      <c r="G990" s="432">
        <f t="shared" si="60"/>
        <v>45205</v>
      </c>
      <c r="H990" s="7">
        <f t="shared" si="61"/>
        <v>1.6799999999999997</v>
      </c>
      <c r="I990" s="7">
        <f t="shared" si="62"/>
        <v>-0.19000000000000039</v>
      </c>
      <c r="J990">
        <v>0</v>
      </c>
    </row>
    <row r="991" spans="1:10">
      <c r="A991" s="432">
        <f t="shared" si="63"/>
        <v>45208</v>
      </c>
      <c r="B991" t="s">
        <v>2217</v>
      </c>
      <c r="C991" s="7">
        <v>4.4800000000000004</v>
      </c>
      <c r="D991" s="7">
        <v>2.77</v>
      </c>
      <c r="E991" s="7" t="e">
        <v>#N/A</v>
      </c>
      <c r="G991" s="432">
        <f t="shared" si="60"/>
        <v>45208</v>
      </c>
      <c r="H991" s="7">
        <f t="shared" si="61"/>
        <v>1.7100000000000004</v>
      </c>
      <c r="I991" s="7" t="e">
        <f t="shared" si="62"/>
        <v>#N/A</v>
      </c>
      <c r="J991">
        <v>0</v>
      </c>
    </row>
    <row r="992" spans="1:10">
      <c r="A992" s="432">
        <f t="shared" si="63"/>
        <v>45209</v>
      </c>
      <c r="B992" t="s">
        <v>2218</v>
      </c>
      <c r="C992" s="7">
        <v>4.42</v>
      </c>
      <c r="D992" s="7">
        <v>2.79</v>
      </c>
      <c r="E992" s="7">
        <v>4.66</v>
      </c>
      <c r="G992" s="432">
        <f t="shared" si="60"/>
        <v>45209</v>
      </c>
      <c r="H992" s="7">
        <f t="shared" si="61"/>
        <v>1.63</v>
      </c>
      <c r="I992" s="7">
        <f t="shared" si="62"/>
        <v>-0.24000000000000021</v>
      </c>
      <c r="J992">
        <v>0</v>
      </c>
    </row>
    <row r="993" spans="1:10">
      <c r="A993" s="432">
        <f t="shared" si="63"/>
        <v>45210</v>
      </c>
      <c r="B993" t="s">
        <v>2219</v>
      </c>
      <c r="C993" s="7">
        <v>4.33</v>
      </c>
      <c r="D993" s="7">
        <v>2.72</v>
      </c>
      <c r="E993" s="7">
        <v>4.58</v>
      </c>
      <c r="G993" s="432">
        <f t="shared" si="60"/>
        <v>45210</v>
      </c>
      <c r="H993" s="7">
        <f t="shared" si="61"/>
        <v>1.6099999999999999</v>
      </c>
      <c r="I993" s="7">
        <f t="shared" si="62"/>
        <v>-0.25</v>
      </c>
      <c r="J993">
        <v>0</v>
      </c>
    </row>
    <row r="994" spans="1:10">
      <c r="A994" s="432">
        <f t="shared" si="63"/>
        <v>45211</v>
      </c>
      <c r="B994" t="s">
        <v>2220</v>
      </c>
      <c r="C994" s="7">
        <v>4.43</v>
      </c>
      <c r="D994" s="7">
        <v>2.8</v>
      </c>
      <c r="E994" s="7">
        <v>4.7</v>
      </c>
      <c r="G994" s="432">
        <f t="shared" si="60"/>
        <v>45211</v>
      </c>
      <c r="H994" s="7">
        <f t="shared" si="61"/>
        <v>1.63</v>
      </c>
      <c r="I994" s="7">
        <f t="shared" si="62"/>
        <v>-0.27000000000000046</v>
      </c>
      <c r="J994">
        <v>0</v>
      </c>
    </row>
    <row r="995" spans="1:10">
      <c r="A995" s="432">
        <f t="shared" si="63"/>
        <v>45212</v>
      </c>
      <c r="B995" t="s">
        <v>2221</v>
      </c>
      <c r="C995" s="7">
        <v>4.38</v>
      </c>
      <c r="D995" s="7">
        <v>2.73</v>
      </c>
      <c r="E995" s="7">
        <v>4.63</v>
      </c>
      <c r="G995" s="432">
        <f t="shared" si="60"/>
        <v>45212</v>
      </c>
      <c r="H995" s="7">
        <f t="shared" si="61"/>
        <v>1.65</v>
      </c>
      <c r="I995" s="7">
        <f t="shared" si="62"/>
        <v>-0.25</v>
      </c>
      <c r="J995">
        <v>0</v>
      </c>
    </row>
    <row r="996" spans="1:10">
      <c r="A996" s="432">
        <f t="shared" si="63"/>
        <v>45215</v>
      </c>
      <c r="B996" t="s">
        <v>2222</v>
      </c>
      <c r="C996" s="7">
        <v>4.49</v>
      </c>
      <c r="D996" s="7">
        <v>2.79</v>
      </c>
      <c r="E996" s="7">
        <v>4.71</v>
      </c>
      <c r="G996" s="432">
        <f t="shared" si="60"/>
        <v>45215</v>
      </c>
      <c r="H996" s="7">
        <f t="shared" si="61"/>
        <v>1.7000000000000002</v>
      </c>
      <c r="I996" s="7">
        <f t="shared" si="62"/>
        <v>-0.21999999999999975</v>
      </c>
      <c r="J996">
        <v>0</v>
      </c>
    </row>
    <row r="997" spans="1:10">
      <c r="A997" s="432">
        <f t="shared" si="63"/>
        <v>45216</v>
      </c>
      <c r="B997" t="s">
        <v>2223</v>
      </c>
      <c r="C997" s="7">
        <v>4.5199999999999996</v>
      </c>
      <c r="D997" s="7">
        <v>2.88</v>
      </c>
      <c r="E997" s="7">
        <v>4.83</v>
      </c>
      <c r="G997" s="432">
        <f t="shared" si="60"/>
        <v>45216</v>
      </c>
      <c r="H997" s="7">
        <f t="shared" si="61"/>
        <v>1.6399999999999997</v>
      </c>
      <c r="I997" s="7">
        <f t="shared" si="62"/>
        <v>-0.3100000000000005</v>
      </c>
      <c r="J997">
        <v>0</v>
      </c>
    </row>
    <row r="998" spans="1:10">
      <c r="A998" s="432">
        <f t="shared" si="63"/>
        <v>45217</v>
      </c>
      <c r="B998" t="s">
        <v>2224</v>
      </c>
      <c r="C998" s="7">
        <v>4.66</v>
      </c>
      <c r="D998" s="7">
        <v>2.91</v>
      </c>
      <c r="E998" s="7">
        <v>4.91</v>
      </c>
      <c r="G998" s="432">
        <f t="shared" si="60"/>
        <v>45217</v>
      </c>
      <c r="H998" s="7">
        <f t="shared" si="61"/>
        <v>1.75</v>
      </c>
      <c r="I998" s="7">
        <f t="shared" si="62"/>
        <v>-0.25</v>
      </c>
      <c r="J998">
        <v>0</v>
      </c>
    </row>
    <row r="999" spans="1:10">
      <c r="A999" s="432">
        <f t="shared" si="63"/>
        <v>45218</v>
      </c>
      <c r="B999" t="s">
        <v>2225</v>
      </c>
      <c r="C999" s="7">
        <v>4.7</v>
      </c>
      <c r="D999" s="7">
        <v>2.94</v>
      </c>
      <c r="E999" s="7">
        <v>4.9800000000000004</v>
      </c>
      <c r="G999" s="432">
        <f t="shared" si="60"/>
        <v>45218</v>
      </c>
      <c r="H999" s="7">
        <f t="shared" si="61"/>
        <v>1.7600000000000002</v>
      </c>
      <c r="I999" s="7">
        <f t="shared" si="62"/>
        <v>-0.28000000000000025</v>
      </c>
      <c r="J999">
        <v>0</v>
      </c>
    </row>
    <row r="1000" spans="1:10">
      <c r="A1000" s="432">
        <f t="shared" si="63"/>
        <v>45219</v>
      </c>
      <c r="B1000" t="s">
        <v>2226</v>
      </c>
      <c r="C1000" s="7">
        <v>4.6500000000000004</v>
      </c>
      <c r="D1000" s="7">
        <v>2.9</v>
      </c>
      <c r="E1000" s="7">
        <v>4.93</v>
      </c>
      <c r="G1000" s="432">
        <f t="shared" si="60"/>
        <v>45219</v>
      </c>
      <c r="H1000" s="7">
        <f t="shared" si="61"/>
        <v>1.7500000000000004</v>
      </c>
      <c r="I1000" s="7">
        <f t="shared" si="62"/>
        <v>-0.27999999999999936</v>
      </c>
      <c r="J1000">
        <v>0</v>
      </c>
    </row>
    <row r="1001" spans="1:10">
      <c r="A1001" s="432">
        <f t="shared" si="63"/>
        <v>45222</v>
      </c>
      <c r="B1001" t="s">
        <v>2227</v>
      </c>
      <c r="C1001" s="7">
        <v>4.58</v>
      </c>
      <c r="D1001" s="7">
        <v>2.87</v>
      </c>
      <c r="E1001" s="7">
        <v>4.8600000000000003</v>
      </c>
      <c r="G1001" s="432">
        <f t="shared" si="60"/>
        <v>45222</v>
      </c>
      <c r="H1001" s="7">
        <f t="shared" si="61"/>
        <v>1.71</v>
      </c>
      <c r="I1001" s="7">
        <f t="shared" si="62"/>
        <v>-0.28000000000000025</v>
      </c>
      <c r="J1001">
        <v>0</v>
      </c>
    </row>
    <row r="1002" spans="1:10">
      <c r="A1002" s="432">
        <f t="shared" si="63"/>
        <v>45223</v>
      </c>
      <c r="B1002" t="s">
        <v>2228</v>
      </c>
      <c r="C1002" s="7">
        <v>4.54</v>
      </c>
      <c r="D1002" s="7">
        <v>2.82</v>
      </c>
      <c r="E1002" s="7">
        <v>4.83</v>
      </c>
      <c r="G1002" s="432">
        <f t="shared" si="60"/>
        <v>45223</v>
      </c>
      <c r="H1002" s="7">
        <f t="shared" si="61"/>
        <v>1.7200000000000002</v>
      </c>
      <c r="I1002" s="7">
        <f t="shared" si="62"/>
        <v>-0.29000000000000004</v>
      </c>
      <c r="J1002">
        <v>0</v>
      </c>
    </row>
    <row r="1003" spans="1:10">
      <c r="A1003" s="432">
        <f t="shared" si="63"/>
        <v>45224</v>
      </c>
      <c r="B1003" t="s">
        <v>2229</v>
      </c>
      <c r="C1003" s="7">
        <v>4.63</v>
      </c>
      <c r="D1003" s="7">
        <v>2.9</v>
      </c>
      <c r="E1003" s="7">
        <v>4.95</v>
      </c>
      <c r="G1003" s="432">
        <f t="shared" si="60"/>
        <v>45224</v>
      </c>
      <c r="H1003" s="7">
        <f t="shared" si="61"/>
        <v>1.73</v>
      </c>
      <c r="I1003" s="7">
        <f t="shared" si="62"/>
        <v>-0.32000000000000028</v>
      </c>
      <c r="J1003">
        <v>0</v>
      </c>
    </row>
    <row r="1004" spans="1:10">
      <c r="A1004" s="432">
        <f t="shared" si="63"/>
        <v>45225</v>
      </c>
      <c r="B1004" t="s">
        <v>2230</v>
      </c>
      <c r="C1004" s="7">
        <v>4.58</v>
      </c>
      <c r="D1004" s="7">
        <v>2.85</v>
      </c>
      <c r="E1004" s="7">
        <v>4.8600000000000003</v>
      </c>
      <c r="G1004" s="432">
        <f t="shared" si="60"/>
        <v>45225</v>
      </c>
      <c r="H1004" s="7">
        <f t="shared" si="61"/>
        <v>1.73</v>
      </c>
      <c r="I1004" s="7">
        <f t="shared" si="62"/>
        <v>-0.28000000000000025</v>
      </c>
      <c r="J1004">
        <v>0</v>
      </c>
    </row>
    <row r="1005" spans="1:10">
      <c r="A1005" s="432">
        <f t="shared" si="63"/>
        <v>45226</v>
      </c>
      <c r="B1005" t="s">
        <v>2231</v>
      </c>
      <c r="C1005" s="7">
        <v>4.5599999999999996</v>
      </c>
      <c r="D1005" s="7">
        <v>2.81</v>
      </c>
      <c r="E1005" s="7">
        <v>4.84</v>
      </c>
      <c r="G1005" s="432">
        <f t="shared" si="60"/>
        <v>45226</v>
      </c>
      <c r="H1005" s="7">
        <f t="shared" si="61"/>
        <v>1.7499999999999996</v>
      </c>
      <c r="I1005" s="7">
        <f t="shared" si="62"/>
        <v>-0.28000000000000025</v>
      </c>
      <c r="J1005">
        <v>0</v>
      </c>
    </row>
    <row r="1006" spans="1:10">
      <c r="A1006" s="432">
        <f t="shared" si="63"/>
        <v>45229</v>
      </c>
      <c r="B1006" t="s">
        <v>2232</v>
      </c>
      <c r="C1006" s="7">
        <v>4.5599999999999996</v>
      </c>
      <c r="D1006" s="7">
        <v>2.82</v>
      </c>
      <c r="E1006" s="7">
        <v>4.88</v>
      </c>
      <c r="G1006" s="432">
        <f t="shared" si="60"/>
        <v>45229</v>
      </c>
      <c r="H1006" s="7">
        <f t="shared" si="61"/>
        <v>1.7399999999999998</v>
      </c>
      <c r="I1006" s="7">
        <f t="shared" si="62"/>
        <v>-0.32000000000000028</v>
      </c>
      <c r="J1006">
        <v>0</v>
      </c>
    </row>
    <row r="1007" spans="1:10">
      <c r="A1007" s="432">
        <f t="shared" si="63"/>
        <v>45230</v>
      </c>
      <c r="B1007" t="s">
        <v>2233</v>
      </c>
      <c r="C1007" s="7">
        <v>4.5199999999999996</v>
      </c>
      <c r="D1007" s="7">
        <v>2.82</v>
      </c>
      <c r="E1007" s="7">
        <v>4.88</v>
      </c>
      <c r="G1007" s="432">
        <f t="shared" si="60"/>
        <v>45230</v>
      </c>
      <c r="H1007" s="7">
        <f t="shared" si="61"/>
        <v>1.6999999999999997</v>
      </c>
      <c r="I1007" s="7">
        <f t="shared" si="62"/>
        <v>-0.36000000000000032</v>
      </c>
      <c r="J1007">
        <v>0</v>
      </c>
    </row>
    <row r="1008" spans="1:10">
      <c r="A1008" s="432">
        <f t="shared" si="63"/>
        <v>45231</v>
      </c>
      <c r="B1008" t="s">
        <v>2234</v>
      </c>
      <c r="C1008" s="7">
        <v>4.49</v>
      </c>
      <c r="D1008" s="7">
        <v>2.75</v>
      </c>
      <c r="E1008" s="7">
        <v>4.7699999999999996</v>
      </c>
      <c r="G1008" s="432">
        <f t="shared" si="60"/>
        <v>45231</v>
      </c>
      <c r="H1008" s="7">
        <f t="shared" si="61"/>
        <v>1.7400000000000002</v>
      </c>
      <c r="I1008" s="7">
        <f t="shared" si="62"/>
        <v>-0.27999999999999936</v>
      </c>
      <c r="J1008">
        <v>0</v>
      </c>
    </row>
    <row r="1009" spans="1:10">
      <c r="A1009" s="432">
        <f t="shared" si="63"/>
        <v>45232</v>
      </c>
      <c r="B1009" t="s">
        <v>2235</v>
      </c>
      <c r="C1009" s="7">
        <v>4.37</v>
      </c>
      <c r="D1009" s="7">
        <v>2.71</v>
      </c>
      <c r="E1009" s="7">
        <v>4.67</v>
      </c>
      <c r="G1009" s="432">
        <f t="shared" si="60"/>
        <v>45232</v>
      </c>
      <c r="H1009" s="7">
        <f t="shared" si="61"/>
        <v>1.6600000000000001</v>
      </c>
      <c r="I1009" s="7">
        <f t="shared" si="62"/>
        <v>-0.29999999999999982</v>
      </c>
      <c r="J1009">
        <v>0</v>
      </c>
    </row>
    <row r="1010" spans="1:10">
      <c r="A1010" s="432">
        <f t="shared" si="63"/>
        <v>45233</v>
      </c>
      <c r="B1010" t="s">
        <v>2236</v>
      </c>
      <c r="C1010" s="7">
        <v>4.29</v>
      </c>
      <c r="D1010" s="7">
        <v>2.66</v>
      </c>
      <c r="E1010" s="7">
        <v>4.57</v>
      </c>
      <c r="G1010" s="432">
        <f t="shared" si="60"/>
        <v>45233</v>
      </c>
      <c r="H1010" s="7">
        <f t="shared" si="61"/>
        <v>1.63</v>
      </c>
      <c r="I1010" s="7">
        <f t="shared" si="62"/>
        <v>-0.28000000000000025</v>
      </c>
      <c r="J1010">
        <v>0</v>
      </c>
    </row>
    <row r="1011" spans="1:10">
      <c r="A1011" s="432">
        <f t="shared" si="63"/>
        <v>45236</v>
      </c>
      <c r="B1011" t="s">
        <v>2237</v>
      </c>
      <c r="C1011" s="7">
        <v>4.38</v>
      </c>
      <c r="D1011" s="7">
        <v>2.75</v>
      </c>
      <c r="E1011" s="7">
        <v>4.67</v>
      </c>
      <c r="G1011" s="432">
        <f t="shared" si="60"/>
        <v>45236</v>
      </c>
      <c r="H1011" s="7">
        <f t="shared" si="61"/>
        <v>1.63</v>
      </c>
      <c r="I1011" s="7">
        <f t="shared" si="62"/>
        <v>-0.29000000000000004</v>
      </c>
      <c r="J1011">
        <v>0</v>
      </c>
    </row>
    <row r="1012" spans="1:10">
      <c r="A1012" s="432">
        <f t="shared" si="63"/>
        <v>45237</v>
      </c>
      <c r="B1012" t="s">
        <v>2238</v>
      </c>
      <c r="C1012" s="7">
        <v>4.28</v>
      </c>
      <c r="D1012" s="7">
        <v>2.66</v>
      </c>
      <c r="E1012" s="7">
        <v>4.58</v>
      </c>
      <c r="G1012" s="432">
        <f t="shared" si="60"/>
        <v>45237</v>
      </c>
      <c r="H1012" s="7">
        <f t="shared" si="61"/>
        <v>1.62</v>
      </c>
      <c r="I1012" s="7">
        <f t="shared" si="62"/>
        <v>-0.29999999999999982</v>
      </c>
      <c r="J1012">
        <v>0</v>
      </c>
    </row>
    <row r="1013" spans="1:10">
      <c r="A1013" s="432">
        <f t="shared" si="63"/>
        <v>45238</v>
      </c>
      <c r="B1013" t="s">
        <v>2239</v>
      </c>
      <c r="C1013" s="7">
        <v>4.24</v>
      </c>
      <c r="D1013" s="7">
        <v>2.61</v>
      </c>
      <c r="E1013" s="7">
        <v>4.49</v>
      </c>
      <c r="G1013" s="432">
        <f t="shared" si="60"/>
        <v>45238</v>
      </c>
      <c r="H1013" s="7">
        <f t="shared" si="61"/>
        <v>1.6300000000000003</v>
      </c>
      <c r="I1013" s="7">
        <f t="shared" si="62"/>
        <v>-0.25</v>
      </c>
      <c r="J1013">
        <v>0</v>
      </c>
    </row>
    <row r="1014" spans="1:10">
      <c r="A1014" s="432">
        <f t="shared" si="63"/>
        <v>45239</v>
      </c>
      <c r="B1014" t="s">
        <v>2240</v>
      </c>
      <c r="C1014" s="7">
        <v>4.28</v>
      </c>
      <c r="D1014" s="7">
        <v>2.66</v>
      </c>
      <c r="E1014" s="7">
        <v>4.62</v>
      </c>
      <c r="G1014" s="432">
        <f t="shared" si="60"/>
        <v>45239</v>
      </c>
      <c r="H1014" s="7">
        <f t="shared" si="61"/>
        <v>1.62</v>
      </c>
      <c r="I1014" s="7">
        <f t="shared" si="62"/>
        <v>-0.33999999999999986</v>
      </c>
      <c r="J1014">
        <v>0</v>
      </c>
    </row>
    <row r="1015" spans="1:10">
      <c r="A1015" s="432">
        <f t="shared" si="63"/>
        <v>45240</v>
      </c>
      <c r="B1015" t="s">
        <v>2241</v>
      </c>
      <c r="C1015" s="7">
        <v>4.33</v>
      </c>
      <c r="D1015" s="7">
        <v>2.72</v>
      </c>
      <c r="E1015" s="7">
        <v>4.6100000000000003</v>
      </c>
      <c r="G1015" s="432">
        <f t="shared" si="60"/>
        <v>45240</v>
      </c>
      <c r="H1015" s="7">
        <f t="shared" si="61"/>
        <v>1.6099999999999999</v>
      </c>
      <c r="I1015" s="7">
        <f t="shared" si="62"/>
        <v>-0.28000000000000025</v>
      </c>
      <c r="J1015">
        <v>0</v>
      </c>
    </row>
    <row r="1016" spans="1:10">
      <c r="A1016" s="432">
        <f t="shared" si="63"/>
        <v>45243</v>
      </c>
      <c r="B1016" t="s">
        <v>2242</v>
      </c>
      <c r="C1016" s="7">
        <v>4.32</v>
      </c>
      <c r="D1016" s="7">
        <v>2.71</v>
      </c>
      <c r="E1016" s="7">
        <v>4.63</v>
      </c>
      <c r="G1016" s="432">
        <f t="shared" si="60"/>
        <v>45243</v>
      </c>
      <c r="H1016" s="7">
        <f t="shared" si="61"/>
        <v>1.6100000000000003</v>
      </c>
      <c r="I1016" s="7">
        <f t="shared" si="62"/>
        <v>-0.30999999999999961</v>
      </c>
      <c r="J1016">
        <v>0</v>
      </c>
    </row>
    <row r="1017" spans="1:10">
      <c r="A1017" s="432">
        <f t="shared" si="63"/>
        <v>45244</v>
      </c>
      <c r="B1017" t="s">
        <v>2243</v>
      </c>
      <c r="C1017" s="7">
        <v>4.16</v>
      </c>
      <c r="D1017" s="7">
        <v>2.59</v>
      </c>
      <c r="E1017" s="7">
        <v>4.4400000000000004</v>
      </c>
      <c r="G1017" s="432">
        <f t="shared" si="60"/>
        <v>45244</v>
      </c>
      <c r="H1017" s="7">
        <f t="shared" si="61"/>
        <v>1.5700000000000003</v>
      </c>
      <c r="I1017" s="7">
        <f t="shared" si="62"/>
        <v>-0.28000000000000025</v>
      </c>
      <c r="J1017">
        <v>0</v>
      </c>
    </row>
    <row r="1018" spans="1:10">
      <c r="A1018" s="432">
        <f t="shared" si="63"/>
        <v>45245</v>
      </c>
      <c r="B1018" t="s">
        <v>2244</v>
      </c>
      <c r="C1018" s="7">
        <v>4.2300000000000004</v>
      </c>
      <c r="D1018" s="7">
        <v>2.63</v>
      </c>
      <c r="E1018" s="7">
        <v>4.53</v>
      </c>
      <c r="G1018" s="432">
        <f t="shared" si="60"/>
        <v>45245</v>
      </c>
      <c r="H1018" s="7">
        <f t="shared" si="61"/>
        <v>1.6000000000000005</v>
      </c>
      <c r="I1018" s="7">
        <f t="shared" si="62"/>
        <v>-0.29999999999999982</v>
      </c>
      <c r="J1018">
        <v>0</v>
      </c>
    </row>
    <row r="1019" spans="1:10">
      <c r="A1019" s="432">
        <f t="shared" si="63"/>
        <v>45246</v>
      </c>
      <c r="B1019" t="s">
        <v>2245</v>
      </c>
      <c r="C1019" s="7">
        <v>4.13</v>
      </c>
      <c r="D1019" s="7">
        <v>2.58</v>
      </c>
      <c r="E1019" s="7">
        <v>4.45</v>
      </c>
      <c r="G1019" s="432">
        <f t="shared" si="60"/>
        <v>45246</v>
      </c>
      <c r="H1019" s="7">
        <f t="shared" si="61"/>
        <v>1.5499999999999998</v>
      </c>
      <c r="I1019" s="7">
        <f t="shared" si="62"/>
        <v>-0.32000000000000028</v>
      </c>
      <c r="J1019">
        <v>0</v>
      </c>
    </row>
    <row r="1020" spans="1:10">
      <c r="A1020" s="432">
        <f t="shared" si="63"/>
        <v>45247</v>
      </c>
      <c r="B1020" t="s">
        <v>2246</v>
      </c>
      <c r="C1020" s="7">
        <v>4.0999999999999996</v>
      </c>
      <c r="D1020" s="7">
        <v>2.59</v>
      </c>
      <c r="E1020" s="7">
        <v>4.4400000000000004</v>
      </c>
      <c r="G1020" s="432">
        <f t="shared" si="60"/>
        <v>45247</v>
      </c>
      <c r="H1020" s="7">
        <f t="shared" si="61"/>
        <v>1.5099999999999998</v>
      </c>
      <c r="I1020" s="7">
        <f t="shared" si="62"/>
        <v>-0.34000000000000075</v>
      </c>
      <c r="J1020">
        <v>0</v>
      </c>
    </row>
    <row r="1021" spans="1:10">
      <c r="A1021" s="432">
        <f t="shared" si="63"/>
        <v>45250</v>
      </c>
      <c r="B1021" t="s">
        <v>2247</v>
      </c>
      <c r="C1021" s="7">
        <v>4.13</v>
      </c>
      <c r="D1021" s="7">
        <v>2.61</v>
      </c>
      <c r="E1021" s="7">
        <v>4.42</v>
      </c>
      <c r="G1021" s="432">
        <f t="shared" si="60"/>
        <v>45250</v>
      </c>
      <c r="H1021" s="7">
        <f t="shared" si="61"/>
        <v>1.52</v>
      </c>
      <c r="I1021" s="7">
        <f t="shared" si="62"/>
        <v>-0.29000000000000004</v>
      </c>
      <c r="J1021">
        <v>0</v>
      </c>
    </row>
    <row r="1022" spans="1:10">
      <c r="A1022" s="432">
        <f t="shared" si="63"/>
        <v>45251</v>
      </c>
      <c r="B1022" t="s">
        <v>2248</v>
      </c>
      <c r="C1022" s="7">
        <v>4.1399999999999997</v>
      </c>
      <c r="D1022" s="7">
        <v>2.58</v>
      </c>
      <c r="E1022" s="7">
        <v>4.41</v>
      </c>
      <c r="G1022" s="432">
        <f t="shared" si="60"/>
        <v>45251</v>
      </c>
      <c r="H1022" s="7">
        <f t="shared" si="61"/>
        <v>1.5599999999999996</v>
      </c>
      <c r="I1022" s="7">
        <f t="shared" si="62"/>
        <v>-0.27000000000000046</v>
      </c>
      <c r="J1022">
        <v>0</v>
      </c>
    </row>
    <row r="1023" spans="1:10">
      <c r="A1023" s="432">
        <f t="shared" si="63"/>
        <v>45252</v>
      </c>
      <c r="B1023" t="s">
        <v>2249</v>
      </c>
      <c r="C1023" s="7">
        <v>4.17</v>
      </c>
      <c r="D1023" s="7">
        <v>2.57</v>
      </c>
      <c r="E1023" s="7">
        <v>4.42</v>
      </c>
      <c r="G1023" s="432">
        <f t="shared" si="60"/>
        <v>45252</v>
      </c>
      <c r="H1023" s="7">
        <f t="shared" si="61"/>
        <v>1.6</v>
      </c>
      <c r="I1023" s="7">
        <f t="shared" si="62"/>
        <v>-0.25</v>
      </c>
      <c r="J1023">
        <v>0</v>
      </c>
    </row>
    <row r="1024" spans="1:10">
      <c r="A1024" s="432">
        <f t="shared" si="63"/>
        <v>45253</v>
      </c>
      <c r="B1024" t="s">
        <v>2250</v>
      </c>
      <c r="C1024" s="7">
        <v>4.25</v>
      </c>
      <c r="D1024" s="7">
        <v>2.62</v>
      </c>
      <c r="E1024" s="7" t="e">
        <v>#N/A</v>
      </c>
      <c r="G1024" s="432">
        <f t="shared" si="60"/>
        <v>45253</v>
      </c>
      <c r="H1024" s="7">
        <f t="shared" si="61"/>
        <v>1.63</v>
      </c>
      <c r="I1024" s="7" t="e">
        <f t="shared" si="62"/>
        <v>#N/A</v>
      </c>
      <c r="J1024">
        <v>0</v>
      </c>
    </row>
    <row r="1025" spans="1:10">
      <c r="A1025" s="432">
        <f t="shared" si="63"/>
        <v>45254</v>
      </c>
      <c r="B1025" t="s">
        <v>2251</v>
      </c>
      <c r="C1025" s="7">
        <v>4.28</v>
      </c>
      <c r="D1025" s="7">
        <v>2.64</v>
      </c>
      <c r="E1025" s="7">
        <v>4.47</v>
      </c>
      <c r="G1025" s="432">
        <f t="shared" si="60"/>
        <v>45254</v>
      </c>
      <c r="H1025" s="7">
        <f t="shared" si="61"/>
        <v>1.6400000000000001</v>
      </c>
      <c r="I1025" s="7">
        <f t="shared" si="62"/>
        <v>-0.1899999999999995</v>
      </c>
      <c r="J1025">
        <v>0</v>
      </c>
    </row>
    <row r="1026" spans="1:10">
      <c r="A1026" s="432">
        <f t="shared" si="63"/>
        <v>45257</v>
      </c>
      <c r="B1026" t="s">
        <v>2252</v>
      </c>
      <c r="C1026" s="7">
        <v>4.21</v>
      </c>
      <c r="D1026" s="7">
        <v>2.54</v>
      </c>
      <c r="E1026" s="7">
        <v>4.3899999999999997</v>
      </c>
      <c r="G1026" s="432">
        <f t="shared" si="60"/>
        <v>45257</v>
      </c>
      <c r="H1026" s="7">
        <f t="shared" si="61"/>
        <v>1.67</v>
      </c>
      <c r="I1026" s="7">
        <f t="shared" si="62"/>
        <v>-0.17999999999999972</v>
      </c>
      <c r="J1026">
        <v>0</v>
      </c>
    </row>
    <row r="1027" spans="1:10">
      <c r="A1027" s="432">
        <f t="shared" si="63"/>
        <v>45258</v>
      </c>
      <c r="B1027" t="s">
        <v>2253</v>
      </c>
      <c r="C1027" s="7">
        <v>4.18</v>
      </c>
      <c r="D1027" s="7">
        <v>2.4900000000000002</v>
      </c>
      <c r="E1027" s="7">
        <v>4.34</v>
      </c>
      <c r="G1027" s="432">
        <f t="shared" si="60"/>
        <v>45258</v>
      </c>
      <c r="H1027" s="7">
        <f t="shared" si="61"/>
        <v>1.6899999999999995</v>
      </c>
      <c r="I1027" s="7">
        <f t="shared" si="62"/>
        <v>-0.16000000000000014</v>
      </c>
      <c r="J1027">
        <v>0</v>
      </c>
    </row>
    <row r="1028" spans="1:10">
      <c r="A1028" s="432">
        <f t="shared" si="63"/>
        <v>45259</v>
      </c>
      <c r="B1028" t="s">
        <v>2254</v>
      </c>
      <c r="C1028" s="7">
        <v>4.09</v>
      </c>
      <c r="D1028" s="7">
        <v>2.42</v>
      </c>
      <c r="E1028" s="7">
        <v>4.2699999999999996</v>
      </c>
      <c r="G1028" s="432">
        <f t="shared" si="60"/>
        <v>45259</v>
      </c>
      <c r="H1028" s="7">
        <f t="shared" si="61"/>
        <v>1.67</v>
      </c>
      <c r="I1028" s="7">
        <f t="shared" si="62"/>
        <v>-0.17999999999999972</v>
      </c>
      <c r="J1028">
        <v>0</v>
      </c>
    </row>
    <row r="1029" spans="1:10">
      <c r="A1029" s="432">
        <f t="shared" si="63"/>
        <v>45260</v>
      </c>
      <c r="B1029" t="s">
        <v>2255</v>
      </c>
      <c r="C1029" s="7">
        <v>4.22</v>
      </c>
      <c r="D1029" s="7">
        <v>2.4700000000000002</v>
      </c>
      <c r="E1029" s="7">
        <v>4.37</v>
      </c>
      <c r="G1029" s="432">
        <f t="shared" si="60"/>
        <v>45260</v>
      </c>
      <c r="H1029" s="7">
        <f t="shared" si="61"/>
        <v>1.7499999999999996</v>
      </c>
      <c r="I1029" s="7">
        <f t="shared" si="62"/>
        <v>-0.15000000000000036</v>
      </c>
      <c r="J1029">
        <v>0</v>
      </c>
    </row>
    <row r="1030" spans="1:10">
      <c r="A1030" s="432">
        <f t="shared" si="63"/>
        <v>45261</v>
      </c>
      <c r="B1030" t="s">
        <v>2256</v>
      </c>
      <c r="C1030" s="7">
        <v>4.1399999999999997</v>
      </c>
      <c r="D1030" s="7">
        <v>2.35</v>
      </c>
      <c r="E1030" s="7">
        <v>4.22</v>
      </c>
      <c r="G1030" s="432">
        <f t="shared" si="60"/>
        <v>45261</v>
      </c>
      <c r="H1030" s="7">
        <f t="shared" si="61"/>
        <v>1.7899999999999996</v>
      </c>
      <c r="I1030" s="7">
        <f t="shared" si="62"/>
        <v>-8.0000000000000071E-2</v>
      </c>
      <c r="J1030">
        <v>0</v>
      </c>
    </row>
    <row r="1031" spans="1:10">
      <c r="A1031" s="432">
        <f t="shared" si="63"/>
        <v>45264</v>
      </c>
      <c r="B1031" t="s">
        <v>2257</v>
      </c>
      <c r="C1031" s="7">
        <v>4.1900000000000004</v>
      </c>
      <c r="D1031" s="7">
        <v>2.34</v>
      </c>
      <c r="E1031" s="7">
        <v>4.28</v>
      </c>
      <c r="G1031" s="432">
        <f t="shared" si="60"/>
        <v>45264</v>
      </c>
      <c r="H1031" s="7">
        <f t="shared" si="61"/>
        <v>1.8500000000000005</v>
      </c>
      <c r="I1031" s="7">
        <f t="shared" si="62"/>
        <v>-8.9999999999999858E-2</v>
      </c>
      <c r="J1031">
        <v>0</v>
      </c>
    </row>
    <row r="1032" spans="1:10">
      <c r="A1032" s="432">
        <f t="shared" si="63"/>
        <v>45265</v>
      </c>
      <c r="B1032" t="s">
        <v>2258</v>
      </c>
      <c r="C1032" s="7">
        <v>4.03</v>
      </c>
      <c r="D1032" s="7">
        <v>2.25</v>
      </c>
      <c r="E1032" s="7">
        <v>4.18</v>
      </c>
      <c r="G1032" s="432">
        <f t="shared" si="60"/>
        <v>45265</v>
      </c>
      <c r="H1032" s="7">
        <f t="shared" si="61"/>
        <v>1.7800000000000002</v>
      </c>
      <c r="I1032" s="7">
        <f t="shared" si="62"/>
        <v>-0.14999999999999947</v>
      </c>
      <c r="J1032">
        <v>0</v>
      </c>
    </row>
    <row r="1033" spans="1:10">
      <c r="A1033" s="432">
        <f t="shared" si="63"/>
        <v>45266</v>
      </c>
      <c r="B1033" t="s">
        <v>2259</v>
      </c>
      <c r="C1033" s="7">
        <v>3.95</v>
      </c>
      <c r="D1033" s="7">
        <v>2.2000000000000002</v>
      </c>
      <c r="E1033" s="7">
        <v>4.12</v>
      </c>
      <c r="G1033" s="432">
        <f t="shared" ref="G1033:G1096" si="64">A1033</f>
        <v>45266</v>
      </c>
      <c r="H1033" s="7">
        <f t="shared" ref="H1033:H1096" si="65">C1033-D1033</f>
        <v>1.75</v>
      </c>
      <c r="I1033" s="7">
        <f t="shared" ref="I1033:I1096" si="66">C1033-E1033</f>
        <v>-0.16999999999999993</v>
      </c>
      <c r="J1033">
        <v>0</v>
      </c>
    </row>
    <row r="1034" spans="1:10">
      <c r="A1034" s="432">
        <f t="shared" si="63"/>
        <v>45267</v>
      </c>
      <c r="B1034" t="s">
        <v>2260</v>
      </c>
      <c r="C1034" s="7">
        <v>3.97</v>
      </c>
      <c r="D1034" s="7">
        <v>2.19</v>
      </c>
      <c r="E1034" s="7">
        <v>4.1399999999999997</v>
      </c>
      <c r="G1034" s="432">
        <f t="shared" si="64"/>
        <v>45267</v>
      </c>
      <c r="H1034" s="7">
        <f t="shared" si="65"/>
        <v>1.7800000000000002</v>
      </c>
      <c r="I1034" s="7">
        <f t="shared" si="66"/>
        <v>-0.16999999999999948</v>
      </c>
      <c r="J1034">
        <v>0</v>
      </c>
    </row>
    <row r="1035" spans="1:10">
      <c r="A1035" s="432">
        <f t="shared" si="63"/>
        <v>45268</v>
      </c>
      <c r="B1035" t="s">
        <v>2261</v>
      </c>
      <c r="C1035" s="7">
        <v>4.0199999999999996</v>
      </c>
      <c r="D1035" s="7">
        <v>2.2599999999999998</v>
      </c>
      <c r="E1035" s="7">
        <v>4.2300000000000004</v>
      </c>
      <c r="G1035" s="432">
        <f t="shared" si="64"/>
        <v>45268</v>
      </c>
      <c r="H1035" s="7">
        <f t="shared" si="65"/>
        <v>1.7599999999999998</v>
      </c>
      <c r="I1035" s="7">
        <f t="shared" si="66"/>
        <v>-0.21000000000000085</v>
      </c>
      <c r="J1035">
        <v>0</v>
      </c>
    </row>
    <row r="1036" spans="1:10">
      <c r="A1036" s="432">
        <f t="shared" si="63"/>
        <v>45271</v>
      </c>
      <c r="B1036" t="s">
        <v>2262</v>
      </c>
      <c r="C1036" s="7">
        <v>4.08</v>
      </c>
      <c r="D1036" s="7">
        <v>2.2599999999999998</v>
      </c>
      <c r="E1036" s="7">
        <v>4.2300000000000004</v>
      </c>
      <c r="G1036" s="432">
        <f t="shared" si="64"/>
        <v>45271</v>
      </c>
      <c r="H1036" s="7">
        <f t="shared" si="65"/>
        <v>1.8200000000000003</v>
      </c>
      <c r="I1036" s="7">
        <f t="shared" si="66"/>
        <v>-0.15000000000000036</v>
      </c>
      <c r="J1036">
        <v>0</v>
      </c>
    </row>
    <row r="1037" spans="1:10">
      <c r="A1037" s="432">
        <f t="shared" si="63"/>
        <v>45272</v>
      </c>
      <c r="B1037" t="s">
        <v>2263</v>
      </c>
      <c r="C1037" s="7">
        <v>3.99</v>
      </c>
      <c r="D1037" s="7">
        <v>2.23</v>
      </c>
      <c r="E1037" s="7">
        <v>4.2</v>
      </c>
      <c r="G1037" s="432">
        <f t="shared" si="64"/>
        <v>45272</v>
      </c>
      <c r="H1037" s="7">
        <f t="shared" si="65"/>
        <v>1.7600000000000002</v>
      </c>
      <c r="I1037" s="7">
        <f t="shared" si="66"/>
        <v>-0.20999999999999996</v>
      </c>
      <c r="J1037">
        <v>0</v>
      </c>
    </row>
    <row r="1038" spans="1:10">
      <c r="A1038" s="432">
        <f t="shared" ref="A1038:A1101" si="67">+A1033+7</f>
        <v>45273</v>
      </c>
      <c r="B1038" t="s">
        <v>2264</v>
      </c>
      <c r="C1038" s="7">
        <v>3.83</v>
      </c>
      <c r="D1038" s="7">
        <v>2.16</v>
      </c>
      <c r="E1038" s="7">
        <v>4.04</v>
      </c>
      <c r="G1038" s="432">
        <f t="shared" si="64"/>
        <v>45273</v>
      </c>
      <c r="H1038" s="7">
        <f t="shared" si="65"/>
        <v>1.67</v>
      </c>
      <c r="I1038" s="7">
        <f t="shared" si="66"/>
        <v>-0.20999999999999996</v>
      </c>
      <c r="J1038">
        <v>0</v>
      </c>
    </row>
    <row r="1039" spans="1:10">
      <c r="A1039" s="432">
        <f t="shared" si="67"/>
        <v>45274</v>
      </c>
      <c r="B1039" t="s">
        <v>2265</v>
      </c>
      <c r="C1039" s="7">
        <v>3.79</v>
      </c>
      <c r="D1039" s="7">
        <v>2.12</v>
      </c>
      <c r="E1039" s="7">
        <v>3.92</v>
      </c>
      <c r="G1039" s="432">
        <f t="shared" si="64"/>
        <v>45274</v>
      </c>
      <c r="H1039" s="7">
        <f t="shared" si="65"/>
        <v>1.67</v>
      </c>
      <c r="I1039" s="7">
        <f t="shared" si="66"/>
        <v>-0.12999999999999989</v>
      </c>
      <c r="J1039">
        <v>0</v>
      </c>
    </row>
    <row r="1040" spans="1:10">
      <c r="A1040" s="432">
        <f t="shared" si="67"/>
        <v>45275</v>
      </c>
      <c r="B1040" t="s">
        <v>2266</v>
      </c>
      <c r="C1040" s="7">
        <v>3.7</v>
      </c>
      <c r="D1040" s="7">
        <v>2.0299999999999998</v>
      </c>
      <c r="E1040" s="7">
        <v>3.91</v>
      </c>
      <c r="G1040" s="432">
        <f t="shared" si="64"/>
        <v>45275</v>
      </c>
      <c r="H1040" s="7">
        <f t="shared" si="65"/>
        <v>1.6700000000000004</v>
      </c>
      <c r="I1040" s="7">
        <f t="shared" si="66"/>
        <v>-0.20999999999999996</v>
      </c>
      <c r="J1040">
        <v>0</v>
      </c>
    </row>
    <row r="1041" spans="1:10">
      <c r="A1041" s="432">
        <f t="shared" si="67"/>
        <v>45278</v>
      </c>
      <c r="B1041" t="s">
        <v>2267</v>
      </c>
      <c r="C1041" s="7">
        <v>3.71</v>
      </c>
      <c r="D1041" s="7">
        <v>2.0699999999999998</v>
      </c>
      <c r="E1041" s="7">
        <v>3.95</v>
      </c>
      <c r="G1041" s="432">
        <f t="shared" si="64"/>
        <v>45278</v>
      </c>
      <c r="H1041" s="7">
        <f t="shared" si="65"/>
        <v>1.6400000000000001</v>
      </c>
      <c r="I1041" s="7">
        <f t="shared" si="66"/>
        <v>-0.24000000000000021</v>
      </c>
      <c r="J1041">
        <v>0</v>
      </c>
    </row>
    <row r="1042" spans="1:10">
      <c r="A1042" s="432">
        <f t="shared" si="67"/>
        <v>45279</v>
      </c>
      <c r="B1042" t="s">
        <v>2268</v>
      </c>
      <c r="C1042" s="7">
        <v>3.68</v>
      </c>
      <c r="D1042" s="7">
        <v>2.02</v>
      </c>
      <c r="E1042" s="7">
        <v>3.93</v>
      </c>
      <c r="G1042" s="432">
        <f t="shared" si="64"/>
        <v>45279</v>
      </c>
      <c r="H1042" s="7">
        <f t="shared" si="65"/>
        <v>1.6600000000000001</v>
      </c>
      <c r="I1042" s="7">
        <f t="shared" si="66"/>
        <v>-0.25</v>
      </c>
      <c r="J1042">
        <v>0</v>
      </c>
    </row>
    <row r="1043" spans="1:10">
      <c r="A1043" s="432">
        <f t="shared" si="67"/>
        <v>45280</v>
      </c>
      <c r="B1043" t="s">
        <v>2269</v>
      </c>
      <c r="C1043" s="7">
        <v>3.52</v>
      </c>
      <c r="D1043" s="7">
        <v>1.96</v>
      </c>
      <c r="E1043" s="7">
        <v>3.86</v>
      </c>
      <c r="G1043" s="432">
        <f t="shared" si="64"/>
        <v>45280</v>
      </c>
      <c r="H1043" s="7">
        <f t="shared" si="65"/>
        <v>1.56</v>
      </c>
      <c r="I1043" s="7">
        <f t="shared" si="66"/>
        <v>-0.33999999999999986</v>
      </c>
      <c r="J1043">
        <v>0</v>
      </c>
    </row>
    <row r="1044" spans="1:10">
      <c r="A1044" s="432">
        <f t="shared" si="67"/>
        <v>45281</v>
      </c>
      <c r="B1044" t="s">
        <v>2270</v>
      </c>
      <c r="C1044" s="7">
        <v>3.54</v>
      </c>
      <c r="D1044" s="7">
        <v>1.98</v>
      </c>
      <c r="E1044" s="7">
        <v>3.89</v>
      </c>
      <c r="G1044" s="432">
        <f t="shared" si="64"/>
        <v>45281</v>
      </c>
      <c r="H1044" s="7">
        <f t="shared" si="65"/>
        <v>1.56</v>
      </c>
      <c r="I1044" s="7">
        <f t="shared" si="66"/>
        <v>-0.35000000000000009</v>
      </c>
      <c r="J1044">
        <v>0</v>
      </c>
    </row>
    <row r="1045" spans="1:10">
      <c r="A1045" s="432">
        <f t="shared" si="67"/>
        <v>45282</v>
      </c>
      <c r="B1045" t="s">
        <v>2271</v>
      </c>
      <c r="C1045" s="7">
        <v>3.51</v>
      </c>
      <c r="D1045" s="7">
        <v>1.98</v>
      </c>
      <c r="E1045" s="7">
        <v>3.9</v>
      </c>
      <c r="G1045" s="432">
        <f t="shared" si="64"/>
        <v>45282</v>
      </c>
      <c r="H1045" s="7">
        <f t="shared" si="65"/>
        <v>1.5299999999999998</v>
      </c>
      <c r="I1045" s="7">
        <f t="shared" si="66"/>
        <v>-0.39000000000000012</v>
      </c>
      <c r="J1045">
        <v>0</v>
      </c>
    </row>
    <row r="1046" spans="1:10">
      <c r="A1046" s="432">
        <f t="shared" si="67"/>
        <v>45285</v>
      </c>
      <c r="B1046" t="s">
        <v>2272</v>
      </c>
      <c r="C1046" s="7">
        <v>3.5</v>
      </c>
      <c r="D1046" s="7">
        <v>1.98</v>
      </c>
      <c r="E1046" s="7" t="e">
        <v>#N/A</v>
      </c>
      <c r="G1046" s="432">
        <f t="shared" si="64"/>
        <v>45285</v>
      </c>
      <c r="H1046" s="7">
        <f t="shared" si="65"/>
        <v>1.52</v>
      </c>
      <c r="I1046" s="7" t="e">
        <f t="shared" si="66"/>
        <v>#N/A</v>
      </c>
      <c r="J1046">
        <v>0</v>
      </c>
    </row>
    <row r="1047" spans="1:10">
      <c r="A1047" s="432">
        <f t="shared" si="67"/>
        <v>45286</v>
      </c>
      <c r="B1047" t="s">
        <v>2273</v>
      </c>
      <c r="C1047" s="7" t="e">
        <v>#N/A</v>
      </c>
      <c r="D1047" s="7">
        <v>1.98</v>
      </c>
      <c r="E1047" s="7">
        <v>3.89</v>
      </c>
      <c r="G1047" s="432">
        <f t="shared" si="64"/>
        <v>45286</v>
      </c>
      <c r="H1047" s="7" t="e">
        <f t="shared" si="65"/>
        <v>#N/A</v>
      </c>
      <c r="I1047" s="7" t="e">
        <f t="shared" si="66"/>
        <v>#N/A</v>
      </c>
      <c r="J1047">
        <v>0</v>
      </c>
    </row>
    <row r="1048" spans="1:10">
      <c r="A1048" s="432">
        <f t="shared" si="67"/>
        <v>45287</v>
      </c>
      <c r="B1048" t="s">
        <v>2274</v>
      </c>
      <c r="C1048" s="7">
        <v>3.45</v>
      </c>
      <c r="D1048" s="7">
        <v>1.89</v>
      </c>
      <c r="E1048" s="7">
        <v>3.79</v>
      </c>
      <c r="G1048" s="432">
        <f t="shared" si="64"/>
        <v>45287</v>
      </c>
      <c r="H1048" s="7">
        <f t="shared" si="65"/>
        <v>1.5600000000000003</v>
      </c>
      <c r="I1048" s="7">
        <f t="shared" si="66"/>
        <v>-0.33999999999999986</v>
      </c>
      <c r="J1048">
        <v>0</v>
      </c>
    </row>
    <row r="1049" spans="1:10">
      <c r="A1049" s="432">
        <f t="shared" si="67"/>
        <v>45288</v>
      </c>
      <c r="B1049" t="s">
        <v>2275</v>
      </c>
      <c r="C1049" s="7">
        <v>3.5</v>
      </c>
      <c r="D1049" s="7">
        <v>1.94</v>
      </c>
      <c r="E1049" s="7">
        <v>3.84</v>
      </c>
      <c r="G1049" s="432">
        <f t="shared" si="64"/>
        <v>45288</v>
      </c>
      <c r="H1049" s="7">
        <f t="shared" si="65"/>
        <v>1.56</v>
      </c>
      <c r="I1049" s="7">
        <f t="shared" si="66"/>
        <v>-0.33999999999999986</v>
      </c>
      <c r="J1049">
        <v>0</v>
      </c>
    </row>
    <row r="1050" spans="1:10">
      <c r="A1050" s="432">
        <f t="shared" si="67"/>
        <v>45289</v>
      </c>
      <c r="B1050" t="s">
        <v>2276</v>
      </c>
      <c r="C1050" s="7">
        <v>3.54</v>
      </c>
      <c r="D1050" s="7">
        <v>2.0299999999999998</v>
      </c>
      <c r="E1050" s="7">
        <v>3.88</v>
      </c>
      <c r="G1050" s="432">
        <f t="shared" si="64"/>
        <v>45289</v>
      </c>
      <c r="H1050" s="7">
        <f t="shared" si="65"/>
        <v>1.5100000000000002</v>
      </c>
      <c r="I1050" s="7">
        <f t="shared" si="66"/>
        <v>-0.33999999999999986</v>
      </c>
      <c r="J1050">
        <v>0</v>
      </c>
    </row>
    <row r="1051" spans="1:10">
      <c r="A1051" s="432">
        <f t="shared" si="67"/>
        <v>45292</v>
      </c>
      <c r="B1051" t="s">
        <v>2277</v>
      </c>
      <c r="C1051" s="7" t="e">
        <v>#N/A</v>
      </c>
      <c r="D1051" s="7">
        <v>2.02</v>
      </c>
      <c r="E1051" s="7" t="e">
        <v>#N/A</v>
      </c>
      <c r="G1051" s="432">
        <f t="shared" si="64"/>
        <v>45292</v>
      </c>
      <c r="H1051" s="7" t="e">
        <f t="shared" si="65"/>
        <v>#N/A</v>
      </c>
      <c r="I1051" s="7" t="e">
        <f t="shared" si="66"/>
        <v>#N/A</v>
      </c>
      <c r="J1051">
        <v>0</v>
      </c>
    </row>
    <row r="1052" spans="1:10">
      <c r="A1052" s="432">
        <f t="shared" si="67"/>
        <v>45293</v>
      </c>
      <c r="B1052" t="s">
        <v>2278</v>
      </c>
      <c r="C1052" s="7">
        <v>3.65</v>
      </c>
      <c r="D1052" s="7">
        <v>2.0699999999999998</v>
      </c>
      <c r="E1052" s="7">
        <v>3.95</v>
      </c>
      <c r="G1052" s="432">
        <f t="shared" si="64"/>
        <v>45293</v>
      </c>
      <c r="H1052" s="7">
        <f t="shared" si="65"/>
        <v>1.58</v>
      </c>
      <c r="I1052" s="7">
        <f t="shared" si="66"/>
        <v>-0.30000000000000027</v>
      </c>
      <c r="J1052">
        <v>0</v>
      </c>
    </row>
    <row r="1053" spans="1:10">
      <c r="A1053" s="432">
        <f t="shared" si="67"/>
        <v>45294</v>
      </c>
      <c r="B1053" t="s">
        <v>2279</v>
      </c>
      <c r="C1053" s="7">
        <v>3.61</v>
      </c>
      <c r="D1053" s="7">
        <v>2</v>
      </c>
      <c r="E1053" s="7">
        <v>3.91</v>
      </c>
      <c r="G1053" s="432">
        <f t="shared" si="64"/>
        <v>45294</v>
      </c>
      <c r="H1053" s="7">
        <f t="shared" si="65"/>
        <v>1.6099999999999999</v>
      </c>
      <c r="I1053" s="7">
        <f t="shared" si="66"/>
        <v>-0.30000000000000027</v>
      </c>
      <c r="J1053">
        <v>0</v>
      </c>
    </row>
    <row r="1054" spans="1:10">
      <c r="A1054" s="432">
        <f t="shared" si="67"/>
        <v>45295</v>
      </c>
      <c r="B1054" t="s">
        <v>2280</v>
      </c>
      <c r="C1054" s="7">
        <v>3.74</v>
      </c>
      <c r="D1054" s="7">
        <v>2.13</v>
      </c>
      <c r="E1054" s="7">
        <v>3.99</v>
      </c>
      <c r="G1054" s="432">
        <f t="shared" si="64"/>
        <v>45295</v>
      </c>
      <c r="H1054" s="7">
        <f t="shared" si="65"/>
        <v>1.6100000000000003</v>
      </c>
      <c r="I1054" s="7">
        <f t="shared" si="66"/>
        <v>-0.25</v>
      </c>
      <c r="J1054">
        <v>0</v>
      </c>
    </row>
    <row r="1055" spans="1:10">
      <c r="A1055" s="432">
        <f t="shared" si="67"/>
        <v>45296</v>
      </c>
      <c r="B1055" t="s">
        <v>2281</v>
      </c>
      <c r="C1055" s="7">
        <v>3.81</v>
      </c>
      <c r="D1055" s="7">
        <v>2.1800000000000002</v>
      </c>
      <c r="E1055" s="7">
        <v>4.05</v>
      </c>
      <c r="G1055" s="432">
        <f t="shared" si="64"/>
        <v>45296</v>
      </c>
      <c r="H1055" s="7">
        <f t="shared" si="65"/>
        <v>1.63</v>
      </c>
      <c r="I1055" s="7">
        <f t="shared" si="66"/>
        <v>-0.23999999999999977</v>
      </c>
      <c r="J1055">
        <v>0</v>
      </c>
    </row>
    <row r="1056" spans="1:10">
      <c r="A1056" s="432">
        <f t="shared" si="67"/>
        <v>45299</v>
      </c>
      <c r="B1056" t="s">
        <v>2282</v>
      </c>
      <c r="C1056" s="7">
        <v>3.77</v>
      </c>
      <c r="D1056" s="7">
        <v>2.14</v>
      </c>
      <c r="E1056" s="7">
        <v>4.01</v>
      </c>
      <c r="G1056" s="432">
        <f t="shared" si="64"/>
        <v>45299</v>
      </c>
      <c r="H1056" s="7">
        <f t="shared" si="65"/>
        <v>1.63</v>
      </c>
      <c r="I1056" s="7">
        <f t="shared" si="66"/>
        <v>-0.23999999999999977</v>
      </c>
      <c r="J1056">
        <v>0</v>
      </c>
    </row>
    <row r="1057" spans="1:10">
      <c r="A1057" s="432">
        <f t="shared" si="67"/>
        <v>45300</v>
      </c>
      <c r="B1057" t="s">
        <v>2283</v>
      </c>
      <c r="C1057" s="7">
        <v>3.79</v>
      </c>
      <c r="D1057" s="7">
        <v>2.19</v>
      </c>
      <c r="E1057" s="7">
        <v>4.0199999999999996</v>
      </c>
      <c r="G1057" s="432">
        <f t="shared" si="64"/>
        <v>45300</v>
      </c>
      <c r="H1057" s="7">
        <f t="shared" si="65"/>
        <v>1.6</v>
      </c>
      <c r="I1057" s="7">
        <f t="shared" si="66"/>
        <v>-0.22999999999999954</v>
      </c>
      <c r="J1057">
        <v>0</v>
      </c>
    </row>
    <row r="1058" spans="1:10">
      <c r="A1058" s="432">
        <f t="shared" si="67"/>
        <v>45301</v>
      </c>
      <c r="B1058" t="s">
        <v>2284</v>
      </c>
      <c r="C1058" s="7">
        <v>3.82</v>
      </c>
      <c r="D1058" s="7">
        <v>2.23</v>
      </c>
      <c r="E1058" s="7">
        <v>4.04</v>
      </c>
      <c r="G1058" s="432">
        <f t="shared" si="64"/>
        <v>45301</v>
      </c>
      <c r="H1058" s="7">
        <f t="shared" si="65"/>
        <v>1.5899999999999999</v>
      </c>
      <c r="I1058" s="7">
        <f t="shared" si="66"/>
        <v>-0.2200000000000002</v>
      </c>
      <c r="J1058">
        <v>0</v>
      </c>
    </row>
    <row r="1059" spans="1:10">
      <c r="A1059" s="432">
        <f t="shared" si="67"/>
        <v>45302</v>
      </c>
      <c r="B1059" t="s">
        <v>2285</v>
      </c>
      <c r="C1059" s="7">
        <v>3.85</v>
      </c>
      <c r="D1059" s="7">
        <v>2.19</v>
      </c>
      <c r="E1059" s="7">
        <v>3.98</v>
      </c>
      <c r="G1059" s="432">
        <f t="shared" si="64"/>
        <v>45302</v>
      </c>
      <c r="H1059" s="7">
        <f t="shared" si="65"/>
        <v>1.6600000000000001</v>
      </c>
      <c r="I1059" s="7">
        <f t="shared" si="66"/>
        <v>-0.12999999999999989</v>
      </c>
      <c r="J1059">
        <v>0</v>
      </c>
    </row>
    <row r="1060" spans="1:10">
      <c r="A1060" s="432">
        <f t="shared" si="67"/>
        <v>45303</v>
      </c>
      <c r="B1060" t="s">
        <v>2286</v>
      </c>
      <c r="C1060" s="7">
        <v>3.8</v>
      </c>
      <c r="D1060" s="7">
        <v>2.16</v>
      </c>
      <c r="E1060" s="7">
        <v>3.96</v>
      </c>
      <c r="G1060" s="432">
        <f t="shared" si="64"/>
        <v>45303</v>
      </c>
      <c r="H1060" s="7">
        <f t="shared" si="65"/>
        <v>1.6399999999999997</v>
      </c>
      <c r="I1060" s="7">
        <f t="shared" si="66"/>
        <v>-0.16000000000000014</v>
      </c>
      <c r="J1060">
        <v>0</v>
      </c>
    </row>
    <row r="1061" spans="1:10">
      <c r="A1061" s="432">
        <f t="shared" si="67"/>
        <v>45306</v>
      </c>
      <c r="B1061" t="s">
        <v>2287</v>
      </c>
      <c r="C1061" s="7">
        <v>3.8</v>
      </c>
      <c r="D1061" s="7">
        <v>2.2000000000000002</v>
      </c>
      <c r="E1061" s="7" t="e">
        <v>#N/A</v>
      </c>
      <c r="G1061" s="432">
        <f t="shared" si="64"/>
        <v>45306</v>
      </c>
      <c r="H1061" s="7">
        <f t="shared" si="65"/>
        <v>1.5999999999999996</v>
      </c>
      <c r="I1061" s="7" t="e">
        <f t="shared" si="66"/>
        <v>#N/A</v>
      </c>
      <c r="J1061">
        <v>0</v>
      </c>
    </row>
    <row r="1062" spans="1:10">
      <c r="A1062" s="432">
        <f t="shared" si="67"/>
        <v>45307</v>
      </c>
      <c r="B1062" t="s">
        <v>2288</v>
      </c>
      <c r="C1062" s="7">
        <v>3.83</v>
      </c>
      <c r="D1062" s="7">
        <v>2.25</v>
      </c>
      <c r="E1062" s="7">
        <v>4.07</v>
      </c>
      <c r="G1062" s="432">
        <f t="shared" si="64"/>
        <v>45307</v>
      </c>
      <c r="H1062" s="7">
        <f t="shared" si="65"/>
        <v>1.58</v>
      </c>
      <c r="I1062" s="7">
        <f t="shared" si="66"/>
        <v>-0.24000000000000021</v>
      </c>
      <c r="J1062">
        <v>0</v>
      </c>
    </row>
    <row r="1063" spans="1:10">
      <c r="A1063" s="432">
        <f t="shared" si="67"/>
        <v>45308</v>
      </c>
      <c r="B1063" t="s">
        <v>2289</v>
      </c>
      <c r="C1063" s="7">
        <v>3.98</v>
      </c>
      <c r="D1063" s="7">
        <v>2.2799999999999998</v>
      </c>
      <c r="E1063" s="7">
        <v>4.0999999999999996</v>
      </c>
      <c r="G1063" s="432">
        <f t="shared" si="64"/>
        <v>45308</v>
      </c>
      <c r="H1063" s="7">
        <f t="shared" si="65"/>
        <v>1.7000000000000002</v>
      </c>
      <c r="I1063" s="7">
        <f t="shared" si="66"/>
        <v>-0.11999999999999966</v>
      </c>
      <c r="J1063">
        <v>0</v>
      </c>
    </row>
    <row r="1064" spans="1:10">
      <c r="A1064" s="432">
        <f t="shared" si="67"/>
        <v>45309</v>
      </c>
      <c r="B1064" t="s">
        <v>2290</v>
      </c>
      <c r="C1064" s="7">
        <v>3.94</v>
      </c>
      <c r="D1064" s="7">
        <v>2.3199999999999998</v>
      </c>
      <c r="E1064" s="7">
        <v>4.1399999999999997</v>
      </c>
      <c r="G1064" s="432">
        <f t="shared" si="64"/>
        <v>45309</v>
      </c>
      <c r="H1064" s="7">
        <f t="shared" si="65"/>
        <v>1.62</v>
      </c>
      <c r="I1064" s="7">
        <f t="shared" si="66"/>
        <v>-0.19999999999999973</v>
      </c>
      <c r="J1064">
        <v>0</v>
      </c>
    </row>
    <row r="1065" spans="1:10">
      <c r="A1065" s="432">
        <f t="shared" si="67"/>
        <v>45310</v>
      </c>
      <c r="B1065" t="s">
        <v>2291</v>
      </c>
      <c r="C1065" s="7">
        <v>3.92</v>
      </c>
      <c r="D1065" s="7">
        <v>2.2999999999999998</v>
      </c>
      <c r="E1065" s="7">
        <v>4.1500000000000004</v>
      </c>
      <c r="G1065" s="432">
        <f t="shared" si="64"/>
        <v>45310</v>
      </c>
      <c r="H1065" s="7">
        <f t="shared" si="65"/>
        <v>1.62</v>
      </c>
      <c r="I1065" s="7">
        <f t="shared" si="66"/>
        <v>-0.23000000000000043</v>
      </c>
      <c r="J1065">
        <v>0</v>
      </c>
    </row>
    <row r="1066" spans="1:10">
      <c r="A1066" s="432">
        <f t="shared" si="67"/>
        <v>45313</v>
      </c>
      <c r="B1066" t="s">
        <v>2292</v>
      </c>
      <c r="C1066" s="7">
        <v>3.91</v>
      </c>
      <c r="D1066" s="7">
        <v>2.2599999999999998</v>
      </c>
      <c r="E1066" s="7">
        <v>4.1100000000000003</v>
      </c>
      <c r="G1066" s="432">
        <f t="shared" si="64"/>
        <v>45313</v>
      </c>
      <c r="H1066" s="7">
        <f t="shared" si="65"/>
        <v>1.6500000000000004</v>
      </c>
      <c r="I1066" s="7">
        <f t="shared" si="66"/>
        <v>-0.20000000000000018</v>
      </c>
      <c r="J1066">
        <v>0</v>
      </c>
    </row>
    <row r="1067" spans="1:10">
      <c r="A1067" s="432">
        <f t="shared" si="67"/>
        <v>45314</v>
      </c>
      <c r="B1067" t="s">
        <v>2293</v>
      </c>
      <c r="C1067" s="7">
        <v>4</v>
      </c>
      <c r="D1067" s="7">
        <v>2.35</v>
      </c>
      <c r="E1067" s="7">
        <v>4.1399999999999997</v>
      </c>
      <c r="G1067" s="432">
        <f t="shared" si="64"/>
        <v>45314</v>
      </c>
      <c r="H1067" s="7">
        <f t="shared" si="65"/>
        <v>1.65</v>
      </c>
      <c r="I1067" s="7">
        <f t="shared" si="66"/>
        <v>-0.13999999999999968</v>
      </c>
      <c r="J1067">
        <v>0</v>
      </c>
    </row>
    <row r="1068" spans="1:10">
      <c r="A1068" s="432">
        <f t="shared" si="67"/>
        <v>45315</v>
      </c>
      <c r="B1068" t="s">
        <v>2294</v>
      </c>
      <c r="C1068" s="7">
        <v>4</v>
      </c>
      <c r="D1068" s="7">
        <v>2.35</v>
      </c>
      <c r="E1068" s="7">
        <v>4.18</v>
      </c>
      <c r="G1068" s="432">
        <f t="shared" si="64"/>
        <v>45315</v>
      </c>
      <c r="H1068" s="7">
        <f t="shared" si="65"/>
        <v>1.65</v>
      </c>
      <c r="I1068" s="7">
        <f t="shared" si="66"/>
        <v>-0.17999999999999972</v>
      </c>
      <c r="J1068">
        <v>0</v>
      </c>
    </row>
    <row r="1069" spans="1:10">
      <c r="A1069" s="432">
        <f t="shared" si="67"/>
        <v>45316</v>
      </c>
      <c r="B1069" t="s">
        <v>2295</v>
      </c>
      <c r="C1069" s="7">
        <v>3.99</v>
      </c>
      <c r="D1069" s="7">
        <v>2.29</v>
      </c>
      <c r="E1069" s="7">
        <v>4.1399999999999997</v>
      </c>
      <c r="G1069" s="432">
        <f t="shared" si="64"/>
        <v>45316</v>
      </c>
      <c r="H1069" s="7">
        <f t="shared" si="65"/>
        <v>1.7000000000000002</v>
      </c>
      <c r="I1069" s="7">
        <f t="shared" si="66"/>
        <v>-0.14999999999999947</v>
      </c>
      <c r="J1069">
        <v>0</v>
      </c>
    </row>
    <row r="1070" spans="1:10">
      <c r="A1070" s="432">
        <f t="shared" si="67"/>
        <v>45317</v>
      </c>
      <c r="B1070" t="s">
        <v>2296</v>
      </c>
      <c r="C1070" s="7">
        <v>3.97</v>
      </c>
      <c r="D1070" s="7">
        <v>2.2999999999999998</v>
      </c>
      <c r="E1070" s="7">
        <v>4.1500000000000004</v>
      </c>
      <c r="G1070" s="432">
        <f t="shared" si="64"/>
        <v>45317</v>
      </c>
      <c r="H1070" s="7">
        <f t="shared" si="65"/>
        <v>1.6700000000000004</v>
      </c>
      <c r="I1070" s="7">
        <f t="shared" si="66"/>
        <v>-0.18000000000000016</v>
      </c>
      <c r="J1070">
        <v>0</v>
      </c>
    </row>
    <row r="1071" spans="1:10">
      <c r="A1071" s="432">
        <f t="shared" si="67"/>
        <v>45320</v>
      </c>
      <c r="B1071" t="s">
        <v>2297</v>
      </c>
      <c r="C1071" s="7">
        <v>3.88</v>
      </c>
      <c r="D1071" s="7">
        <v>2.23</v>
      </c>
      <c r="E1071" s="7">
        <v>4.08</v>
      </c>
      <c r="G1071" s="432">
        <f t="shared" si="64"/>
        <v>45320</v>
      </c>
      <c r="H1071" s="7">
        <f t="shared" si="65"/>
        <v>1.65</v>
      </c>
      <c r="I1071" s="7">
        <f t="shared" si="66"/>
        <v>-0.20000000000000018</v>
      </c>
      <c r="J1071">
        <v>0</v>
      </c>
    </row>
    <row r="1072" spans="1:10">
      <c r="A1072" s="432">
        <f t="shared" si="67"/>
        <v>45321</v>
      </c>
      <c r="B1072" t="s">
        <v>2298</v>
      </c>
      <c r="C1072" s="7">
        <v>3.9</v>
      </c>
      <c r="D1072" s="7">
        <v>2.27</v>
      </c>
      <c r="E1072" s="7">
        <v>4.0599999999999996</v>
      </c>
      <c r="G1072" s="432">
        <f t="shared" si="64"/>
        <v>45321</v>
      </c>
      <c r="H1072" s="7">
        <f t="shared" si="65"/>
        <v>1.63</v>
      </c>
      <c r="I1072" s="7">
        <f t="shared" si="66"/>
        <v>-0.1599999999999997</v>
      </c>
      <c r="J1072">
        <v>0</v>
      </c>
    </row>
    <row r="1073" spans="1:10">
      <c r="A1073" s="432">
        <f t="shared" si="67"/>
        <v>45322</v>
      </c>
      <c r="B1073" t="s">
        <v>2299</v>
      </c>
      <c r="C1073" s="7">
        <v>3.79</v>
      </c>
      <c r="D1073" s="7">
        <v>2.17</v>
      </c>
      <c r="E1073" s="7">
        <v>3.99</v>
      </c>
      <c r="G1073" s="432">
        <f t="shared" si="64"/>
        <v>45322</v>
      </c>
      <c r="H1073" s="7">
        <f t="shared" si="65"/>
        <v>1.62</v>
      </c>
      <c r="I1073" s="7">
        <f t="shared" si="66"/>
        <v>-0.20000000000000018</v>
      </c>
      <c r="J1073">
        <v>0</v>
      </c>
    </row>
    <row r="1074" spans="1:10">
      <c r="A1074" s="432">
        <f t="shared" si="67"/>
        <v>45323</v>
      </c>
      <c r="B1074" t="s">
        <v>2300</v>
      </c>
      <c r="C1074" s="7">
        <v>3.76</v>
      </c>
      <c r="D1074" s="7">
        <v>2.16</v>
      </c>
      <c r="E1074" s="7">
        <v>3.87</v>
      </c>
      <c r="G1074" s="432">
        <f t="shared" si="64"/>
        <v>45323</v>
      </c>
      <c r="H1074" s="7">
        <f t="shared" si="65"/>
        <v>1.5999999999999996</v>
      </c>
      <c r="I1074" s="7">
        <f t="shared" si="66"/>
        <v>-0.11000000000000032</v>
      </c>
      <c r="J1074">
        <v>0</v>
      </c>
    </row>
    <row r="1075" spans="1:10">
      <c r="A1075" s="432">
        <f t="shared" si="67"/>
        <v>45324</v>
      </c>
      <c r="B1075" t="s">
        <v>2301</v>
      </c>
      <c r="C1075" s="7">
        <v>3.92</v>
      </c>
      <c r="D1075" s="7">
        <v>2.23</v>
      </c>
      <c r="E1075" s="7">
        <v>4.03</v>
      </c>
      <c r="G1075" s="432">
        <f t="shared" si="64"/>
        <v>45324</v>
      </c>
      <c r="H1075" s="7">
        <f t="shared" si="65"/>
        <v>1.69</v>
      </c>
      <c r="I1075" s="7">
        <f t="shared" si="66"/>
        <v>-0.11000000000000032</v>
      </c>
      <c r="J1075">
        <v>0</v>
      </c>
    </row>
    <row r="1076" spans="1:10">
      <c r="A1076" s="432">
        <f t="shared" si="67"/>
        <v>45327</v>
      </c>
      <c r="B1076" t="s">
        <v>2302</v>
      </c>
      <c r="C1076" s="7">
        <v>4</v>
      </c>
      <c r="D1076" s="7">
        <v>2.3199999999999998</v>
      </c>
      <c r="E1076" s="7">
        <v>4.17</v>
      </c>
      <c r="G1076" s="432">
        <f t="shared" si="64"/>
        <v>45327</v>
      </c>
      <c r="H1076" s="7">
        <f t="shared" si="65"/>
        <v>1.6800000000000002</v>
      </c>
      <c r="I1076" s="7">
        <f t="shared" si="66"/>
        <v>-0.16999999999999993</v>
      </c>
      <c r="J1076">
        <v>0</v>
      </c>
    </row>
    <row r="1077" spans="1:10">
      <c r="A1077" s="432">
        <f t="shared" si="67"/>
        <v>45328</v>
      </c>
      <c r="B1077" t="s">
        <v>2303</v>
      </c>
      <c r="C1077" s="7">
        <v>3.94</v>
      </c>
      <c r="D1077" s="7">
        <v>2.2799999999999998</v>
      </c>
      <c r="E1077" s="7">
        <v>4.09</v>
      </c>
      <c r="G1077" s="432">
        <f t="shared" si="64"/>
        <v>45328</v>
      </c>
      <c r="H1077" s="7">
        <f t="shared" si="65"/>
        <v>1.6600000000000001</v>
      </c>
      <c r="I1077" s="7">
        <f t="shared" si="66"/>
        <v>-0.14999999999999991</v>
      </c>
      <c r="J1077">
        <v>0</v>
      </c>
    </row>
    <row r="1078" spans="1:10">
      <c r="A1078" s="432">
        <f t="shared" si="67"/>
        <v>45329</v>
      </c>
      <c r="B1078" t="s">
        <v>2304</v>
      </c>
      <c r="C1078" s="7">
        <v>4</v>
      </c>
      <c r="D1078" s="7">
        <v>2.3199999999999998</v>
      </c>
      <c r="E1078" s="7">
        <v>4.09</v>
      </c>
      <c r="G1078" s="432">
        <f t="shared" si="64"/>
        <v>45329</v>
      </c>
      <c r="H1078" s="7">
        <f t="shared" si="65"/>
        <v>1.6800000000000002</v>
      </c>
      <c r="I1078" s="7">
        <f t="shared" si="66"/>
        <v>-8.9999999999999858E-2</v>
      </c>
      <c r="J1078">
        <v>0</v>
      </c>
    </row>
    <row r="1079" spans="1:10">
      <c r="A1079" s="432">
        <f t="shared" si="67"/>
        <v>45330</v>
      </c>
      <c r="B1079" t="s">
        <v>2305</v>
      </c>
      <c r="C1079" s="7">
        <v>4.0599999999999996</v>
      </c>
      <c r="D1079" s="7">
        <v>2.36</v>
      </c>
      <c r="E1079" s="7">
        <v>4.1500000000000004</v>
      </c>
      <c r="G1079" s="432">
        <f t="shared" si="64"/>
        <v>45330</v>
      </c>
      <c r="H1079" s="7">
        <f t="shared" si="65"/>
        <v>1.6999999999999997</v>
      </c>
      <c r="I1079" s="7">
        <f t="shared" si="66"/>
        <v>-9.0000000000000746E-2</v>
      </c>
      <c r="J1079">
        <v>0</v>
      </c>
    </row>
    <row r="1080" spans="1:10">
      <c r="A1080" s="432">
        <f t="shared" si="67"/>
        <v>45331</v>
      </c>
      <c r="B1080" t="s">
        <v>2306</v>
      </c>
      <c r="C1080" s="7">
        <v>4.0599999999999996</v>
      </c>
      <c r="D1080" s="7">
        <v>2.38</v>
      </c>
      <c r="E1080" s="7">
        <v>4.17</v>
      </c>
      <c r="G1080" s="432">
        <f t="shared" si="64"/>
        <v>45331</v>
      </c>
      <c r="H1080" s="7">
        <f t="shared" si="65"/>
        <v>1.6799999999999997</v>
      </c>
      <c r="I1080" s="7">
        <f t="shared" si="66"/>
        <v>-0.11000000000000032</v>
      </c>
      <c r="J1080">
        <v>0</v>
      </c>
    </row>
    <row r="1081" spans="1:10">
      <c r="A1081" s="432">
        <f t="shared" si="67"/>
        <v>45334</v>
      </c>
      <c r="B1081" t="s">
        <v>2307</v>
      </c>
      <c r="C1081" s="7">
        <v>4.0599999999999996</v>
      </c>
      <c r="D1081" s="7">
        <v>2.36</v>
      </c>
      <c r="E1081" s="7">
        <v>4.17</v>
      </c>
      <c r="G1081" s="432">
        <f t="shared" si="64"/>
        <v>45334</v>
      </c>
      <c r="H1081" s="7">
        <f t="shared" si="65"/>
        <v>1.6999999999999997</v>
      </c>
      <c r="I1081" s="7">
        <f t="shared" si="66"/>
        <v>-0.11000000000000032</v>
      </c>
      <c r="J1081">
        <v>0</v>
      </c>
    </row>
    <row r="1082" spans="1:10">
      <c r="A1082" s="432">
        <f t="shared" si="67"/>
        <v>45335</v>
      </c>
      <c r="B1082" t="s">
        <v>2308</v>
      </c>
      <c r="C1082" s="7">
        <v>4.16</v>
      </c>
      <c r="D1082" s="7">
        <v>2.4</v>
      </c>
      <c r="E1082" s="7">
        <v>4.3099999999999996</v>
      </c>
      <c r="G1082" s="432">
        <f t="shared" si="64"/>
        <v>45335</v>
      </c>
      <c r="H1082" s="7">
        <f t="shared" si="65"/>
        <v>1.7600000000000002</v>
      </c>
      <c r="I1082" s="7">
        <f t="shared" si="66"/>
        <v>-0.14999999999999947</v>
      </c>
      <c r="J1082">
        <v>0</v>
      </c>
    </row>
    <row r="1083" spans="1:10">
      <c r="A1083" s="432">
        <f t="shared" si="67"/>
        <v>45336</v>
      </c>
      <c r="B1083" t="s">
        <v>2309</v>
      </c>
      <c r="C1083" s="7">
        <v>4.03</v>
      </c>
      <c r="D1083" s="7">
        <v>2.3199999999999998</v>
      </c>
      <c r="E1083" s="7">
        <v>4.2699999999999996</v>
      </c>
      <c r="G1083" s="432">
        <f t="shared" si="64"/>
        <v>45336</v>
      </c>
      <c r="H1083" s="7">
        <f t="shared" si="65"/>
        <v>1.7100000000000004</v>
      </c>
      <c r="I1083" s="7">
        <f t="shared" si="66"/>
        <v>-0.23999999999999932</v>
      </c>
      <c r="J1083">
        <v>0</v>
      </c>
    </row>
    <row r="1084" spans="1:10">
      <c r="A1084" s="432">
        <f t="shared" si="67"/>
        <v>45337</v>
      </c>
      <c r="B1084" t="s">
        <v>2310</v>
      </c>
      <c r="C1084" s="7">
        <v>4.05</v>
      </c>
      <c r="D1084" s="7">
        <v>2.35</v>
      </c>
      <c r="E1084" s="7">
        <v>4.24</v>
      </c>
      <c r="G1084" s="432">
        <f t="shared" si="64"/>
        <v>45337</v>
      </c>
      <c r="H1084" s="7">
        <f t="shared" si="65"/>
        <v>1.6999999999999997</v>
      </c>
      <c r="I1084" s="7">
        <f t="shared" si="66"/>
        <v>-0.19000000000000039</v>
      </c>
      <c r="J1084">
        <v>0</v>
      </c>
    </row>
    <row r="1085" spans="1:10">
      <c r="A1085" s="432">
        <f t="shared" si="67"/>
        <v>45338</v>
      </c>
      <c r="B1085" t="s">
        <v>2311</v>
      </c>
      <c r="C1085" s="7">
        <v>4.1100000000000003</v>
      </c>
      <c r="D1085" s="7">
        <v>2.4</v>
      </c>
      <c r="E1085" s="7">
        <v>4.3</v>
      </c>
      <c r="G1085" s="432">
        <f t="shared" si="64"/>
        <v>45338</v>
      </c>
      <c r="H1085" s="7">
        <f t="shared" si="65"/>
        <v>1.7100000000000004</v>
      </c>
      <c r="I1085" s="7">
        <f t="shared" si="66"/>
        <v>-0.1899999999999995</v>
      </c>
      <c r="J1085">
        <v>0</v>
      </c>
    </row>
    <row r="1086" spans="1:10">
      <c r="A1086" s="432">
        <f t="shared" si="67"/>
        <v>45341</v>
      </c>
      <c r="B1086" t="s">
        <v>2312</v>
      </c>
      <c r="C1086" s="7">
        <v>4.12</v>
      </c>
      <c r="D1086" s="7">
        <v>2.42</v>
      </c>
      <c r="E1086" s="7" t="e">
        <v>#N/A</v>
      </c>
      <c r="G1086" s="432">
        <f t="shared" si="64"/>
        <v>45341</v>
      </c>
      <c r="H1086" s="7">
        <f t="shared" si="65"/>
        <v>1.7000000000000002</v>
      </c>
      <c r="I1086" s="7" t="e">
        <f t="shared" si="66"/>
        <v>#N/A</v>
      </c>
      <c r="J1086">
        <v>0</v>
      </c>
    </row>
    <row r="1087" spans="1:10">
      <c r="A1087" s="432">
        <f t="shared" si="67"/>
        <v>45342</v>
      </c>
      <c r="B1087" t="s">
        <v>2313</v>
      </c>
      <c r="C1087" s="7">
        <v>4.05</v>
      </c>
      <c r="D1087" s="7">
        <v>2.38</v>
      </c>
      <c r="E1087" s="7">
        <v>4.2699999999999996</v>
      </c>
      <c r="G1087" s="432">
        <f t="shared" si="64"/>
        <v>45342</v>
      </c>
      <c r="H1087" s="7">
        <f t="shared" si="65"/>
        <v>1.67</v>
      </c>
      <c r="I1087" s="7">
        <f t="shared" si="66"/>
        <v>-0.21999999999999975</v>
      </c>
      <c r="J1087">
        <v>0</v>
      </c>
    </row>
    <row r="1088" spans="1:10">
      <c r="A1088" s="432">
        <f t="shared" si="67"/>
        <v>45343</v>
      </c>
      <c r="B1088" t="s">
        <v>2314</v>
      </c>
      <c r="C1088" s="7">
        <v>4.0999999999999996</v>
      </c>
      <c r="D1088" s="7">
        <v>2.4500000000000002</v>
      </c>
      <c r="E1088" s="7">
        <v>4.32</v>
      </c>
      <c r="G1088" s="432">
        <f t="shared" si="64"/>
        <v>45343</v>
      </c>
      <c r="H1088" s="7">
        <f t="shared" si="65"/>
        <v>1.6499999999999995</v>
      </c>
      <c r="I1088" s="7">
        <f t="shared" si="66"/>
        <v>-0.22000000000000064</v>
      </c>
      <c r="J1088">
        <v>0</v>
      </c>
    </row>
    <row r="1089" spans="1:10">
      <c r="A1089" s="432">
        <f t="shared" si="67"/>
        <v>45344</v>
      </c>
      <c r="B1089" t="s">
        <v>2315</v>
      </c>
      <c r="C1089" s="7">
        <v>4.1100000000000003</v>
      </c>
      <c r="D1089" s="7">
        <v>2.44</v>
      </c>
      <c r="E1089" s="7">
        <v>4.33</v>
      </c>
      <c r="G1089" s="432">
        <f t="shared" si="64"/>
        <v>45344</v>
      </c>
      <c r="H1089" s="7">
        <f t="shared" si="65"/>
        <v>1.6700000000000004</v>
      </c>
      <c r="I1089" s="7">
        <f t="shared" si="66"/>
        <v>-0.21999999999999975</v>
      </c>
      <c r="J1089">
        <v>0</v>
      </c>
    </row>
    <row r="1090" spans="1:10">
      <c r="A1090" s="432">
        <f t="shared" si="67"/>
        <v>45345</v>
      </c>
      <c r="B1090" t="s">
        <v>2316</v>
      </c>
      <c r="C1090" s="7">
        <v>4.1100000000000003</v>
      </c>
      <c r="D1090" s="7">
        <v>2.37</v>
      </c>
      <c r="E1090" s="7">
        <v>4.26</v>
      </c>
      <c r="G1090" s="432">
        <f t="shared" si="64"/>
        <v>45345</v>
      </c>
      <c r="H1090" s="7">
        <f t="shared" si="65"/>
        <v>1.7400000000000002</v>
      </c>
      <c r="I1090" s="7">
        <f t="shared" si="66"/>
        <v>-0.14999999999999947</v>
      </c>
      <c r="J1090">
        <v>0</v>
      </c>
    </row>
    <row r="1091" spans="1:10">
      <c r="A1091" s="432">
        <f t="shared" si="67"/>
        <v>45348</v>
      </c>
      <c r="B1091" t="s">
        <v>2317</v>
      </c>
      <c r="C1091" s="7">
        <v>4.1500000000000004</v>
      </c>
      <c r="D1091" s="7">
        <v>2.4300000000000002</v>
      </c>
      <c r="E1091" s="7">
        <v>4.28</v>
      </c>
      <c r="G1091" s="432">
        <f t="shared" si="64"/>
        <v>45348</v>
      </c>
      <c r="H1091" s="7">
        <f t="shared" si="65"/>
        <v>1.7200000000000002</v>
      </c>
      <c r="I1091" s="7">
        <f t="shared" si="66"/>
        <v>-0.12999999999999989</v>
      </c>
      <c r="J1091">
        <v>0</v>
      </c>
    </row>
    <row r="1092" spans="1:10">
      <c r="A1092" s="432">
        <f t="shared" si="67"/>
        <v>45349</v>
      </c>
      <c r="B1092" t="s">
        <v>2318</v>
      </c>
      <c r="C1092" s="7">
        <v>4.1900000000000004</v>
      </c>
      <c r="D1092" s="7">
        <v>2.4700000000000002</v>
      </c>
      <c r="E1092" s="7">
        <v>4.3099999999999996</v>
      </c>
      <c r="G1092" s="432">
        <f t="shared" si="64"/>
        <v>45349</v>
      </c>
      <c r="H1092" s="7">
        <f t="shared" si="65"/>
        <v>1.7200000000000002</v>
      </c>
      <c r="I1092" s="7">
        <f t="shared" si="66"/>
        <v>-0.11999999999999922</v>
      </c>
      <c r="J1092">
        <v>0</v>
      </c>
    </row>
    <row r="1093" spans="1:10">
      <c r="A1093" s="432">
        <f t="shared" si="67"/>
        <v>45350</v>
      </c>
      <c r="B1093" t="s">
        <v>2319</v>
      </c>
      <c r="C1093" s="7">
        <v>4.18</v>
      </c>
      <c r="D1093" s="7">
        <v>2.46</v>
      </c>
      <c r="E1093" s="7">
        <v>4.2699999999999996</v>
      </c>
      <c r="G1093" s="432">
        <f t="shared" si="64"/>
        <v>45350</v>
      </c>
      <c r="H1093" s="7">
        <f t="shared" si="65"/>
        <v>1.7199999999999998</v>
      </c>
      <c r="I1093" s="7">
        <f t="shared" si="66"/>
        <v>-8.9999999999999858E-2</v>
      </c>
      <c r="J1093">
        <v>0</v>
      </c>
    </row>
    <row r="1094" spans="1:10">
      <c r="A1094" s="432">
        <f t="shared" si="67"/>
        <v>45351</v>
      </c>
      <c r="B1094" t="s">
        <v>2320</v>
      </c>
      <c r="C1094" s="7">
        <v>4.12</v>
      </c>
      <c r="D1094" s="7">
        <v>2.42</v>
      </c>
      <c r="E1094" s="7">
        <v>4.25</v>
      </c>
      <c r="G1094" s="432">
        <f t="shared" si="64"/>
        <v>45351</v>
      </c>
      <c r="H1094" s="7">
        <f t="shared" si="65"/>
        <v>1.7000000000000002</v>
      </c>
      <c r="I1094" s="7">
        <f t="shared" si="66"/>
        <v>-0.12999999999999989</v>
      </c>
      <c r="J1094">
        <v>0</v>
      </c>
    </row>
    <row r="1095" spans="1:10">
      <c r="A1095" s="432">
        <f t="shared" si="67"/>
        <v>45352</v>
      </c>
      <c r="B1095" t="s">
        <v>2321</v>
      </c>
      <c r="C1095" s="7">
        <v>4.0999999999999996</v>
      </c>
      <c r="D1095" s="7">
        <v>2.41</v>
      </c>
      <c r="E1095" s="7">
        <v>4.1900000000000004</v>
      </c>
      <c r="G1095" s="432">
        <f t="shared" si="64"/>
        <v>45352</v>
      </c>
      <c r="H1095" s="7">
        <f t="shared" si="65"/>
        <v>1.6899999999999995</v>
      </c>
      <c r="I1095" s="7">
        <f t="shared" si="66"/>
        <v>-9.0000000000000746E-2</v>
      </c>
      <c r="J1095">
        <v>0</v>
      </c>
    </row>
    <row r="1096" spans="1:10">
      <c r="A1096" s="432">
        <f t="shared" si="67"/>
        <v>45355</v>
      </c>
      <c r="B1096" t="s">
        <v>2322</v>
      </c>
      <c r="C1096" s="7">
        <v>4.13</v>
      </c>
      <c r="D1096" s="7">
        <v>2.4</v>
      </c>
      <c r="E1096" s="7">
        <v>4.22</v>
      </c>
      <c r="G1096" s="432">
        <f t="shared" si="64"/>
        <v>45355</v>
      </c>
      <c r="H1096" s="7">
        <f t="shared" si="65"/>
        <v>1.73</v>
      </c>
      <c r="I1096" s="7">
        <f t="shared" si="66"/>
        <v>-8.9999999999999858E-2</v>
      </c>
      <c r="J1096">
        <v>0</v>
      </c>
    </row>
    <row r="1097" spans="1:10">
      <c r="A1097" s="432">
        <f t="shared" si="67"/>
        <v>45356</v>
      </c>
      <c r="B1097" t="s">
        <v>2323</v>
      </c>
      <c r="C1097" s="7">
        <v>4.01</v>
      </c>
      <c r="D1097" s="7">
        <v>2.3199999999999998</v>
      </c>
      <c r="E1097" s="7">
        <v>4.13</v>
      </c>
      <c r="G1097" s="432">
        <f t="shared" ref="G1097:G1160" si="68">A1097</f>
        <v>45356</v>
      </c>
      <c r="H1097" s="7">
        <f t="shared" ref="H1097:H1160" si="69">C1097-D1097</f>
        <v>1.69</v>
      </c>
      <c r="I1097" s="7">
        <f t="shared" ref="I1097:I1160" si="70">C1097-E1097</f>
        <v>-0.12000000000000011</v>
      </c>
      <c r="J1097">
        <v>0</v>
      </c>
    </row>
    <row r="1098" spans="1:10">
      <c r="A1098" s="432">
        <f t="shared" si="67"/>
        <v>45357</v>
      </c>
      <c r="B1098" t="s">
        <v>2324</v>
      </c>
      <c r="C1098" s="7">
        <v>4</v>
      </c>
      <c r="D1098" s="7">
        <v>2.33</v>
      </c>
      <c r="E1098" s="7">
        <v>4.1100000000000003</v>
      </c>
      <c r="G1098" s="432">
        <f t="shared" si="68"/>
        <v>45357</v>
      </c>
      <c r="H1098" s="7">
        <f t="shared" si="69"/>
        <v>1.67</v>
      </c>
      <c r="I1098" s="7">
        <f t="shared" si="70"/>
        <v>-0.11000000000000032</v>
      </c>
      <c r="J1098">
        <v>0</v>
      </c>
    </row>
    <row r="1099" spans="1:10">
      <c r="A1099" s="432">
        <f t="shared" si="67"/>
        <v>45358</v>
      </c>
      <c r="B1099" t="s">
        <v>2325</v>
      </c>
      <c r="C1099" s="7">
        <v>4.01</v>
      </c>
      <c r="D1099" s="7">
        <v>2.2999999999999998</v>
      </c>
      <c r="E1099" s="7">
        <v>4.09</v>
      </c>
      <c r="G1099" s="432">
        <f t="shared" si="68"/>
        <v>45358</v>
      </c>
      <c r="H1099" s="7">
        <f t="shared" si="69"/>
        <v>1.71</v>
      </c>
      <c r="I1099" s="7">
        <f t="shared" si="70"/>
        <v>-8.0000000000000071E-2</v>
      </c>
      <c r="J1099">
        <v>0</v>
      </c>
    </row>
    <row r="1100" spans="1:10">
      <c r="A1100" s="432">
        <f t="shared" si="67"/>
        <v>45359</v>
      </c>
      <c r="B1100" t="s">
        <v>2326</v>
      </c>
      <c r="C1100" s="7">
        <v>3.97</v>
      </c>
      <c r="D1100" s="7">
        <v>2.27</v>
      </c>
      <c r="E1100" s="7">
        <v>4.09</v>
      </c>
      <c r="G1100" s="432">
        <f t="shared" si="68"/>
        <v>45359</v>
      </c>
      <c r="H1100" s="7">
        <f t="shared" si="69"/>
        <v>1.7000000000000002</v>
      </c>
      <c r="I1100" s="7">
        <f t="shared" si="70"/>
        <v>-0.11999999999999966</v>
      </c>
      <c r="J1100">
        <v>0</v>
      </c>
    </row>
    <row r="1101" spans="1:10">
      <c r="A1101" s="432">
        <f t="shared" si="67"/>
        <v>45362</v>
      </c>
      <c r="B1101" t="s">
        <v>2327</v>
      </c>
      <c r="C1101" s="7">
        <v>3.97</v>
      </c>
      <c r="D1101" s="7">
        <v>2.2999999999999998</v>
      </c>
      <c r="E1101" s="7">
        <v>4.0999999999999996</v>
      </c>
      <c r="G1101" s="432">
        <f t="shared" si="68"/>
        <v>45362</v>
      </c>
      <c r="H1101" s="7">
        <f t="shared" si="69"/>
        <v>1.6700000000000004</v>
      </c>
      <c r="I1101" s="7">
        <f t="shared" si="70"/>
        <v>-0.12999999999999945</v>
      </c>
      <c r="J1101">
        <v>0</v>
      </c>
    </row>
    <row r="1102" spans="1:10">
      <c r="A1102" s="432">
        <f t="shared" ref="A1102:A1165" si="71">+A1097+7</f>
        <v>45363</v>
      </c>
      <c r="B1102" t="s">
        <v>2328</v>
      </c>
      <c r="C1102" s="7">
        <v>3.94</v>
      </c>
      <c r="D1102" s="7">
        <v>2.33</v>
      </c>
      <c r="E1102" s="7">
        <v>4.16</v>
      </c>
      <c r="G1102" s="432">
        <f t="shared" si="68"/>
        <v>45363</v>
      </c>
      <c r="H1102" s="7">
        <f t="shared" si="69"/>
        <v>1.6099999999999999</v>
      </c>
      <c r="I1102" s="7">
        <f t="shared" si="70"/>
        <v>-0.2200000000000002</v>
      </c>
      <c r="J1102">
        <v>0</v>
      </c>
    </row>
    <row r="1103" spans="1:10">
      <c r="A1103" s="432">
        <f t="shared" si="71"/>
        <v>45364</v>
      </c>
      <c r="B1103" t="s">
        <v>2329</v>
      </c>
      <c r="C1103" s="7">
        <v>4.0199999999999996</v>
      </c>
      <c r="D1103" s="7">
        <v>2.37</v>
      </c>
      <c r="E1103" s="7">
        <v>4.1900000000000004</v>
      </c>
      <c r="G1103" s="432">
        <f t="shared" si="68"/>
        <v>45364</v>
      </c>
      <c r="H1103" s="7">
        <f t="shared" si="69"/>
        <v>1.6499999999999995</v>
      </c>
      <c r="I1103" s="7">
        <f t="shared" si="70"/>
        <v>-0.17000000000000082</v>
      </c>
      <c r="J1103">
        <v>0</v>
      </c>
    </row>
    <row r="1104" spans="1:10">
      <c r="A1104" s="432">
        <f t="shared" si="71"/>
        <v>45365</v>
      </c>
      <c r="B1104" t="s">
        <v>2330</v>
      </c>
      <c r="C1104" s="7">
        <v>4.0999999999999996</v>
      </c>
      <c r="D1104" s="7">
        <v>2.44</v>
      </c>
      <c r="E1104" s="7">
        <v>4.29</v>
      </c>
      <c r="G1104" s="432">
        <f t="shared" si="68"/>
        <v>45365</v>
      </c>
      <c r="H1104" s="7">
        <f t="shared" si="69"/>
        <v>1.6599999999999997</v>
      </c>
      <c r="I1104" s="7">
        <f t="shared" si="70"/>
        <v>-0.19000000000000039</v>
      </c>
      <c r="J1104">
        <v>0</v>
      </c>
    </row>
    <row r="1105" spans="1:10">
      <c r="A1105" s="432">
        <f t="shared" si="71"/>
        <v>45366</v>
      </c>
      <c r="B1105" t="s">
        <v>2331</v>
      </c>
      <c r="C1105" s="7">
        <v>4.09</v>
      </c>
      <c r="D1105" s="7">
        <v>2.44</v>
      </c>
      <c r="E1105" s="7">
        <v>4.3099999999999996</v>
      </c>
      <c r="G1105" s="432">
        <f t="shared" si="68"/>
        <v>45366</v>
      </c>
      <c r="H1105" s="7">
        <f t="shared" si="69"/>
        <v>1.65</v>
      </c>
      <c r="I1105" s="7">
        <f t="shared" si="70"/>
        <v>-0.21999999999999975</v>
      </c>
      <c r="J1105">
        <v>0</v>
      </c>
    </row>
    <row r="1106" spans="1:10">
      <c r="A1106" s="432">
        <f t="shared" si="71"/>
        <v>45369</v>
      </c>
      <c r="B1106" t="s">
        <v>2332</v>
      </c>
      <c r="C1106" s="7">
        <v>4.09</v>
      </c>
      <c r="D1106" s="7">
        <v>2.46</v>
      </c>
      <c r="E1106" s="7">
        <v>4.34</v>
      </c>
      <c r="G1106" s="432">
        <f t="shared" si="68"/>
        <v>45369</v>
      </c>
      <c r="H1106" s="7">
        <f t="shared" si="69"/>
        <v>1.63</v>
      </c>
      <c r="I1106" s="7">
        <f t="shared" si="70"/>
        <v>-0.25</v>
      </c>
      <c r="J1106">
        <v>0</v>
      </c>
    </row>
    <row r="1107" spans="1:10">
      <c r="A1107" s="432">
        <f t="shared" si="71"/>
        <v>45370</v>
      </c>
      <c r="B1107" t="s">
        <v>2333</v>
      </c>
      <c r="C1107" s="7">
        <v>4.05</v>
      </c>
      <c r="D1107" s="7">
        <v>2.4500000000000002</v>
      </c>
      <c r="E1107" s="7">
        <v>4.3</v>
      </c>
      <c r="G1107" s="432">
        <f t="shared" si="68"/>
        <v>45370</v>
      </c>
      <c r="H1107" s="7">
        <f t="shared" si="69"/>
        <v>1.5999999999999996</v>
      </c>
      <c r="I1107" s="7">
        <f t="shared" si="70"/>
        <v>-0.25</v>
      </c>
      <c r="J1107">
        <v>0</v>
      </c>
    </row>
    <row r="1108" spans="1:10">
      <c r="A1108" s="432">
        <f t="shared" si="71"/>
        <v>45371</v>
      </c>
      <c r="B1108" t="s">
        <v>2334</v>
      </c>
      <c r="C1108" s="7">
        <v>4.01</v>
      </c>
      <c r="D1108" s="7">
        <v>2.4300000000000002</v>
      </c>
      <c r="E1108" s="7">
        <v>4.2699999999999996</v>
      </c>
      <c r="G1108" s="432">
        <f t="shared" si="68"/>
        <v>45371</v>
      </c>
      <c r="H1108" s="7">
        <f t="shared" si="69"/>
        <v>1.5799999999999996</v>
      </c>
      <c r="I1108" s="7">
        <f t="shared" si="70"/>
        <v>-0.25999999999999979</v>
      </c>
      <c r="J1108">
        <v>0</v>
      </c>
    </row>
    <row r="1109" spans="1:10">
      <c r="A1109" s="432">
        <f t="shared" si="71"/>
        <v>45372</v>
      </c>
      <c r="B1109" t="s">
        <v>2335</v>
      </c>
      <c r="C1109" s="7">
        <v>3.98</v>
      </c>
      <c r="D1109" s="7">
        <v>2.41</v>
      </c>
      <c r="E1109" s="7">
        <v>4.2699999999999996</v>
      </c>
      <c r="G1109" s="432">
        <f t="shared" si="68"/>
        <v>45372</v>
      </c>
      <c r="H1109" s="7">
        <f t="shared" si="69"/>
        <v>1.5699999999999998</v>
      </c>
      <c r="I1109" s="7">
        <f t="shared" si="70"/>
        <v>-0.28999999999999959</v>
      </c>
      <c r="J1109">
        <v>0</v>
      </c>
    </row>
    <row r="1110" spans="1:10">
      <c r="A1110" s="432">
        <f t="shared" si="71"/>
        <v>45373</v>
      </c>
      <c r="B1110" t="s">
        <v>2336</v>
      </c>
      <c r="C1110" s="7">
        <v>3.93</v>
      </c>
      <c r="D1110" s="7">
        <v>2.3199999999999998</v>
      </c>
      <c r="E1110" s="7">
        <v>4.22</v>
      </c>
      <c r="G1110" s="432">
        <f t="shared" si="68"/>
        <v>45373</v>
      </c>
      <c r="H1110" s="7">
        <f t="shared" si="69"/>
        <v>1.6100000000000003</v>
      </c>
      <c r="I1110" s="7">
        <f t="shared" si="70"/>
        <v>-0.28999999999999959</v>
      </c>
      <c r="J1110">
        <v>0</v>
      </c>
    </row>
    <row r="1111" spans="1:10">
      <c r="A1111" s="432">
        <f t="shared" si="71"/>
        <v>45376</v>
      </c>
      <c r="B1111" t="s">
        <v>2337</v>
      </c>
      <c r="C1111" s="7">
        <v>3.98</v>
      </c>
      <c r="D1111" s="7">
        <v>2.37</v>
      </c>
      <c r="E1111" s="7">
        <v>4.25</v>
      </c>
      <c r="G1111" s="432">
        <f t="shared" si="68"/>
        <v>45376</v>
      </c>
      <c r="H1111" s="7">
        <f t="shared" si="69"/>
        <v>1.6099999999999999</v>
      </c>
      <c r="I1111" s="7">
        <f t="shared" si="70"/>
        <v>-0.27</v>
      </c>
      <c r="J1111">
        <v>0</v>
      </c>
    </row>
    <row r="1112" spans="1:10">
      <c r="A1112" s="432">
        <f t="shared" si="71"/>
        <v>45377</v>
      </c>
      <c r="B1112" t="s">
        <v>2338</v>
      </c>
      <c r="C1112" s="7">
        <v>3.97</v>
      </c>
      <c r="D1112" s="7">
        <v>2.35</v>
      </c>
      <c r="E1112" s="7">
        <v>4.24</v>
      </c>
      <c r="G1112" s="432">
        <f t="shared" si="68"/>
        <v>45377</v>
      </c>
      <c r="H1112" s="7">
        <f t="shared" si="69"/>
        <v>1.62</v>
      </c>
      <c r="I1112" s="7">
        <f t="shared" si="70"/>
        <v>-0.27</v>
      </c>
      <c r="J1112">
        <v>0</v>
      </c>
    </row>
    <row r="1113" spans="1:10">
      <c r="A1113" s="432">
        <f t="shared" si="71"/>
        <v>45378</v>
      </c>
      <c r="B1113" t="s">
        <v>2339</v>
      </c>
      <c r="C1113" s="7">
        <v>3.93</v>
      </c>
      <c r="D1113" s="7">
        <v>2.29</v>
      </c>
      <c r="E1113" s="7">
        <v>4.2</v>
      </c>
      <c r="G1113" s="432">
        <f t="shared" si="68"/>
        <v>45378</v>
      </c>
      <c r="H1113" s="7">
        <f t="shared" si="69"/>
        <v>1.6400000000000001</v>
      </c>
      <c r="I1113" s="7">
        <f t="shared" si="70"/>
        <v>-0.27</v>
      </c>
      <c r="J1113">
        <v>0</v>
      </c>
    </row>
    <row r="1114" spans="1:10">
      <c r="A1114" s="432">
        <f t="shared" si="71"/>
        <v>45379</v>
      </c>
      <c r="B1114" t="s">
        <v>2340</v>
      </c>
      <c r="C1114" s="7">
        <v>3.95</v>
      </c>
      <c r="D1114" s="7">
        <v>2.31</v>
      </c>
      <c r="E1114" s="7">
        <v>4.2</v>
      </c>
      <c r="G1114" s="432">
        <f t="shared" si="68"/>
        <v>45379</v>
      </c>
      <c r="H1114" s="7">
        <f t="shared" si="69"/>
        <v>1.6400000000000001</v>
      </c>
      <c r="I1114" s="7">
        <f t="shared" si="70"/>
        <v>-0.25</v>
      </c>
      <c r="J1114">
        <v>0</v>
      </c>
    </row>
    <row r="1115" spans="1:10">
      <c r="A1115" s="432">
        <f t="shared" si="71"/>
        <v>45380</v>
      </c>
      <c r="B1115" t="s">
        <v>2341</v>
      </c>
      <c r="C1115" s="7">
        <v>3.95</v>
      </c>
      <c r="D1115" s="7">
        <v>2.29</v>
      </c>
      <c r="E1115" s="7" t="e">
        <v>#N/A</v>
      </c>
      <c r="G1115" s="432">
        <f t="shared" si="68"/>
        <v>45380</v>
      </c>
      <c r="H1115" s="7">
        <f t="shared" si="69"/>
        <v>1.6600000000000001</v>
      </c>
      <c r="I1115" s="7" t="e">
        <f t="shared" si="70"/>
        <v>#N/A</v>
      </c>
      <c r="J1115">
        <v>0</v>
      </c>
    </row>
    <row r="1116" spans="1:10">
      <c r="A1116" s="432">
        <f t="shared" si="71"/>
        <v>45383</v>
      </c>
      <c r="B1116" t="s">
        <v>2342</v>
      </c>
      <c r="C1116" s="7" t="e">
        <v>#N/A</v>
      </c>
      <c r="D1116" s="7" t="e">
        <v>#N/A</v>
      </c>
      <c r="E1116" s="7">
        <v>4.33</v>
      </c>
      <c r="G1116" s="432">
        <f t="shared" si="68"/>
        <v>45383</v>
      </c>
      <c r="H1116" s="7" t="e">
        <f t="shared" si="69"/>
        <v>#N/A</v>
      </c>
      <c r="I1116" s="7" t="e">
        <f t="shared" si="70"/>
        <v>#N/A</v>
      </c>
      <c r="J1116">
        <v>0</v>
      </c>
    </row>
    <row r="1117" spans="1:10">
      <c r="A1117" s="432">
        <f t="shared" si="71"/>
        <v>45384</v>
      </c>
      <c r="B1117" t="s">
        <v>2343</v>
      </c>
      <c r="C1117" s="7">
        <v>4.08</v>
      </c>
      <c r="D1117" s="7">
        <v>2.4</v>
      </c>
      <c r="E1117" s="7">
        <v>4.3600000000000003</v>
      </c>
      <c r="G1117" s="432">
        <f t="shared" si="68"/>
        <v>45384</v>
      </c>
      <c r="H1117" s="7">
        <f t="shared" si="69"/>
        <v>1.6800000000000002</v>
      </c>
      <c r="I1117" s="7">
        <f t="shared" si="70"/>
        <v>-0.28000000000000025</v>
      </c>
      <c r="J1117">
        <v>0</v>
      </c>
    </row>
    <row r="1118" spans="1:10">
      <c r="A1118" s="432">
        <f t="shared" si="71"/>
        <v>45385</v>
      </c>
      <c r="B1118" t="s">
        <v>2344</v>
      </c>
      <c r="C1118" s="7">
        <v>4.04</v>
      </c>
      <c r="D1118" s="7">
        <v>2.38</v>
      </c>
      <c r="E1118" s="7">
        <v>4.3600000000000003</v>
      </c>
      <c r="G1118" s="432">
        <f t="shared" si="68"/>
        <v>45385</v>
      </c>
      <c r="H1118" s="7">
        <f t="shared" si="69"/>
        <v>1.6600000000000001</v>
      </c>
      <c r="I1118" s="7">
        <f t="shared" si="70"/>
        <v>-0.32000000000000028</v>
      </c>
      <c r="J1118">
        <v>0</v>
      </c>
    </row>
    <row r="1119" spans="1:10">
      <c r="A1119" s="432">
        <f t="shared" si="71"/>
        <v>45386</v>
      </c>
      <c r="B1119" t="s">
        <v>2345</v>
      </c>
      <c r="C1119" s="7">
        <v>4.0199999999999996</v>
      </c>
      <c r="D1119" s="7">
        <v>2.36</v>
      </c>
      <c r="E1119" s="7">
        <v>4.3099999999999996</v>
      </c>
      <c r="G1119" s="432">
        <f t="shared" si="68"/>
        <v>45386</v>
      </c>
      <c r="H1119" s="7">
        <f t="shared" si="69"/>
        <v>1.6599999999999997</v>
      </c>
      <c r="I1119" s="7">
        <f t="shared" si="70"/>
        <v>-0.29000000000000004</v>
      </c>
      <c r="J1119">
        <v>0</v>
      </c>
    </row>
    <row r="1120" spans="1:10">
      <c r="A1120" s="432">
        <f t="shared" si="71"/>
        <v>45387</v>
      </c>
      <c r="B1120" t="s">
        <v>2346</v>
      </c>
      <c r="C1120" s="7">
        <v>4.0599999999999996</v>
      </c>
      <c r="D1120" s="7">
        <v>2.41</v>
      </c>
      <c r="E1120" s="7">
        <v>4.3899999999999997</v>
      </c>
      <c r="G1120" s="432">
        <f t="shared" si="68"/>
        <v>45387</v>
      </c>
      <c r="H1120" s="7">
        <f t="shared" si="69"/>
        <v>1.6499999999999995</v>
      </c>
      <c r="I1120" s="7">
        <f t="shared" si="70"/>
        <v>-0.33000000000000007</v>
      </c>
      <c r="J1120">
        <v>0</v>
      </c>
    </row>
    <row r="1121" spans="1:10">
      <c r="A1121" s="432">
        <f t="shared" si="71"/>
        <v>45390</v>
      </c>
      <c r="B1121" t="s">
        <v>2347</v>
      </c>
      <c r="C1121" s="7">
        <v>4.09</v>
      </c>
      <c r="D1121" s="7">
        <v>2.4300000000000002</v>
      </c>
      <c r="E1121" s="7">
        <v>4.42</v>
      </c>
      <c r="G1121" s="432">
        <f t="shared" si="68"/>
        <v>45390</v>
      </c>
      <c r="H1121" s="7">
        <f t="shared" si="69"/>
        <v>1.6599999999999997</v>
      </c>
      <c r="I1121" s="7">
        <f t="shared" si="70"/>
        <v>-0.33000000000000007</v>
      </c>
      <c r="J1121">
        <v>0</v>
      </c>
    </row>
    <row r="1122" spans="1:10">
      <c r="A1122" s="432">
        <f t="shared" si="71"/>
        <v>45391</v>
      </c>
      <c r="B1122" t="s">
        <v>2348</v>
      </c>
      <c r="C1122" s="7">
        <v>4.01</v>
      </c>
      <c r="D1122" s="7">
        <v>2.37</v>
      </c>
      <c r="E1122" s="7">
        <v>4.3600000000000003</v>
      </c>
      <c r="G1122" s="432">
        <f t="shared" si="68"/>
        <v>45391</v>
      </c>
      <c r="H1122" s="7">
        <f t="shared" si="69"/>
        <v>1.6399999999999997</v>
      </c>
      <c r="I1122" s="7">
        <f t="shared" si="70"/>
        <v>-0.35000000000000053</v>
      </c>
      <c r="J1122">
        <v>0</v>
      </c>
    </row>
    <row r="1123" spans="1:10">
      <c r="A1123" s="432">
        <f t="shared" si="71"/>
        <v>45392</v>
      </c>
      <c r="B1123" t="s">
        <v>2349</v>
      </c>
      <c r="C1123" s="7">
        <v>4.1500000000000004</v>
      </c>
      <c r="D1123" s="7">
        <v>2.4500000000000002</v>
      </c>
      <c r="E1123" s="7">
        <v>4.55</v>
      </c>
      <c r="G1123" s="432">
        <f t="shared" si="68"/>
        <v>45392</v>
      </c>
      <c r="H1123" s="7">
        <f t="shared" si="69"/>
        <v>1.7000000000000002</v>
      </c>
      <c r="I1123" s="7">
        <f t="shared" si="70"/>
        <v>-0.39999999999999947</v>
      </c>
      <c r="J1123">
        <v>0</v>
      </c>
    </row>
    <row r="1124" spans="1:10">
      <c r="A1124" s="432">
        <f t="shared" si="71"/>
        <v>45393</v>
      </c>
      <c r="B1124" t="s">
        <v>2350</v>
      </c>
      <c r="C1124" s="7">
        <v>4.1900000000000004</v>
      </c>
      <c r="D1124" s="7">
        <v>2.46</v>
      </c>
      <c r="E1124" s="7">
        <v>4.5599999999999996</v>
      </c>
      <c r="G1124" s="432">
        <f t="shared" si="68"/>
        <v>45393</v>
      </c>
      <c r="H1124" s="7">
        <f t="shared" si="69"/>
        <v>1.7300000000000004</v>
      </c>
      <c r="I1124" s="7">
        <f t="shared" si="70"/>
        <v>-0.36999999999999922</v>
      </c>
      <c r="J1124">
        <v>0</v>
      </c>
    </row>
    <row r="1125" spans="1:10">
      <c r="A1125" s="432">
        <f t="shared" si="71"/>
        <v>45394</v>
      </c>
      <c r="B1125" t="s">
        <v>2351</v>
      </c>
      <c r="C1125" s="7">
        <v>4.13</v>
      </c>
      <c r="D1125" s="7">
        <v>2.36</v>
      </c>
      <c r="E1125" s="7">
        <v>4.5</v>
      </c>
      <c r="G1125" s="432">
        <f t="shared" si="68"/>
        <v>45394</v>
      </c>
      <c r="H1125" s="7">
        <f t="shared" si="69"/>
        <v>1.77</v>
      </c>
      <c r="I1125" s="7">
        <f t="shared" si="70"/>
        <v>-0.37000000000000011</v>
      </c>
      <c r="J1125">
        <v>0</v>
      </c>
    </row>
    <row r="1126" spans="1:10">
      <c r="A1126" s="432">
        <f t="shared" si="71"/>
        <v>45397</v>
      </c>
      <c r="B1126" t="s">
        <v>2352</v>
      </c>
      <c r="C1126" s="7">
        <v>4.22</v>
      </c>
      <c r="D1126" s="7">
        <v>2.44</v>
      </c>
      <c r="E1126" s="7">
        <v>4.63</v>
      </c>
      <c r="G1126" s="432">
        <f t="shared" si="68"/>
        <v>45397</v>
      </c>
      <c r="H1126" s="7">
        <f t="shared" si="69"/>
        <v>1.7799999999999998</v>
      </c>
      <c r="I1126" s="7">
        <f t="shared" si="70"/>
        <v>-0.41000000000000014</v>
      </c>
      <c r="J1126">
        <v>0</v>
      </c>
    </row>
    <row r="1127" spans="1:10">
      <c r="A1127" s="432">
        <f t="shared" si="71"/>
        <v>45398</v>
      </c>
      <c r="B1127" t="s">
        <v>2353</v>
      </c>
      <c r="C1127" s="7">
        <v>4.3</v>
      </c>
      <c r="D1127" s="7">
        <v>2.4900000000000002</v>
      </c>
      <c r="E1127" s="7">
        <v>4.67</v>
      </c>
      <c r="G1127" s="432">
        <f t="shared" si="68"/>
        <v>45398</v>
      </c>
      <c r="H1127" s="7">
        <f t="shared" si="69"/>
        <v>1.8099999999999996</v>
      </c>
      <c r="I1127" s="7">
        <f t="shared" si="70"/>
        <v>-0.37000000000000011</v>
      </c>
      <c r="J1127">
        <v>0</v>
      </c>
    </row>
    <row r="1128" spans="1:10">
      <c r="A1128" s="432">
        <f t="shared" si="71"/>
        <v>45399</v>
      </c>
      <c r="B1128" t="s">
        <v>2354</v>
      </c>
      <c r="C1128" s="7">
        <v>4.25</v>
      </c>
      <c r="D1128" s="7">
        <v>2.4700000000000002</v>
      </c>
      <c r="E1128" s="7">
        <v>4.59</v>
      </c>
      <c r="G1128" s="432">
        <f t="shared" si="68"/>
        <v>45399</v>
      </c>
      <c r="H1128" s="7">
        <f t="shared" si="69"/>
        <v>1.7799999999999998</v>
      </c>
      <c r="I1128" s="7">
        <f t="shared" si="70"/>
        <v>-0.33999999999999986</v>
      </c>
      <c r="J1128">
        <v>0</v>
      </c>
    </row>
    <row r="1129" spans="1:10">
      <c r="A1129" s="432">
        <f t="shared" si="71"/>
        <v>45400</v>
      </c>
      <c r="B1129" t="s">
        <v>2355</v>
      </c>
      <c r="C1129" s="7">
        <v>4.2699999999999996</v>
      </c>
      <c r="D1129" s="7">
        <v>2.4900000000000002</v>
      </c>
      <c r="E1129" s="7">
        <v>4.6399999999999997</v>
      </c>
      <c r="G1129" s="432">
        <f t="shared" si="68"/>
        <v>45400</v>
      </c>
      <c r="H1129" s="7">
        <f t="shared" si="69"/>
        <v>1.7799999999999994</v>
      </c>
      <c r="I1129" s="7">
        <f t="shared" si="70"/>
        <v>-0.37000000000000011</v>
      </c>
      <c r="J1129">
        <v>0</v>
      </c>
    </row>
    <row r="1130" spans="1:10">
      <c r="A1130" s="432">
        <f t="shared" si="71"/>
        <v>45401</v>
      </c>
      <c r="B1130" t="s">
        <v>2356</v>
      </c>
      <c r="C1130" s="7">
        <v>4.2300000000000004</v>
      </c>
      <c r="D1130" s="7">
        <v>2.5</v>
      </c>
      <c r="E1130" s="7">
        <v>4.62</v>
      </c>
      <c r="G1130" s="432">
        <f t="shared" si="68"/>
        <v>45401</v>
      </c>
      <c r="H1130" s="7">
        <f t="shared" si="69"/>
        <v>1.7300000000000004</v>
      </c>
      <c r="I1130" s="7">
        <f t="shared" si="70"/>
        <v>-0.38999999999999968</v>
      </c>
      <c r="J1130">
        <v>0</v>
      </c>
    </row>
    <row r="1131" spans="1:10">
      <c r="A1131" s="432">
        <f t="shared" si="71"/>
        <v>45404</v>
      </c>
      <c r="B1131" t="s">
        <v>2357</v>
      </c>
      <c r="C1131" s="7">
        <v>4.2</v>
      </c>
      <c r="D1131" s="7">
        <v>2.4900000000000002</v>
      </c>
      <c r="E1131" s="7">
        <v>4.62</v>
      </c>
      <c r="G1131" s="432">
        <f t="shared" si="68"/>
        <v>45404</v>
      </c>
      <c r="H1131" s="7">
        <f t="shared" si="69"/>
        <v>1.71</v>
      </c>
      <c r="I1131" s="7">
        <f t="shared" si="70"/>
        <v>-0.41999999999999993</v>
      </c>
      <c r="J1131">
        <v>0</v>
      </c>
    </row>
    <row r="1132" spans="1:10">
      <c r="A1132" s="432">
        <f t="shared" si="71"/>
        <v>45405</v>
      </c>
      <c r="B1132" t="s">
        <v>2358</v>
      </c>
      <c r="C1132" s="7">
        <v>4.2300000000000004</v>
      </c>
      <c r="D1132" s="7">
        <v>2.5099999999999998</v>
      </c>
      <c r="E1132" s="7">
        <v>4.6100000000000003</v>
      </c>
      <c r="G1132" s="432">
        <f t="shared" si="68"/>
        <v>45405</v>
      </c>
      <c r="H1132" s="7">
        <f t="shared" si="69"/>
        <v>1.7200000000000006</v>
      </c>
      <c r="I1132" s="7">
        <f t="shared" si="70"/>
        <v>-0.37999999999999989</v>
      </c>
      <c r="J1132">
        <v>0</v>
      </c>
    </row>
    <row r="1133" spans="1:10">
      <c r="A1133" s="432">
        <f t="shared" si="71"/>
        <v>45406</v>
      </c>
      <c r="B1133" t="s">
        <v>2359</v>
      </c>
      <c r="C1133" s="7">
        <v>4.33</v>
      </c>
      <c r="D1133" s="7">
        <v>2.59</v>
      </c>
      <c r="E1133" s="7">
        <v>4.6500000000000004</v>
      </c>
      <c r="G1133" s="432">
        <f t="shared" si="68"/>
        <v>45406</v>
      </c>
      <c r="H1133" s="7">
        <f t="shared" si="69"/>
        <v>1.7400000000000002</v>
      </c>
      <c r="I1133" s="7">
        <f t="shared" si="70"/>
        <v>-0.32000000000000028</v>
      </c>
      <c r="J1133">
        <v>0</v>
      </c>
    </row>
    <row r="1134" spans="1:10">
      <c r="A1134" s="432">
        <f t="shared" si="71"/>
        <v>45407</v>
      </c>
      <c r="B1134" t="s">
        <v>2360</v>
      </c>
      <c r="C1134" s="7">
        <v>4.3600000000000003</v>
      </c>
      <c r="D1134" s="7">
        <v>2.63</v>
      </c>
      <c r="E1134" s="7">
        <v>4.7</v>
      </c>
      <c r="G1134" s="432">
        <f t="shared" si="68"/>
        <v>45407</v>
      </c>
      <c r="H1134" s="7">
        <f t="shared" si="69"/>
        <v>1.7300000000000004</v>
      </c>
      <c r="I1134" s="7">
        <f t="shared" si="70"/>
        <v>-0.33999999999999986</v>
      </c>
      <c r="J1134">
        <v>0</v>
      </c>
    </row>
    <row r="1135" spans="1:10">
      <c r="A1135" s="432">
        <f t="shared" si="71"/>
        <v>45408</v>
      </c>
      <c r="B1135" t="s">
        <v>2361</v>
      </c>
      <c r="C1135" s="7">
        <v>4.33</v>
      </c>
      <c r="D1135" s="7">
        <v>2.58</v>
      </c>
      <c r="E1135" s="7">
        <v>4.67</v>
      </c>
      <c r="G1135" s="432">
        <f t="shared" si="68"/>
        <v>45408</v>
      </c>
      <c r="H1135" s="7">
        <f t="shared" si="69"/>
        <v>1.75</v>
      </c>
      <c r="I1135" s="7">
        <f t="shared" si="70"/>
        <v>-0.33999999999999986</v>
      </c>
      <c r="J1135">
        <v>0</v>
      </c>
    </row>
    <row r="1136" spans="1:10">
      <c r="A1136" s="432">
        <f t="shared" si="71"/>
        <v>45411</v>
      </c>
      <c r="B1136" t="s">
        <v>2362</v>
      </c>
      <c r="C1136" s="7">
        <v>4.28</v>
      </c>
      <c r="D1136" s="7">
        <v>2.5299999999999998</v>
      </c>
      <c r="E1136" s="7">
        <v>4.63</v>
      </c>
      <c r="G1136" s="432">
        <f t="shared" si="68"/>
        <v>45411</v>
      </c>
      <c r="H1136" s="7">
        <f t="shared" si="69"/>
        <v>1.7500000000000004</v>
      </c>
      <c r="I1136" s="7">
        <f t="shared" si="70"/>
        <v>-0.34999999999999964</v>
      </c>
      <c r="J1136">
        <v>0</v>
      </c>
    </row>
    <row r="1137" spans="1:10">
      <c r="A1137" s="432">
        <f t="shared" si="71"/>
        <v>45412</v>
      </c>
      <c r="B1137" t="s">
        <v>2363</v>
      </c>
      <c r="C1137" s="7">
        <v>4.3600000000000003</v>
      </c>
      <c r="D1137" s="7">
        <v>2.59</v>
      </c>
      <c r="E1137" s="7">
        <v>4.6900000000000004</v>
      </c>
      <c r="G1137" s="432">
        <f t="shared" si="68"/>
        <v>45412</v>
      </c>
      <c r="H1137" s="7">
        <f t="shared" si="69"/>
        <v>1.7700000000000005</v>
      </c>
      <c r="I1137" s="7">
        <f t="shared" si="70"/>
        <v>-0.33000000000000007</v>
      </c>
      <c r="J1137">
        <v>0</v>
      </c>
    </row>
    <row r="1138" spans="1:10">
      <c r="A1138" s="432">
        <f t="shared" si="71"/>
        <v>45413</v>
      </c>
      <c r="B1138" t="s">
        <v>2364</v>
      </c>
      <c r="C1138" s="7">
        <v>4.3600000000000003</v>
      </c>
      <c r="D1138" s="7">
        <v>2.58</v>
      </c>
      <c r="E1138" s="7">
        <v>4.63</v>
      </c>
      <c r="G1138" s="432">
        <f t="shared" si="68"/>
        <v>45413</v>
      </c>
      <c r="H1138" s="7">
        <f t="shared" si="69"/>
        <v>1.7800000000000002</v>
      </c>
      <c r="I1138" s="7">
        <f t="shared" si="70"/>
        <v>-0.26999999999999957</v>
      </c>
      <c r="J1138">
        <v>0</v>
      </c>
    </row>
    <row r="1139" spans="1:10">
      <c r="A1139" s="432">
        <f t="shared" si="71"/>
        <v>45414</v>
      </c>
      <c r="B1139" t="s">
        <v>2365</v>
      </c>
      <c r="C1139" s="7">
        <v>4.28</v>
      </c>
      <c r="D1139" s="7">
        <v>2.54</v>
      </c>
      <c r="E1139" s="7">
        <v>4.58</v>
      </c>
      <c r="G1139" s="432">
        <f t="shared" si="68"/>
        <v>45414</v>
      </c>
      <c r="H1139" s="7">
        <f t="shared" si="69"/>
        <v>1.7400000000000002</v>
      </c>
      <c r="I1139" s="7">
        <f t="shared" si="70"/>
        <v>-0.29999999999999982</v>
      </c>
      <c r="J1139">
        <v>0</v>
      </c>
    </row>
    <row r="1140" spans="1:10">
      <c r="A1140" s="432">
        <f t="shared" si="71"/>
        <v>45415</v>
      </c>
      <c r="B1140" t="s">
        <v>2366</v>
      </c>
      <c r="C1140" s="7">
        <v>4.22</v>
      </c>
      <c r="D1140" s="7">
        <v>2.4900000000000002</v>
      </c>
      <c r="E1140" s="7">
        <v>4.5</v>
      </c>
      <c r="G1140" s="432">
        <f t="shared" si="68"/>
        <v>45415</v>
      </c>
      <c r="H1140" s="7">
        <f t="shared" si="69"/>
        <v>1.7299999999999995</v>
      </c>
      <c r="I1140" s="7">
        <f t="shared" si="70"/>
        <v>-0.28000000000000025</v>
      </c>
      <c r="J1140">
        <v>0</v>
      </c>
    </row>
    <row r="1141" spans="1:10">
      <c r="A1141" s="432">
        <f t="shared" si="71"/>
        <v>45418</v>
      </c>
      <c r="B1141" t="s">
        <v>2367</v>
      </c>
      <c r="C1141" s="7" t="e">
        <v>#N/A</v>
      </c>
      <c r="D1141" s="7">
        <v>2.4700000000000002</v>
      </c>
      <c r="E1141" s="7">
        <v>4.49</v>
      </c>
      <c r="G1141" s="432">
        <f t="shared" si="68"/>
        <v>45418</v>
      </c>
      <c r="H1141" s="7" t="e">
        <f t="shared" si="69"/>
        <v>#N/A</v>
      </c>
      <c r="I1141" s="7" t="e">
        <f t="shared" si="70"/>
        <v>#N/A</v>
      </c>
      <c r="J1141">
        <v>0</v>
      </c>
    </row>
    <row r="1142" spans="1:10">
      <c r="A1142" s="432">
        <f t="shared" si="71"/>
        <v>45419</v>
      </c>
      <c r="B1142" t="s">
        <v>2368</v>
      </c>
      <c r="C1142" s="7">
        <v>4.13</v>
      </c>
      <c r="D1142" s="7">
        <v>2.4300000000000002</v>
      </c>
      <c r="E1142" s="7">
        <v>4.47</v>
      </c>
      <c r="G1142" s="432">
        <f t="shared" si="68"/>
        <v>45419</v>
      </c>
      <c r="H1142" s="7">
        <f t="shared" si="69"/>
        <v>1.6999999999999997</v>
      </c>
      <c r="I1142" s="7">
        <f t="shared" si="70"/>
        <v>-0.33999999999999986</v>
      </c>
      <c r="J1142">
        <v>0</v>
      </c>
    </row>
    <row r="1143" spans="1:10">
      <c r="A1143" s="432">
        <f t="shared" si="71"/>
        <v>45420</v>
      </c>
      <c r="B1143" t="s">
        <v>2369</v>
      </c>
      <c r="C1143" s="7">
        <v>4.13</v>
      </c>
      <c r="D1143" s="7">
        <v>2.4700000000000002</v>
      </c>
      <c r="E1143" s="7">
        <v>4.4800000000000004</v>
      </c>
      <c r="G1143" s="432">
        <f t="shared" si="68"/>
        <v>45420</v>
      </c>
      <c r="H1143" s="7">
        <f t="shared" si="69"/>
        <v>1.6599999999999997</v>
      </c>
      <c r="I1143" s="7">
        <f t="shared" si="70"/>
        <v>-0.35000000000000053</v>
      </c>
      <c r="J1143">
        <v>0</v>
      </c>
    </row>
    <row r="1144" spans="1:10">
      <c r="A1144" s="432">
        <f t="shared" si="71"/>
        <v>45421</v>
      </c>
      <c r="B1144" t="s">
        <v>2370</v>
      </c>
      <c r="C1144" s="7">
        <v>4.1399999999999997</v>
      </c>
      <c r="D1144" s="7">
        <v>2.4900000000000002</v>
      </c>
      <c r="E1144" s="7">
        <v>4.45</v>
      </c>
      <c r="G1144" s="432">
        <f t="shared" si="68"/>
        <v>45421</v>
      </c>
      <c r="H1144" s="7">
        <f t="shared" si="69"/>
        <v>1.6499999999999995</v>
      </c>
      <c r="I1144" s="7">
        <f t="shared" si="70"/>
        <v>-0.3100000000000005</v>
      </c>
      <c r="J1144">
        <v>0</v>
      </c>
    </row>
    <row r="1145" spans="1:10">
      <c r="A1145" s="432">
        <f t="shared" si="71"/>
        <v>45422</v>
      </c>
      <c r="B1145" t="s">
        <v>2371</v>
      </c>
      <c r="C1145" s="7">
        <v>4.17</v>
      </c>
      <c r="D1145" s="7">
        <v>2.52</v>
      </c>
      <c r="E1145" s="7">
        <v>4.5</v>
      </c>
      <c r="G1145" s="432">
        <f t="shared" si="68"/>
        <v>45422</v>
      </c>
      <c r="H1145" s="7">
        <f t="shared" si="69"/>
        <v>1.65</v>
      </c>
      <c r="I1145" s="7">
        <f t="shared" si="70"/>
        <v>-0.33000000000000007</v>
      </c>
      <c r="J1145">
        <v>0</v>
      </c>
    </row>
    <row r="1146" spans="1:10">
      <c r="A1146" s="432">
        <f t="shared" si="71"/>
        <v>45425</v>
      </c>
      <c r="B1146" t="s">
        <v>2372</v>
      </c>
      <c r="C1146" s="7">
        <v>4.17</v>
      </c>
      <c r="D1146" s="7">
        <v>2.5099999999999998</v>
      </c>
      <c r="E1146" s="7">
        <v>4.4800000000000004</v>
      </c>
      <c r="G1146" s="432">
        <f t="shared" si="68"/>
        <v>45425</v>
      </c>
      <c r="H1146" s="7">
        <f t="shared" si="69"/>
        <v>1.6600000000000001</v>
      </c>
      <c r="I1146" s="7">
        <f t="shared" si="70"/>
        <v>-0.3100000000000005</v>
      </c>
      <c r="J1146">
        <v>0</v>
      </c>
    </row>
    <row r="1147" spans="1:10">
      <c r="A1147" s="432">
        <f t="shared" si="71"/>
        <v>45426</v>
      </c>
      <c r="B1147" t="s">
        <v>2373</v>
      </c>
      <c r="C1147" s="7">
        <v>4.16</v>
      </c>
      <c r="D1147" s="7">
        <v>2.54</v>
      </c>
      <c r="E1147" s="7">
        <v>4.45</v>
      </c>
      <c r="G1147" s="432">
        <f t="shared" si="68"/>
        <v>45426</v>
      </c>
      <c r="H1147" s="7">
        <f t="shared" si="69"/>
        <v>1.62</v>
      </c>
      <c r="I1147" s="7">
        <f t="shared" si="70"/>
        <v>-0.29000000000000004</v>
      </c>
      <c r="J1147">
        <v>0</v>
      </c>
    </row>
    <row r="1148" spans="1:10">
      <c r="A1148" s="432">
        <f t="shared" si="71"/>
        <v>45427</v>
      </c>
      <c r="B1148" t="s">
        <v>2374</v>
      </c>
      <c r="C1148" s="7">
        <v>4.0599999999999996</v>
      </c>
      <c r="D1148" s="7">
        <v>2.42</v>
      </c>
      <c r="E1148" s="7">
        <v>4.3600000000000003</v>
      </c>
      <c r="G1148" s="432">
        <f t="shared" si="68"/>
        <v>45427</v>
      </c>
      <c r="H1148" s="7">
        <f t="shared" si="69"/>
        <v>1.6399999999999997</v>
      </c>
      <c r="I1148" s="7">
        <f t="shared" si="70"/>
        <v>-0.30000000000000071</v>
      </c>
      <c r="J1148">
        <v>0</v>
      </c>
    </row>
    <row r="1149" spans="1:10">
      <c r="A1149" s="432">
        <f t="shared" si="71"/>
        <v>45428</v>
      </c>
      <c r="B1149" t="s">
        <v>2375</v>
      </c>
      <c r="C1149" s="7">
        <v>4.07</v>
      </c>
      <c r="D1149" s="7">
        <v>2.46</v>
      </c>
      <c r="E1149" s="7">
        <v>4.38</v>
      </c>
      <c r="G1149" s="432">
        <f t="shared" si="68"/>
        <v>45428</v>
      </c>
      <c r="H1149" s="7">
        <f t="shared" si="69"/>
        <v>1.6100000000000003</v>
      </c>
      <c r="I1149" s="7">
        <f t="shared" si="70"/>
        <v>-0.30999999999999961</v>
      </c>
      <c r="J1149">
        <v>0</v>
      </c>
    </row>
    <row r="1150" spans="1:10">
      <c r="A1150" s="432">
        <f t="shared" si="71"/>
        <v>45429</v>
      </c>
      <c r="B1150" t="s">
        <v>2376</v>
      </c>
      <c r="C1150" s="7">
        <v>4.12</v>
      </c>
      <c r="D1150" s="7">
        <v>2.52</v>
      </c>
      <c r="E1150" s="7">
        <v>4.42</v>
      </c>
      <c r="G1150" s="432">
        <f t="shared" si="68"/>
        <v>45429</v>
      </c>
      <c r="H1150" s="7">
        <f t="shared" si="69"/>
        <v>1.6</v>
      </c>
      <c r="I1150" s="7">
        <f t="shared" si="70"/>
        <v>-0.29999999999999982</v>
      </c>
      <c r="J1150">
        <v>0</v>
      </c>
    </row>
    <row r="1151" spans="1:10">
      <c r="A1151" s="432">
        <f t="shared" si="71"/>
        <v>45432</v>
      </c>
      <c r="B1151" t="s">
        <v>2377</v>
      </c>
      <c r="C1151" s="7">
        <v>4.17</v>
      </c>
      <c r="D1151" s="7">
        <v>2.5299999999999998</v>
      </c>
      <c r="E1151" s="7">
        <v>4.4400000000000004</v>
      </c>
      <c r="G1151" s="432">
        <f t="shared" si="68"/>
        <v>45432</v>
      </c>
      <c r="H1151" s="7">
        <f t="shared" si="69"/>
        <v>1.6400000000000001</v>
      </c>
      <c r="I1151" s="7">
        <f t="shared" si="70"/>
        <v>-0.27000000000000046</v>
      </c>
      <c r="J1151">
        <v>0</v>
      </c>
    </row>
    <row r="1152" spans="1:10">
      <c r="A1152" s="432">
        <f t="shared" si="71"/>
        <v>45433</v>
      </c>
      <c r="B1152" t="s">
        <v>2378</v>
      </c>
      <c r="C1152" s="7">
        <v>4.13</v>
      </c>
      <c r="D1152" s="7">
        <v>2.5099999999999998</v>
      </c>
      <c r="E1152" s="7">
        <v>4.41</v>
      </c>
      <c r="G1152" s="432">
        <f t="shared" si="68"/>
        <v>45433</v>
      </c>
      <c r="H1152" s="7">
        <f t="shared" si="69"/>
        <v>1.62</v>
      </c>
      <c r="I1152" s="7">
        <f t="shared" si="70"/>
        <v>-0.28000000000000025</v>
      </c>
      <c r="J1152">
        <v>0</v>
      </c>
    </row>
    <row r="1153" spans="1:10">
      <c r="A1153" s="432">
        <f t="shared" si="71"/>
        <v>45434</v>
      </c>
      <c r="B1153" t="s">
        <v>2379</v>
      </c>
      <c r="C1153" s="7">
        <v>4.2300000000000004</v>
      </c>
      <c r="D1153" s="7">
        <v>2.54</v>
      </c>
      <c r="E1153" s="7">
        <v>4.43</v>
      </c>
      <c r="G1153" s="432">
        <f t="shared" si="68"/>
        <v>45434</v>
      </c>
      <c r="H1153" s="7">
        <f t="shared" si="69"/>
        <v>1.6900000000000004</v>
      </c>
      <c r="I1153" s="7">
        <f t="shared" si="70"/>
        <v>-0.19999999999999929</v>
      </c>
      <c r="J1153">
        <v>0</v>
      </c>
    </row>
    <row r="1154" spans="1:10">
      <c r="A1154" s="432">
        <f t="shared" si="71"/>
        <v>45435</v>
      </c>
      <c r="B1154" t="s">
        <v>2380</v>
      </c>
      <c r="C1154" s="7">
        <v>4.26</v>
      </c>
      <c r="D1154" s="7">
        <v>2.59</v>
      </c>
      <c r="E1154" s="7">
        <v>4.47</v>
      </c>
      <c r="G1154" s="432">
        <f t="shared" si="68"/>
        <v>45435</v>
      </c>
      <c r="H1154" s="7">
        <f t="shared" si="69"/>
        <v>1.67</v>
      </c>
      <c r="I1154" s="7">
        <f t="shared" si="70"/>
        <v>-0.20999999999999996</v>
      </c>
      <c r="J1154">
        <v>0</v>
      </c>
    </row>
    <row r="1155" spans="1:10">
      <c r="A1155" s="432">
        <f t="shared" si="71"/>
        <v>45436</v>
      </c>
      <c r="B1155" t="s">
        <v>2381</v>
      </c>
      <c r="C1155" s="7">
        <v>4.26</v>
      </c>
      <c r="D1155" s="7">
        <v>2.58</v>
      </c>
      <c r="E1155" s="7">
        <v>4.46</v>
      </c>
      <c r="G1155" s="432">
        <f t="shared" si="68"/>
        <v>45436</v>
      </c>
      <c r="H1155" s="7">
        <f t="shared" si="69"/>
        <v>1.6799999999999997</v>
      </c>
      <c r="I1155" s="7">
        <f t="shared" si="70"/>
        <v>-0.20000000000000018</v>
      </c>
      <c r="J1155">
        <v>0</v>
      </c>
    </row>
    <row r="1156" spans="1:10">
      <c r="A1156" s="432">
        <f t="shared" si="71"/>
        <v>45439</v>
      </c>
      <c r="B1156" t="s">
        <v>2382</v>
      </c>
      <c r="C1156" s="7">
        <v>4.26</v>
      </c>
      <c r="D1156" s="7">
        <v>2.5499999999999998</v>
      </c>
      <c r="E1156" s="7" t="e">
        <v>#N/A</v>
      </c>
      <c r="G1156" s="432">
        <f t="shared" si="68"/>
        <v>45439</v>
      </c>
      <c r="H1156" s="7">
        <f t="shared" si="69"/>
        <v>1.71</v>
      </c>
      <c r="I1156" s="7" t="e">
        <f t="shared" si="70"/>
        <v>#N/A</v>
      </c>
      <c r="J1156">
        <v>0</v>
      </c>
    </row>
    <row r="1157" spans="1:10">
      <c r="A1157" s="432">
        <f t="shared" si="71"/>
        <v>45440</v>
      </c>
      <c r="B1157" t="s">
        <v>2383</v>
      </c>
      <c r="C1157" s="7">
        <v>4.2699999999999996</v>
      </c>
      <c r="D1157" s="7">
        <v>2.6</v>
      </c>
      <c r="E1157" s="7">
        <v>4.54</v>
      </c>
      <c r="G1157" s="432">
        <f t="shared" si="68"/>
        <v>45440</v>
      </c>
      <c r="H1157" s="7">
        <f t="shared" si="69"/>
        <v>1.6699999999999995</v>
      </c>
      <c r="I1157" s="7">
        <f t="shared" si="70"/>
        <v>-0.27000000000000046</v>
      </c>
      <c r="J1157">
        <v>0</v>
      </c>
    </row>
    <row r="1158" spans="1:10">
      <c r="A1158" s="432">
        <f t="shared" si="71"/>
        <v>45441</v>
      </c>
      <c r="B1158" t="s">
        <v>2384</v>
      </c>
      <c r="C1158" s="7">
        <v>4.41</v>
      </c>
      <c r="D1158" s="7">
        <v>2.69</v>
      </c>
      <c r="E1158" s="7">
        <v>4.6100000000000003</v>
      </c>
      <c r="G1158" s="432">
        <f t="shared" si="68"/>
        <v>45441</v>
      </c>
      <c r="H1158" s="7">
        <f t="shared" si="69"/>
        <v>1.7200000000000002</v>
      </c>
      <c r="I1158" s="7">
        <f t="shared" si="70"/>
        <v>-0.20000000000000018</v>
      </c>
      <c r="J1158">
        <v>0</v>
      </c>
    </row>
    <row r="1159" spans="1:10">
      <c r="A1159" s="432">
        <f t="shared" si="71"/>
        <v>45442</v>
      </c>
      <c r="B1159" t="s">
        <v>2385</v>
      </c>
      <c r="C1159" s="7">
        <v>4.34</v>
      </c>
      <c r="D1159" s="7">
        <v>2.66</v>
      </c>
      <c r="E1159" s="7">
        <v>4.55</v>
      </c>
      <c r="G1159" s="432">
        <f t="shared" si="68"/>
        <v>45442</v>
      </c>
      <c r="H1159" s="7">
        <f t="shared" si="69"/>
        <v>1.6799999999999997</v>
      </c>
      <c r="I1159" s="7">
        <f t="shared" si="70"/>
        <v>-0.20999999999999996</v>
      </c>
      <c r="J1159">
        <v>0</v>
      </c>
    </row>
    <row r="1160" spans="1:10">
      <c r="A1160" s="432">
        <f t="shared" si="71"/>
        <v>45443</v>
      </c>
      <c r="B1160" t="s">
        <v>2386</v>
      </c>
      <c r="C1160" s="7">
        <v>4.33</v>
      </c>
      <c r="D1160" s="7">
        <v>2.67</v>
      </c>
      <c r="E1160" s="7">
        <v>4.51</v>
      </c>
      <c r="G1160" s="432">
        <f t="shared" si="68"/>
        <v>45443</v>
      </c>
      <c r="H1160" s="7">
        <f t="shared" si="69"/>
        <v>1.6600000000000001</v>
      </c>
      <c r="I1160" s="7">
        <f t="shared" si="70"/>
        <v>-0.17999999999999972</v>
      </c>
      <c r="J1160">
        <v>0</v>
      </c>
    </row>
    <row r="1161" spans="1:10">
      <c r="A1161" s="432">
        <f t="shared" si="71"/>
        <v>45446</v>
      </c>
      <c r="B1161" t="s">
        <v>2387</v>
      </c>
      <c r="C1161" s="7">
        <v>4.22</v>
      </c>
      <c r="D1161" s="7">
        <v>2.59</v>
      </c>
      <c r="E1161" s="7">
        <v>4.41</v>
      </c>
      <c r="G1161" s="432">
        <f t="shared" ref="G1161:G1224" si="72">A1161</f>
        <v>45446</v>
      </c>
      <c r="H1161" s="7">
        <f t="shared" ref="H1161:H1224" si="73">C1161-D1161</f>
        <v>1.63</v>
      </c>
      <c r="I1161" s="7">
        <f t="shared" ref="I1161:I1224" si="74">C1161-E1161</f>
        <v>-0.19000000000000039</v>
      </c>
      <c r="J1161">
        <v>0</v>
      </c>
    </row>
    <row r="1162" spans="1:10">
      <c r="A1162" s="432">
        <f t="shared" si="71"/>
        <v>45447</v>
      </c>
      <c r="B1162" t="s">
        <v>2388</v>
      </c>
      <c r="C1162" s="7">
        <v>4.17</v>
      </c>
      <c r="D1162" s="7">
        <v>2.54</v>
      </c>
      <c r="E1162" s="7">
        <v>4.33</v>
      </c>
      <c r="G1162" s="432">
        <f t="shared" si="72"/>
        <v>45447</v>
      </c>
      <c r="H1162" s="7">
        <f t="shared" si="73"/>
        <v>1.63</v>
      </c>
      <c r="I1162" s="7">
        <f t="shared" si="74"/>
        <v>-0.16000000000000014</v>
      </c>
      <c r="J1162">
        <v>0</v>
      </c>
    </row>
    <row r="1163" spans="1:10">
      <c r="A1163" s="432">
        <f t="shared" si="71"/>
        <v>45448</v>
      </c>
      <c r="B1163" t="s">
        <v>2389</v>
      </c>
      <c r="C1163" s="7">
        <v>4.1900000000000004</v>
      </c>
      <c r="D1163" s="7">
        <v>2.5099999999999998</v>
      </c>
      <c r="E1163" s="7">
        <v>4.29</v>
      </c>
      <c r="G1163" s="432">
        <f t="shared" si="72"/>
        <v>45448</v>
      </c>
      <c r="H1163" s="7">
        <f t="shared" si="73"/>
        <v>1.6800000000000006</v>
      </c>
      <c r="I1163" s="7">
        <f t="shared" si="74"/>
        <v>-9.9999999999999645E-2</v>
      </c>
      <c r="J1163">
        <v>0</v>
      </c>
    </row>
    <row r="1164" spans="1:10">
      <c r="A1164" s="432">
        <f t="shared" si="71"/>
        <v>45449</v>
      </c>
      <c r="B1164" t="s">
        <v>2390</v>
      </c>
      <c r="C1164" s="7">
        <v>4.17</v>
      </c>
      <c r="D1164" s="7">
        <v>2.54</v>
      </c>
      <c r="E1164" s="7">
        <v>4.28</v>
      </c>
      <c r="G1164" s="432">
        <f t="shared" si="72"/>
        <v>45449</v>
      </c>
      <c r="H1164" s="7">
        <f t="shared" si="73"/>
        <v>1.63</v>
      </c>
      <c r="I1164" s="7">
        <f t="shared" si="74"/>
        <v>-0.11000000000000032</v>
      </c>
      <c r="J1164">
        <v>0</v>
      </c>
    </row>
    <row r="1165" spans="1:10">
      <c r="A1165" s="432">
        <f t="shared" si="71"/>
        <v>45450</v>
      </c>
      <c r="B1165" t="s">
        <v>2391</v>
      </c>
      <c r="C1165" s="7">
        <v>4.25</v>
      </c>
      <c r="D1165" s="7">
        <v>2.62</v>
      </c>
      <c r="E1165" s="7">
        <v>4.43</v>
      </c>
      <c r="G1165" s="432">
        <f t="shared" si="72"/>
        <v>45450</v>
      </c>
      <c r="H1165" s="7">
        <f t="shared" si="73"/>
        <v>1.63</v>
      </c>
      <c r="I1165" s="7">
        <f t="shared" si="74"/>
        <v>-0.17999999999999972</v>
      </c>
      <c r="J1165">
        <v>0</v>
      </c>
    </row>
    <row r="1166" spans="1:10">
      <c r="A1166" s="432">
        <f t="shared" ref="A1166:A1229" si="75">+A1161+7</f>
        <v>45453</v>
      </c>
      <c r="B1166" t="s">
        <v>2392</v>
      </c>
      <c r="C1166" s="7">
        <v>4.33</v>
      </c>
      <c r="D1166" s="7">
        <v>2.67</v>
      </c>
      <c r="E1166" s="7">
        <v>4.47</v>
      </c>
      <c r="G1166" s="432">
        <f t="shared" si="72"/>
        <v>45453</v>
      </c>
      <c r="H1166" s="7">
        <f t="shared" si="73"/>
        <v>1.6600000000000001</v>
      </c>
      <c r="I1166" s="7">
        <f t="shared" si="74"/>
        <v>-0.13999999999999968</v>
      </c>
      <c r="J1166">
        <v>0</v>
      </c>
    </row>
    <row r="1167" spans="1:10">
      <c r="A1167" s="432">
        <f t="shared" si="75"/>
        <v>45454</v>
      </c>
      <c r="B1167" t="s">
        <v>2393</v>
      </c>
      <c r="C1167" s="7">
        <v>4.26</v>
      </c>
      <c r="D1167" s="7">
        <v>2.62</v>
      </c>
      <c r="E1167" s="7">
        <v>4.3899999999999997</v>
      </c>
      <c r="G1167" s="432">
        <f t="shared" si="72"/>
        <v>45454</v>
      </c>
      <c r="H1167" s="7">
        <f t="shared" si="73"/>
        <v>1.6399999999999997</v>
      </c>
      <c r="I1167" s="7">
        <f t="shared" si="74"/>
        <v>-0.12999999999999989</v>
      </c>
      <c r="J1167">
        <v>0</v>
      </c>
    </row>
    <row r="1168" spans="1:10">
      <c r="A1168" s="432">
        <f t="shared" si="75"/>
        <v>45455</v>
      </c>
      <c r="B1168" t="s">
        <v>2394</v>
      </c>
      <c r="C1168" s="7">
        <v>4.1100000000000003</v>
      </c>
      <c r="D1168" s="7">
        <v>2.54</v>
      </c>
      <c r="E1168" s="7">
        <v>4.3099999999999996</v>
      </c>
      <c r="G1168" s="432">
        <f t="shared" si="72"/>
        <v>45455</v>
      </c>
      <c r="H1168" s="7">
        <f t="shared" si="73"/>
        <v>1.5700000000000003</v>
      </c>
      <c r="I1168" s="7">
        <f t="shared" si="74"/>
        <v>-0.19999999999999929</v>
      </c>
      <c r="J1168">
        <v>0</v>
      </c>
    </row>
    <row r="1169" spans="1:10">
      <c r="A1169" s="432">
        <f t="shared" si="75"/>
        <v>45456</v>
      </c>
      <c r="B1169" t="s">
        <v>2395</v>
      </c>
      <c r="C1169" s="7">
        <v>4.13</v>
      </c>
      <c r="D1169" s="7">
        <v>2.4700000000000002</v>
      </c>
      <c r="E1169" s="7">
        <v>4.24</v>
      </c>
      <c r="G1169" s="432">
        <f t="shared" si="72"/>
        <v>45456</v>
      </c>
      <c r="H1169" s="7">
        <f t="shared" si="73"/>
        <v>1.6599999999999997</v>
      </c>
      <c r="I1169" s="7">
        <f t="shared" si="74"/>
        <v>-0.11000000000000032</v>
      </c>
      <c r="J1169">
        <v>0</v>
      </c>
    </row>
    <row r="1170" spans="1:10">
      <c r="A1170" s="432">
        <f t="shared" si="75"/>
        <v>45457</v>
      </c>
      <c r="B1170" t="s">
        <v>2396</v>
      </c>
      <c r="C1170" s="7">
        <v>4.05</v>
      </c>
      <c r="D1170" s="7">
        <v>2.37</v>
      </c>
      <c r="E1170" s="7">
        <v>4.2</v>
      </c>
      <c r="G1170" s="432">
        <f t="shared" si="72"/>
        <v>45457</v>
      </c>
      <c r="H1170" s="7">
        <f t="shared" si="73"/>
        <v>1.6799999999999997</v>
      </c>
      <c r="I1170" s="7">
        <f t="shared" si="74"/>
        <v>-0.15000000000000036</v>
      </c>
      <c r="J1170">
        <v>0</v>
      </c>
    </row>
    <row r="1171" spans="1:10">
      <c r="A1171" s="432">
        <f t="shared" si="75"/>
        <v>45460</v>
      </c>
      <c r="B1171" t="s">
        <v>2397</v>
      </c>
      <c r="C1171" s="7">
        <v>4.1100000000000003</v>
      </c>
      <c r="D1171" s="7">
        <v>2.41</v>
      </c>
      <c r="E1171" s="7">
        <v>4.28</v>
      </c>
      <c r="G1171" s="432">
        <f t="shared" si="72"/>
        <v>45460</v>
      </c>
      <c r="H1171" s="7">
        <f t="shared" si="73"/>
        <v>1.7000000000000002</v>
      </c>
      <c r="I1171" s="7">
        <f t="shared" si="74"/>
        <v>-0.16999999999999993</v>
      </c>
      <c r="J1171">
        <v>0</v>
      </c>
    </row>
    <row r="1172" spans="1:10">
      <c r="A1172" s="432">
        <f t="shared" si="75"/>
        <v>45461</v>
      </c>
      <c r="B1172" t="s">
        <v>2398</v>
      </c>
      <c r="C1172" s="7">
        <v>4.04</v>
      </c>
      <c r="D1172" s="7">
        <v>2.39</v>
      </c>
      <c r="E1172" s="7">
        <v>4.22</v>
      </c>
      <c r="G1172" s="432">
        <f t="shared" si="72"/>
        <v>45461</v>
      </c>
      <c r="H1172" s="7">
        <f t="shared" si="73"/>
        <v>1.65</v>
      </c>
      <c r="I1172" s="7">
        <f t="shared" si="74"/>
        <v>-0.17999999999999972</v>
      </c>
      <c r="J1172">
        <v>0</v>
      </c>
    </row>
    <row r="1173" spans="1:10">
      <c r="A1173" s="432">
        <f t="shared" si="75"/>
        <v>45462</v>
      </c>
      <c r="B1173" t="s">
        <v>2399</v>
      </c>
      <c r="C1173" s="7">
        <v>4.07</v>
      </c>
      <c r="D1173" s="7">
        <v>2.41</v>
      </c>
      <c r="E1173" s="7" t="e">
        <v>#N/A</v>
      </c>
      <c r="G1173" s="432">
        <f t="shared" si="72"/>
        <v>45462</v>
      </c>
      <c r="H1173" s="7">
        <f t="shared" si="73"/>
        <v>1.6600000000000001</v>
      </c>
      <c r="I1173" s="7" t="e">
        <f t="shared" si="74"/>
        <v>#N/A</v>
      </c>
      <c r="J1173">
        <v>0</v>
      </c>
    </row>
    <row r="1174" spans="1:10">
      <c r="A1174" s="432">
        <f t="shared" si="75"/>
        <v>45463</v>
      </c>
      <c r="B1174" t="s">
        <v>2400</v>
      </c>
      <c r="C1174" s="7">
        <v>4.05</v>
      </c>
      <c r="D1174" s="7">
        <v>2.42</v>
      </c>
      <c r="E1174" s="7">
        <v>4.25</v>
      </c>
      <c r="G1174" s="432">
        <f t="shared" si="72"/>
        <v>45463</v>
      </c>
      <c r="H1174" s="7">
        <f t="shared" si="73"/>
        <v>1.63</v>
      </c>
      <c r="I1174" s="7">
        <f t="shared" si="74"/>
        <v>-0.20000000000000018</v>
      </c>
      <c r="J1174">
        <v>0</v>
      </c>
    </row>
    <row r="1175" spans="1:10">
      <c r="A1175" s="432">
        <f t="shared" si="75"/>
        <v>45464</v>
      </c>
      <c r="B1175" t="s">
        <v>2401</v>
      </c>
      <c r="C1175" s="7">
        <v>4.07</v>
      </c>
      <c r="D1175" s="7">
        <v>2.4</v>
      </c>
      <c r="E1175" s="7">
        <v>4.25</v>
      </c>
      <c r="G1175" s="432">
        <f t="shared" si="72"/>
        <v>45464</v>
      </c>
      <c r="H1175" s="7">
        <f t="shared" si="73"/>
        <v>1.6700000000000004</v>
      </c>
      <c r="I1175" s="7">
        <f t="shared" si="74"/>
        <v>-0.17999999999999972</v>
      </c>
      <c r="J1175">
        <v>0</v>
      </c>
    </row>
    <row r="1176" spans="1:10">
      <c r="A1176" s="432">
        <f t="shared" si="75"/>
        <v>45467</v>
      </c>
      <c r="B1176" t="s">
        <v>2402</v>
      </c>
      <c r="C1176" s="7">
        <v>4.07</v>
      </c>
      <c r="D1176" s="7">
        <v>2.41</v>
      </c>
      <c r="E1176" s="7">
        <v>4.25</v>
      </c>
      <c r="G1176" s="432">
        <f t="shared" si="72"/>
        <v>45467</v>
      </c>
      <c r="H1176" s="7">
        <f t="shared" si="73"/>
        <v>1.6600000000000001</v>
      </c>
      <c r="I1176" s="7">
        <f t="shared" si="74"/>
        <v>-0.17999999999999972</v>
      </c>
      <c r="J1176">
        <v>0</v>
      </c>
    </row>
    <row r="1177" spans="1:10">
      <c r="A1177" s="432">
        <f t="shared" si="75"/>
        <v>45468</v>
      </c>
      <c r="B1177" t="s">
        <v>2403</v>
      </c>
      <c r="C1177" s="7">
        <v>4.07</v>
      </c>
      <c r="D1177" s="7">
        <v>2.4</v>
      </c>
      <c r="E1177" s="7">
        <v>4.2300000000000004</v>
      </c>
      <c r="G1177" s="432">
        <f t="shared" si="72"/>
        <v>45468</v>
      </c>
      <c r="H1177" s="7">
        <f t="shared" si="73"/>
        <v>1.6700000000000004</v>
      </c>
      <c r="I1177" s="7">
        <f t="shared" si="74"/>
        <v>-0.16000000000000014</v>
      </c>
      <c r="J1177">
        <v>0</v>
      </c>
    </row>
    <row r="1178" spans="1:10">
      <c r="A1178" s="432">
        <f t="shared" si="75"/>
        <v>45469</v>
      </c>
      <c r="B1178" t="s">
        <v>2404</v>
      </c>
      <c r="C1178" s="7">
        <v>4.13</v>
      </c>
      <c r="D1178" s="7">
        <v>2.46</v>
      </c>
      <c r="E1178" s="7">
        <v>4.32</v>
      </c>
      <c r="G1178" s="432">
        <f t="shared" si="72"/>
        <v>45469</v>
      </c>
      <c r="H1178" s="7">
        <f t="shared" si="73"/>
        <v>1.67</v>
      </c>
      <c r="I1178" s="7">
        <f t="shared" si="74"/>
        <v>-0.19000000000000039</v>
      </c>
      <c r="J1178">
        <v>0</v>
      </c>
    </row>
    <row r="1179" spans="1:10">
      <c r="A1179" s="432">
        <f t="shared" si="75"/>
        <v>45470</v>
      </c>
      <c r="B1179" t="s">
        <v>2405</v>
      </c>
      <c r="C1179" s="7">
        <v>4.13</v>
      </c>
      <c r="D1179" s="7">
        <v>2.4500000000000002</v>
      </c>
      <c r="E1179" s="7">
        <v>4.29</v>
      </c>
      <c r="G1179" s="432">
        <f t="shared" si="72"/>
        <v>45470</v>
      </c>
      <c r="H1179" s="7">
        <f t="shared" si="73"/>
        <v>1.6799999999999997</v>
      </c>
      <c r="I1179" s="7">
        <f t="shared" si="74"/>
        <v>-0.16000000000000014</v>
      </c>
      <c r="J1179">
        <v>0</v>
      </c>
    </row>
    <row r="1180" spans="1:10">
      <c r="A1180" s="432">
        <f t="shared" si="75"/>
        <v>45471</v>
      </c>
      <c r="B1180" t="s">
        <v>2406</v>
      </c>
      <c r="C1180" s="7">
        <v>4.17</v>
      </c>
      <c r="D1180" s="7">
        <v>2.5</v>
      </c>
      <c r="E1180" s="7">
        <v>4.3600000000000003</v>
      </c>
      <c r="G1180" s="432">
        <f t="shared" si="72"/>
        <v>45471</v>
      </c>
      <c r="H1180" s="7">
        <f t="shared" si="73"/>
        <v>1.67</v>
      </c>
      <c r="I1180" s="7">
        <f t="shared" si="74"/>
        <v>-0.19000000000000039</v>
      </c>
      <c r="J1180">
        <v>0</v>
      </c>
    </row>
    <row r="1181" spans="1:10">
      <c r="A1181" s="432">
        <f t="shared" si="75"/>
        <v>45474</v>
      </c>
      <c r="B1181" t="s">
        <v>2407</v>
      </c>
      <c r="C1181" s="7">
        <v>4.28</v>
      </c>
      <c r="D1181" s="7">
        <v>2.61</v>
      </c>
      <c r="E1181" s="7">
        <v>4.4800000000000004</v>
      </c>
      <c r="G1181" s="432">
        <f t="shared" si="72"/>
        <v>45474</v>
      </c>
      <c r="H1181" s="7">
        <f t="shared" si="73"/>
        <v>1.6700000000000004</v>
      </c>
      <c r="I1181" s="7">
        <f t="shared" si="74"/>
        <v>-0.20000000000000018</v>
      </c>
      <c r="J1181">
        <v>0</v>
      </c>
    </row>
    <row r="1182" spans="1:10">
      <c r="A1182" s="432">
        <f t="shared" si="75"/>
        <v>45475</v>
      </c>
      <c r="B1182" t="s">
        <v>2408</v>
      </c>
      <c r="C1182" s="7">
        <v>4.24</v>
      </c>
      <c r="D1182" s="7">
        <v>2.6</v>
      </c>
      <c r="E1182" s="7">
        <v>4.43</v>
      </c>
      <c r="G1182" s="432">
        <f t="shared" si="72"/>
        <v>45475</v>
      </c>
      <c r="H1182" s="7">
        <f t="shared" si="73"/>
        <v>1.6400000000000001</v>
      </c>
      <c r="I1182" s="7">
        <f t="shared" si="74"/>
        <v>-0.1899999999999995</v>
      </c>
      <c r="J1182">
        <v>0</v>
      </c>
    </row>
    <row r="1183" spans="1:10">
      <c r="A1183" s="432">
        <f t="shared" si="75"/>
        <v>45476</v>
      </c>
      <c r="B1183" t="s">
        <v>2409</v>
      </c>
      <c r="C1183" s="7">
        <v>4.16</v>
      </c>
      <c r="D1183" s="7">
        <v>2.56</v>
      </c>
      <c r="E1183" s="7">
        <v>4.3600000000000003</v>
      </c>
      <c r="G1183" s="432">
        <f t="shared" si="72"/>
        <v>45476</v>
      </c>
      <c r="H1183" s="7">
        <f t="shared" si="73"/>
        <v>1.6</v>
      </c>
      <c r="I1183" s="7">
        <f t="shared" si="74"/>
        <v>-0.20000000000000018</v>
      </c>
      <c r="J1183">
        <v>0</v>
      </c>
    </row>
    <row r="1184" spans="1:10">
      <c r="A1184" s="432">
        <f t="shared" si="75"/>
        <v>45477</v>
      </c>
      <c r="B1184" t="s">
        <v>2410</v>
      </c>
      <c r="C1184" s="7">
        <v>4.2</v>
      </c>
      <c r="D1184" s="7">
        <v>2.59</v>
      </c>
      <c r="E1184" s="7" t="e">
        <v>#N/A</v>
      </c>
      <c r="G1184" s="432">
        <f t="shared" si="72"/>
        <v>45477</v>
      </c>
      <c r="H1184" s="7">
        <f t="shared" si="73"/>
        <v>1.6100000000000003</v>
      </c>
      <c r="I1184" s="7" t="e">
        <f t="shared" si="74"/>
        <v>#N/A</v>
      </c>
      <c r="J1184">
        <v>0</v>
      </c>
    </row>
    <row r="1185" spans="1:10">
      <c r="A1185" s="432">
        <f t="shared" si="75"/>
        <v>45478</v>
      </c>
      <c r="B1185" t="s">
        <v>2411</v>
      </c>
      <c r="C1185" s="7">
        <v>4.1399999999999997</v>
      </c>
      <c r="D1185" s="7">
        <v>2.5299999999999998</v>
      </c>
      <c r="E1185" s="7">
        <v>4.28</v>
      </c>
      <c r="G1185" s="432">
        <f t="shared" si="72"/>
        <v>45478</v>
      </c>
      <c r="H1185" s="7">
        <f t="shared" si="73"/>
        <v>1.6099999999999999</v>
      </c>
      <c r="I1185" s="7">
        <f t="shared" si="74"/>
        <v>-0.14000000000000057</v>
      </c>
      <c r="J1185">
        <v>0</v>
      </c>
    </row>
    <row r="1186" spans="1:10">
      <c r="A1186" s="432">
        <f t="shared" si="75"/>
        <v>45481</v>
      </c>
      <c r="B1186" t="s">
        <v>2412</v>
      </c>
      <c r="C1186" s="7">
        <v>4.1100000000000003</v>
      </c>
      <c r="D1186" s="7">
        <v>2.5099999999999998</v>
      </c>
      <c r="E1186" s="7">
        <v>4.28</v>
      </c>
      <c r="G1186" s="432">
        <f t="shared" si="72"/>
        <v>45481</v>
      </c>
      <c r="H1186" s="7">
        <f t="shared" si="73"/>
        <v>1.6000000000000005</v>
      </c>
      <c r="I1186" s="7">
        <f t="shared" si="74"/>
        <v>-0.16999999999999993</v>
      </c>
      <c r="J1186">
        <v>0</v>
      </c>
    </row>
    <row r="1187" spans="1:10">
      <c r="A1187" s="432">
        <f t="shared" si="75"/>
        <v>45482</v>
      </c>
      <c r="B1187" t="s">
        <v>2413</v>
      </c>
      <c r="C1187" s="7">
        <v>4.16</v>
      </c>
      <c r="D1187" s="7">
        <v>2.5499999999999998</v>
      </c>
      <c r="E1187" s="7">
        <v>4.3</v>
      </c>
      <c r="G1187" s="432">
        <f t="shared" si="72"/>
        <v>45482</v>
      </c>
      <c r="H1187" s="7">
        <f t="shared" si="73"/>
        <v>1.6100000000000003</v>
      </c>
      <c r="I1187" s="7">
        <f t="shared" si="74"/>
        <v>-0.13999999999999968</v>
      </c>
      <c r="J1187">
        <v>0</v>
      </c>
    </row>
    <row r="1188" spans="1:10">
      <c r="A1188" s="432">
        <f t="shared" si="75"/>
        <v>45483</v>
      </c>
      <c r="B1188" t="s">
        <v>2414</v>
      </c>
      <c r="C1188" s="7">
        <v>4.12</v>
      </c>
      <c r="D1188" s="7">
        <v>2.5299999999999998</v>
      </c>
      <c r="E1188" s="7">
        <v>4.28</v>
      </c>
      <c r="G1188" s="432">
        <f t="shared" si="72"/>
        <v>45483</v>
      </c>
      <c r="H1188" s="7">
        <f t="shared" si="73"/>
        <v>1.5900000000000003</v>
      </c>
      <c r="I1188" s="7">
        <f t="shared" si="74"/>
        <v>-0.16000000000000014</v>
      </c>
      <c r="J1188">
        <v>0</v>
      </c>
    </row>
    <row r="1189" spans="1:10">
      <c r="A1189" s="432">
        <f t="shared" si="75"/>
        <v>45484</v>
      </c>
      <c r="B1189" t="s">
        <v>2415</v>
      </c>
      <c r="C1189" s="7">
        <v>4.08</v>
      </c>
      <c r="D1189" s="7">
        <v>2.4900000000000002</v>
      </c>
      <c r="E1189" s="7">
        <v>4.2</v>
      </c>
      <c r="G1189" s="432">
        <f t="shared" si="72"/>
        <v>45484</v>
      </c>
      <c r="H1189" s="7">
        <f t="shared" si="73"/>
        <v>1.5899999999999999</v>
      </c>
      <c r="I1189" s="7">
        <f t="shared" si="74"/>
        <v>-0.12000000000000011</v>
      </c>
      <c r="J1189">
        <v>0</v>
      </c>
    </row>
    <row r="1190" spans="1:10">
      <c r="A1190" s="432">
        <f t="shared" si="75"/>
        <v>45485</v>
      </c>
      <c r="B1190" t="s">
        <v>2416</v>
      </c>
      <c r="C1190" s="7">
        <v>4.12</v>
      </c>
      <c r="D1190" s="7">
        <v>2.4900000000000002</v>
      </c>
      <c r="E1190" s="7">
        <v>4.18</v>
      </c>
      <c r="G1190" s="432">
        <f t="shared" si="72"/>
        <v>45485</v>
      </c>
      <c r="H1190" s="7">
        <f t="shared" si="73"/>
        <v>1.63</v>
      </c>
      <c r="I1190" s="7">
        <f t="shared" si="74"/>
        <v>-5.9999999999999609E-2</v>
      </c>
      <c r="J1190">
        <v>0</v>
      </c>
    </row>
    <row r="1191" spans="1:10">
      <c r="A1191" s="432">
        <f t="shared" si="75"/>
        <v>45488</v>
      </c>
      <c r="B1191" t="s">
        <v>2417</v>
      </c>
      <c r="C1191" s="7">
        <v>4.1100000000000003</v>
      </c>
      <c r="D1191" s="7">
        <v>2.48</v>
      </c>
      <c r="E1191" s="7">
        <v>4.2300000000000004</v>
      </c>
      <c r="G1191" s="432">
        <f t="shared" si="72"/>
        <v>45488</v>
      </c>
      <c r="H1191" s="7">
        <f t="shared" si="73"/>
        <v>1.6300000000000003</v>
      </c>
      <c r="I1191" s="7">
        <f t="shared" si="74"/>
        <v>-0.12000000000000011</v>
      </c>
      <c r="J1191">
        <v>0</v>
      </c>
    </row>
    <row r="1192" spans="1:10">
      <c r="A1192" s="432">
        <f t="shared" si="75"/>
        <v>45489</v>
      </c>
      <c r="B1192" t="s">
        <v>2418</v>
      </c>
      <c r="C1192" s="7">
        <v>4.05</v>
      </c>
      <c r="D1192" s="7">
        <v>2.42</v>
      </c>
      <c r="E1192" s="7">
        <v>4.17</v>
      </c>
      <c r="G1192" s="432">
        <f t="shared" si="72"/>
        <v>45489</v>
      </c>
      <c r="H1192" s="7">
        <f t="shared" si="73"/>
        <v>1.63</v>
      </c>
      <c r="I1192" s="7">
        <f t="shared" si="74"/>
        <v>-0.12000000000000011</v>
      </c>
      <c r="J1192">
        <v>0</v>
      </c>
    </row>
    <row r="1193" spans="1:10">
      <c r="A1193" s="432">
        <f t="shared" si="75"/>
        <v>45490</v>
      </c>
      <c r="B1193" t="s">
        <v>2419</v>
      </c>
      <c r="C1193" s="7">
        <v>4.07</v>
      </c>
      <c r="D1193" s="7">
        <v>2.42</v>
      </c>
      <c r="E1193" s="7">
        <v>4.16</v>
      </c>
      <c r="G1193" s="432">
        <f t="shared" si="72"/>
        <v>45490</v>
      </c>
      <c r="H1193" s="7">
        <f t="shared" si="73"/>
        <v>1.6500000000000004</v>
      </c>
      <c r="I1193" s="7">
        <f t="shared" si="74"/>
        <v>-8.9999999999999858E-2</v>
      </c>
      <c r="J1193">
        <v>0</v>
      </c>
    </row>
    <row r="1194" spans="1:10">
      <c r="A1194" s="432">
        <f t="shared" si="75"/>
        <v>45491</v>
      </c>
      <c r="B1194" t="s">
        <v>2420</v>
      </c>
      <c r="C1194" s="7">
        <v>4.07</v>
      </c>
      <c r="D1194" s="7">
        <v>2.44</v>
      </c>
      <c r="E1194" s="7">
        <v>4.2</v>
      </c>
      <c r="G1194" s="432">
        <f t="shared" si="72"/>
        <v>45491</v>
      </c>
      <c r="H1194" s="7">
        <f t="shared" si="73"/>
        <v>1.6300000000000003</v>
      </c>
      <c r="I1194" s="7">
        <f t="shared" si="74"/>
        <v>-0.12999999999999989</v>
      </c>
      <c r="J1194">
        <v>0</v>
      </c>
    </row>
    <row r="1195" spans="1:10">
      <c r="A1195" s="432">
        <f t="shared" si="75"/>
        <v>45492</v>
      </c>
      <c r="B1195" t="s">
        <v>2421</v>
      </c>
      <c r="C1195" s="7">
        <v>4.13</v>
      </c>
      <c r="D1195" s="7">
        <v>2.4700000000000002</v>
      </c>
      <c r="E1195" s="7">
        <v>4.25</v>
      </c>
      <c r="G1195" s="432">
        <f t="shared" si="72"/>
        <v>45492</v>
      </c>
      <c r="H1195" s="7">
        <f t="shared" si="73"/>
        <v>1.6599999999999997</v>
      </c>
      <c r="I1195" s="7">
        <f t="shared" si="74"/>
        <v>-0.12000000000000011</v>
      </c>
      <c r="J1195">
        <v>0</v>
      </c>
    </row>
    <row r="1196" spans="1:10">
      <c r="A1196" s="432">
        <f t="shared" si="75"/>
        <v>45495</v>
      </c>
      <c r="B1196" t="s">
        <v>2422</v>
      </c>
      <c r="C1196" s="7">
        <v>4.17</v>
      </c>
      <c r="D1196" s="7">
        <v>2.4900000000000002</v>
      </c>
      <c r="E1196" s="7">
        <v>4.26</v>
      </c>
      <c r="G1196" s="432">
        <f t="shared" si="72"/>
        <v>45495</v>
      </c>
      <c r="H1196" s="7">
        <f t="shared" si="73"/>
        <v>1.6799999999999997</v>
      </c>
      <c r="I1196" s="7">
        <f t="shared" si="74"/>
        <v>-8.9999999999999858E-2</v>
      </c>
      <c r="J1196">
        <v>0</v>
      </c>
    </row>
    <row r="1197" spans="1:10">
      <c r="A1197" s="432">
        <f t="shared" si="75"/>
        <v>45496</v>
      </c>
      <c r="B1197" t="s">
        <v>2423</v>
      </c>
      <c r="C1197" s="7">
        <v>4.13</v>
      </c>
      <c r="D1197" s="7">
        <v>2.4500000000000002</v>
      </c>
      <c r="E1197" s="7">
        <v>4.25</v>
      </c>
      <c r="G1197" s="432">
        <f t="shared" si="72"/>
        <v>45496</v>
      </c>
      <c r="H1197" s="7">
        <f t="shared" si="73"/>
        <v>1.6799999999999997</v>
      </c>
      <c r="I1197" s="7">
        <f t="shared" si="74"/>
        <v>-0.12000000000000011</v>
      </c>
      <c r="J1197">
        <v>0</v>
      </c>
    </row>
    <row r="1198" spans="1:10">
      <c r="A1198" s="432">
        <f t="shared" si="75"/>
        <v>45497</v>
      </c>
      <c r="B1198" t="s">
        <v>2424</v>
      </c>
      <c r="C1198" s="7">
        <v>4.16</v>
      </c>
      <c r="D1198" s="7">
        <v>2.46</v>
      </c>
      <c r="E1198" s="7">
        <v>4.28</v>
      </c>
      <c r="G1198" s="432">
        <f t="shared" si="72"/>
        <v>45497</v>
      </c>
      <c r="H1198" s="7">
        <f t="shared" si="73"/>
        <v>1.7000000000000002</v>
      </c>
      <c r="I1198" s="7">
        <f t="shared" si="74"/>
        <v>-0.12000000000000011</v>
      </c>
      <c r="J1198">
        <v>0</v>
      </c>
    </row>
    <row r="1199" spans="1:10">
      <c r="A1199" s="432">
        <f t="shared" si="75"/>
        <v>45498</v>
      </c>
      <c r="B1199" t="s">
        <v>2425</v>
      </c>
      <c r="C1199" s="7">
        <v>4.1399999999999997</v>
      </c>
      <c r="D1199" s="7">
        <v>2.44</v>
      </c>
      <c r="E1199" s="7">
        <v>4.2699999999999996</v>
      </c>
      <c r="G1199" s="432">
        <f t="shared" si="72"/>
        <v>45498</v>
      </c>
      <c r="H1199" s="7">
        <f t="shared" si="73"/>
        <v>1.6999999999999997</v>
      </c>
      <c r="I1199" s="7">
        <f t="shared" si="74"/>
        <v>-0.12999999999999989</v>
      </c>
      <c r="J1199">
        <v>0</v>
      </c>
    </row>
    <row r="1200" spans="1:10">
      <c r="A1200" s="432">
        <f t="shared" si="75"/>
        <v>45499</v>
      </c>
      <c r="B1200" t="s">
        <v>2426</v>
      </c>
      <c r="C1200" s="7">
        <v>4.0999999999999996</v>
      </c>
      <c r="D1200" s="7">
        <v>2.4</v>
      </c>
      <c r="E1200" s="7">
        <v>4.2</v>
      </c>
      <c r="G1200" s="432">
        <f t="shared" si="72"/>
        <v>45499</v>
      </c>
      <c r="H1200" s="7">
        <f t="shared" si="73"/>
        <v>1.6999999999999997</v>
      </c>
      <c r="I1200" s="7">
        <f t="shared" si="74"/>
        <v>-0.10000000000000053</v>
      </c>
      <c r="J1200">
        <v>0</v>
      </c>
    </row>
    <row r="1201" spans="1:10">
      <c r="A1201" s="432">
        <f t="shared" si="75"/>
        <v>45502</v>
      </c>
      <c r="B1201" t="s">
        <v>2427</v>
      </c>
      <c r="C1201" s="7">
        <v>4.05</v>
      </c>
      <c r="D1201" s="7">
        <v>2.36</v>
      </c>
      <c r="E1201" s="7">
        <v>4.17</v>
      </c>
      <c r="G1201" s="432">
        <f t="shared" si="72"/>
        <v>45502</v>
      </c>
      <c r="H1201" s="7">
        <f t="shared" si="73"/>
        <v>1.69</v>
      </c>
      <c r="I1201" s="7">
        <f t="shared" si="74"/>
        <v>-0.12000000000000011</v>
      </c>
      <c r="J1201">
        <v>0</v>
      </c>
    </row>
    <row r="1202" spans="1:10">
      <c r="A1202" s="432">
        <f t="shared" si="75"/>
        <v>45503</v>
      </c>
      <c r="B1202" t="s">
        <v>2428</v>
      </c>
      <c r="C1202" s="7">
        <v>4.03</v>
      </c>
      <c r="D1202" s="7">
        <v>2.34</v>
      </c>
      <c r="E1202" s="7">
        <v>4.1500000000000004</v>
      </c>
      <c r="G1202" s="432">
        <f t="shared" si="72"/>
        <v>45503</v>
      </c>
      <c r="H1202" s="7">
        <f t="shared" si="73"/>
        <v>1.6900000000000004</v>
      </c>
      <c r="I1202" s="7">
        <f t="shared" si="74"/>
        <v>-0.12000000000000011</v>
      </c>
      <c r="J1202">
        <v>0</v>
      </c>
    </row>
    <row r="1203" spans="1:10">
      <c r="A1203" s="432">
        <f t="shared" si="75"/>
        <v>45504</v>
      </c>
      <c r="B1203" t="s">
        <v>2429</v>
      </c>
      <c r="C1203" s="7">
        <v>3.96</v>
      </c>
      <c r="D1203" s="7">
        <v>2.29</v>
      </c>
      <c r="E1203" s="7">
        <v>4.09</v>
      </c>
      <c r="G1203" s="432">
        <f t="shared" si="72"/>
        <v>45504</v>
      </c>
      <c r="H1203" s="7">
        <f t="shared" si="73"/>
        <v>1.67</v>
      </c>
      <c r="I1203" s="7">
        <f t="shared" si="74"/>
        <v>-0.12999999999999989</v>
      </c>
      <c r="J1203">
        <v>0</v>
      </c>
    </row>
    <row r="1204" spans="1:10">
      <c r="A1204" s="432">
        <f t="shared" si="75"/>
        <v>45505</v>
      </c>
      <c r="B1204" t="s">
        <v>2430</v>
      </c>
      <c r="C1204" s="7">
        <v>3.89</v>
      </c>
      <c r="D1204" s="7">
        <v>2.25</v>
      </c>
      <c r="E1204" s="7">
        <v>3.99</v>
      </c>
      <c r="G1204" s="432">
        <f t="shared" si="72"/>
        <v>45505</v>
      </c>
      <c r="H1204" s="7">
        <f t="shared" si="73"/>
        <v>1.6400000000000001</v>
      </c>
      <c r="I1204" s="7">
        <f t="shared" si="74"/>
        <v>-0.10000000000000009</v>
      </c>
      <c r="J1204">
        <v>0</v>
      </c>
    </row>
    <row r="1205" spans="1:10">
      <c r="A1205" s="432">
        <f t="shared" si="75"/>
        <v>45506</v>
      </c>
      <c r="B1205" t="s">
        <v>2431</v>
      </c>
      <c r="C1205" s="7">
        <v>3.83</v>
      </c>
      <c r="D1205" s="7">
        <v>2.17</v>
      </c>
      <c r="E1205" s="7">
        <v>3.8</v>
      </c>
      <c r="G1205" s="432">
        <f t="shared" si="72"/>
        <v>45506</v>
      </c>
      <c r="H1205" s="7">
        <f t="shared" si="73"/>
        <v>1.6600000000000001</v>
      </c>
      <c r="I1205" s="7">
        <f t="shared" si="74"/>
        <v>3.0000000000000249E-2</v>
      </c>
      <c r="J1205">
        <v>0</v>
      </c>
    </row>
    <row r="1206" spans="1:10">
      <c r="A1206" s="432">
        <f t="shared" si="75"/>
        <v>45509</v>
      </c>
      <c r="B1206" t="s">
        <v>2432</v>
      </c>
      <c r="C1206" s="7">
        <v>3.88</v>
      </c>
      <c r="D1206" s="7">
        <v>2.1800000000000002</v>
      </c>
      <c r="E1206" s="7">
        <v>3.78</v>
      </c>
      <c r="G1206" s="432">
        <f t="shared" si="72"/>
        <v>45509</v>
      </c>
      <c r="H1206" s="7">
        <f t="shared" si="73"/>
        <v>1.6999999999999997</v>
      </c>
      <c r="I1206" s="7">
        <f t="shared" si="74"/>
        <v>0.10000000000000009</v>
      </c>
      <c r="J1206">
        <v>0</v>
      </c>
    </row>
    <row r="1207" spans="1:10">
      <c r="A1207" s="432">
        <f t="shared" si="75"/>
        <v>45510</v>
      </c>
      <c r="B1207" t="s">
        <v>2433</v>
      </c>
      <c r="C1207" s="7">
        <v>3.93</v>
      </c>
      <c r="D1207" s="7">
        <v>2.2200000000000002</v>
      </c>
      <c r="E1207" s="7">
        <v>3.9</v>
      </c>
      <c r="G1207" s="432">
        <f t="shared" si="72"/>
        <v>45510</v>
      </c>
      <c r="H1207" s="7">
        <f t="shared" si="73"/>
        <v>1.71</v>
      </c>
      <c r="I1207" s="7">
        <f t="shared" si="74"/>
        <v>3.0000000000000249E-2</v>
      </c>
      <c r="J1207">
        <v>0</v>
      </c>
    </row>
    <row r="1208" spans="1:10">
      <c r="A1208" s="432">
        <f t="shared" si="75"/>
        <v>45511</v>
      </c>
      <c r="B1208" t="s">
        <v>2434</v>
      </c>
      <c r="C1208" s="7">
        <v>3.95</v>
      </c>
      <c r="D1208" s="7">
        <v>2.27</v>
      </c>
      <c r="E1208" s="7">
        <v>3.96</v>
      </c>
      <c r="G1208" s="432">
        <f t="shared" si="72"/>
        <v>45511</v>
      </c>
      <c r="H1208" s="7">
        <f t="shared" si="73"/>
        <v>1.6800000000000002</v>
      </c>
      <c r="I1208" s="7">
        <f t="shared" si="74"/>
        <v>-9.9999999999997868E-3</v>
      </c>
      <c r="J1208">
        <v>0</v>
      </c>
    </row>
    <row r="1209" spans="1:10">
      <c r="A1209" s="432">
        <f t="shared" si="75"/>
        <v>45512</v>
      </c>
      <c r="B1209" t="s">
        <v>2435</v>
      </c>
      <c r="C1209" s="7">
        <v>3.99</v>
      </c>
      <c r="D1209" s="7">
        <v>2.27</v>
      </c>
      <c r="E1209" s="7">
        <v>3.99</v>
      </c>
      <c r="G1209" s="432">
        <f t="shared" si="72"/>
        <v>45512</v>
      </c>
      <c r="H1209" s="7">
        <f t="shared" si="73"/>
        <v>1.7200000000000002</v>
      </c>
      <c r="I1209" s="7">
        <f t="shared" si="74"/>
        <v>0</v>
      </c>
      <c r="J1209">
        <v>0</v>
      </c>
    </row>
    <row r="1210" spans="1:10">
      <c r="A1210" s="432">
        <f t="shared" si="75"/>
        <v>45513</v>
      </c>
      <c r="B1210" t="s">
        <v>2436</v>
      </c>
      <c r="C1210" s="7">
        <v>3.95</v>
      </c>
      <c r="D1210" s="7">
        <v>2.23</v>
      </c>
      <c r="E1210" s="7">
        <v>3.94</v>
      </c>
      <c r="G1210" s="432">
        <f t="shared" si="72"/>
        <v>45513</v>
      </c>
      <c r="H1210" s="7">
        <f t="shared" si="73"/>
        <v>1.7200000000000002</v>
      </c>
      <c r="I1210" s="7">
        <f t="shared" si="74"/>
        <v>1.0000000000000231E-2</v>
      </c>
      <c r="J1210">
        <v>0</v>
      </c>
    </row>
    <row r="1211" spans="1:10">
      <c r="A1211" s="432">
        <f t="shared" si="75"/>
        <v>45516</v>
      </c>
      <c r="B1211" t="s">
        <v>2437</v>
      </c>
      <c r="C1211" s="7">
        <v>3.92</v>
      </c>
      <c r="D1211" s="7">
        <v>2.2200000000000002</v>
      </c>
      <c r="E1211" s="7">
        <v>3.9</v>
      </c>
      <c r="G1211" s="432">
        <f t="shared" si="72"/>
        <v>45516</v>
      </c>
      <c r="H1211" s="7">
        <f t="shared" si="73"/>
        <v>1.6999999999999997</v>
      </c>
      <c r="I1211" s="7">
        <f t="shared" si="74"/>
        <v>2.0000000000000018E-2</v>
      </c>
      <c r="J1211">
        <v>0</v>
      </c>
    </row>
    <row r="1212" spans="1:10">
      <c r="A1212" s="432">
        <f t="shared" si="75"/>
        <v>45517</v>
      </c>
      <c r="B1212" t="s">
        <v>2438</v>
      </c>
      <c r="C1212" s="7">
        <v>3.89</v>
      </c>
      <c r="D1212" s="7">
        <v>2.1800000000000002</v>
      </c>
      <c r="E1212" s="7">
        <v>3.85</v>
      </c>
      <c r="G1212" s="432">
        <f t="shared" si="72"/>
        <v>45517</v>
      </c>
      <c r="H1212" s="7">
        <f t="shared" si="73"/>
        <v>1.71</v>
      </c>
      <c r="I1212" s="7">
        <f t="shared" si="74"/>
        <v>4.0000000000000036E-2</v>
      </c>
      <c r="J1212">
        <v>0</v>
      </c>
    </row>
    <row r="1213" spans="1:10">
      <c r="A1213" s="432">
        <f t="shared" si="75"/>
        <v>45518</v>
      </c>
      <c r="B1213" t="s">
        <v>2439</v>
      </c>
      <c r="C1213" s="7">
        <v>3.83</v>
      </c>
      <c r="D1213" s="7">
        <v>2.19</v>
      </c>
      <c r="E1213" s="7">
        <v>3.83</v>
      </c>
      <c r="G1213" s="432">
        <f t="shared" si="72"/>
        <v>45518</v>
      </c>
      <c r="H1213" s="7">
        <f t="shared" si="73"/>
        <v>1.6400000000000001</v>
      </c>
      <c r="I1213" s="7">
        <f t="shared" si="74"/>
        <v>0</v>
      </c>
      <c r="J1213">
        <v>0</v>
      </c>
    </row>
    <row r="1214" spans="1:10">
      <c r="A1214" s="432">
        <f t="shared" si="75"/>
        <v>45519</v>
      </c>
      <c r="B1214" t="s">
        <v>2440</v>
      </c>
      <c r="C1214" s="7">
        <v>3.92</v>
      </c>
      <c r="D1214" s="7">
        <v>2.2599999999999998</v>
      </c>
      <c r="E1214" s="7">
        <v>3.92</v>
      </c>
      <c r="G1214" s="432">
        <f t="shared" si="72"/>
        <v>45519</v>
      </c>
      <c r="H1214" s="7">
        <f t="shared" si="73"/>
        <v>1.6600000000000001</v>
      </c>
      <c r="I1214" s="7">
        <f t="shared" si="74"/>
        <v>0</v>
      </c>
      <c r="J1214">
        <v>0</v>
      </c>
    </row>
    <row r="1215" spans="1:10">
      <c r="A1215" s="432">
        <f t="shared" si="75"/>
        <v>45520</v>
      </c>
      <c r="B1215" t="s">
        <v>2441</v>
      </c>
      <c r="C1215" s="7">
        <v>3.92</v>
      </c>
      <c r="D1215" s="7">
        <v>2.25</v>
      </c>
      <c r="E1215" s="7">
        <v>3.89</v>
      </c>
      <c r="G1215" s="432">
        <f t="shared" si="72"/>
        <v>45520</v>
      </c>
      <c r="H1215" s="7">
        <f t="shared" si="73"/>
        <v>1.67</v>
      </c>
      <c r="I1215" s="7">
        <f t="shared" si="74"/>
        <v>2.9999999999999805E-2</v>
      </c>
      <c r="J1215">
        <v>0</v>
      </c>
    </row>
    <row r="1216" spans="1:10">
      <c r="A1216" s="432">
        <f t="shared" si="75"/>
        <v>45523</v>
      </c>
      <c r="B1216" t="s">
        <v>2442</v>
      </c>
      <c r="C1216" s="7">
        <v>3.92</v>
      </c>
      <c r="D1216" s="7">
        <v>2.25</v>
      </c>
      <c r="E1216" s="7">
        <v>3.86</v>
      </c>
      <c r="G1216" s="432">
        <f t="shared" si="72"/>
        <v>45523</v>
      </c>
      <c r="H1216" s="7">
        <f t="shared" si="73"/>
        <v>1.67</v>
      </c>
      <c r="I1216" s="7">
        <f t="shared" si="74"/>
        <v>6.0000000000000053E-2</v>
      </c>
      <c r="J1216">
        <v>0</v>
      </c>
    </row>
    <row r="1217" spans="1:10">
      <c r="A1217" s="432">
        <f t="shared" si="75"/>
        <v>45524</v>
      </c>
      <c r="B1217" t="s">
        <v>2443</v>
      </c>
      <c r="C1217" s="7">
        <v>3.91</v>
      </c>
      <c r="D1217" s="7">
        <v>2.21</v>
      </c>
      <c r="E1217" s="7">
        <v>3.82</v>
      </c>
      <c r="G1217" s="432">
        <f t="shared" si="72"/>
        <v>45524</v>
      </c>
      <c r="H1217" s="7">
        <f t="shared" si="73"/>
        <v>1.7000000000000002</v>
      </c>
      <c r="I1217" s="7">
        <f t="shared" si="74"/>
        <v>9.0000000000000302E-2</v>
      </c>
      <c r="J1217">
        <v>0</v>
      </c>
    </row>
    <row r="1218" spans="1:10">
      <c r="A1218" s="432">
        <f t="shared" si="75"/>
        <v>45525</v>
      </c>
      <c r="B1218" t="s">
        <v>2444</v>
      </c>
      <c r="C1218" s="7">
        <v>3.89</v>
      </c>
      <c r="D1218" s="7">
        <v>2.2000000000000002</v>
      </c>
      <c r="E1218" s="7">
        <v>3.79</v>
      </c>
      <c r="G1218" s="432">
        <f t="shared" si="72"/>
        <v>45525</v>
      </c>
      <c r="H1218" s="7">
        <f t="shared" si="73"/>
        <v>1.69</v>
      </c>
      <c r="I1218" s="7">
        <f t="shared" si="74"/>
        <v>0.10000000000000009</v>
      </c>
      <c r="J1218">
        <v>0</v>
      </c>
    </row>
    <row r="1219" spans="1:10">
      <c r="A1219" s="432">
        <f t="shared" si="75"/>
        <v>45526</v>
      </c>
      <c r="B1219" t="s">
        <v>2445</v>
      </c>
      <c r="C1219" s="7">
        <v>3.96</v>
      </c>
      <c r="D1219" s="7">
        <v>2.2599999999999998</v>
      </c>
      <c r="E1219" s="7">
        <v>3.86</v>
      </c>
      <c r="G1219" s="432">
        <f t="shared" si="72"/>
        <v>45526</v>
      </c>
      <c r="H1219" s="7">
        <f t="shared" si="73"/>
        <v>1.7000000000000002</v>
      </c>
      <c r="I1219" s="7">
        <f t="shared" si="74"/>
        <v>0.10000000000000009</v>
      </c>
      <c r="J1219">
        <v>0</v>
      </c>
    </row>
    <row r="1220" spans="1:10">
      <c r="A1220" s="432">
        <f t="shared" si="75"/>
        <v>45527</v>
      </c>
      <c r="B1220" t="s">
        <v>2446</v>
      </c>
      <c r="C1220" s="7">
        <v>3.92</v>
      </c>
      <c r="D1220" s="7">
        <v>2.23</v>
      </c>
      <c r="E1220" s="7">
        <v>3.81</v>
      </c>
      <c r="G1220" s="432">
        <f t="shared" si="72"/>
        <v>45527</v>
      </c>
      <c r="H1220" s="7">
        <f t="shared" si="73"/>
        <v>1.69</v>
      </c>
      <c r="I1220" s="7">
        <f t="shared" si="74"/>
        <v>0.10999999999999988</v>
      </c>
      <c r="J1220">
        <v>0</v>
      </c>
    </row>
    <row r="1221" spans="1:10">
      <c r="A1221" s="432">
        <f t="shared" si="75"/>
        <v>45530</v>
      </c>
      <c r="B1221" t="s">
        <v>2447</v>
      </c>
      <c r="C1221" s="7">
        <v>3.94</v>
      </c>
      <c r="D1221" s="7">
        <v>2.25</v>
      </c>
      <c r="E1221" s="7">
        <v>3.82</v>
      </c>
      <c r="G1221" s="432">
        <f t="shared" si="72"/>
        <v>45530</v>
      </c>
      <c r="H1221" s="7">
        <f t="shared" si="73"/>
        <v>1.69</v>
      </c>
      <c r="I1221" s="7">
        <f t="shared" si="74"/>
        <v>0.12000000000000011</v>
      </c>
      <c r="J1221">
        <v>0</v>
      </c>
    </row>
    <row r="1222" spans="1:10">
      <c r="A1222" s="432">
        <f t="shared" si="75"/>
        <v>45531</v>
      </c>
      <c r="B1222" t="s">
        <v>2448</v>
      </c>
      <c r="C1222" s="7">
        <v>3.99</v>
      </c>
      <c r="D1222" s="7">
        <v>2.2799999999999998</v>
      </c>
      <c r="E1222" s="7">
        <v>3.83</v>
      </c>
      <c r="G1222" s="432">
        <f t="shared" si="72"/>
        <v>45531</v>
      </c>
      <c r="H1222" s="7">
        <f t="shared" si="73"/>
        <v>1.7100000000000004</v>
      </c>
      <c r="I1222" s="7">
        <f t="shared" si="74"/>
        <v>0.16000000000000014</v>
      </c>
      <c r="J1222">
        <v>0</v>
      </c>
    </row>
    <row r="1223" spans="1:10">
      <c r="A1223" s="432">
        <f t="shared" si="75"/>
        <v>45532</v>
      </c>
      <c r="B1223" t="s">
        <v>2449</v>
      </c>
      <c r="C1223" s="7">
        <v>4.01</v>
      </c>
      <c r="D1223" s="7">
        <v>2.27</v>
      </c>
      <c r="E1223" s="7">
        <v>3.84</v>
      </c>
      <c r="G1223" s="432">
        <f t="shared" si="72"/>
        <v>45532</v>
      </c>
      <c r="H1223" s="7">
        <f t="shared" si="73"/>
        <v>1.7399999999999998</v>
      </c>
      <c r="I1223" s="7">
        <f t="shared" si="74"/>
        <v>0.16999999999999993</v>
      </c>
      <c r="J1223">
        <v>0</v>
      </c>
    </row>
    <row r="1224" spans="1:10">
      <c r="A1224" s="432">
        <f t="shared" si="75"/>
        <v>45533</v>
      </c>
      <c r="B1224" t="s">
        <v>2450</v>
      </c>
      <c r="C1224" s="7">
        <v>4.0199999999999996</v>
      </c>
      <c r="D1224" s="7">
        <v>2.27</v>
      </c>
      <c r="E1224" s="7">
        <v>3.87</v>
      </c>
      <c r="G1224" s="432">
        <f t="shared" si="72"/>
        <v>45533</v>
      </c>
      <c r="H1224" s="7">
        <f t="shared" si="73"/>
        <v>1.7499999999999996</v>
      </c>
      <c r="I1224" s="7">
        <f t="shared" si="74"/>
        <v>0.14999999999999947</v>
      </c>
      <c r="J1224">
        <v>0</v>
      </c>
    </row>
    <row r="1225" spans="1:10">
      <c r="A1225" s="432">
        <f t="shared" si="75"/>
        <v>45534</v>
      </c>
      <c r="B1225" t="s">
        <v>2451</v>
      </c>
      <c r="C1225" s="7">
        <v>4.03</v>
      </c>
      <c r="D1225" s="7">
        <v>2.2999999999999998</v>
      </c>
      <c r="E1225" s="7">
        <v>3.91</v>
      </c>
      <c r="G1225" s="432">
        <f t="shared" ref="G1225:G1288" si="76">A1225</f>
        <v>45534</v>
      </c>
      <c r="H1225" s="7">
        <f t="shared" ref="H1225:H1254" si="77">C1225-D1225</f>
        <v>1.7300000000000004</v>
      </c>
      <c r="I1225" s="7">
        <f t="shared" ref="I1225:I1254" si="78">C1225-E1225</f>
        <v>0.12000000000000011</v>
      </c>
      <c r="J1225">
        <v>0</v>
      </c>
    </row>
    <row r="1226" spans="1:10">
      <c r="A1226" s="432">
        <f t="shared" si="75"/>
        <v>45537</v>
      </c>
      <c r="B1226" t="s">
        <v>2452</v>
      </c>
      <c r="C1226" s="7">
        <v>4.0599999999999996</v>
      </c>
      <c r="D1226" s="7">
        <v>2.34</v>
      </c>
      <c r="E1226" s="7" t="e">
        <v>#N/A</v>
      </c>
      <c r="G1226" s="432">
        <f t="shared" si="76"/>
        <v>45537</v>
      </c>
      <c r="H1226" s="7">
        <f t="shared" si="77"/>
        <v>1.7199999999999998</v>
      </c>
      <c r="I1226" s="7" t="e">
        <f t="shared" si="78"/>
        <v>#N/A</v>
      </c>
      <c r="J1226">
        <v>0</v>
      </c>
    </row>
    <row r="1227" spans="1:10">
      <c r="A1227" s="432">
        <f t="shared" si="75"/>
        <v>45538</v>
      </c>
      <c r="B1227" t="s">
        <v>2453</v>
      </c>
      <c r="C1227" s="7">
        <v>3.99</v>
      </c>
      <c r="D1227" s="7">
        <v>2.27</v>
      </c>
      <c r="E1227" s="7">
        <v>3.84</v>
      </c>
      <c r="G1227" s="432">
        <f t="shared" si="76"/>
        <v>45538</v>
      </c>
      <c r="H1227" s="7">
        <f t="shared" si="77"/>
        <v>1.7200000000000002</v>
      </c>
      <c r="I1227" s="7">
        <f t="shared" si="78"/>
        <v>0.15000000000000036</v>
      </c>
      <c r="J1227">
        <v>0</v>
      </c>
    </row>
    <row r="1228" spans="1:10">
      <c r="A1228" s="432">
        <f t="shared" si="75"/>
        <v>45539</v>
      </c>
      <c r="B1228" t="s">
        <v>2454</v>
      </c>
      <c r="C1228" s="7">
        <v>3.93</v>
      </c>
      <c r="D1228" s="7">
        <v>2.21</v>
      </c>
      <c r="E1228" s="7">
        <v>3.77</v>
      </c>
      <c r="G1228" s="432">
        <f t="shared" si="76"/>
        <v>45539</v>
      </c>
      <c r="H1228" s="7">
        <f t="shared" si="77"/>
        <v>1.7200000000000002</v>
      </c>
      <c r="I1228" s="7">
        <f t="shared" si="78"/>
        <v>0.16000000000000014</v>
      </c>
      <c r="J1228">
        <v>0</v>
      </c>
    </row>
    <row r="1229" spans="1:10">
      <c r="A1229" s="432">
        <f t="shared" si="75"/>
        <v>45540</v>
      </c>
      <c r="B1229" t="s">
        <v>2455</v>
      </c>
      <c r="C1229" s="7">
        <v>3.91</v>
      </c>
      <c r="D1229" s="7">
        <v>2.2000000000000002</v>
      </c>
      <c r="E1229" s="7">
        <v>3.73</v>
      </c>
      <c r="G1229" s="432">
        <f t="shared" si="76"/>
        <v>45540</v>
      </c>
      <c r="H1229" s="7">
        <f t="shared" si="77"/>
        <v>1.71</v>
      </c>
      <c r="I1229" s="7">
        <f t="shared" si="78"/>
        <v>0.18000000000000016</v>
      </c>
      <c r="J1229">
        <v>0</v>
      </c>
    </row>
    <row r="1230" spans="1:10">
      <c r="A1230" s="432">
        <f t="shared" ref="A1230:A1290" si="79">+A1225+7</f>
        <v>45541</v>
      </c>
      <c r="B1230" t="s">
        <v>2456</v>
      </c>
      <c r="C1230" s="7">
        <v>3.92</v>
      </c>
      <c r="D1230" s="7">
        <v>2.2000000000000002</v>
      </c>
      <c r="E1230" s="7">
        <v>3.72</v>
      </c>
      <c r="G1230" s="432">
        <f t="shared" si="76"/>
        <v>45541</v>
      </c>
      <c r="H1230" s="7">
        <f t="shared" si="77"/>
        <v>1.7199999999999998</v>
      </c>
      <c r="I1230" s="7">
        <f t="shared" si="78"/>
        <v>0.19999999999999973</v>
      </c>
      <c r="J1230">
        <v>0</v>
      </c>
    </row>
    <row r="1231" spans="1:10">
      <c r="A1231" s="432">
        <f t="shared" si="79"/>
        <v>45544</v>
      </c>
      <c r="B1231" t="s">
        <v>2457</v>
      </c>
      <c r="C1231" s="7">
        <v>3.86</v>
      </c>
      <c r="D1231" s="7">
        <v>2.17</v>
      </c>
      <c r="E1231" s="7">
        <v>3.7</v>
      </c>
      <c r="G1231" s="432">
        <f t="shared" si="76"/>
        <v>45544</v>
      </c>
      <c r="H1231" s="7">
        <f t="shared" si="77"/>
        <v>1.69</v>
      </c>
      <c r="I1231" s="7">
        <f t="shared" si="78"/>
        <v>0.1599999999999997</v>
      </c>
      <c r="J1231">
        <v>0</v>
      </c>
    </row>
    <row r="1232" spans="1:10">
      <c r="A1232" s="432">
        <f t="shared" si="79"/>
        <v>45545</v>
      </c>
      <c r="B1232" t="s">
        <v>2458</v>
      </c>
      <c r="C1232" s="7">
        <v>3.83</v>
      </c>
      <c r="D1232" s="7">
        <v>2.14</v>
      </c>
      <c r="E1232" s="7">
        <v>3.65</v>
      </c>
      <c r="G1232" s="432">
        <f t="shared" si="76"/>
        <v>45545</v>
      </c>
      <c r="H1232" s="7">
        <f t="shared" si="77"/>
        <v>1.69</v>
      </c>
      <c r="I1232" s="7">
        <f t="shared" si="78"/>
        <v>0.18000000000000016</v>
      </c>
      <c r="J1232">
        <v>0</v>
      </c>
    </row>
    <row r="1233" spans="1:10">
      <c r="A1233" s="432">
        <f t="shared" si="79"/>
        <v>45546</v>
      </c>
      <c r="B1233" t="s">
        <v>2459</v>
      </c>
      <c r="C1233" s="7">
        <v>3.77</v>
      </c>
      <c r="D1233" s="7">
        <v>2.11</v>
      </c>
      <c r="E1233" s="7">
        <v>3.65</v>
      </c>
      <c r="G1233" s="432">
        <f t="shared" si="76"/>
        <v>45546</v>
      </c>
      <c r="H1233" s="7">
        <f t="shared" si="77"/>
        <v>1.6600000000000001</v>
      </c>
      <c r="I1233" s="7">
        <f t="shared" si="78"/>
        <v>0.12000000000000011</v>
      </c>
      <c r="J1233">
        <v>0</v>
      </c>
    </row>
    <row r="1234" spans="1:10">
      <c r="A1234" s="432">
        <f t="shared" si="79"/>
        <v>45547</v>
      </c>
      <c r="B1234" t="s">
        <v>2460</v>
      </c>
      <c r="C1234" s="7">
        <v>3.79</v>
      </c>
      <c r="D1234" s="7">
        <v>2.16</v>
      </c>
      <c r="E1234" s="7">
        <v>3.68</v>
      </c>
      <c r="G1234" s="432">
        <f t="shared" si="76"/>
        <v>45547</v>
      </c>
      <c r="H1234" s="7">
        <f t="shared" si="77"/>
        <v>1.63</v>
      </c>
      <c r="I1234" s="7">
        <f t="shared" si="78"/>
        <v>0.10999999999999988</v>
      </c>
      <c r="J1234">
        <v>0</v>
      </c>
    </row>
    <row r="1235" spans="1:10">
      <c r="A1235" s="432">
        <f t="shared" si="79"/>
        <v>45548</v>
      </c>
      <c r="B1235" t="s">
        <v>2461</v>
      </c>
      <c r="C1235" s="7">
        <v>3.76</v>
      </c>
      <c r="D1235" s="7">
        <v>2.14</v>
      </c>
      <c r="E1235" s="7">
        <v>3.66</v>
      </c>
      <c r="G1235" s="432">
        <f t="shared" si="76"/>
        <v>45548</v>
      </c>
      <c r="H1235" s="7">
        <f t="shared" si="77"/>
        <v>1.6199999999999997</v>
      </c>
      <c r="I1235" s="7">
        <f t="shared" si="78"/>
        <v>9.9999999999999645E-2</v>
      </c>
      <c r="J1235">
        <v>0</v>
      </c>
    </row>
    <row r="1236" spans="1:10">
      <c r="A1236" s="432">
        <f t="shared" si="79"/>
        <v>45551</v>
      </c>
      <c r="B1236" t="s">
        <v>2462</v>
      </c>
      <c r="C1236" s="7">
        <v>3.76</v>
      </c>
      <c r="D1236" s="7">
        <v>2.12</v>
      </c>
      <c r="E1236" s="7">
        <v>3.63</v>
      </c>
      <c r="G1236" s="432">
        <f t="shared" si="76"/>
        <v>45551</v>
      </c>
      <c r="H1236" s="7">
        <f t="shared" si="77"/>
        <v>1.6399999999999997</v>
      </c>
      <c r="I1236" s="7">
        <f t="shared" si="78"/>
        <v>0.12999999999999989</v>
      </c>
      <c r="J1236">
        <v>0</v>
      </c>
    </row>
    <row r="1237" spans="1:10">
      <c r="A1237" s="432">
        <f t="shared" si="79"/>
        <v>45552</v>
      </c>
      <c r="B1237" t="s">
        <v>2463</v>
      </c>
      <c r="C1237" s="7">
        <v>3.77</v>
      </c>
      <c r="D1237" s="7">
        <v>2.15</v>
      </c>
      <c r="E1237" s="7">
        <v>3.65</v>
      </c>
      <c r="G1237" s="432">
        <f t="shared" si="76"/>
        <v>45552</v>
      </c>
      <c r="H1237" s="7">
        <f t="shared" si="77"/>
        <v>1.62</v>
      </c>
      <c r="I1237" s="7">
        <f t="shared" si="78"/>
        <v>0.12000000000000011</v>
      </c>
      <c r="J1237">
        <v>0</v>
      </c>
    </row>
    <row r="1238" spans="1:10">
      <c r="A1238" s="432">
        <f t="shared" si="79"/>
        <v>45553</v>
      </c>
      <c r="B1238" t="s">
        <v>2464</v>
      </c>
      <c r="C1238" s="7">
        <v>3.84</v>
      </c>
      <c r="D1238" s="7">
        <v>2.2000000000000002</v>
      </c>
      <c r="E1238" s="7">
        <v>3.7</v>
      </c>
      <c r="G1238" s="432">
        <f t="shared" si="76"/>
        <v>45553</v>
      </c>
      <c r="H1238" s="7">
        <f t="shared" si="77"/>
        <v>1.6399999999999997</v>
      </c>
      <c r="I1238" s="7">
        <f t="shared" si="78"/>
        <v>0.13999999999999968</v>
      </c>
      <c r="J1238">
        <v>0</v>
      </c>
    </row>
    <row r="1239" spans="1:10">
      <c r="A1239" s="432">
        <f t="shared" si="79"/>
        <v>45554</v>
      </c>
      <c r="B1239" t="s">
        <v>2465</v>
      </c>
      <c r="C1239" s="7">
        <v>3.89</v>
      </c>
      <c r="D1239" s="7">
        <v>2.19</v>
      </c>
      <c r="E1239" s="7">
        <v>3.73</v>
      </c>
      <c r="G1239" s="432">
        <f t="shared" si="76"/>
        <v>45554</v>
      </c>
      <c r="H1239" s="7">
        <f t="shared" si="77"/>
        <v>1.7000000000000002</v>
      </c>
      <c r="I1239" s="7">
        <f t="shared" si="78"/>
        <v>0.16000000000000014</v>
      </c>
      <c r="J1239">
        <v>0</v>
      </c>
    </row>
    <row r="1240" spans="1:10">
      <c r="A1240" s="432">
        <f t="shared" si="79"/>
        <v>45555</v>
      </c>
      <c r="B1240" t="s">
        <v>2466</v>
      </c>
      <c r="C1240" s="7">
        <v>3.9</v>
      </c>
      <c r="D1240" s="7">
        <v>2.19</v>
      </c>
      <c r="E1240" s="7">
        <v>3.73</v>
      </c>
      <c r="G1240" s="432">
        <f t="shared" si="76"/>
        <v>45555</v>
      </c>
      <c r="H1240" s="7">
        <f t="shared" si="77"/>
        <v>1.71</v>
      </c>
      <c r="I1240" s="7">
        <f t="shared" si="78"/>
        <v>0.16999999999999993</v>
      </c>
      <c r="J1240">
        <v>0</v>
      </c>
    </row>
    <row r="1241" spans="1:10">
      <c r="A1241" s="432">
        <f t="shared" si="79"/>
        <v>45558</v>
      </c>
      <c r="B1241" t="s">
        <v>2467</v>
      </c>
      <c r="C1241" s="7">
        <v>3.92</v>
      </c>
      <c r="D1241" s="7">
        <v>2.15</v>
      </c>
      <c r="E1241" s="7">
        <v>3.75</v>
      </c>
      <c r="G1241" s="432">
        <f t="shared" si="76"/>
        <v>45558</v>
      </c>
      <c r="H1241" s="7">
        <f t="shared" si="77"/>
        <v>1.77</v>
      </c>
      <c r="I1241" s="7">
        <f t="shared" si="78"/>
        <v>0.16999999999999993</v>
      </c>
      <c r="J1241">
        <v>0</v>
      </c>
    </row>
    <row r="1242" spans="1:10">
      <c r="A1242" s="432">
        <f t="shared" si="79"/>
        <v>45559</v>
      </c>
      <c r="B1242" t="s">
        <v>2468</v>
      </c>
      <c r="C1242" s="7">
        <v>3.93</v>
      </c>
      <c r="D1242" s="7">
        <v>2.14</v>
      </c>
      <c r="E1242" s="7">
        <v>3.74</v>
      </c>
      <c r="G1242" s="432">
        <f t="shared" si="76"/>
        <v>45559</v>
      </c>
      <c r="H1242" s="7">
        <f t="shared" si="77"/>
        <v>1.79</v>
      </c>
      <c r="I1242" s="7">
        <f t="shared" si="78"/>
        <v>0.18999999999999995</v>
      </c>
      <c r="J1242">
        <v>0</v>
      </c>
    </row>
    <row r="1243" spans="1:10">
      <c r="A1243" s="432">
        <f t="shared" si="79"/>
        <v>45560</v>
      </c>
      <c r="B1243" t="s">
        <v>2469</v>
      </c>
      <c r="C1243" s="7">
        <v>3.99</v>
      </c>
      <c r="D1243" s="7">
        <v>2.1800000000000002</v>
      </c>
      <c r="E1243" s="7">
        <v>3.79</v>
      </c>
      <c r="G1243" s="432">
        <f t="shared" si="76"/>
        <v>45560</v>
      </c>
      <c r="H1243" s="7">
        <f t="shared" si="77"/>
        <v>1.81</v>
      </c>
      <c r="I1243" s="7">
        <f t="shared" si="78"/>
        <v>0.20000000000000018</v>
      </c>
      <c r="J1243">
        <v>0</v>
      </c>
    </row>
    <row r="1244" spans="1:10">
      <c r="A1244" s="432">
        <f t="shared" si="79"/>
        <v>45561</v>
      </c>
      <c r="B1244" t="s">
        <v>2470</v>
      </c>
      <c r="C1244" s="7">
        <v>4.0199999999999996</v>
      </c>
      <c r="D1244" s="7">
        <v>2.17</v>
      </c>
      <c r="E1244" s="7">
        <v>3.79</v>
      </c>
      <c r="G1244" s="432">
        <f t="shared" si="76"/>
        <v>45561</v>
      </c>
      <c r="H1244" s="7">
        <f t="shared" si="77"/>
        <v>1.8499999999999996</v>
      </c>
      <c r="I1244" s="7">
        <f t="shared" si="78"/>
        <v>0.22999999999999954</v>
      </c>
      <c r="J1244">
        <v>0</v>
      </c>
    </row>
    <row r="1245" spans="1:10">
      <c r="A1245" s="432">
        <f t="shared" si="79"/>
        <v>45562</v>
      </c>
      <c r="B1245" t="s">
        <v>2471</v>
      </c>
      <c r="C1245" s="7">
        <v>3.97</v>
      </c>
      <c r="D1245" s="7">
        <v>2.13</v>
      </c>
      <c r="E1245" s="7">
        <v>3.75</v>
      </c>
      <c r="G1245" s="432">
        <f t="shared" si="76"/>
        <v>45562</v>
      </c>
      <c r="H1245" s="7">
        <f t="shared" si="77"/>
        <v>1.8400000000000003</v>
      </c>
      <c r="I1245" s="7">
        <f t="shared" si="78"/>
        <v>0.2200000000000002</v>
      </c>
      <c r="J1245">
        <v>0</v>
      </c>
    </row>
    <row r="1246" spans="1:10">
      <c r="A1246" s="432">
        <f t="shared" si="79"/>
        <v>45565</v>
      </c>
      <c r="B1246" t="s">
        <v>2472</v>
      </c>
      <c r="C1246" s="7">
        <v>4</v>
      </c>
      <c r="D1246" s="7">
        <v>2.14</v>
      </c>
      <c r="E1246" s="7">
        <v>3.81</v>
      </c>
      <c r="G1246" s="432">
        <f t="shared" si="76"/>
        <v>45565</v>
      </c>
      <c r="H1246" s="7">
        <f t="shared" si="77"/>
        <v>1.8599999999999999</v>
      </c>
      <c r="I1246" s="7">
        <f t="shared" si="78"/>
        <v>0.18999999999999995</v>
      </c>
      <c r="J1246">
        <v>0</v>
      </c>
    </row>
    <row r="1247" spans="1:10">
      <c r="A1247" s="432">
        <f t="shared" si="79"/>
        <v>45566</v>
      </c>
      <c r="B1247" t="s">
        <v>2473</v>
      </c>
      <c r="C1247" s="7">
        <v>3.94</v>
      </c>
      <c r="D1247" s="7">
        <v>2.0499999999999998</v>
      </c>
      <c r="E1247" s="7">
        <v>3.74</v>
      </c>
      <c r="G1247" s="432">
        <f t="shared" si="76"/>
        <v>45566</v>
      </c>
      <c r="H1247" s="7">
        <f t="shared" si="77"/>
        <v>1.8900000000000001</v>
      </c>
      <c r="I1247" s="7">
        <f t="shared" si="78"/>
        <v>0.19999999999999973</v>
      </c>
      <c r="J1247">
        <v>0</v>
      </c>
    </row>
    <row r="1248" spans="1:10">
      <c r="A1248" s="432">
        <f t="shared" si="79"/>
        <v>45567</v>
      </c>
      <c r="B1248" t="s">
        <v>2474</v>
      </c>
      <c r="C1248" s="7">
        <v>4.04</v>
      </c>
      <c r="D1248" s="7">
        <v>2.1</v>
      </c>
      <c r="E1248" s="7">
        <v>3.79</v>
      </c>
      <c r="G1248" s="432">
        <f t="shared" si="76"/>
        <v>45567</v>
      </c>
      <c r="H1248" s="7">
        <f t="shared" si="77"/>
        <v>1.94</v>
      </c>
      <c r="I1248" s="7">
        <f t="shared" si="78"/>
        <v>0.25</v>
      </c>
      <c r="J1248">
        <v>0</v>
      </c>
    </row>
    <row r="1249" spans="1:10">
      <c r="A1249" s="432">
        <f t="shared" si="79"/>
        <v>45568</v>
      </c>
      <c r="B1249" t="s">
        <v>2475</v>
      </c>
      <c r="C1249" s="7">
        <v>4.0199999999999996</v>
      </c>
      <c r="D1249" s="7">
        <v>2.15</v>
      </c>
      <c r="E1249" s="7">
        <v>3.85</v>
      </c>
      <c r="G1249" s="432">
        <f t="shared" si="76"/>
        <v>45568</v>
      </c>
      <c r="H1249" s="7">
        <f t="shared" si="77"/>
        <v>1.8699999999999997</v>
      </c>
      <c r="I1249" s="7">
        <f t="shared" si="78"/>
        <v>0.16999999999999948</v>
      </c>
      <c r="J1249">
        <v>0</v>
      </c>
    </row>
    <row r="1250" spans="1:10">
      <c r="A1250" s="432">
        <f t="shared" si="79"/>
        <v>45569</v>
      </c>
      <c r="B1250" t="s">
        <v>2476</v>
      </c>
      <c r="C1250" s="7">
        <v>4.1399999999999997</v>
      </c>
      <c r="D1250" s="7">
        <v>2.2200000000000002</v>
      </c>
      <c r="E1250" s="7">
        <v>3.98</v>
      </c>
      <c r="G1250" s="432">
        <f t="shared" si="76"/>
        <v>45569</v>
      </c>
      <c r="H1250" s="7">
        <f t="shared" si="77"/>
        <v>1.9199999999999995</v>
      </c>
      <c r="I1250" s="7">
        <f t="shared" si="78"/>
        <v>0.1599999999999997</v>
      </c>
      <c r="J1250">
        <v>0</v>
      </c>
    </row>
    <row r="1251" spans="1:10">
      <c r="A1251" s="432">
        <f t="shared" si="79"/>
        <v>45572</v>
      </c>
      <c r="B1251" t="s">
        <v>2477</v>
      </c>
      <c r="C1251" s="7">
        <v>4.2</v>
      </c>
      <c r="D1251" s="7">
        <v>2.25</v>
      </c>
      <c r="E1251" s="7">
        <v>4.03</v>
      </c>
      <c r="G1251" s="432">
        <f t="shared" si="76"/>
        <v>45572</v>
      </c>
      <c r="H1251" s="7">
        <f t="shared" si="77"/>
        <v>1.9500000000000002</v>
      </c>
      <c r="I1251" s="7">
        <f t="shared" si="78"/>
        <v>0.16999999999999993</v>
      </c>
      <c r="J1251">
        <v>0</v>
      </c>
    </row>
    <row r="1252" spans="1:10">
      <c r="A1252" s="432">
        <f t="shared" si="79"/>
        <v>45573</v>
      </c>
      <c r="B1252" t="s">
        <v>2478</v>
      </c>
      <c r="C1252" s="7">
        <v>4.18</v>
      </c>
      <c r="D1252" s="7">
        <v>2.2400000000000002</v>
      </c>
      <c r="E1252" s="7">
        <v>4.04</v>
      </c>
      <c r="G1252" s="432">
        <f t="shared" si="76"/>
        <v>45573</v>
      </c>
      <c r="H1252" s="7">
        <f t="shared" si="77"/>
        <v>1.9399999999999995</v>
      </c>
      <c r="I1252" s="7">
        <f t="shared" si="78"/>
        <v>0.13999999999999968</v>
      </c>
      <c r="J1252">
        <v>0</v>
      </c>
    </row>
    <row r="1253" spans="1:10">
      <c r="A1253" s="432">
        <f t="shared" si="79"/>
        <v>45574</v>
      </c>
      <c r="B1253" t="s">
        <v>2479</v>
      </c>
      <c r="C1253" s="7" t="e">
        <v>#N/A</v>
      </c>
      <c r="D1253" s="7" t="e">
        <v>#N/A</v>
      </c>
      <c r="E1253" s="7">
        <v>4.0599999999999996</v>
      </c>
      <c r="G1253" s="432">
        <f t="shared" si="76"/>
        <v>45574</v>
      </c>
      <c r="H1253" s="7" t="e">
        <f t="shared" si="77"/>
        <v>#N/A</v>
      </c>
      <c r="I1253" s="7" t="e">
        <f t="shared" si="78"/>
        <v>#N/A</v>
      </c>
      <c r="J1253">
        <v>0</v>
      </c>
    </row>
    <row r="1254" spans="1:10">
      <c r="A1254" s="432">
        <f t="shared" si="79"/>
        <v>45575</v>
      </c>
      <c r="B1254" t="s">
        <v>2480</v>
      </c>
      <c r="C1254" s="7">
        <v>4.22</v>
      </c>
      <c r="D1254" s="7">
        <v>2.25</v>
      </c>
      <c r="E1254" s="7">
        <v>4.09</v>
      </c>
      <c r="G1254" s="432">
        <f t="shared" si="76"/>
        <v>45575</v>
      </c>
      <c r="H1254" s="7">
        <f t="shared" si="77"/>
        <v>1.9699999999999998</v>
      </c>
      <c r="I1254" s="7">
        <f t="shared" si="78"/>
        <v>0.12999999999999989</v>
      </c>
      <c r="J1254">
        <v>0</v>
      </c>
    </row>
    <row r="1255" spans="1:10">
      <c r="A1255" s="432">
        <f t="shared" si="79"/>
        <v>45576</v>
      </c>
      <c r="B1255" t="s">
        <v>2481</v>
      </c>
      <c r="C1255" s="7">
        <v>4.2</v>
      </c>
      <c r="D1255" s="7">
        <v>2.2599999999999998</v>
      </c>
      <c r="E1255" s="7">
        <v>4.08</v>
      </c>
      <c r="G1255" s="432">
        <f t="shared" si="76"/>
        <v>45576</v>
      </c>
      <c r="H1255" s="7">
        <f t="shared" ref="H1255:H1269" si="80">C1255-D1255</f>
        <v>1.9400000000000004</v>
      </c>
      <c r="I1255" s="7">
        <f t="shared" ref="I1255:I1269" si="81">C1255-E1255</f>
        <v>0.12000000000000011</v>
      </c>
      <c r="J1255">
        <v>0</v>
      </c>
    </row>
    <row r="1256" spans="1:10">
      <c r="A1256" s="432">
        <f t="shared" si="79"/>
        <v>45579</v>
      </c>
      <c r="B1256" t="s">
        <v>2482</v>
      </c>
      <c r="C1256" s="7">
        <v>4.24</v>
      </c>
      <c r="D1256" s="7">
        <v>2.27</v>
      </c>
      <c r="E1256" s="7" t="e">
        <v>#N/A</v>
      </c>
      <c r="G1256" s="432">
        <f t="shared" si="76"/>
        <v>45579</v>
      </c>
      <c r="H1256" s="7">
        <f t="shared" si="80"/>
        <v>1.9700000000000002</v>
      </c>
      <c r="I1256" s="7" t="e">
        <f t="shared" si="81"/>
        <v>#N/A</v>
      </c>
      <c r="J1256">
        <v>0</v>
      </c>
    </row>
    <row r="1257" spans="1:10">
      <c r="A1257" s="432">
        <f t="shared" si="79"/>
        <v>45580</v>
      </c>
      <c r="B1257" t="s">
        <v>2483</v>
      </c>
      <c r="C1257" s="7">
        <v>4.17</v>
      </c>
      <c r="D1257" s="7">
        <v>2.2200000000000002</v>
      </c>
      <c r="E1257" s="7">
        <v>4.03</v>
      </c>
      <c r="G1257" s="432">
        <f t="shared" si="76"/>
        <v>45580</v>
      </c>
      <c r="H1257" s="7">
        <f t="shared" si="80"/>
        <v>1.9499999999999997</v>
      </c>
      <c r="I1257" s="7">
        <f t="shared" si="81"/>
        <v>0.13999999999999968</v>
      </c>
      <c r="J1257">
        <v>0</v>
      </c>
    </row>
    <row r="1258" spans="1:10">
      <c r="A1258" s="432">
        <f t="shared" si="79"/>
        <v>45581</v>
      </c>
      <c r="B1258" t="s">
        <v>2484</v>
      </c>
      <c r="C1258" s="7">
        <v>4.07</v>
      </c>
      <c r="D1258" s="7">
        <v>2.19</v>
      </c>
      <c r="E1258" s="7">
        <v>4.0199999999999996</v>
      </c>
      <c r="G1258" s="432">
        <f t="shared" si="76"/>
        <v>45581</v>
      </c>
      <c r="H1258" s="7">
        <f t="shared" si="80"/>
        <v>1.8800000000000003</v>
      </c>
      <c r="I1258" s="7">
        <f t="shared" si="81"/>
        <v>5.0000000000000711E-2</v>
      </c>
      <c r="J1258">
        <v>0</v>
      </c>
    </row>
    <row r="1259" spans="1:10">
      <c r="A1259" s="432">
        <f t="shared" si="79"/>
        <v>45582</v>
      </c>
      <c r="B1259" t="s">
        <v>2485</v>
      </c>
      <c r="C1259" s="7">
        <v>4.09</v>
      </c>
      <c r="D1259" s="7">
        <v>2.2000000000000002</v>
      </c>
      <c r="E1259" s="7">
        <v>4.09</v>
      </c>
      <c r="G1259" s="432">
        <f t="shared" si="76"/>
        <v>45582</v>
      </c>
      <c r="H1259" s="7">
        <f t="shared" si="80"/>
        <v>1.8899999999999997</v>
      </c>
      <c r="I1259" s="7">
        <f t="shared" si="81"/>
        <v>0</v>
      </c>
      <c r="J1259">
        <v>0</v>
      </c>
    </row>
    <row r="1260" spans="1:10">
      <c r="A1260" s="432">
        <f t="shared" si="79"/>
        <v>45583</v>
      </c>
      <c r="B1260" t="s">
        <v>2486</v>
      </c>
      <c r="C1260" s="7">
        <v>4.05</v>
      </c>
      <c r="D1260" s="7">
        <v>2.19</v>
      </c>
      <c r="E1260" s="7">
        <v>4.08</v>
      </c>
      <c r="G1260" s="432">
        <f t="shared" si="76"/>
        <v>45583</v>
      </c>
      <c r="H1260" s="7">
        <f t="shared" si="80"/>
        <v>1.8599999999999999</v>
      </c>
      <c r="I1260" s="7">
        <f t="shared" si="81"/>
        <v>-3.0000000000000249E-2</v>
      </c>
      <c r="J1260">
        <v>0</v>
      </c>
    </row>
    <row r="1261" spans="1:10">
      <c r="A1261" s="432">
        <f t="shared" si="79"/>
        <v>45586</v>
      </c>
      <c r="B1261" t="s">
        <v>2487</v>
      </c>
      <c r="C1261" s="7">
        <v>4.1399999999999997</v>
      </c>
      <c r="D1261" s="7">
        <v>2.29</v>
      </c>
      <c r="E1261" s="7">
        <v>4.1900000000000004</v>
      </c>
      <c r="G1261" s="432">
        <f t="shared" si="76"/>
        <v>45586</v>
      </c>
      <c r="H1261" s="7">
        <f t="shared" si="80"/>
        <v>1.8499999999999996</v>
      </c>
      <c r="I1261" s="7">
        <f t="shared" si="81"/>
        <v>-5.0000000000000711E-2</v>
      </c>
      <c r="J1261">
        <v>0</v>
      </c>
    </row>
    <row r="1262" spans="1:10">
      <c r="A1262" s="432">
        <f t="shared" si="79"/>
        <v>45587</v>
      </c>
      <c r="B1262" t="s">
        <v>2488</v>
      </c>
      <c r="C1262" s="7">
        <v>4.16</v>
      </c>
      <c r="D1262" s="7">
        <v>2.31</v>
      </c>
      <c r="E1262" s="7">
        <v>4.2</v>
      </c>
      <c r="G1262" s="432">
        <f t="shared" si="76"/>
        <v>45587</v>
      </c>
      <c r="H1262" s="7">
        <f t="shared" si="80"/>
        <v>1.85</v>
      </c>
      <c r="I1262" s="7">
        <f t="shared" si="81"/>
        <v>-4.0000000000000036E-2</v>
      </c>
      <c r="J1262">
        <v>0</v>
      </c>
    </row>
    <row r="1263" spans="1:10">
      <c r="A1263" s="432">
        <f t="shared" si="79"/>
        <v>45588</v>
      </c>
      <c r="B1263" t="s">
        <v>2489</v>
      </c>
      <c r="C1263" s="7">
        <v>4.21</v>
      </c>
      <c r="D1263" s="7">
        <v>2.3199999999999998</v>
      </c>
      <c r="E1263" s="7">
        <v>4.24</v>
      </c>
      <c r="G1263" s="432">
        <f t="shared" si="76"/>
        <v>45588</v>
      </c>
      <c r="H1263" s="7">
        <f t="shared" si="80"/>
        <v>1.8900000000000001</v>
      </c>
      <c r="I1263" s="7">
        <f t="shared" si="81"/>
        <v>-3.0000000000000249E-2</v>
      </c>
      <c r="J1263">
        <v>0</v>
      </c>
    </row>
    <row r="1264" spans="1:10">
      <c r="A1264" s="432">
        <f t="shared" si="79"/>
        <v>45589</v>
      </c>
      <c r="B1264" t="s">
        <v>2490</v>
      </c>
      <c r="C1264" s="7">
        <v>4.2300000000000004</v>
      </c>
      <c r="D1264" s="7">
        <v>2.27</v>
      </c>
      <c r="E1264" s="7">
        <v>4.21</v>
      </c>
      <c r="G1264" s="432">
        <f t="shared" si="76"/>
        <v>45589</v>
      </c>
      <c r="H1264" s="7">
        <f t="shared" si="80"/>
        <v>1.9600000000000004</v>
      </c>
      <c r="I1264" s="7">
        <f t="shared" si="81"/>
        <v>2.0000000000000462E-2</v>
      </c>
      <c r="J1264">
        <v>0</v>
      </c>
    </row>
    <row r="1265" spans="1:10">
      <c r="A1265" s="432">
        <f t="shared" si="79"/>
        <v>45590</v>
      </c>
      <c r="B1265" t="s">
        <v>2491</v>
      </c>
      <c r="C1265" s="7">
        <v>4.24</v>
      </c>
      <c r="D1265" s="7">
        <v>2.2999999999999998</v>
      </c>
      <c r="E1265" s="7">
        <v>4.25</v>
      </c>
      <c r="G1265" s="432">
        <f t="shared" si="76"/>
        <v>45590</v>
      </c>
      <c r="H1265" s="7">
        <f t="shared" si="80"/>
        <v>1.9400000000000004</v>
      </c>
      <c r="I1265" s="7">
        <f t="shared" si="81"/>
        <v>-9.9999999999997868E-3</v>
      </c>
      <c r="J1265">
        <v>0</v>
      </c>
    </row>
    <row r="1266" spans="1:10">
      <c r="A1266" s="432">
        <f t="shared" si="79"/>
        <v>45593</v>
      </c>
      <c r="B1266" t="s">
        <v>2492</v>
      </c>
      <c r="C1266" s="7">
        <v>4.25</v>
      </c>
      <c r="D1266" s="7">
        <v>2.2799999999999998</v>
      </c>
      <c r="E1266" s="7">
        <v>4.28</v>
      </c>
      <c r="G1266" s="432">
        <f t="shared" si="76"/>
        <v>45593</v>
      </c>
      <c r="H1266" s="7">
        <f t="shared" si="80"/>
        <v>1.9700000000000002</v>
      </c>
      <c r="I1266" s="7">
        <f t="shared" si="81"/>
        <v>-3.0000000000000249E-2</v>
      </c>
      <c r="J1266">
        <v>0</v>
      </c>
    </row>
    <row r="1267" spans="1:10">
      <c r="A1267" s="432">
        <f t="shared" si="79"/>
        <v>45594</v>
      </c>
      <c r="B1267" t="s">
        <v>2493</v>
      </c>
      <c r="C1267" s="7">
        <v>4.29</v>
      </c>
      <c r="D1267" s="7">
        <v>2.33</v>
      </c>
      <c r="E1267" s="7">
        <v>4.28</v>
      </c>
      <c r="G1267" s="432">
        <f t="shared" si="76"/>
        <v>45594</v>
      </c>
      <c r="H1267" s="7">
        <f t="shared" si="80"/>
        <v>1.96</v>
      </c>
      <c r="I1267" s="7">
        <f t="shared" si="81"/>
        <v>9.9999999999997868E-3</v>
      </c>
      <c r="J1267">
        <v>0</v>
      </c>
    </row>
    <row r="1268" spans="1:10">
      <c r="A1268" s="432">
        <f t="shared" si="79"/>
        <v>45595</v>
      </c>
      <c r="B1268" t="s">
        <v>2494</v>
      </c>
      <c r="C1268" s="7">
        <v>4.37</v>
      </c>
      <c r="D1268" s="7">
        <v>2.4</v>
      </c>
      <c r="E1268" s="7">
        <v>4.29</v>
      </c>
      <c r="G1268" s="432">
        <f t="shared" si="76"/>
        <v>45595</v>
      </c>
      <c r="H1268" s="7">
        <f t="shared" si="80"/>
        <v>1.9700000000000002</v>
      </c>
      <c r="I1268" s="7">
        <f t="shared" si="81"/>
        <v>8.0000000000000071E-2</v>
      </c>
      <c r="J1268">
        <v>0</v>
      </c>
    </row>
    <row r="1269" spans="1:10">
      <c r="A1269" s="432">
        <f t="shared" si="79"/>
        <v>45596</v>
      </c>
      <c r="B1269" t="s">
        <v>2495</v>
      </c>
      <c r="C1269" s="7">
        <v>4.43</v>
      </c>
      <c r="D1269" s="7">
        <v>2.39</v>
      </c>
      <c r="E1269" s="7">
        <v>4.28</v>
      </c>
      <c r="G1269" s="432">
        <f t="shared" si="76"/>
        <v>45596</v>
      </c>
      <c r="H1269" s="7">
        <f t="shared" si="80"/>
        <v>2.0399999999999996</v>
      </c>
      <c r="I1269" s="7">
        <f t="shared" si="81"/>
        <v>0.14999999999999947</v>
      </c>
      <c r="J1269">
        <v>0</v>
      </c>
    </row>
    <row r="1270" spans="1:10">
      <c r="A1270" s="432">
        <f t="shared" si="79"/>
        <v>45597</v>
      </c>
      <c r="G1270" s="432">
        <f t="shared" si="76"/>
        <v>45597</v>
      </c>
      <c r="J1270">
        <v>0</v>
      </c>
    </row>
    <row r="1271" spans="1:10">
      <c r="A1271" s="432">
        <f t="shared" si="79"/>
        <v>45600</v>
      </c>
      <c r="G1271" s="432">
        <f t="shared" si="76"/>
        <v>45600</v>
      </c>
      <c r="J1271">
        <v>0</v>
      </c>
    </row>
    <row r="1272" spans="1:10">
      <c r="A1272" s="432">
        <f t="shared" si="79"/>
        <v>45601</v>
      </c>
      <c r="G1272" s="432">
        <f t="shared" si="76"/>
        <v>45601</v>
      </c>
      <c r="J1272">
        <v>0</v>
      </c>
    </row>
    <row r="1273" spans="1:10">
      <c r="A1273" s="432">
        <f t="shared" si="79"/>
        <v>45602</v>
      </c>
      <c r="G1273" s="432">
        <f t="shared" si="76"/>
        <v>45602</v>
      </c>
      <c r="J1273">
        <v>0</v>
      </c>
    </row>
    <row r="1274" spans="1:10">
      <c r="A1274" s="432">
        <f t="shared" si="79"/>
        <v>45603</v>
      </c>
      <c r="G1274" s="432">
        <f t="shared" si="76"/>
        <v>45603</v>
      </c>
      <c r="J1274">
        <v>0</v>
      </c>
    </row>
    <row r="1275" spans="1:10">
      <c r="A1275" s="432">
        <f t="shared" si="79"/>
        <v>45604</v>
      </c>
      <c r="G1275" s="432">
        <f t="shared" si="76"/>
        <v>45604</v>
      </c>
      <c r="J1275">
        <v>0</v>
      </c>
    </row>
    <row r="1276" spans="1:10">
      <c r="A1276" s="432">
        <f t="shared" si="79"/>
        <v>45607</v>
      </c>
      <c r="G1276" s="432">
        <f t="shared" si="76"/>
        <v>45607</v>
      </c>
      <c r="J1276">
        <v>0</v>
      </c>
    </row>
    <row r="1277" spans="1:10">
      <c r="A1277" s="432">
        <f t="shared" si="79"/>
        <v>45608</v>
      </c>
      <c r="G1277" s="432">
        <f t="shared" si="76"/>
        <v>45608</v>
      </c>
      <c r="J1277">
        <v>0</v>
      </c>
    </row>
    <row r="1278" spans="1:10">
      <c r="A1278" s="432">
        <f t="shared" si="79"/>
        <v>45609</v>
      </c>
      <c r="G1278" s="432">
        <f t="shared" si="76"/>
        <v>45609</v>
      </c>
      <c r="J1278">
        <v>0</v>
      </c>
    </row>
    <row r="1279" spans="1:10">
      <c r="A1279" s="432">
        <f t="shared" si="79"/>
        <v>45610</v>
      </c>
      <c r="G1279" s="432">
        <f t="shared" si="76"/>
        <v>45610</v>
      </c>
      <c r="J1279">
        <v>0</v>
      </c>
    </row>
    <row r="1280" spans="1:10">
      <c r="A1280" s="432">
        <f t="shared" si="79"/>
        <v>45611</v>
      </c>
      <c r="G1280" s="432">
        <f t="shared" si="76"/>
        <v>45611</v>
      </c>
      <c r="J1280">
        <v>0</v>
      </c>
    </row>
    <row r="1281" spans="1:10">
      <c r="A1281" s="432">
        <f t="shared" si="79"/>
        <v>45614</v>
      </c>
      <c r="G1281" s="432">
        <f t="shared" si="76"/>
        <v>45614</v>
      </c>
      <c r="J1281">
        <v>0</v>
      </c>
    </row>
    <row r="1282" spans="1:10">
      <c r="A1282" s="432">
        <f t="shared" si="79"/>
        <v>45615</v>
      </c>
      <c r="G1282" s="432">
        <f t="shared" si="76"/>
        <v>45615</v>
      </c>
      <c r="J1282">
        <v>0</v>
      </c>
    </row>
    <row r="1283" spans="1:10">
      <c r="A1283" s="432">
        <f t="shared" si="79"/>
        <v>45616</v>
      </c>
      <c r="G1283" s="432">
        <f t="shared" si="76"/>
        <v>45616</v>
      </c>
      <c r="J1283">
        <v>0</v>
      </c>
    </row>
    <row r="1284" spans="1:10">
      <c r="A1284" s="432">
        <f t="shared" si="79"/>
        <v>45617</v>
      </c>
      <c r="G1284" s="432">
        <f t="shared" si="76"/>
        <v>45617</v>
      </c>
      <c r="J1284">
        <v>0</v>
      </c>
    </row>
    <row r="1285" spans="1:10">
      <c r="A1285" s="432">
        <f t="shared" si="79"/>
        <v>45618</v>
      </c>
      <c r="G1285" s="432">
        <f t="shared" si="76"/>
        <v>45618</v>
      </c>
      <c r="J1285">
        <v>0</v>
      </c>
    </row>
    <row r="1286" spans="1:10">
      <c r="A1286" s="432">
        <f t="shared" si="79"/>
        <v>45621</v>
      </c>
      <c r="G1286" s="432">
        <f t="shared" si="76"/>
        <v>45621</v>
      </c>
      <c r="J1286">
        <v>0</v>
      </c>
    </row>
    <row r="1287" spans="1:10">
      <c r="A1287" s="432">
        <f t="shared" si="79"/>
        <v>45622</v>
      </c>
      <c r="G1287" s="432">
        <f t="shared" si="76"/>
        <v>45622</v>
      </c>
      <c r="J1287">
        <v>0</v>
      </c>
    </row>
    <row r="1288" spans="1:10">
      <c r="A1288" s="432">
        <f t="shared" si="79"/>
        <v>45623</v>
      </c>
      <c r="G1288" s="432">
        <f t="shared" si="76"/>
        <v>45623</v>
      </c>
      <c r="J1288">
        <v>0</v>
      </c>
    </row>
    <row r="1289" spans="1:10">
      <c r="A1289" s="432">
        <f t="shared" si="79"/>
        <v>45624</v>
      </c>
      <c r="G1289" s="432">
        <f t="shared" ref="G1289:G1290" si="82">A1289</f>
        <v>45624</v>
      </c>
      <c r="J1289">
        <v>0</v>
      </c>
    </row>
    <row r="1290" spans="1:10">
      <c r="A1290" s="432">
        <f t="shared" si="79"/>
        <v>45625</v>
      </c>
      <c r="G1290" s="432">
        <f t="shared" si="82"/>
        <v>45625</v>
      </c>
      <c r="J1290">
        <v>0</v>
      </c>
    </row>
    <row r="1291" spans="1:10">
      <c r="A1291" s="43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E273F-FBE0-4BE8-B39B-E4632E137619}">
  <sheetPr codeName="Sheet21">
    <tabColor theme="5"/>
    <pageSetUpPr fitToPage="1"/>
  </sheetPr>
  <dimension ref="A1:BS101"/>
  <sheetViews>
    <sheetView zoomScaleNormal="100" workbookViewId="0">
      <pane xSplit="2" ySplit="4" topLeftCell="J54" activePane="bottomRight" state="frozen"/>
      <selection activeCell="C25" sqref="C25"/>
      <selection pane="topRight" activeCell="C25" sqref="C25"/>
      <selection pane="bottomLeft" activeCell="C25" sqref="C25"/>
      <selection pane="bottomRight" activeCell="O67" sqref="O67"/>
    </sheetView>
  </sheetViews>
  <sheetFormatPr defaultColWidth="9.1796875" defaultRowHeight="15.5"/>
  <cols>
    <col min="1" max="1" width="9.1796875" style="49"/>
    <col min="2" max="2" width="8.54296875" style="49" bestFit="1" customWidth="1"/>
    <col min="3" max="3" width="12.81640625" style="49" customWidth="1"/>
    <col min="4" max="4" width="13.453125" style="49" customWidth="1"/>
    <col min="5" max="5" width="13.54296875" style="49" customWidth="1"/>
    <col min="6" max="6" width="12.81640625" style="49" customWidth="1"/>
    <col min="7" max="7" width="13.54296875" style="49" bestFit="1" customWidth="1"/>
    <col min="8" max="9" width="12.81640625" style="49" customWidth="1"/>
    <col min="10" max="10" width="2.453125" style="49" customWidth="1"/>
    <col min="11" max="15" width="12.81640625" style="49" customWidth="1"/>
    <col min="16" max="16" width="2.1796875" style="49" customWidth="1"/>
    <col min="17" max="18" width="12.81640625" style="49" customWidth="1"/>
    <col min="19" max="19" width="2.1796875" style="49" customWidth="1"/>
    <col min="20" max="20" width="15.81640625" style="49" customWidth="1"/>
    <col min="21" max="21" width="15.81640625" style="49" bestFit="1" customWidth="1"/>
    <col min="22" max="22" width="15.81640625" style="49" customWidth="1"/>
    <col min="23" max="23" width="2.54296875" style="49" customWidth="1"/>
    <col min="24" max="24" width="15.81640625" style="49" bestFit="1" customWidth="1"/>
    <col min="25" max="26" width="15.81640625" style="49" customWidth="1"/>
    <col min="27" max="27" width="15.81640625" style="49" bestFit="1" customWidth="1"/>
    <col min="28" max="29" width="15.81640625" style="49" customWidth="1"/>
    <col min="30" max="30" width="10.81640625" style="49" customWidth="1"/>
    <col min="31" max="32" width="14.1796875" style="49" customWidth="1"/>
    <col min="33" max="33" width="10.81640625" style="15" customWidth="1"/>
    <col min="34" max="70" width="9.1796875" style="15"/>
    <col min="71" max="71" width="0" style="15" hidden="1" customWidth="1"/>
    <col min="72" max="16384" width="9.1796875" style="15"/>
  </cols>
  <sheetData>
    <row r="1" spans="1:71" ht="29.25" customHeight="1" thickBot="1">
      <c r="A1" s="9"/>
      <c r="B1" s="10"/>
      <c r="C1" s="439" t="s">
        <v>34</v>
      </c>
      <c r="D1" s="439"/>
      <c r="E1" s="439"/>
      <c r="F1" s="439"/>
      <c r="G1" s="439"/>
      <c r="H1" s="439"/>
      <c r="I1" s="439"/>
      <c r="J1" s="439"/>
      <c r="K1" s="439"/>
      <c r="L1" s="439"/>
      <c r="M1" s="439"/>
      <c r="N1" s="439"/>
      <c r="O1" s="439"/>
      <c r="P1" s="439"/>
      <c r="Q1" s="439"/>
      <c r="R1" s="439"/>
      <c r="S1" s="439"/>
      <c r="T1" s="439"/>
      <c r="U1" s="439"/>
      <c r="V1" s="439"/>
      <c r="W1" s="439"/>
      <c r="X1" s="439"/>
      <c r="Y1" s="439"/>
      <c r="Z1" s="439"/>
      <c r="AA1" s="439"/>
      <c r="AB1" s="439"/>
      <c r="AC1" s="440"/>
      <c r="AD1" s="11"/>
      <c r="AE1" s="12"/>
      <c r="AF1" s="13"/>
      <c r="AG1" s="14"/>
    </row>
    <row r="2" spans="1:71" s="25" customFormat="1" ht="15.75" customHeight="1">
      <c r="A2" s="16"/>
      <c r="B2" s="17"/>
      <c r="C2" s="18"/>
      <c r="D2" s="18"/>
      <c r="E2" s="18"/>
      <c r="F2" s="18"/>
      <c r="G2" s="18"/>
      <c r="H2" s="18"/>
      <c r="I2" s="19"/>
      <c r="J2" s="20"/>
      <c r="K2" s="18"/>
      <c r="L2" s="21"/>
      <c r="M2" s="18"/>
      <c r="N2" s="18"/>
      <c r="O2" s="18"/>
      <c r="P2" s="20"/>
      <c r="Q2" s="20"/>
      <c r="R2" s="22"/>
      <c r="S2" s="20"/>
      <c r="T2" s="22"/>
      <c r="U2" s="22"/>
      <c r="V2" s="22"/>
      <c r="W2" s="20"/>
      <c r="X2" s="22"/>
      <c r="Y2" s="22"/>
      <c r="Z2" s="22"/>
      <c r="AA2" s="22"/>
      <c r="AB2" s="22"/>
      <c r="AC2" s="22"/>
      <c r="AD2" s="11"/>
      <c r="AE2" s="23"/>
      <c r="AF2" s="20"/>
      <c r="AG2" s="24"/>
    </row>
    <row r="3" spans="1:71" s="25" customFormat="1" ht="15.75" customHeight="1">
      <c r="A3" s="16"/>
      <c r="B3" s="17"/>
      <c r="C3" s="441" t="s">
        <v>35</v>
      </c>
      <c r="D3" s="441"/>
      <c r="E3" s="441"/>
      <c r="F3" s="441"/>
      <c r="G3" s="441"/>
      <c r="H3" s="441"/>
      <c r="I3" s="441"/>
      <c r="J3" s="20"/>
      <c r="K3" s="442" t="s">
        <v>36</v>
      </c>
      <c r="L3" s="442"/>
      <c r="M3" s="442"/>
      <c r="N3" s="442"/>
      <c r="O3" s="442"/>
      <c r="P3" s="20"/>
      <c r="Q3" s="443" t="s">
        <v>37</v>
      </c>
      <c r="R3" s="443"/>
      <c r="S3" s="20"/>
      <c r="T3" s="443" t="s">
        <v>38</v>
      </c>
      <c r="U3" s="443"/>
      <c r="V3" s="443"/>
      <c r="W3" s="20"/>
      <c r="X3" s="442" t="s">
        <v>39</v>
      </c>
      <c r="Y3" s="442"/>
      <c r="Z3" s="442"/>
      <c r="AA3" s="442"/>
      <c r="AB3" s="442"/>
      <c r="AC3" s="444"/>
      <c r="AD3" s="11"/>
      <c r="AE3" s="433" t="s">
        <v>40</v>
      </c>
      <c r="AF3" s="434"/>
      <c r="AG3" s="435"/>
    </row>
    <row r="4" spans="1:71" s="32" customFormat="1" ht="57.75" customHeight="1">
      <c r="A4" s="16"/>
      <c r="B4" s="27"/>
      <c r="C4" s="27" t="s">
        <v>41</v>
      </c>
      <c r="D4" s="27" t="s">
        <v>42</v>
      </c>
      <c r="E4" s="27" t="s">
        <v>43</v>
      </c>
      <c r="F4" s="27" t="s">
        <v>44</v>
      </c>
      <c r="G4" s="27" t="s">
        <v>45</v>
      </c>
      <c r="H4" s="27" t="s">
        <v>46</v>
      </c>
      <c r="I4" s="27" t="s">
        <v>47</v>
      </c>
      <c r="J4" s="27"/>
      <c r="K4" s="27" t="s">
        <v>48</v>
      </c>
      <c r="L4" s="27" t="s">
        <v>49</v>
      </c>
      <c r="M4" s="27" t="s">
        <v>50</v>
      </c>
      <c r="N4" s="27" t="s">
        <v>51</v>
      </c>
      <c r="O4" s="27" t="s">
        <v>52</v>
      </c>
      <c r="P4" s="27"/>
      <c r="Q4" s="27" t="s">
        <v>53</v>
      </c>
      <c r="R4" s="27" t="s">
        <v>54</v>
      </c>
      <c r="S4" s="27"/>
      <c r="T4" s="27" t="s">
        <v>55</v>
      </c>
      <c r="U4" s="27" t="s">
        <v>56</v>
      </c>
      <c r="V4" s="27" t="s">
        <v>57</v>
      </c>
      <c r="W4" s="27"/>
      <c r="X4" s="27" t="s">
        <v>58</v>
      </c>
      <c r="Y4" s="27" t="s">
        <v>26</v>
      </c>
      <c r="Z4" s="27" t="s">
        <v>27</v>
      </c>
      <c r="AA4" s="27" t="s">
        <v>59</v>
      </c>
      <c r="AB4" s="28" t="s">
        <v>60</v>
      </c>
      <c r="AC4" s="28" t="s">
        <v>61</v>
      </c>
      <c r="AD4" s="29"/>
      <c r="AE4" s="30" t="s">
        <v>62</v>
      </c>
      <c r="AF4" s="28" t="s">
        <v>63</v>
      </c>
      <c r="AG4" s="31" t="s">
        <v>64</v>
      </c>
      <c r="BS4" s="32" t="s">
        <v>65</v>
      </c>
    </row>
    <row r="5" spans="1:71" s="40" customFormat="1">
      <c r="A5" s="16"/>
      <c r="B5" s="33" t="s">
        <v>66</v>
      </c>
      <c r="C5" s="34">
        <v>42.940919037199123</v>
      </c>
      <c r="D5" s="34">
        <v>38.599562363238512</v>
      </c>
      <c r="E5" s="34">
        <v>33.23413566739606</v>
      </c>
      <c r="F5" s="34">
        <v>2.634573304157549</v>
      </c>
      <c r="G5" s="34">
        <v>2.7308533916849012</v>
      </c>
      <c r="H5" s="34">
        <v>5.3654266958424506</v>
      </c>
      <c r="I5" s="34">
        <v>37.207877461706786</v>
      </c>
      <c r="J5" s="34"/>
      <c r="K5" s="34" t="s">
        <v>67</v>
      </c>
      <c r="L5" s="34">
        <v>-6.9759299781181614</v>
      </c>
      <c r="M5" s="34">
        <v>7.6936542669584247</v>
      </c>
      <c r="N5" s="34" t="s">
        <v>67</v>
      </c>
      <c r="O5" s="34" t="s">
        <v>67</v>
      </c>
      <c r="P5" s="34"/>
      <c r="Q5" s="34">
        <v>-4.3413566739606129</v>
      </c>
      <c r="R5" s="34" t="s">
        <v>67</v>
      </c>
      <c r="S5" s="34"/>
      <c r="T5" s="34">
        <v>-5.9256017505470462</v>
      </c>
      <c r="U5" s="34">
        <v>-4.3413566739606129</v>
      </c>
      <c r="V5" s="34">
        <v>4.5514223194748356</v>
      </c>
      <c r="W5" s="34"/>
      <c r="X5" s="34" t="s">
        <v>67</v>
      </c>
      <c r="Y5" s="34"/>
      <c r="Z5" s="34"/>
      <c r="AA5" s="34">
        <v>-3.7986870897155356</v>
      </c>
      <c r="AB5" s="34" t="s">
        <v>67</v>
      </c>
      <c r="AC5" s="35" t="s">
        <v>67</v>
      </c>
      <c r="AD5" s="36"/>
      <c r="AE5" s="37">
        <v>11.425000000000001</v>
      </c>
      <c r="AF5" s="38" t="s">
        <v>67</v>
      </c>
      <c r="AG5" s="39" t="s">
        <v>67</v>
      </c>
    </row>
    <row r="6" spans="1:71" s="40" customFormat="1">
      <c r="A6" s="16"/>
      <c r="B6" s="33" t="s">
        <v>68</v>
      </c>
      <c r="C6" s="34">
        <v>43.298545484427642</v>
      </c>
      <c r="D6" s="34">
        <v>38.474813049552139</v>
      </c>
      <c r="E6" s="34">
        <v>32.78001479168379</v>
      </c>
      <c r="F6" s="34">
        <v>2.9912071657490342</v>
      </c>
      <c r="G6" s="34">
        <v>2.7035910921193196</v>
      </c>
      <c r="H6" s="34">
        <v>5.6947982578683529</v>
      </c>
      <c r="I6" s="34">
        <v>36.929903854055382</v>
      </c>
      <c r="J6" s="34"/>
      <c r="K6" s="34" t="s">
        <v>67</v>
      </c>
      <c r="L6" s="34">
        <v>-7.8149396006245375</v>
      </c>
      <c r="M6" s="34">
        <v>7.8724628153504801</v>
      </c>
      <c r="N6" s="34" t="s">
        <v>67</v>
      </c>
      <c r="O6" s="34" t="s">
        <v>67</v>
      </c>
      <c r="P6" s="34"/>
      <c r="Q6" s="34">
        <v>-4.8237324348755033</v>
      </c>
      <c r="R6" s="34" t="s">
        <v>67</v>
      </c>
      <c r="S6" s="34"/>
      <c r="T6" s="34">
        <v>-6.5247760703426732</v>
      </c>
      <c r="U6" s="34">
        <v>-4.8237324348755033</v>
      </c>
      <c r="V6" s="34">
        <v>4.2649354918234854</v>
      </c>
      <c r="W6" s="34"/>
      <c r="X6" s="34" t="s">
        <v>67</v>
      </c>
      <c r="Y6" s="34"/>
      <c r="Z6" s="34"/>
      <c r="AA6" s="34">
        <v>-4.2320650834086617</v>
      </c>
      <c r="AB6" s="34" t="s">
        <v>67</v>
      </c>
      <c r="AC6" s="35" t="s">
        <v>67</v>
      </c>
      <c r="AD6" s="36"/>
      <c r="AE6" s="37">
        <v>12.169</v>
      </c>
      <c r="AF6" s="37" t="s">
        <v>67</v>
      </c>
      <c r="AG6" s="41" t="s">
        <v>67</v>
      </c>
    </row>
    <row r="7" spans="1:71" s="40" customFormat="1">
      <c r="A7" s="42"/>
      <c r="B7" s="33" t="s">
        <v>69</v>
      </c>
      <c r="C7" s="34">
        <v>42.8414442700157</v>
      </c>
      <c r="D7" s="34">
        <v>39.183673469387756</v>
      </c>
      <c r="E7" s="34">
        <v>32.629513343799061</v>
      </c>
      <c r="F7" s="34">
        <v>3.7598116169544742</v>
      </c>
      <c r="G7" s="34">
        <v>2.794348508634223</v>
      </c>
      <c r="H7" s="34">
        <v>6.5541601255886972</v>
      </c>
      <c r="I7" s="34">
        <v>36.07535321821036</v>
      </c>
      <c r="J7" s="34"/>
      <c r="K7" s="34" t="s">
        <v>67</v>
      </c>
      <c r="L7" s="34">
        <v>-7.4175824175824179</v>
      </c>
      <c r="M7" s="34">
        <v>6.4678178963893247</v>
      </c>
      <c r="N7" s="34" t="s">
        <v>67</v>
      </c>
      <c r="O7" s="34" t="s">
        <v>67</v>
      </c>
      <c r="P7" s="34"/>
      <c r="Q7" s="34">
        <v>-3.6577708006279437</v>
      </c>
      <c r="R7" s="34" t="s">
        <v>67</v>
      </c>
      <c r="S7" s="34"/>
      <c r="T7" s="34">
        <v>-5.8477237048665618</v>
      </c>
      <c r="U7" s="34">
        <v>-3.6577708006279437</v>
      </c>
      <c r="V7" s="34">
        <v>4.1679748822605962</v>
      </c>
      <c r="W7" s="34"/>
      <c r="X7" s="34" t="s">
        <v>67</v>
      </c>
      <c r="Y7" s="34"/>
      <c r="Z7" s="34"/>
      <c r="AA7" s="34">
        <v>-3.2731554160125591</v>
      </c>
      <c r="AB7" s="34" t="s">
        <v>67</v>
      </c>
      <c r="AC7" s="35" t="s">
        <v>67</v>
      </c>
      <c r="AD7" s="36"/>
      <c r="AE7" s="37">
        <v>12.74</v>
      </c>
      <c r="AF7" s="37" t="s">
        <v>67</v>
      </c>
      <c r="AG7" s="41" t="s">
        <v>67</v>
      </c>
    </row>
    <row r="8" spans="1:71" s="40" customFormat="1">
      <c r="A8" s="42"/>
      <c r="B8" s="33" t="s">
        <v>70</v>
      </c>
      <c r="C8" s="34">
        <v>41.131231210235612</v>
      </c>
      <c r="D8" s="34">
        <v>40.648814933929941</v>
      </c>
      <c r="E8" s="34">
        <v>32.300915891770956</v>
      </c>
      <c r="F8" s="34">
        <v>5.4394183038523387</v>
      </c>
      <c r="G8" s="34">
        <v>2.9084807383066487</v>
      </c>
      <c r="H8" s="34">
        <v>8.3478990421589856</v>
      </c>
      <c r="I8" s="34">
        <v>34.782912675662445</v>
      </c>
      <c r="J8" s="34"/>
      <c r="K8" s="34" t="s">
        <v>67</v>
      </c>
      <c r="L8" s="34">
        <v>-5.9218345801580083</v>
      </c>
      <c r="M8" s="34">
        <v>3.411871635321261</v>
      </c>
      <c r="N8" s="34" t="s">
        <v>67</v>
      </c>
      <c r="O8" s="34" t="s">
        <v>67</v>
      </c>
      <c r="P8" s="34"/>
      <c r="Q8" s="34">
        <v>-0.48241627630567019</v>
      </c>
      <c r="R8" s="34" t="s">
        <v>67</v>
      </c>
      <c r="S8" s="34"/>
      <c r="T8" s="34">
        <v>-2.6847514507445993</v>
      </c>
      <c r="U8" s="34">
        <v>-0.48241627630567019</v>
      </c>
      <c r="V8" s="34">
        <v>4.0481017968258408</v>
      </c>
      <c r="W8" s="34"/>
      <c r="X8" s="34" t="s">
        <v>67</v>
      </c>
      <c r="Y8" s="34"/>
      <c r="Z8" s="34"/>
      <c r="AA8" s="34">
        <v>-6.9915402363140595E-3</v>
      </c>
      <c r="AB8" s="34" t="s">
        <v>67</v>
      </c>
      <c r="AC8" s="35" t="s">
        <v>67</v>
      </c>
      <c r="AD8" s="36"/>
      <c r="AE8" s="37">
        <v>14.303000000000001</v>
      </c>
      <c r="AF8" s="37" t="s">
        <v>67</v>
      </c>
      <c r="AG8" s="41" t="s">
        <v>67</v>
      </c>
    </row>
    <row r="9" spans="1:71" s="40" customFormat="1">
      <c r="A9" s="42"/>
      <c r="B9" s="33" t="s">
        <v>71</v>
      </c>
      <c r="C9" s="34">
        <v>39.926622039134919</v>
      </c>
      <c r="D9" s="34">
        <v>41.271884654994849</v>
      </c>
      <c r="E9" s="34">
        <v>32.537332646755921</v>
      </c>
      <c r="F9" s="34">
        <v>5.7736869207003094</v>
      </c>
      <c r="G9" s="34">
        <v>2.96086508753862</v>
      </c>
      <c r="H9" s="34">
        <v>8.7345520082389285</v>
      </c>
      <c r="I9" s="34">
        <v>33.953398558187438</v>
      </c>
      <c r="J9" s="34"/>
      <c r="K9" s="34" t="s">
        <v>67</v>
      </c>
      <c r="L9" s="34">
        <v>-4.4284243048403704</v>
      </c>
      <c r="M9" s="34">
        <v>1.9116889804325439</v>
      </c>
      <c r="N9" s="34" t="s">
        <v>67</v>
      </c>
      <c r="O9" s="34" t="s">
        <v>67</v>
      </c>
      <c r="P9" s="34"/>
      <c r="Q9" s="34">
        <v>1.3452626158599383</v>
      </c>
      <c r="R9" s="34" t="s">
        <v>67</v>
      </c>
      <c r="S9" s="34"/>
      <c r="T9" s="34">
        <v>-1.9309989701338828</v>
      </c>
      <c r="U9" s="34">
        <v>1.3452626158599383</v>
      </c>
      <c r="V9" s="34">
        <v>4.0808444902162719</v>
      </c>
      <c r="W9" s="34"/>
      <c r="X9" s="34" t="s">
        <v>67</v>
      </c>
      <c r="Y9" s="34"/>
      <c r="Z9" s="34"/>
      <c r="AA9" s="34">
        <v>0.99124613800205974</v>
      </c>
      <c r="AB9" s="34" t="s">
        <v>67</v>
      </c>
      <c r="AC9" s="35" t="s">
        <v>67</v>
      </c>
      <c r="AD9" s="36"/>
      <c r="AE9" s="37">
        <v>15.536</v>
      </c>
      <c r="AF9" s="37" t="s">
        <v>67</v>
      </c>
      <c r="AG9" s="41" t="s">
        <v>67</v>
      </c>
    </row>
    <row r="10" spans="1:71" s="40" customFormat="1">
      <c r="A10" s="42"/>
      <c r="B10" s="33" t="s">
        <v>72</v>
      </c>
      <c r="C10" s="34">
        <v>37.998201977824394</v>
      </c>
      <c r="D10" s="34">
        <v>40.503446209169915</v>
      </c>
      <c r="E10" s="34">
        <v>31.603236439916095</v>
      </c>
      <c r="F10" s="34">
        <v>6.0593347317950252</v>
      </c>
      <c r="G10" s="34">
        <v>2.8408750374587957</v>
      </c>
      <c r="H10" s="34">
        <v>8.9002097692538218</v>
      </c>
      <c r="I10" s="34">
        <v>31.705124363200483</v>
      </c>
      <c r="J10" s="34"/>
      <c r="K10" s="34" t="s">
        <v>67</v>
      </c>
      <c r="L10" s="34">
        <v>-3.5540905004495054</v>
      </c>
      <c r="M10" s="34">
        <v>0.4554989511537309</v>
      </c>
      <c r="N10" s="34" t="s">
        <v>67</v>
      </c>
      <c r="O10" s="34" t="s">
        <v>67</v>
      </c>
      <c r="P10" s="34"/>
      <c r="Q10" s="34">
        <v>2.5052442313455199</v>
      </c>
      <c r="R10" s="34" t="s">
        <v>67</v>
      </c>
      <c r="S10" s="34"/>
      <c r="T10" s="34">
        <v>-0.94695834581959848</v>
      </c>
      <c r="U10" s="34">
        <v>2.5052442313455199</v>
      </c>
      <c r="V10" s="34">
        <v>3.937668564578964</v>
      </c>
      <c r="W10" s="34"/>
      <c r="X10" s="34" t="s">
        <v>67</v>
      </c>
      <c r="Y10" s="34"/>
      <c r="Z10" s="34"/>
      <c r="AA10" s="34">
        <v>1.7620617320946959</v>
      </c>
      <c r="AB10" s="34" t="s">
        <v>67</v>
      </c>
      <c r="AC10" s="35" t="s">
        <v>67</v>
      </c>
      <c r="AD10" s="36"/>
      <c r="AE10" s="37">
        <v>16.684999999999999</v>
      </c>
      <c r="AF10" s="37" t="s">
        <v>67</v>
      </c>
      <c r="AG10" s="41" t="s">
        <v>67</v>
      </c>
    </row>
    <row r="11" spans="1:71" s="40" customFormat="1">
      <c r="A11" s="42"/>
      <c r="B11" s="33" t="s">
        <v>73</v>
      </c>
      <c r="C11" s="34">
        <v>37.463780467018928</v>
      </c>
      <c r="D11" s="34">
        <v>38.923924777001304</v>
      </c>
      <c r="E11" s="34">
        <v>31.123231634566217</v>
      </c>
      <c r="F11" s="34">
        <v>4.9656269530140333</v>
      </c>
      <c r="G11" s="34">
        <v>2.835066189421056</v>
      </c>
      <c r="H11" s="34">
        <v>7.8006931424350885</v>
      </c>
      <c r="I11" s="34">
        <v>30.913016305891709</v>
      </c>
      <c r="J11" s="34"/>
      <c r="K11" s="34" t="s">
        <v>67</v>
      </c>
      <c r="L11" s="34">
        <v>-3.5054826430316459</v>
      </c>
      <c r="M11" s="34">
        <v>1.0794841202204422</v>
      </c>
      <c r="N11" s="34" t="s">
        <v>67</v>
      </c>
      <c r="O11" s="34" t="s">
        <v>67</v>
      </c>
      <c r="P11" s="34"/>
      <c r="Q11" s="34">
        <v>1.4601443099823874</v>
      </c>
      <c r="R11" s="34" t="s">
        <v>67</v>
      </c>
      <c r="S11" s="34"/>
      <c r="T11" s="34">
        <v>-1.7442190784614513</v>
      </c>
      <c r="U11" s="34">
        <v>1.4601443099823874</v>
      </c>
      <c r="V11" s="34">
        <v>3.7270609624453157</v>
      </c>
      <c r="W11" s="34"/>
      <c r="X11" s="34" t="s">
        <v>67</v>
      </c>
      <c r="Y11" s="34"/>
      <c r="Z11" s="34"/>
      <c r="AA11" s="34">
        <v>0.64200897676268398</v>
      </c>
      <c r="AB11" s="34" t="s">
        <v>67</v>
      </c>
      <c r="AC11" s="35" t="s">
        <v>67</v>
      </c>
      <c r="AD11" s="36"/>
      <c r="AE11" s="37">
        <v>17.600999999999999</v>
      </c>
      <c r="AF11" s="37" t="s">
        <v>67</v>
      </c>
      <c r="AG11" s="41" t="s">
        <v>67</v>
      </c>
    </row>
    <row r="12" spans="1:71" s="40" customFormat="1">
      <c r="A12" s="42"/>
      <c r="B12" s="43" t="s">
        <v>74</v>
      </c>
      <c r="C12" s="34">
        <v>35.966077449678139</v>
      </c>
      <c r="D12" s="34">
        <v>35.771942372534994</v>
      </c>
      <c r="E12" s="34">
        <v>28.665576785531826</v>
      </c>
      <c r="F12" s="34">
        <v>4.3118422397057312</v>
      </c>
      <c r="G12" s="34">
        <v>2.7945233472974356</v>
      </c>
      <c r="H12" s="34">
        <v>7.1063655870031672</v>
      </c>
      <c r="I12" s="34">
        <v>29.646469806886682</v>
      </c>
      <c r="J12" s="34"/>
      <c r="K12" s="34" t="s">
        <v>67</v>
      </c>
      <c r="L12" s="34">
        <v>-4.505977316848881</v>
      </c>
      <c r="M12" s="34">
        <v>2.7536528047409825</v>
      </c>
      <c r="N12" s="34" t="s">
        <v>67</v>
      </c>
      <c r="O12" s="34" t="s">
        <v>67</v>
      </c>
      <c r="P12" s="34"/>
      <c r="Q12" s="34">
        <v>-0.19413507714314907</v>
      </c>
      <c r="R12" s="34" t="s">
        <v>67</v>
      </c>
      <c r="S12" s="34"/>
      <c r="T12" s="34">
        <v>-2.8405027076734446</v>
      </c>
      <c r="U12" s="34">
        <v>-0.19413507714314907</v>
      </c>
      <c r="V12" s="34">
        <v>3.7907428221109631</v>
      </c>
      <c r="W12" s="34"/>
      <c r="X12" s="34" t="s">
        <v>67</v>
      </c>
      <c r="Y12" s="34"/>
      <c r="Z12" s="34"/>
      <c r="AA12" s="34">
        <v>-0.55175232451210787</v>
      </c>
      <c r="AB12" s="34" t="s">
        <v>67</v>
      </c>
      <c r="AC12" s="35" t="s">
        <v>67</v>
      </c>
      <c r="AD12" s="36"/>
      <c r="AE12" s="37">
        <v>19.574000000000002</v>
      </c>
      <c r="AF12" s="37" t="s">
        <v>67</v>
      </c>
      <c r="AG12" s="41" t="s">
        <v>67</v>
      </c>
    </row>
    <row r="13" spans="1:71" s="40" customFormat="1">
      <c r="A13" s="42"/>
      <c r="B13" s="43" t="s">
        <v>75</v>
      </c>
      <c r="C13" s="34">
        <v>35.573197240336455</v>
      </c>
      <c r="D13" s="34">
        <v>35.960684245345433</v>
      </c>
      <c r="E13" s="34">
        <v>28.886683678291281</v>
      </c>
      <c r="F13" s="34">
        <v>4.2481807012569703</v>
      </c>
      <c r="G13" s="34">
        <v>2.8258198657971834</v>
      </c>
      <c r="H13" s="34">
        <v>7.0740005670541546</v>
      </c>
      <c r="I13" s="34">
        <v>29.250543426897273</v>
      </c>
      <c r="J13" s="34"/>
      <c r="K13" s="34" t="s">
        <v>67</v>
      </c>
      <c r="L13" s="34">
        <v>-3.8606936962479916</v>
      </c>
      <c r="M13" s="34">
        <v>1.8476514507135433</v>
      </c>
      <c r="N13" s="34" t="s">
        <v>67</v>
      </c>
      <c r="O13" s="34" t="s">
        <v>67</v>
      </c>
      <c r="P13" s="34"/>
      <c r="Q13" s="34">
        <v>0.38748700500897837</v>
      </c>
      <c r="R13" s="34" t="s">
        <v>67</v>
      </c>
      <c r="S13" s="34"/>
      <c r="T13" s="34">
        <v>-1.7956714866269727</v>
      </c>
      <c r="U13" s="34">
        <v>0.38748700500897837</v>
      </c>
      <c r="V13" s="34">
        <v>3.4543048861166241</v>
      </c>
      <c r="W13" s="34"/>
      <c r="X13" s="34" t="s">
        <v>67</v>
      </c>
      <c r="Y13" s="34"/>
      <c r="Z13" s="34"/>
      <c r="AA13" s="34">
        <v>0.15121444097911352</v>
      </c>
      <c r="AB13" s="34" t="s">
        <v>67</v>
      </c>
      <c r="AC13" s="35" t="s">
        <v>67</v>
      </c>
      <c r="AD13" s="36"/>
      <c r="AE13" s="37">
        <v>21.161999999999999</v>
      </c>
      <c r="AF13" s="37">
        <v>21.81</v>
      </c>
      <c r="AG13" s="41" t="s">
        <v>67</v>
      </c>
    </row>
    <row r="14" spans="1:71" s="40" customFormat="1">
      <c r="A14" s="42"/>
      <c r="B14" s="43" t="s">
        <v>76</v>
      </c>
      <c r="C14" s="34">
        <v>35.168154960238127</v>
      </c>
      <c r="D14" s="34">
        <v>35.194810964503084</v>
      </c>
      <c r="E14" s="34">
        <v>28.37975920742814</v>
      </c>
      <c r="F14" s="34">
        <v>3.9628593007241553</v>
      </c>
      <c r="G14" s="34">
        <v>2.8521924563507932</v>
      </c>
      <c r="H14" s="34">
        <v>6.815051757074948</v>
      </c>
      <c r="I14" s="34">
        <v>28.917321960104847</v>
      </c>
      <c r="J14" s="34"/>
      <c r="K14" s="34" t="s">
        <v>67</v>
      </c>
      <c r="L14" s="34">
        <v>-3.936203296459194</v>
      </c>
      <c r="M14" s="34">
        <v>2.225776356124217</v>
      </c>
      <c r="N14" s="34" t="s">
        <v>67</v>
      </c>
      <c r="O14" s="34" t="s">
        <v>67</v>
      </c>
      <c r="P14" s="34"/>
      <c r="Q14" s="34">
        <v>2.6656004264960682E-2</v>
      </c>
      <c r="R14" s="34" t="s">
        <v>67</v>
      </c>
      <c r="S14" s="34"/>
      <c r="T14" s="34">
        <v>-2.0791683326669332</v>
      </c>
      <c r="U14" s="34">
        <v>2.6656004264960682E-2</v>
      </c>
      <c r="V14" s="34">
        <v>3.4164112132924607</v>
      </c>
      <c r="W14" s="34"/>
      <c r="X14" s="34" t="s">
        <v>67</v>
      </c>
      <c r="Y14" s="34"/>
      <c r="Z14" s="34"/>
      <c r="AA14" s="34">
        <v>-0.43538140299435779</v>
      </c>
      <c r="AB14" s="34" t="s">
        <v>67</v>
      </c>
      <c r="AC14" s="35" t="s">
        <v>67</v>
      </c>
      <c r="AD14" s="36"/>
      <c r="AE14" s="37">
        <v>22.509</v>
      </c>
      <c r="AF14" s="37">
        <v>23.004000000000001</v>
      </c>
      <c r="AG14" s="41" t="s">
        <v>67</v>
      </c>
    </row>
    <row r="15" spans="1:71" s="40" customFormat="1">
      <c r="A15" s="42"/>
      <c r="B15" s="43" t="s">
        <v>77</v>
      </c>
      <c r="C15" s="34">
        <v>35.65031069209342</v>
      </c>
      <c r="D15" s="34">
        <v>35.95457467323763</v>
      </c>
      <c r="E15" s="34">
        <v>28.9950717805871</v>
      </c>
      <c r="F15" s="34">
        <v>4.0754231840582813</v>
      </c>
      <c r="G15" s="34">
        <v>2.8840797085922434</v>
      </c>
      <c r="H15" s="34">
        <v>6.9595028926505247</v>
      </c>
      <c r="I15" s="34">
        <v>29.535033211913436</v>
      </c>
      <c r="J15" s="34"/>
      <c r="K15" s="34" t="s">
        <v>67</v>
      </c>
      <c r="L15" s="34">
        <v>-3.7711592029140775</v>
      </c>
      <c r="M15" s="34">
        <v>2.3398328690807801</v>
      </c>
      <c r="N15" s="34" t="s">
        <v>67</v>
      </c>
      <c r="O15" s="34" t="s">
        <v>67</v>
      </c>
      <c r="P15" s="34"/>
      <c r="Q15" s="34">
        <v>0.30426398114420394</v>
      </c>
      <c r="R15" s="34" t="s">
        <v>67</v>
      </c>
      <c r="S15" s="34"/>
      <c r="T15" s="34">
        <v>-2.2284122562674096</v>
      </c>
      <c r="U15" s="34">
        <v>0.30426398114420394</v>
      </c>
      <c r="V15" s="34">
        <v>3.3983286908077996</v>
      </c>
      <c r="W15" s="34"/>
      <c r="X15" s="34" t="s">
        <v>67</v>
      </c>
      <c r="Y15" s="34"/>
      <c r="Z15" s="34"/>
      <c r="AA15" s="34">
        <v>-0.7285193914720377</v>
      </c>
      <c r="AB15" s="34" t="s">
        <v>67</v>
      </c>
      <c r="AC15" s="35" t="s">
        <v>67</v>
      </c>
      <c r="AD15" s="36"/>
      <c r="AE15" s="37">
        <v>23.335000000000001</v>
      </c>
      <c r="AF15" s="37">
        <v>23.957000000000001</v>
      </c>
      <c r="AG15" s="41" t="s">
        <v>67</v>
      </c>
    </row>
    <row r="16" spans="1:71" s="40" customFormat="1">
      <c r="A16" s="42"/>
      <c r="B16" s="43" t="s">
        <v>78</v>
      </c>
      <c r="C16" s="34">
        <v>33.658987657299079</v>
      </c>
      <c r="D16" s="34">
        <v>35.94660877256463</v>
      </c>
      <c r="E16" s="34">
        <v>29.075704579262652</v>
      </c>
      <c r="F16" s="34">
        <v>4.1169139227274556</v>
      </c>
      <c r="G16" s="34">
        <v>2.7539902705745187</v>
      </c>
      <c r="H16" s="34">
        <v>6.8709041933019748</v>
      </c>
      <c r="I16" s="34">
        <v>28.43243677883649</v>
      </c>
      <c r="J16" s="34"/>
      <c r="K16" s="34" t="s">
        <v>67</v>
      </c>
      <c r="L16" s="34">
        <v>-1.8292928074619064</v>
      </c>
      <c r="M16" s="34">
        <v>1.4594138222168616</v>
      </c>
      <c r="N16" s="34" t="s">
        <v>67</v>
      </c>
      <c r="O16" s="34" t="s">
        <v>67</v>
      </c>
      <c r="P16" s="34"/>
      <c r="Q16" s="34">
        <v>2.2876211152655488</v>
      </c>
      <c r="R16" s="34" t="s">
        <v>67</v>
      </c>
      <c r="S16" s="34"/>
      <c r="T16" s="34">
        <v>-1.1337594982511154</v>
      </c>
      <c r="U16" s="34">
        <v>2.2876211152655488</v>
      </c>
      <c r="V16" s="34">
        <v>3.2927270534314315</v>
      </c>
      <c r="W16" s="34"/>
      <c r="X16" s="34" t="s">
        <v>67</v>
      </c>
      <c r="Y16" s="34"/>
      <c r="Z16" s="34"/>
      <c r="AA16" s="34">
        <v>0.22916415390182127</v>
      </c>
      <c r="AB16" s="34" t="s">
        <v>67</v>
      </c>
      <c r="AC16" s="35" t="s">
        <v>67</v>
      </c>
      <c r="AD16" s="36"/>
      <c r="AE16" s="37">
        <v>24.873000000000001</v>
      </c>
      <c r="AF16" s="37">
        <v>25.789000000000001</v>
      </c>
      <c r="AG16" s="41" t="s">
        <v>67</v>
      </c>
    </row>
    <row r="17" spans="1:33" s="40" customFormat="1">
      <c r="A17" s="42"/>
      <c r="B17" s="43" t="s">
        <v>79</v>
      </c>
      <c r="C17" s="34">
        <v>33.458463155523859</v>
      </c>
      <c r="D17" s="34">
        <v>35.943541424227632</v>
      </c>
      <c r="E17" s="34">
        <v>29.15649986861369</v>
      </c>
      <c r="F17" s="34">
        <v>4.0016517136529153</v>
      </c>
      <c r="G17" s="34">
        <v>2.7853898419610346</v>
      </c>
      <c r="H17" s="34">
        <v>6.7870415556139498</v>
      </c>
      <c r="I17" s="34">
        <v>27.887683471601786</v>
      </c>
      <c r="J17" s="34"/>
      <c r="K17" s="34" t="s">
        <v>67</v>
      </c>
      <c r="L17" s="34">
        <v>-1.5165734449491348</v>
      </c>
      <c r="M17" s="34">
        <v>1.3776793423176545</v>
      </c>
      <c r="N17" s="34" t="s">
        <v>67</v>
      </c>
      <c r="O17" s="34" t="s">
        <v>67</v>
      </c>
      <c r="P17" s="34"/>
      <c r="Q17" s="34">
        <v>2.4850782687037802</v>
      </c>
      <c r="R17" s="34" t="s">
        <v>67</v>
      </c>
      <c r="S17" s="34"/>
      <c r="T17" s="34">
        <v>-0.7920717744660084</v>
      </c>
      <c r="U17" s="34">
        <v>2.4850782687037802</v>
      </c>
      <c r="V17" s="34">
        <v>3.3297045684898081</v>
      </c>
      <c r="W17" s="34"/>
      <c r="X17" s="34" t="s">
        <v>67</v>
      </c>
      <c r="Y17" s="34"/>
      <c r="Z17" s="34"/>
      <c r="AA17" s="34">
        <v>0.63065430384023435</v>
      </c>
      <c r="AB17" s="34" t="s">
        <v>67</v>
      </c>
      <c r="AC17" s="35" t="s">
        <v>67</v>
      </c>
      <c r="AD17" s="36"/>
      <c r="AE17" s="37">
        <v>26.638999999999999</v>
      </c>
      <c r="AF17" s="37">
        <v>27.582999999999998</v>
      </c>
      <c r="AG17" s="41" t="s">
        <v>67</v>
      </c>
    </row>
    <row r="18" spans="1:33" s="40" customFormat="1">
      <c r="A18" s="42"/>
      <c r="B18" s="43" t="s">
        <v>80</v>
      </c>
      <c r="C18" s="34">
        <v>35.464269215735051</v>
      </c>
      <c r="D18" s="34">
        <v>37.631924949362144</v>
      </c>
      <c r="E18" s="34">
        <v>30.155289435343452</v>
      </c>
      <c r="F18" s="34">
        <v>4.402828613055684</v>
      </c>
      <c r="G18" s="34">
        <v>3.0738069009630076</v>
      </c>
      <c r="H18" s="34">
        <v>7.4766355140186924</v>
      </c>
      <c r="I18" s="34">
        <v>29.84968551224193</v>
      </c>
      <c r="J18" s="34"/>
      <c r="K18" s="34" t="s">
        <v>67</v>
      </c>
      <c r="L18" s="34">
        <v>-2.2351728794285921</v>
      </c>
      <c r="M18" s="34">
        <v>1.805195266692726</v>
      </c>
      <c r="N18" s="34" t="s">
        <v>67</v>
      </c>
      <c r="O18" s="34" t="s">
        <v>67</v>
      </c>
      <c r="P18" s="34"/>
      <c r="Q18" s="34">
        <v>2.1676557336270923</v>
      </c>
      <c r="R18" s="34" t="s">
        <v>67</v>
      </c>
      <c r="S18" s="34"/>
      <c r="T18" s="34">
        <v>-1.6701609750897268</v>
      </c>
      <c r="U18" s="34">
        <v>2.1676557336270923</v>
      </c>
      <c r="V18" s="34">
        <v>3.3723037560854272</v>
      </c>
      <c r="W18" s="34"/>
      <c r="X18" s="34" t="s">
        <v>67</v>
      </c>
      <c r="Y18" s="34"/>
      <c r="Z18" s="34"/>
      <c r="AA18" s="34">
        <v>0.16701609750897267</v>
      </c>
      <c r="AB18" s="34" t="s">
        <v>67</v>
      </c>
      <c r="AC18" s="35" t="s">
        <v>67</v>
      </c>
      <c r="AD18" s="36"/>
      <c r="AE18" s="37">
        <v>28.140999999999998</v>
      </c>
      <c r="AF18" s="37">
        <v>28.843</v>
      </c>
      <c r="AG18" s="41" t="s">
        <v>67</v>
      </c>
    </row>
    <row r="19" spans="1:33" s="40" customFormat="1">
      <c r="A19" s="42"/>
      <c r="B19" s="43" t="s">
        <v>81</v>
      </c>
      <c r="C19" s="34">
        <v>35.480475382003398</v>
      </c>
      <c r="D19" s="34">
        <v>37.307300509337857</v>
      </c>
      <c r="E19" s="34">
        <v>29.908319185059423</v>
      </c>
      <c r="F19" s="34">
        <v>4.2716468590831917</v>
      </c>
      <c r="G19" s="34">
        <v>3.1273344651952466</v>
      </c>
      <c r="H19" s="34">
        <v>7.3989813242784379</v>
      </c>
      <c r="I19" s="34">
        <v>29.646859083191853</v>
      </c>
      <c r="J19" s="34"/>
      <c r="K19" s="34" t="s">
        <v>67</v>
      </c>
      <c r="L19" s="34">
        <v>-2.4448217317487266</v>
      </c>
      <c r="M19" s="34">
        <v>1.8675721561969443</v>
      </c>
      <c r="N19" s="34" t="s">
        <v>67</v>
      </c>
      <c r="O19" s="34" t="s">
        <v>67</v>
      </c>
      <c r="P19" s="34"/>
      <c r="Q19" s="34">
        <v>1.8268251273344656</v>
      </c>
      <c r="R19" s="34" t="s">
        <v>67</v>
      </c>
      <c r="S19" s="34"/>
      <c r="T19" s="34">
        <v>-1.303904923599321</v>
      </c>
      <c r="U19" s="34">
        <v>2.1935483870967745</v>
      </c>
      <c r="V19" s="34">
        <v>3.1748726655348052</v>
      </c>
      <c r="W19" s="34"/>
      <c r="X19" s="34" t="s">
        <v>67</v>
      </c>
      <c r="Y19" s="34"/>
      <c r="Z19" s="34"/>
      <c r="AA19" s="34">
        <v>0.22750424448217321</v>
      </c>
      <c r="AB19" s="34" t="s">
        <v>67</v>
      </c>
      <c r="AC19" s="35" t="s">
        <v>67</v>
      </c>
      <c r="AD19" s="36"/>
      <c r="AE19" s="37">
        <v>29.45</v>
      </c>
      <c r="AF19" s="37">
        <v>30.382999999999999</v>
      </c>
      <c r="AG19" s="41" t="s">
        <v>67</v>
      </c>
    </row>
    <row r="20" spans="1:33" s="40" customFormat="1">
      <c r="A20" s="42"/>
      <c r="B20" s="43" t="s">
        <v>82</v>
      </c>
      <c r="C20" s="34">
        <v>34.635506406440896</v>
      </c>
      <c r="D20" s="34">
        <v>37.339055793991413</v>
      </c>
      <c r="E20" s="34">
        <v>28.664515522696661</v>
      </c>
      <c r="F20" s="34">
        <v>5.5355408665142072</v>
      </c>
      <c r="G20" s="34">
        <v>3.1389994047805523</v>
      </c>
      <c r="H20" s="34">
        <v>8.6745402712947595</v>
      </c>
      <c r="I20" s="34">
        <v>28.695842862065724</v>
      </c>
      <c r="J20" s="34"/>
      <c r="K20" s="34" t="s">
        <v>67</v>
      </c>
      <c r="L20" s="34">
        <v>-2.8319914789636917</v>
      </c>
      <c r="M20" s="34">
        <v>0.90536010776604736</v>
      </c>
      <c r="N20" s="34" t="s">
        <v>67</v>
      </c>
      <c r="O20" s="34" t="s">
        <v>67</v>
      </c>
      <c r="P20" s="34"/>
      <c r="Q20" s="34">
        <v>2.7035493875505154</v>
      </c>
      <c r="R20" s="34" t="s">
        <v>67</v>
      </c>
      <c r="S20" s="34"/>
      <c r="T20" s="34">
        <v>0.94921838288274174</v>
      </c>
      <c r="U20" s="34">
        <v>3.0982738636007645</v>
      </c>
      <c r="V20" s="34">
        <v>3.0826101939162309</v>
      </c>
      <c r="W20" s="34"/>
      <c r="X20" s="34" t="s">
        <v>67</v>
      </c>
      <c r="Y20" s="34"/>
      <c r="Z20" s="34"/>
      <c r="AA20" s="34">
        <v>2.4216033332289091</v>
      </c>
      <c r="AB20" s="34" t="s">
        <v>67</v>
      </c>
      <c r="AC20" s="35" t="s">
        <v>67</v>
      </c>
      <c r="AD20" s="36"/>
      <c r="AE20" s="37">
        <v>31.920999999999999</v>
      </c>
      <c r="AF20" s="37">
        <v>33.341000000000001</v>
      </c>
      <c r="AG20" s="41" t="s">
        <v>67</v>
      </c>
    </row>
    <row r="21" spans="1:33" s="40" customFormat="1">
      <c r="A21" s="42"/>
      <c r="B21" s="43" t="s">
        <v>83</v>
      </c>
      <c r="C21" s="34">
        <v>35.165686415148471</v>
      </c>
      <c r="D21" s="34">
        <v>37.03342418591307</v>
      </c>
      <c r="E21" s="34">
        <v>27.898436379285613</v>
      </c>
      <c r="F21" s="34">
        <v>6.0134844355185777</v>
      </c>
      <c r="G21" s="34">
        <v>3.1215033711088802</v>
      </c>
      <c r="H21" s="34">
        <v>9.134987806627457</v>
      </c>
      <c r="I21" s="34">
        <v>29.083345287620144</v>
      </c>
      <c r="J21" s="34"/>
      <c r="K21" s="34" t="s">
        <v>67</v>
      </c>
      <c r="L21" s="34">
        <v>-4.1457466647539816</v>
      </c>
      <c r="M21" s="34">
        <v>1.5464065413857411</v>
      </c>
      <c r="N21" s="34" t="s">
        <v>67</v>
      </c>
      <c r="O21" s="34" t="s">
        <v>67</v>
      </c>
      <c r="P21" s="34"/>
      <c r="Q21" s="34">
        <v>1.8677377707645966</v>
      </c>
      <c r="R21" s="34" t="s">
        <v>67</v>
      </c>
      <c r="S21" s="34"/>
      <c r="T21" s="34">
        <v>0.9353033997991681</v>
      </c>
      <c r="U21" s="34">
        <v>2.6222923540381586</v>
      </c>
      <c r="V21" s="34">
        <v>2.8288624300674226</v>
      </c>
      <c r="W21" s="34"/>
      <c r="X21" s="34" t="s">
        <v>67</v>
      </c>
      <c r="Y21" s="34"/>
      <c r="Z21" s="34"/>
      <c r="AA21" s="34">
        <v>8.8939893845933163E-2</v>
      </c>
      <c r="AB21" s="34" t="s">
        <v>67</v>
      </c>
      <c r="AC21" s="35" t="s">
        <v>67</v>
      </c>
      <c r="AD21" s="36"/>
      <c r="AE21" s="37">
        <v>34.854999999999997</v>
      </c>
      <c r="AF21" s="37">
        <v>36.161999999999999</v>
      </c>
      <c r="AG21" s="41" t="s">
        <v>67</v>
      </c>
    </row>
    <row r="22" spans="1:33" s="40" customFormat="1" ht="15.75" customHeight="1">
      <c r="A22" s="44"/>
      <c r="B22" s="45" t="s">
        <v>84</v>
      </c>
      <c r="C22" s="34">
        <v>36.961106217132489</v>
      </c>
      <c r="D22" s="34">
        <v>38.485358105763332</v>
      </c>
      <c r="E22" s="34">
        <v>29.273110701796533</v>
      </c>
      <c r="F22" s="34">
        <v>6.0089159392434794</v>
      </c>
      <c r="G22" s="34">
        <v>3.2033314647233122</v>
      </c>
      <c r="H22" s="34">
        <v>9.2122474039667939</v>
      </c>
      <c r="I22" s="34">
        <v>30.693254317823872</v>
      </c>
      <c r="J22" s="34"/>
      <c r="K22" s="34" t="s">
        <v>67</v>
      </c>
      <c r="L22" s="34">
        <v>-4.4846640506126372</v>
      </c>
      <c r="M22" s="34">
        <v>1.7671711913723607</v>
      </c>
      <c r="N22" s="34" t="s">
        <v>67</v>
      </c>
      <c r="O22" s="34" t="s">
        <v>67</v>
      </c>
      <c r="P22" s="34"/>
      <c r="Q22" s="34">
        <v>1.5242518886308427</v>
      </c>
      <c r="R22" s="34" t="s">
        <v>67</v>
      </c>
      <c r="S22" s="34"/>
      <c r="T22" s="34">
        <v>1.2519687141293612</v>
      </c>
      <c r="U22" s="34">
        <v>2.4612263420624116</v>
      </c>
      <c r="V22" s="34">
        <v>2.7068150876911989</v>
      </c>
      <c r="W22" s="34"/>
      <c r="X22" s="34" t="s">
        <v>67</v>
      </c>
      <c r="Y22" s="34"/>
      <c r="Z22" s="34"/>
      <c r="AA22" s="34">
        <v>1.2199353994821283</v>
      </c>
      <c r="AB22" s="34" t="s">
        <v>67</v>
      </c>
      <c r="AC22" s="35" t="s">
        <v>67</v>
      </c>
      <c r="AD22" s="46"/>
      <c r="AE22" s="37">
        <v>37.460999999999999</v>
      </c>
      <c r="AF22" s="37">
        <v>38.753999999999998</v>
      </c>
      <c r="AG22" s="41" t="s">
        <v>67</v>
      </c>
    </row>
    <row r="23" spans="1:33" s="40" customFormat="1" ht="15.75" customHeight="1">
      <c r="A23" s="44"/>
      <c r="B23" s="45" t="s">
        <v>85</v>
      </c>
      <c r="C23" s="34">
        <v>37.640491626824208</v>
      </c>
      <c r="D23" s="34">
        <v>40.036045958597214</v>
      </c>
      <c r="E23" s="34">
        <v>29.933164785101006</v>
      </c>
      <c r="F23" s="34">
        <v>6.7511076622693942</v>
      </c>
      <c r="G23" s="34">
        <v>3.3517735112268148</v>
      </c>
      <c r="H23" s="34">
        <v>10.102881173496208</v>
      </c>
      <c r="I23" s="34">
        <v>31.39252546997422</v>
      </c>
      <c r="J23" s="34"/>
      <c r="K23" s="34" t="s">
        <v>67</v>
      </c>
      <c r="L23" s="34">
        <v>-4.3555533304963836</v>
      </c>
      <c r="M23" s="34">
        <v>0.95121279631530209</v>
      </c>
      <c r="N23" s="34" t="s">
        <v>67</v>
      </c>
      <c r="O23" s="34" t="s">
        <v>67</v>
      </c>
      <c r="P23" s="34"/>
      <c r="Q23" s="34">
        <v>2.3955543317730106</v>
      </c>
      <c r="R23" s="34" t="s">
        <v>67</v>
      </c>
      <c r="S23" s="34"/>
      <c r="T23" s="34">
        <v>1.8598713359533405</v>
      </c>
      <c r="U23" s="34">
        <v>2.9187213697464265</v>
      </c>
      <c r="V23" s="34">
        <v>2.7910585997146362</v>
      </c>
      <c r="W23" s="34"/>
      <c r="X23" s="34" t="s">
        <v>67</v>
      </c>
      <c r="Y23" s="34"/>
      <c r="Z23" s="34"/>
      <c r="AA23" s="34">
        <v>8.0102130216025441E-2</v>
      </c>
      <c r="AB23" s="34" t="s">
        <v>67</v>
      </c>
      <c r="AC23" s="35" t="s">
        <v>67</v>
      </c>
      <c r="AD23" s="46"/>
      <c r="AE23" s="37">
        <v>39.948999999999998</v>
      </c>
      <c r="AF23" s="37">
        <v>41.146000000000001</v>
      </c>
      <c r="AG23" s="41" t="s">
        <v>67</v>
      </c>
    </row>
    <row r="24" spans="1:33" s="40" customFormat="1" ht="15.75" customHeight="1">
      <c r="A24" s="44"/>
      <c r="B24" s="45" t="s">
        <v>86</v>
      </c>
      <c r="C24" s="34">
        <v>39.090438546960286</v>
      </c>
      <c r="D24" s="34">
        <v>42.941840767927722</v>
      </c>
      <c r="E24" s="34">
        <v>31.571146245059289</v>
      </c>
      <c r="F24" s="34">
        <v>7.9663090532655758</v>
      </c>
      <c r="G24" s="34">
        <v>3.4043854696028615</v>
      </c>
      <c r="H24" s="34">
        <v>11.370694522868437</v>
      </c>
      <c r="I24" s="34">
        <v>32.611048371917938</v>
      </c>
      <c r="J24" s="34"/>
      <c r="K24" s="34" t="s">
        <v>67</v>
      </c>
      <c r="L24" s="34">
        <v>-4.1149068322981366</v>
      </c>
      <c r="M24" s="34">
        <v>-0.18351214003387917</v>
      </c>
      <c r="N24" s="34" t="s">
        <v>67</v>
      </c>
      <c r="O24" s="34" t="s">
        <v>67</v>
      </c>
      <c r="P24" s="34"/>
      <c r="Q24" s="34">
        <v>3.8514022209674383</v>
      </c>
      <c r="R24" s="34" t="s">
        <v>67</v>
      </c>
      <c r="S24" s="34"/>
      <c r="T24" s="34">
        <v>3.2326369282891023</v>
      </c>
      <c r="U24" s="34">
        <v>4.7548466026726892</v>
      </c>
      <c r="V24" s="34">
        <v>2.8797289666854886</v>
      </c>
      <c r="W24" s="34"/>
      <c r="X24" s="34" t="s">
        <v>67</v>
      </c>
      <c r="Y24" s="34"/>
      <c r="Z24" s="34"/>
      <c r="AA24" s="34">
        <v>1.484566158479202</v>
      </c>
      <c r="AB24" s="34" t="s">
        <v>67</v>
      </c>
      <c r="AC24" s="35" t="s">
        <v>67</v>
      </c>
      <c r="AD24" s="46"/>
      <c r="AE24" s="37">
        <v>42.503999999999998</v>
      </c>
      <c r="AF24" s="37">
        <v>44.387</v>
      </c>
      <c r="AG24" s="41" t="s">
        <v>67</v>
      </c>
    </row>
    <row r="25" spans="1:33" s="40" customFormat="1" ht="15.75" customHeight="1">
      <c r="A25" s="44"/>
      <c r="B25" s="45" t="s">
        <v>87</v>
      </c>
      <c r="C25" s="34">
        <v>40.807903684536917</v>
      </c>
      <c r="D25" s="34">
        <v>41.385283236747007</v>
      </c>
      <c r="E25" s="34">
        <v>30.932574898958581</v>
      </c>
      <c r="F25" s="34">
        <v>6.911447084233262</v>
      </c>
      <c r="G25" s="34">
        <v>3.5412612535551613</v>
      </c>
      <c r="H25" s="34">
        <v>10.452708337788422</v>
      </c>
      <c r="I25" s="34">
        <v>33.817334217223021</v>
      </c>
      <c r="J25" s="34"/>
      <c r="K25" s="34" t="s">
        <v>67</v>
      </c>
      <c r="L25" s="34">
        <v>-6.3340675320231812</v>
      </c>
      <c r="M25" s="34">
        <v>2.9681585869170068</v>
      </c>
      <c r="N25" s="34" t="s">
        <v>67</v>
      </c>
      <c r="O25" s="34" t="s">
        <v>67</v>
      </c>
      <c r="P25" s="34"/>
      <c r="Q25" s="34">
        <v>0.57737955221008075</v>
      </c>
      <c r="R25" s="34" t="s">
        <v>67</v>
      </c>
      <c r="S25" s="34"/>
      <c r="T25" s="34">
        <v>-0.6244252935012724</v>
      </c>
      <c r="U25" s="34">
        <v>0.80405448752218645</v>
      </c>
      <c r="V25" s="34">
        <v>2.7842525073241666</v>
      </c>
      <c r="W25" s="34"/>
      <c r="X25" s="34" t="s">
        <v>67</v>
      </c>
      <c r="Y25" s="34"/>
      <c r="Z25" s="34"/>
      <c r="AA25" s="34">
        <v>-0.66933259200650086</v>
      </c>
      <c r="AB25" s="34" t="s">
        <v>67</v>
      </c>
      <c r="AC25" s="35" t="s">
        <v>67</v>
      </c>
      <c r="AD25" s="46"/>
      <c r="AE25" s="37">
        <v>46.762999999999998</v>
      </c>
      <c r="AF25" s="37">
        <v>48.695</v>
      </c>
      <c r="AG25" s="41" t="s">
        <v>67</v>
      </c>
    </row>
    <row r="26" spans="1:33" s="40" customFormat="1" ht="15.75" customHeight="1">
      <c r="A26" s="44"/>
      <c r="B26" s="45" t="s">
        <v>88</v>
      </c>
      <c r="C26" s="34">
        <v>41.85236905768739</v>
      </c>
      <c r="D26" s="34">
        <v>40.137285368683983</v>
      </c>
      <c r="E26" s="34">
        <v>30.299156226029144</v>
      </c>
      <c r="F26" s="34">
        <v>6.1699742344078832</v>
      </c>
      <c r="G26" s="34">
        <v>3.6681549082469558</v>
      </c>
      <c r="H26" s="34">
        <v>9.8381291426548394</v>
      </c>
      <c r="I26" s="34">
        <v>35.133646716362129</v>
      </c>
      <c r="J26" s="34"/>
      <c r="K26" s="34" t="s">
        <v>67</v>
      </c>
      <c r="L26" s="34">
        <v>-7.8850579234112859</v>
      </c>
      <c r="M26" s="34">
        <v>5.1413173888244197</v>
      </c>
      <c r="N26" s="34" t="s">
        <v>67</v>
      </c>
      <c r="O26" s="34" t="s">
        <v>67</v>
      </c>
      <c r="P26" s="34"/>
      <c r="Q26" s="34">
        <v>-1.7150836890034025</v>
      </c>
      <c r="R26" s="34" t="s">
        <v>67</v>
      </c>
      <c r="S26" s="34"/>
      <c r="T26" s="34">
        <v>-2.1261530594182085</v>
      </c>
      <c r="U26" s="34">
        <v>-1.5105324233424464</v>
      </c>
      <c r="V26" s="34">
        <v>2.5844265680624665</v>
      </c>
      <c r="W26" s="34"/>
      <c r="X26" s="34" t="s">
        <v>67</v>
      </c>
      <c r="Y26" s="34"/>
      <c r="Z26" s="34"/>
      <c r="AA26" s="34">
        <v>-0.37173258855693014</v>
      </c>
      <c r="AB26" s="34" t="s">
        <v>67</v>
      </c>
      <c r="AC26" s="35" t="s">
        <v>67</v>
      </c>
      <c r="AD26" s="46"/>
      <c r="AE26" s="37">
        <v>50.843000000000004</v>
      </c>
      <c r="AF26" s="37">
        <v>54.093000000000004</v>
      </c>
      <c r="AG26" s="41" t="s">
        <v>67</v>
      </c>
    </row>
    <row r="27" spans="1:33">
      <c r="A27" s="9"/>
      <c r="B27" s="47" t="s">
        <v>89</v>
      </c>
      <c r="C27" s="34">
        <v>40.048161044990735</v>
      </c>
      <c r="D27" s="34">
        <v>39.488592069019283</v>
      </c>
      <c r="E27" s="34">
        <v>29.537619319855175</v>
      </c>
      <c r="F27" s="34">
        <v>6.2782599656982487</v>
      </c>
      <c r="G27" s="34">
        <v>3.6727127834658631</v>
      </c>
      <c r="H27" s="34">
        <v>9.9509727491641105</v>
      </c>
      <c r="I27" s="34">
        <v>33.707534258441179</v>
      </c>
      <c r="J27" s="34"/>
      <c r="K27" s="34" t="s">
        <v>67</v>
      </c>
      <c r="L27" s="34">
        <v>-6.8378289416696987</v>
      </c>
      <c r="M27" s="34">
        <v>3.6519238431820944</v>
      </c>
      <c r="N27" s="34" t="s">
        <v>67</v>
      </c>
      <c r="O27" s="34" t="s">
        <v>67</v>
      </c>
      <c r="P27" s="34"/>
      <c r="Q27" s="34">
        <v>-0.55956897597144983</v>
      </c>
      <c r="R27" s="34" t="s">
        <v>67</v>
      </c>
      <c r="S27" s="34"/>
      <c r="T27" s="34">
        <v>-0.23041075481177348</v>
      </c>
      <c r="U27" s="34">
        <v>1.1347296571557264</v>
      </c>
      <c r="V27" s="34">
        <v>2.3283613117821322</v>
      </c>
      <c r="W27" s="34"/>
      <c r="X27" s="34" t="s">
        <v>67</v>
      </c>
      <c r="Y27" s="34"/>
      <c r="Z27" s="34"/>
      <c r="AA27" s="34">
        <v>-1.9195121528680077</v>
      </c>
      <c r="AB27" s="34" t="s">
        <v>67</v>
      </c>
      <c r="AC27" s="35" t="s">
        <v>67</v>
      </c>
      <c r="AD27" s="48"/>
      <c r="AE27" s="37">
        <v>57.722999999999999</v>
      </c>
      <c r="AF27" s="37">
        <v>61.161000000000001</v>
      </c>
      <c r="AG27" s="41" t="s">
        <v>67</v>
      </c>
    </row>
    <row r="28" spans="1:33">
      <c r="A28" s="9"/>
      <c r="B28" s="47" t="s">
        <v>90</v>
      </c>
      <c r="C28" s="34">
        <v>38.373983739837399</v>
      </c>
      <c r="D28" s="34">
        <v>39.355787843592722</v>
      </c>
      <c r="E28" s="34">
        <v>30.189701897018971</v>
      </c>
      <c r="F28" s="34">
        <v>5.3735965931087888</v>
      </c>
      <c r="G28" s="34">
        <v>3.7924893534649633</v>
      </c>
      <c r="H28" s="34">
        <v>9.1660859465737499</v>
      </c>
      <c r="I28" s="34">
        <v>32.068137824235379</v>
      </c>
      <c r="J28" s="34"/>
      <c r="K28" s="34" t="s">
        <v>67</v>
      </c>
      <c r="L28" s="34">
        <v>-4.391792489353465</v>
      </c>
      <c r="M28" s="34">
        <v>1.975996902826171</v>
      </c>
      <c r="N28" s="34" t="s">
        <v>67</v>
      </c>
      <c r="O28" s="34" t="s">
        <v>67</v>
      </c>
      <c r="P28" s="34"/>
      <c r="Q28" s="34">
        <v>0.98180410375532323</v>
      </c>
      <c r="R28" s="34" t="s">
        <v>67</v>
      </c>
      <c r="S28" s="34"/>
      <c r="T28" s="34">
        <v>0.75571041424699947</v>
      </c>
      <c r="U28" s="34">
        <v>1.3162988772744868</v>
      </c>
      <c r="V28" s="34">
        <v>2.3910181958962449</v>
      </c>
      <c r="W28" s="34"/>
      <c r="X28" s="34" t="s">
        <v>67</v>
      </c>
      <c r="Y28" s="34"/>
      <c r="Z28" s="34"/>
      <c r="AA28" s="34">
        <v>-0.63027487417731309</v>
      </c>
      <c r="AB28" s="34" t="s">
        <v>67</v>
      </c>
      <c r="AC28" s="35" t="s">
        <v>67</v>
      </c>
      <c r="AD28" s="48"/>
      <c r="AE28" s="37">
        <v>64.575000000000003</v>
      </c>
      <c r="AF28" s="37">
        <v>68.129000000000005</v>
      </c>
      <c r="AG28" s="41" t="s">
        <v>67</v>
      </c>
    </row>
    <row r="29" spans="1:33">
      <c r="A29" s="9"/>
      <c r="B29" s="47" t="s">
        <v>91</v>
      </c>
      <c r="C29" s="34">
        <v>35.879607710517419</v>
      </c>
      <c r="D29" s="34">
        <v>38.4673655732161</v>
      </c>
      <c r="E29" s="34">
        <v>29.808589786946232</v>
      </c>
      <c r="F29" s="34">
        <v>4.9157930334798783</v>
      </c>
      <c r="G29" s="34">
        <v>3.7429827527899895</v>
      </c>
      <c r="H29" s="34">
        <v>8.6587757862698673</v>
      </c>
      <c r="I29" s="34">
        <v>29.831586066959758</v>
      </c>
      <c r="J29" s="34"/>
      <c r="K29" s="34" t="s">
        <v>67</v>
      </c>
      <c r="L29" s="34">
        <v>-2.3280351707811975</v>
      </c>
      <c r="M29" s="34">
        <v>0.1487994589110585</v>
      </c>
      <c r="N29" s="34" t="s">
        <v>67</v>
      </c>
      <c r="O29" s="34" t="s">
        <v>67</v>
      </c>
      <c r="P29" s="34"/>
      <c r="Q29" s="34">
        <v>2.5877578626986812</v>
      </c>
      <c r="R29" s="34" t="s">
        <v>67</v>
      </c>
      <c r="S29" s="34"/>
      <c r="T29" s="34">
        <v>2.5809942509299963</v>
      </c>
      <c r="U29" s="34">
        <v>3.3128170443016574</v>
      </c>
      <c r="V29" s="34">
        <v>2.3347987825498815</v>
      </c>
      <c r="W29" s="34"/>
      <c r="X29" s="34" t="s">
        <v>67</v>
      </c>
      <c r="Y29" s="34"/>
      <c r="Z29" s="34"/>
      <c r="AA29" s="34">
        <v>1.9655055799797094</v>
      </c>
      <c r="AB29" s="34" t="s">
        <v>67</v>
      </c>
      <c r="AC29" s="35" t="s">
        <v>67</v>
      </c>
      <c r="AD29" s="48"/>
      <c r="AE29" s="37">
        <v>73.924999999999997</v>
      </c>
      <c r="AF29" s="37">
        <v>79.218000000000004</v>
      </c>
      <c r="AG29" s="41">
        <v>2.5587480165039125</v>
      </c>
    </row>
    <row r="30" spans="1:33">
      <c r="A30" s="9"/>
      <c r="B30" s="47" t="s">
        <v>92</v>
      </c>
      <c r="C30" s="34">
        <v>36.176452839297568</v>
      </c>
      <c r="D30" s="34">
        <v>40.259489469555241</v>
      </c>
      <c r="E30" s="34">
        <v>30.998732725846356</v>
      </c>
      <c r="F30" s="34">
        <v>5.2441011405467375</v>
      </c>
      <c r="G30" s="34">
        <v>4.0166556031621505</v>
      </c>
      <c r="H30" s="34">
        <v>9.2607567437088889</v>
      </c>
      <c r="I30" s="34">
        <v>29.796632671534606</v>
      </c>
      <c r="J30" s="34"/>
      <c r="K30" s="34" t="s">
        <v>67</v>
      </c>
      <c r="L30" s="34">
        <v>-1.1610645102890591</v>
      </c>
      <c r="M30" s="34">
        <v>-1.051234083640094</v>
      </c>
      <c r="N30" s="34" t="s">
        <v>67</v>
      </c>
      <c r="O30" s="34" t="s">
        <v>67</v>
      </c>
      <c r="P30" s="34"/>
      <c r="Q30" s="34">
        <v>4.0830366302576788</v>
      </c>
      <c r="R30" s="34" t="s">
        <v>67</v>
      </c>
      <c r="S30" s="34"/>
      <c r="T30" s="34">
        <v>2.5767907790718723</v>
      </c>
      <c r="U30" s="34">
        <v>5.2754812624464433</v>
      </c>
      <c r="V30" s="34">
        <v>2.4343733027578298</v>
      </c>
      <c r="W30" s="34"/>
      <c r="X30" s="34" t="s">
        <v>67</v>
      </c>
      <c r="Y30" s="34"/>
      <c r="Z30" s="34"/>
      <c r="AA30" s="34">
        <v>3.6618188401424168</v>
      </c>
      <c r="AB30" s="34" t="s">
        <v>67</v>
      </c>
      <c r="AC30" s="35" t="s">
        <v>67</v>
      </c>
      <c r="AD30" s="48"/>
      <c r="AE30" s="37">
        <v>82.855000000000004</v>
      </c>
      <c r="AF30" s="37">
        <v>88.826999999999998</v>
      </c>
      <c r="AG30" s="41">
        <v>6.5398237226014544</v>
      </c>
    </row>
    <row r="31" spans="1:33">
      <c r="B31" s="47" t="s">
        <v>93</v>
      </c>
      <c r="C31" s="34">
        <v>39.012242569921163</v>
      </c>
      <c r="D31" s="34">
        <v>44.707787578171157</v>
      </c>
      <c r="E31" s="34">
        <v>34.771139312704982</v>
      </c>
      <c r="F31" s="34">
        <v>5.5264712472754685</v>
      </c>
      <c r="G31" s="34">
        <v>4.4101770181907067</v>
      </c>
      <c r="H31" s="34">
        <v>9.9366482654661752</v>
      </c>
      <c r="I31" s="34">
        <v>32.492717606078507</v>
      </c>
      <c r="J31" s="34"/>
      <c r="K31" s="34" t="s">
        <v>67</v>
      </c>
      <c r="L31" s="34">
        <v>0.16907376097451673</v>
      </c>
      <c r="M31" s="34">
        <v>-2.2967550060092479</v>
      </c>
      <c r="N31" s="34" t="s">
        <v>67</v>
      </c>
      <c r="O31" s="34" t="s">
        <v>67</v>
      </c>
      <c r="P31" s="34"/>
      <c r="Q31" s="34">
        <v>5.6955450082499848</v>
      </c>
      <c r="R31" s="34" t="s">
        <v>67</v>
      </c>
      <c r="S31" s="34"/>
      <c r="T31" s="34">
        <v>5.1883237253264349</v>
      </c>
      <c r="U31" s="34">
        <v>8.1348923427919573</v>
      </c>
      <c r="V31" s="34">
        <v>2.4159214519973107</v>
      </c>
      <c r="W31" s="34"/>
      <c r="X31" s="34">
        <v>47.749101840310878</v>
      </c>
      <c r="Y31" s="34"/>
      <c r="Z31" s="34"/>
      <c r="AA31" s="34">
        <v>3.4334195677415416</v>
      </c>
      <c r="AB31" s="34" t="s">
        <v>67</v>
      </c>
      <c r="AC31" s="35">
        <v>54.663787659652485</v>
      </c>
      <c r="AD31" s="48"/>
      <c r="AE31" s="37">
        <v>98.182000000000002</v>
      </c>
      <c r="AF31" s="37">
        <v>109.11199999999999</v>
      </c>
      <c r="AG31" s="41">
        <v>3.0701742048565848</v>
      </c>
    </row>
    <row r="32" spans="1:33">
      <c r="B32" s="47" t="s">
        <v>94</v>
      </c>
      <c r="C32" s="34">
        <v>40.119492899937107</v>
      </c>
      <c r="D32" s="34">
        <v>46.450796067657478</v>
      </c>
      <c r="E32" s="34">
        <v>36.344377875608224</v>
      </c>
      <c r="F32" s="34">
        <v>5.5608884181258489</v>
      </c>
      <c r="G32" s="34">
        <v>4.5455297739234064</v>
      </c>
      <c r="H32" s="34">
        <v>10.106418192049253</v>
      </c>
      <c r="I32" s="34">
        <v>33.353745324550658</v>
      </c>
      <c r="J32" s="34"/>
      <c r="K32" s="34">
        <v>0.51324428712071979</v>
      </c>
      <c r="L32" s="34">
        <v>0.77041474959451861</v>
      </c>
      <c r="M32" s="34">
        <v>-2.9972526563172357</v>
      </c>
      <c r="N32" s="34">
        <v>-2.7400821938434365</v>
      </c>
      <c r="O32" s="34">
        <v>6.0741327052465683</v>
      </c>
      <c r="P32" s="34"/>
      <c r="Q32" s="34">
        <v>6.3313031677203675</v>
      </c>
      <c r="R32" s="34" t="s">
        <v>67</v>
      </c>
      <c r="S32" s="34"/>
      <c r="T32" s="34">
        <v>7.243222667240409</v>
      </c>
      <c r="U32" s="34">
        <v>8.5076627718380724</v>
      </c>
      <c r="V32" s="34">
        <v>2.572738406540664</v>
      </c>
      <c r="W32" s="34"/>
      <c r="X32" s="34">
        <v>49.329063738944804</v>
      </c>
      <c r="Y32" s="34"/>
      <c r="Z32" s="34"/>
      <c r="AA32" s="34">
        <v>4.2120419714673467</v>
      </c>
      <c r="AB32" s="34">
        <v>3.954871508993548</v>
      </c>
      <c r="AC32" s="35">
        <v>54.316308629307208</v>
      </c>
      <c r="AD32" s="48"/>
      <c r="AE32" s="37">
        <v>120.84399999999999</v>
      </c>
      <c r="AF32" s="37">
        <v>131.16</v>
      </c>
      <c r="AG32" s="41">
        <v>-1.7424106068902319</v>
      </c>
    </row>
    <row r="33" spans="2:33">
      <c r="B33" s="47" t="s">
        <v>95</v>
      </c>
      <c r="C33" s="34">
        <v>40.209182344784871</v>
      </c>
      <c r="D33" s="34">
        <v>45.138903552299112</v>
      </c>
      <c r="E33" s="34">
        <v>36.083250631699713</v>
      </c>
      <c r="F33" s="34">
        <v>4.5038957748263266</v>
      </c>
      <c r="G33" s="34">
        <v>4.5517571457730668</v>
      </c>
      <c r="H33" s="34">
        <v>9.0556529205993925</v>
      </c>
      <c r="I33" s="34">
        <v>32.75899688197245</v>
      </c>
      <c r="J33" s="34"/>
      <c r="K33" s="34">
        <v>-0.23458394792430498</v>
      </c>
      <c r="L33" s="34">
        <v>0.42582543268790868</v>
      </c>
      <c r="M33" s="34">
        <v>-1.3070377330602421</v>
      </c>
      <c r="N33" s="34">
        <v>-0.64662835244802841</v>
      </c>
      <c r="O33" s="34">
        <v>4.2693118269020207</v>
      </c>
      <c r="P33" s="34"/>
      <c r="Q33" s="34">
        <v>4.9297212075142349</v>
      </c>
      <c r="R33" s="34" t="s">
        <v>67</v>
      </c>
      <c r="S33" s="34"/>
      <c r="T33" s="34">
        <v>4.1097433082061139</v>
      </c>
      <c r="U33" s="34">
        <v>5.8038950709826365</v>
      </c>
      <c r="V33" s="34">
        <v>2.8709784131140155</v>
      </c>
      <c r="W33" s="34"/>
      <c r="X33" s="34">
        <v>47.790345830681922</v>
      </c>
      <c r="Y33" s="34"/>
      <c r="Z33" s="34"/>
      <c r="AA33" s="34">
        <v>3.6177565686212403</v>
      </c>
      <c r="AB33" s="34">
        <v>2.9573471880090265</v>
      </c>
      <c r="AC33" s="35">
        <v>53.485785876672509</v>
      </c>
      <c r="AD33" s="48"/>
      <c r="AE33" s="37">
        <v>142.077</v>
      </c>
      <c r="AF33" s="37">
        <v>154.006</v>
      </c>
      <c r="AG33" s="41">
        <v>-0.62385451846833462</v>
      </c>
    </row>
    <row r="34" spans="2:33">
      <c r="B34" s="47" t="s">
        <v>96</v>
      </c>
      <c r="C34" s="34">
        <v>38.385912101143894</v>
      </c>
      <c r="D34" s="34">
        <v>42.25346177001807</v>
      </c>
      <c r="E34" s="34">
        <v>34.650812763395543</v>
      </c>
      <c r="F34" s="34">
        <v>3.150511739915713</v>
      </c>
      <c r="G34" s="34">
        <v>4.4521372667068029</v>
      </c>
      <c r="H34" s="34">
        <v>7.6026490066225163</v>
      </c>
      <c r="I34" s="34">
        <v>31.617098133654427</v>
      </c>
      <c r="J34" s="34"/>
      <c r="K34" s="34">
        <v>0.35804887585065182</v>
      </c>
      <c r="L34" s="34">
        <v>0.71703792895845886</v>
      </c>
      <c r="M34" s="34">
        <v>-0.32269717037928963</v>
      </c>
      <c r="N34" s="34">
        <v>3.6291882728517355E-2</v>
      </c>
      <c r="O34" s="34">
        <v>3.5085606157663651</v>
      </c>
      <c r="P34" s="34"/>
      <c r="Q34" s="34">
        <v>3.8675496688741728</v>
      </c>
      <c r="R34" s="34" t="s">
        <v>67</v>
      </c>
      <c r="S34" s="34"/>
      <c r="T34" s="34">
        <v>2.8163756773028297</v>
      </c>
      <c r="U34" s="34">
        <v>3.3521974714027696</v>
      </c>
      <c r="V34" s="34">
        <v>2.9542444310656233</v>
      </c>
      <c r="W34" s="34"/>
      <c r="X34" s="34">
        <v>44.320804575914011</v>
      </c>
      <c r="Y34" s="34"/>
      <c r="Z34" s="34"/>
      <c r="AA34" s="34">
        <v>3.220349187236605</v>
      </c>
      <c r="AB34" s="34">
        <v>2.8613601341287973</v>
      </c>
      <c r="AC34" s="35">
        <v>51.990969295605062</v>
      </c>
      <c r="AD34" s="48"/>
      <c r="AE34" s="37">
        <v>166.1</v>
      </c>
      <c r="AF34" s="37">
        <v>179.374</v>
      </c>
      <c r="AG34" s="41">
        <v>-0.46843629882827997</v>
      </c>
    </row>
    <row r="35" spans="2:33">
      <c r="B35" s="47" t="s">
        <v>97</v>
      </c>
      <c r="C35" s="34">
        <v>36.902026429885936</v>
      </c>
      <c r="D35" s="34">
        <v>41.417045300949269</v>
      </c>
      <c r="E35" s="34">
        <v>34.34793458031379</v>
      </c>
      <c r="F35" s="34">
        <v>2.7256469707524511</v>
      </c>
      <c r="G35" s="34">
        <v>4.3434637498830311</v>
      </c>
      <c r="H35" s="34">
        <v>7.0691107206354822</v>
      </c>
      <c r="I35" s="34">
        <v>30.376693456991649</v>
      </c>
      <c r="J35" s="34"/>
      <c r="K35" s="34">
        <v>2.4762577995278212</v>
      </c>
      <c r="L35" s="34">
        <v>1.7893719003108786</v>
      </c>
      <c r="M35" s="34">
        <v>-1.0537643352498987</v>
      </c>
      <c r="N35" s="34">
        <v>-1.7406502344668406</v>
      </c>
      <c r="O35" s="34">
        <v>5.2019047702802714</v>
      </c>
      <c r="P35" s="34"/>
      <c r="Q35" s="34">
        <v>4.5150188710633303</v>
      </c>
      <c r="R35" s="34" t="s">
        <v>67</v>
      </c>
      <c r="S35" s="34"/>
      <c r="T35" s="34">
        <v>4.0315453477370315</v>
      </c>
      <c r="U35" s="34">
        <v>4.6938520882937018</v>
      </c>
      <c r="V35" s="34">
        <v>3.0443236049449465</v>
      </c>
      <c r="W35" s="34"/>
      <c r="X35" s="34">
        <v>42.179629999904783</v>
      </c>
      <c r="Y35" s="34"/>
      <c r="Z35" s="34"/>
      <c r="AA35" s="34">
        <v>3.7638153858950503</v>
      </c>
      <c r="AB35" s="34">
        <v>4.4507012851119923</v>
      </c>
      <c r="AC35" s="35">
        <v>50.28696492997431</v>
      </c>
      <c r="AD35" s="48"/>
      <c r="AE35" s="37">
        <v>192.358</v>
      </c>
      <c r="AF35" s="37">
        <v>210.054</v>
      </c>
      <c r="AG35" s="41">
        <v>1.5611463179651963</v>
      </c>
    </row>
    <row r="36" spans="2:33">
      <c r="B36" s="47" t="s">
        <v>98</v>
      </c>
      <c r="C36" s="34">
        <v>37.265684116392656</v>
      </c>
      <c r="D36" s="34">
        <v>40.939929146316295</v>
      </c>
      <c r="E36" s="34">
        <v>34.176153951984588</v>
      </c>
      <c r="F36" s="34">
        <v>2.5263121689482011</v>
      </c>
      <c r="G36" s="34">
        <v>4.2374630253835042</v>
      </c>
      <c r="H36" s="34">
        <v>6.7637751943317044</v>
      </c>
      <c r="I36" s="34">
        <v>31.188948889041757</v>
      </c>
      <c r="J36" s="34"/>
      <c r="K36" s="34">
        <v>1.4084715918219899</v>
      </c>
      <c r="L36" s="34">
        <v>1.147932860975442</v>
      </c>
      <c r="M36" s="34">
        <v>-6.9649858980532428E-2</v>
      </c>
      <c r="N36" s="34">
        <v>-0.33018858982708049</v>
      </c>
      <c r="O36" s="34">
        <v>3.9347837607701912</v>
      </c>
      <c r="P36" s="34"/>
      <c r="Q36" s="34">
        <v>3.6742450299236422</v>
      </c>
      <c r="R36" s="34" t="s">
        <v>67</v>
      </c>
      <c r="S36" s="34"/>
      <c r="T36" s="34">
        <v>3.4670152025865035</v>
      </c>
      <c r="U36" s="34">
        <v>4.1802813510352896</v>
      </c>
      <c r="V36" s="34">
        <v>3.2619350622549352</v>
      </c>
      <c r="W36" s="34"/>
      <c r="X36" s="34">
        <v>39.07540119932036</v>
      </c>
      <c r="Y36" s="34"/>
      <c r="Z36" s="34"/>
      <c r="AA36" s="34">
        <v>2.610579899566623</v>
      </c>
      <c r="AB36" s="34">
        <v>2.8711186304131711</v>
      </c>
      <c r="AC36" s="35">
        <v>46.217840682396641</v>
      </c>
      <c r="AD36" s="48"/>
      <c r="AE36" s="37">
        <v>232.59200000000001</v>
      </c>
      <c r="AF36" s="37">
        <v>251.309</v>
      </c>
      <c r="AG36" s="41">
        <v>-0.10338106549298232</v>
      </c>
    </row>
    <row r="37" spans="2:33">
      <c r="B37" s="47" t="s">
        <v>99</v>
      </c>
      <c r="C37" s="34">
        <v>38.496101196928805</v>
      </c>
      <c r="D37" s="34">
        <v>42.808708199074459</v>
      </c>
      <c r="E37" s="34">
        <v>36.123176758199449</v>
      </c>
      <c r="F37" s="34">
        <v>2.2495682533511765</v>
      </c>
      <c r="G37" s="34">
        <v>4.4359631875238312</v>
      </c>
      <c r="H37" s="34">
        <v>6.6855314408750077</v>
      </c>
      <c r="I37" s="34">
        <v>32.112979313541523</v>
      </c>
      <c r="J37" s="34"/>
      <c r="K37" s="34">
        <v>0.63512271503009787</v>
      </c>
      <c r="L37" s="34">
        <v>2.0630387487944741</v>
      </c>
      <c r="M37" s="34">
        <v>-0.55659806069124329</v>
      </c>
      <c r="N37" s="34">
        <v>0.87131797307313297</v>
      </c>
      <c r="O37" s="34">
        <v>2.8846909683812738</v>
      </c>
      <c r="P37" s="34"/>
      <c r="Q37" s="34">
        <v>4.3126070021456506</v>
      </c>
      <c r="R37" s="34" t="s">
        <v>67</v>
      </c>
      <c r="S37" s="34"/>
      <c r="T37" s="34">
        <v>4.6714613596094479</v>
      </c>
      <c r="U37" s="34">
        <v>4.585485836467079</v>
      </c>
      <c r="V37" s="34">
        <v>3.4251900806674693</v>
      </c>
      <c r="W37" s="34"/>
      <c r="X37" s="34">
        <v>40.331583741197399</v>
      </c>
      <c r="Y37" s="34"/>
      <c r="Z37" s="34"/>
      <c r="AA37" s="34">
        <v>3.3466906899722635</v>
      </c>
      <c r="AB37" s="34">
        <v>1.9187746562078876</v>
      </c>
      <c r="AC37" s="35">
        <v>47.182619487286843</v>
      </c>
      <c r="AD37" s="48"/>
      <c r="AE37" s="37">
        <v>267.51799999999997</v>
      </c>
      <c r="AF37" s="37">
        <v>282.161</v>
      </c>
      <c r="AG37" s="41">
        <v>-2.8144796413315589</v>
      </c>
    </row>
    <row r="38" spans="2:33">
      <c r="B38" s="47" t="s">
        <v>100</v>
      </c>
      <c r="C38" s="34">
        <v>40.877620607454539</v>
      </c>
      <c r="D38" s="34">
        <v>42.888946258478313</v>
      </c>
      <c r="E38" s="34">
        <v>37.077257837933885</v>
      </c>
      <c r="F38" s="34">
        <v>1.4644891554712147</v>
      </c>
      <c r="G38" s="34">
        <v>4.3471992650732076</v>
      </c>
      <c r="H38" s="34">
        <v>5.8116884205444217</v>
      </c>
      <c r="I38" s="34">
        <v>34.023891826286373</v>
      </c>
      <c r="J38" s="34"/>
      <c r="K38" s="34">
        <v>-1.597610098758415</v>
      </c>
      <c r="L38" s="34">
        <v>0.54683649555255287</v>
      </c>
      <c r="M38" s="34">
        <v>1.9265006152329671</v>
      </c>
      <c r="N38" s="34">
        <v>4.0709472095439336</v>
      </c>
      <c r="O38" s="34">
        <v>-0.13312094328720026</v>
      </c>
      <c r="P38" s="34"/>
      <c r="Q38" s="34">
        <v>2.0113256510237676</v>
      </c>
      <c r="R38" s="34" t="s">
        <v>67</v>
      </c>
      <c r="S38" s="34"/>
      <c r="T38" s="34">
        <v>2.5598385306828582</v>
      </c>
      <c r="U38" s="34">
        <v>2.9075205943787488</v>
      </c>
      <c r="V38" s="34">
        <v>3.7658292569259801</v>
      </c>
      <c r="W38" s="34"/>
      <c r="X38" s="34">
        <v>40.020457741976735</v>
      </c>
      <c r="Y38" s="34"/>
      <c r="Z38" s="34"/>
      <c r="AA38" s="34">
        <v>2.7888325996358891</v>
      </c>
      <c r="AB38" s="34">
        <v>0.64438600532492119</v>
      </c>
      <c r="AC38" s="35">
        <v>44.809076614106431</v>
      </c>
      <c r="AD38" s="48"/>
      <c r="AE38" s="37">
        <v>298.26100000000002</v>
      </c>
      <c r="AF38" s="37">
        <v>312.83999999999997</v>
      </c>
      <c r="AG38" s="41">
        <v>-3.1631013320893118</v>
      </c>
    </row>
    <row r="39" spans="2:33">
      <c r="B39" s="47" t="s">
        <v>101</v>
      </c>
      <c r="C39" s="34">
        <v>40.580059795571216</v>
      </c>
      <c r="D39" s="34">
        <v>43.188710302978471</v>
      </c>
      <c r="E39" s="34">
        <v>37.085469798350282</v>
      </c>
      <c r="F39" s="34">
        <v>1.9352632012924149</v>
      </c>
      <c r="G39" s="34">
        <v>4.1679773033357863</v>
      </c>
      <c r="H39" s="34">
        <v>6.103240504628201</v>
      </c>
      <c r="I39" s="34">
        <v>33.721587178461384</v>
      </c>
      <c r="J39" s="34"/>
      <c r="K39" s="34">
        <v>-1.3145188339890668</v>
      </c>
      <c r="L39" s="34">
        <v>0.67338730611484543</v>
      </c>
      <c r="M39" s="34">
        <v>1.0279463366814374</v>
      </c>
      <c r="N39" s="34">
        <v>3.0158524767853501</v>
      </c>
      <c r="O39" s="34">
        <v>0.62074436730334814</v>
      </c>
      <c r="P39" s="34"/>
      <c r="Q39" s="34">
        <v>2.6086505074072601</v>
      </c>
      <c r="R39" s="34" t="s">
        <v>67</v>
      </c>
      <c r="S39" s="34"/>
      <c r="T39" s="34">
        <v>3.9148081075220871</v>
      </c>
      <c r="U39" s="34">
        <v>2.7479088346582214</v>
      </c>
      <c r="V39" s="34">
        <v>3.6912618453560704</v>
      </c>
      <c r="W39" s="34"/>
      <c r="X39" s="34">
        <v>38.661072239307664</v>
      </c>
      <c r="Y39" s="34"/>
      <c r="Z39" s="34"/>
      <c r="AA39" s="34">
        <v>2.6584292515781085</v>
      </c>
      <c r="AB39" s="34">
        <v>0.67052311147419619</v>
      </c>
      <c r="AC39" s="35">
        <v>43.637024391584646</v>
      </c>
      <c r="AD39" s="48"/>
      <c r="AE39" s="37">
        <v>327.44900000000001</v>
      </c>
      <c r="AF39" s="37">
        <v>342.72199999999998</v>
      </c>
      <c r="AG39" s="41">
        <v>-2.7105717473721</v>
      </c>
    </row>
    <row r="40" spans="2:33">
      <c r="B40" s="47" t="s">
        <v>102</v>
      </c>
      <c r="C40" s="34">
        <v>39.479475621540402</v>
      </c>
      <c r="D40" s="34">
        <v>42.775552837218136</v>
      </c>
      <c r="E40" s="34">
        <v>36.593383268819366</v>
      </c>
      <c r="F40" s="34">
        <v>2.1867721232635686</v>
      </c>
      <c r="G40" s="34">
        <v>3.9953974451351995</v>
      </c>
      <c r="H40" s="34">
        <v>6.1821695683987681</v>
      </c>
      <c r="I40" s="34">
        <v>33.041763716898195</v>
      </c>
      <c r="J40" s="34"/>
      <c r="K40" s="34">
        <v>-0.17594099923385256</v>
      </c>
      <c r="L40" s="34">
        <v>1.1093050924141628</v>
      </c>
      <c r="M40" s="34">
        <v>0.16226240148354193</v>
      </c>
      <c r="N40" s="34">
        <v>1.4475084931315576</v>
      </c>
      <c r="O40" s="34">
        <v>2.0108311240297168</v>
      </c>
      <c r="P40" s="34"/>
      <c r="Q40" s="34">
        <v>3.2960772156777312</v>
      </c>
      <c r="R40" s="34" t="s">
        <v>67</v>
      </c>
      <c r="S40" s="34"/>
      <c r="T40" s="34">
        <v>3.4318078991906429</v>
      </c>
      <c r="U40" s="34">
        <v>2.7355597633929318</v>
      </c>
      <c r="V40" s="34">
        <v>3.6934944227536008</v>
      </c>
      <c r="W40" s="34"/>
      <c r="X40" s="34">
        <v>38.822562505407042</v>
      </c>
      <c r="Y40" s="34"/>
      <c r="Z40" s="34"/>
      <c r="AA40" s="34">
        <v>3.2843474035222946</v>
      </c>
      <c r="AB40" s="34">
        <v>1.9991013118742789</v>
      </c>
      <c r="AC40" s="35">
        <v>43.329926102183421</v>
      </c>
      <c r="AD40" s="48"/>
      <c r="AE40" s="37">
        <v>358.06200000000001</v>
      </c>
      <c r="AF40" s="37">
        <v>369.88799999999998</v>
      </c>
      <c r="AG40" s="41">
        <v>-1.4862634843471909</v>
      </c>
    </row>
    <row r="41" spans="2:33">
      <c r="B41" s="47" t="s">
        <v>103</v>
      </c>
      <c r="C41" s="34">
        <v>39.215864075506701</v>
      </c>
      <c r="D41" s="34">
        <v>42.463450084071937</v>
      </c>
      <c r="E41" s="34">
        <v>36.742672528816335</v>
      </c>
      <c r="F41" s="34">
        <v>1.9348202881503918</v>
      </c>
      <c r="G41" s="34">
        <v>3.7859572671052053</v>
      </c>
      <c r="H41" s="34">
        <v>5.7207775552555971</v>
      </c>
      <c r="I41" s="34">
        <v>33.615041232813184</v>
      </c>
      <c r="J41" s="34"/>
      <c r="K41" s="34">
        <v>0.83044237692217926</v>
      </c>
      <c r="L41" s="34">
        <v>1.3127657204148413</v>
      </c>
      <c r="M41" s="34">
        <v>0.36789566271740171</v>
      </c>
      <c r="N41" s="34">
        <v>0.85021900621006385</v>
      </c>
      <c r="O41" s="34">
        <v>2.7652626650725707</v>
      </c>
      <c r="P41" s="34"/>
      <c r="Q41" s="34">
        <v>3.2475860085652326</v>
      </c>
      <c r="R41" s="34" t="s">
        <v>67</v>
      </c>
      <c r="S41" s="34"/>
      <c r="T41" s="34">
        <v>2.661802844196187</v>
      </c>
      <c r="U41" s="34">
        <v>2.6579166224069186</v>
      </c>
      <c r="V41" s="34">
        <v>3.8136789825353192</v>
      </c>
      <c r="W41" s="34"/>
      <c r="X41" s="34">
        <v>38.690153479156599</v>
      </c>
      <c r="Y41" s="34"/>
      <c r="Z41" s="34"/>
      <c r="AA41" s="34">
        <v>2.8646636215959935</v>
      </c>
      <c r="AB41" s="34">
        <v>2.382340278103332</v>
      </c>
      <c r="AC41" s="35">
        <v>43.132398394731318</v>
      </c>
      <c r="AD41" s="48"/>
      <c r="AE41" s="37">
        <v>385.97899999999998</v>
      </c>
      <c r="AF41" s="37">
        <v>405.78800000000001</v>
      </c>
      <c r="AG41" s="41">
        <v>-0.37014129324644784</v>
      </c>
    </row>
    <row r="42" spans="2:33">
      <c r="B42" s="47" t="s">
        <v>104</v>
      </c>
      <c r="C42" s="34">
        <v>38.290254977296541</v>
      </c>
      <c r="D42" s="34">
        <v>40.422303197364322</v>
      </c>
      <c r="E42" s="34">
        <v>35.532799652604055</v>
      </c>
      <c r="F42" s="34">
        <v>1.4941329733505773</v>
      </c>
      <c r="G42" s="34">
        <v>3.3953705714096913</v>
      </c>
      <c r="H42" s="34">
        <v>4.8895035447602684</v>
      </c>
      <c r="I42" s="34">
        <v>32.704543523614426</v>
      </c>
      <c r="J42" s="34"/>
      <c r="K42" s="34">
        <v>0.62133586900290472</v>
      </c>
      <c r="L42" s="34">
        <v>0.63791524671720268</v>
      </c>
      <c r="M42" s="34">
        <v>1.3100508821780215</v>
      </c>
      <c r="N42" s="34">
        <v>1.3266302598923192</v>
      </c>
      <c r="O42" s="34">
        <v>2.1154688423534811</v>
      </c>
      <c r="P42" s="34"/>
      <c r="Q42" s="34">
        <v>2.1320482200677802</v>
      </c>
      <c r="R42" s="34" t="s">
        <v>67</v>
      </c>
      <c r="S42" s="34"/>
      <c r="T42" s="34">
        <v>2.6229337965279287</v>
      </c>
      <c r="U42" s="34">
        <v>1.3544193862042273</v>
      </c>
      <c r="V42" s="34">
        <v>3.9178805071225606</v>
      </c>
      <c r="W42" s="34"/>
      <c r="X42" s="34">
        <v>37.082084903141592</v>
      </c>
      <c r="Y42" s="34"/>
      <c r="Z42" s="34"/>
      <c r="AA42" s="34">
        <v>2.2771898688769103</v>
      </c>
      <c r="AB42" s="34">
        <v>2.2606104911626126</v>
      </c>
      <c r="AC42" s="35">
        <v>42.311268656011933</v>
      </c>
      <c r="AD42" s="48"/>
      <c r="AE42" s="37">
        <v>423.72399999999999</v>
      </c>
      <c r="AF42" s="37">
        <v>438.21699999999998</v>
      </c>
      <c r="AG42" s="41">
        <v>0.11489776186998313</v>
      </c>
    </row>
    <row r="43" spans="2:33">
      <c r="B43" s="47" t="s">
        <v>105</v>
      </c>
      <c r="C43" s="34">
        <v>37.404077041541534</v>
      </c>
      <c r="D43" s="34">
        <v>39.324183899662337</v>
      </c>
      <c r="E43" s="34">
        <v>34.90683966668351</v>
      </c>
      <c r="F43" s="34">
        <v>0.93303133025618257</v>
      </c>
      <c r="G43" s="34">
        <v>3.4843129027226407</v>
      </c>
      <c r="H43" s="34">
        <v>4.4173442329788237</v>
      </c>
      <c r="I43" s="34">
        <v>32.509781780075272</v>
      </c>
      <c r="J43" s="34"/>
      <c r="K43" s="34">
        <v>1.1405710574478063</v>
      </c>
      <c r="L43" s="34">
        <v>0.98707552786461727</v>
      </c>
      <c r="M43" s="34">
        <v>1.3574760041565701</v>
      </c>
      <c r="N43" s="34">
        <v>1.2039804745733806</v>
      </c>
      <c r="O43" s="34">
        <v>2.0736023877039895</v>
      </c>
      <c r="P43" s="34"/>
      <c r="Q43" s="34">
        <v>1.9201068581208001</v>
      </c>
      <c r="R43" s="34" t="s">
        <v>67</v>
      </c>
      <c r="S43" s="34"/>
      <c r="T43" s="34">
        <v>2.2920451774341308</v>
      </c>
      <c r="U43" s="34">
        <v>0.81000388854592553</v>
      </c>
      <c r="V43" s="34">
        <v>3.8138506930179727</v>
      </c>
      <c r="W43" s="34"/>
      <c r="X43" s="34">
        <v>34.86376536976784</v>
      </c>
      <c r="Y43" s="34"/>
      <c r="Z43" s="34"/>
      <c r="AA43" s="34">
        <v>2.1340867299525685</v>
      </c>
      <c r="AB43" s="34">
        <v>2.2875822595357578</v>
      </c>
      <c r="AC43" s="35">
        <v>41.891722669783363</v>
      </c>
      <c r="AD43" s="48"/>
      <c r="AE43" s="37">
        <v>455.18299999999999</v>
      </c>
      <c r="AF43" s="37">
        <v>481.30200000000002</v>
      </c>
      <c r="AG43" s="41">
        <v>0.26103195441838523</v>
      </c>
    </row>
    <row r="44" spans="2:33">
      <c r="B44" s="47" t="s">
        <v>106</v>
      </c>
      <c r="C44" s="34">
        <v>36.18057836375295</v>
      </c>
      <c r="D44" s="34">
        <v>37.172539451664868</v>
      </c>
      <c r="E44" s="34">
        <v>33.265886235318035</v>
      </c>
      <c r="F44" s="34">
        <v>0.29266175573593584</v>
      </c>
      <c r="G44" s="34">
        <v>3.6139914606108952</v>
      </c>
      <c r="H44" s="34">
        <v>3.906653216346831</v>
      </c>
      <c r="I44" s="34">
        <v>31.670224745460519</v>
      </c>
      <c r="J44" s="34"/>
      <c r="K44" s="34">
        <v>1.8615031797747355</v>
      </c>
      <c r="L44" s="34">
        <v>0.69929933217598017</v>
      </c>
      <c r="M44" s="34">
        <v>1.9919376280517369</v>
      </c>
      <c r="N44" s="34">
        <v>0.82973378045298196</v>
      </c>
      <c r="O44" s="34">
        <v>2.1541649355106713</v>
      </c>
      <c r="P44" s="34"/>
      <c r="Q44" s="34">
        <v>0.99196108791191595</v>
      </c>
      <c r="R44" s="34" t="s">
        <v>67</v>
      </c>
      <c r="S44" s="34"/>
      <c r="T44" s="34">
        <v>0.23440310295750635</v>
      </c>
      <c r="U44" s="34">
        <v>-0.63165673532585742</v>
      </c>
      <c r="V44" s="34">
        <v>3.6372558219553013</v>
      </c>
      <c r="W44" s="34"/>
      <c r="X44" s="34">
        <v>30.974360113017557</v>
      </c>
      <c r="Y44" s="34"/>
      <c r="Z44" s="34"/>
      <c r="AA44" s="34">
        <v>1.2292966733918267</v>
      </c>
      <c r="AB44" s="34">
        <v>2.3915005209905815</v>
      </c>
      <c r="AC44" s="35">
        <v>39.278648399255538</v>
      </c>
      <c r="AD44" s="48"/>
      <c r="AE44" s="37">
        <v>511.512</v>
      </c>
      <c r="AF44" s="37">
        <v>540.447</v>
      </c>
      <c r="AG44" s="41">
        <v>2.2199949134301562</v>
      </c>
    </row>
    <row r="45" spans="2:33">
      <c r="B45" s="47" t="s">
        <v>107</v>
      </c>
      <c r="C45" s="34">
        <v>35.538197184086407</v>
      </c>
      <c r="D45" s="34">
        <v>34.56858310101169</v>
      </c>
      <c r="E45" s="34">
        <v>31.043606333175529</v>
      </c>
      <c r="F45" s="34">
        <v>5.5231181947293664E-2</v>
      </c>
      <c r="G45" s="34">
        <v>3.4697455858888713</v>
      </c>
      <c r="H45" s="34">
        <v>3.5249767678361645</v>
      </c>
      <c r="I45" s="34">
        <v>31.157575438781056</v>
      </c>
      <c r="J45" s="34"/>
      <c r="K45" s="34">
        <v>1.05376738560287</v>
      </c>
      <c r="L45" s="34">
        <v>-1.0248452650220046</v>
      </c>
      <c r="M45" s="34">
        <v>3.620184805288166</v>
      </c>
      <c r="N45" s="34">
        <v>1.5415721546632912</v>
      </c>
      <c r="O45" s="34">
        <v>1.1089985675501637</v>
      </c>
      <c r="P45" s="34"/>
      <c r="Q45" s="34">
        <v>-0.96961408307471109</v>
      </c>
      <c r="R45" s="34" t="s">
        <v>67</v>
      </c>
      <c r="S45" s="34"/>
      <c r="T45" s="34">
        <v>-1.2201707783213227</v>
      </c>
      <c r="U45" s="34">
        <v>-2.5430890887731659</v>
      </c>
      <c r="V45" s="34">
        <v>3.3612119299353003</v>
      </c>
      <c r="W45" s="34"/>
      <c r="X45" s="34">
        <v>25.655406330225304</v>
      </c>
      <c r="Y45" s="34"/>
      <c r="Z45" s="34"/>
      <c r="AA45" s="34">
        <v>-0.5914119895499097</v>
      </c>
      <c r="AB45" s="34">
        <v>1.4872006610749648</v>
      </c>
      <c r="AC45" s="35">
        <v>34.233513930531444</v>
      </c>
      <c r="AD45" s="48"/>
      <c r="AE45" s="37">
        <v>570.33000000000004</v>
      </c>
      <c r="AF45" s="37">
        <v>599.09400000000005</v>
      </c>
      <c r="AG45" s="41">
        <v>3.2692273358776873</v>
      </c>
    </row>
    <row r="46" spans="2:33" ht="15" customHeight="1">
      <c r="B46" s="47" t="s">
        <v>108</v>
      </c>
      <c r="C46" s="34">
        <v>34.727483841863908</v>
      </c>
      <c r="D46" s="34">
        <v>34.747180168975426</v>
      </c>
      <c r="E46" s="34">
        <v>30.532960373849001</v>
      </c>
      <c r="F46" s="34">
        <v>0.77975217572935973</v>
      </c>
      <c r="G46" s="34">
        <v>3.4344676193970698</v>
      </c>
      <c r="H46" s="34">
        <v>4.2142197951264295</v>
      </c>
      <c r="I46" s="34">
        <v>30.694978548475998</v>
      </c>
      <c r="J46" s="34"/>
      <c r="K46" s="34">
        <v>0.60203066871843958</v>
      </c>
      <c r="L46" s="34">
        <v>-0.76005584861784203</v>
      </c>
      <c r="M46" s="34">
        <v>2.2792144977674851</v>
      </c>
      <c r="N46" s="34">
        <v>0.91712798043120314</v>
      </c>
      <c r="O46" s="34">
        <v>1.3817828444477995</v>
      </c>
      <c r="P46" s="34"/>
      <c r="Q46" s="34">
        <v>1.9696327111517746E-2</v>
      </c>
      <c r="R46" s="34" t="s">
        <v>67</v>
      </c>
      <c r="S46" s="34"/>
      <c r="T46" s="34">
        <v>-0.72669916560640069</v>
      </c>
      <c r="U46" s="34">
        <v>-1.1103010202379762</v>
      </c>
      <c r="V46" s="34">
        <v>3.180162621771748</v>
      </c>
      <c r="W46" s="34"/>
      <c r="X46" s="34">
        <v>23.075532491838494</v>
      </c>
      <c r="Y46" s="34"/>
      <c r="Z46" s="34"/>
      <c r="AA46" s="34">
        <v>0.46969386507062877</v>
      </c>
      <c r="AB46" s="34">
        <v>1.8317803824069101</v>
      </c>
      <c r="AC46" s="35">
        <v>29.649008274045801</v>
      </c>
      <c r="AD46" s="48"/>
      <c r="AE46" s="37">
        <v>629.55899999999997</v>
      </c>
      <c r="AF46" s="37">
        <v>658.27300000000002</v>
      </c>
      <c r="AG46" s="41">
        <v>1.4164821003214882</v>
      </c>
    </row>
    <row r="47" spans="2:33">
      <c r="B47" s="47" t="s">
        <v>109</v>
      </c>
      <c r="C47" s="34">
        <v>33.915379745903692</v>
      </c>
      <c r="D47" s="34">
        <v>34.992271114578891</v>
      </c>
      <c r="E47" s="34">
        <v>30.855035552872938</v>
      </c>
      <c r="F47" s="34">
        <v>0.9825253581050245</v>
      </c>
      <c r="G47" s="34">
        <v>3.1547102036009242</v>
      </c>
      <c r="H47" s="34">
        <v>4.1372355617059497</v>
      </c>
      <c r="I47" s="34">
        <v>30.40882123456063</v>
      </c>
      <c r="J47" s="34"/>
      <c r="K47" s="34">
        <v>-0.13321985748984563</v>
      </c>
      <c r="L47" s="34">
        <v>9.4366010570170925E-2</v>
      </c>
      <c r="M47" s="34">
        <v>1.0072577914525889</v>
      </c>
      <c r="N47" s="34">
        <v>1.2348436595126058</v>
      </c>
      <c r="O47" s="34">
        <v>0.84930550061517884</v>
      </c>
      <c r="P47" s="34"/>
      <c r="Q47" s="34">
        <v>1.0768913686751955</v>
      </c>
      <c r="R47" s="34" t="s">
        <v>67</v>
      </c>
      <c r="S47" s="34"/>
      <c r="T47" s="34">
        <v>-0.38791643970733286</v>
      </c>
      <c r="U47" s="34">
        <v>-0.12528155225462631</v>
      </c>
      <c r="V47" s="34">
        <v>2.9134217615970086</v>
      </c>
      <c r="W47" s="34"/>
      <c r="X47" s="34">
        <v>21.648991194262088</v>
      </c>
      <c r="Y47" s="34"/>
      <c r="Z47" s="34"/>
      <c r="AA47" s="34">
        <v>1.389432773418523</v>
      </c>
      <c r="AB47" s="34">
        <v>1.1618469053585061</v>
      </c>
      <c r="AC47" s="35">
        <v>27.723732830833097</v>
      </c>
      <c r="AD47" s="48"/>
      <c r="AE47" s="37">
        <v>679.27</v>
      </c>
      <c r="AF47" s="37">
        <v>697.95399999999995</v>
      </c>
      <c r="AG47" s="41">
        <v>-1.0217645762486285</v>
      </c>
    </row>
    <row r="48" spans="2:33">
      <c r="B48" s="47" t="s">
        <v>110</v>
      </c>
      <c r="C48" s="34">
        <v>33.544990432035256</v>
      </c>
      <c r="D48" s="34">
        <v>36.871590493908556</v>
      </c>
      <c r="E48" s="34">
        <v>32.710960674055066</v>
      </c>
      <c r="F48" s="34">
        <v>1.2691026830896897</v>
      </c>
      <c r="G48" s="34">
        <v>2.8915271367638016</v>
      </c>
      <c r="H48" s="34">
        <v>4.1606298198534919</v>
      </c>
      <c r="I48" s="34">
        <v>30.341717026217761</v>
      </c>
      <c r="J48" s="34"/>
      <c r="K48" s="34">
        <v>0.67221267590690137</v>
      </c>
      <c r="L48" s="34">
        <v>2.0574973787836153</v>
      </c>
      <c r="M48" s="34">
        <v>-1.53969340517356</v>
      </c>
      <c r="N48" s="34">
        <v>-0.15440870229684589</v>
      </c>
      <c r="O48" s="34">
        <v>1.9413153589965908</v>
      </c>
      <c r="P48" s="34"/>
      <c r="Q48" s="34">
        <v>3.3266000618733047</v>
      </c>
      <c r="R48" s="34" t="s">
        <v>67</v>
      </c>
      <c r="S48" s="34"/>
      <c r="T48" s="34">
        <v>1.8226027943776484</v>
      </c>
      <c r="U48" s="34">
        <v>1.9252116920949154</v>
      </c>
      <c r="V48" s="34">
        <v>2.5132880622316662</v>
      </c>
      <c r="W48" s="34"/>
      <c r="X48" s="34">
        <v>22.859348825666448</v>
      </c>
      <c r="Y48" s="34"/>
      <c r="Z48" s="34"/>
      <c r="AA48" s="34">
        <v>3.3095219097293667</v>
      </c>
      <c r="AB48" s="34">
        <v>1.9242372068526525</v>
      </c>
      <c r="AC48" s="35">
        <v>28.652519797357922</v>
      </c>
      <c r="AD48" s="48"/>
      <c r="AE48" s="37">
        <v>714.36300000000006</v>
      </c>
      <c r="AF48" s="37">
        <v>725.30499999999995</v>
      </c>
      <c r="AG48" s="41">
        <v>-2.3618635752539774</v>
      </c>
    </row>
    <row r="49" spans="2:33">
      <c r="B49" s="47" t="s">
        <v>111</v>
      </c>
      <c r="C49" s="34">
        <v>32.065884595029551</v>
      </c>
      <c r="D49" s="34">
        <v>38.339106153569205</v>
      </c>
      <c r="E49" s="34">
        <v>34.458796410970663</v>
      </c>
      <c r="F49" s="34">
        <v>1.0583278176844562</v>
      </c>
      <c r="G49" s="34">
        <v>2.8219819249140845</v>
      </c>
      <c r="H49" s="34">
        <v>3.88030974259854</v>
      </c>
      <c r="I49" s="34">
        <v>29.073357453299707</v>
      </c>
      <c r="J49" s="34"/>
      <c r="K49" s="34">
        <v>3.5703203627669571</v>
      </c>
      <c r="L49" s="34">
        <v>5.2148937408551896</v>
      </c>
      <c r="M49" s="34">
        <v>-4.3082970247980867</v>
      </c>
      <c r="N49" s="34">
        <v>-2.6637236467098546</v>
      </c>
      <c r="O49" s="34">
        <v>4.6286481804514139</v>
      </c>
      <c r="P49" s="34"/>
      <c r="Q49" s="34">
        <v>6.273221558539646</v>
      </c>
      <c r="R49" s="34" t="s">
        <v>67</v>
      </c>
      <c r="S49" s="34"/>
      <c r="T49" s="34">
        <v>4.899926503132753</v>
      </c>
      <c r="U49" s="34">
        <v>4.8934295424921528</v>
      </c>
      <c r="V49" s="34">
        <v>2.5553358319561132</v>
      </c>
      <c r="W49" s="34"/>
      <c r="X49" s="34">
        <v>26.673113659963377</v>
      </c>
      <c r="Y49" s="34"/>
      <c r="Z49" s="34"/>
      <c r="AA49" s="34">
        <v>6.1968822710125915</v>
      </c>
      <c r="AB49" s="34">
        <v>4.5523088929243594</v>
      </c>
      <c r="AC49" s="35">
        <v>33.655068238389724</v>
      </c>
      <c r="AD49" s="48"/>
      <c r="AE49" s="37">
        <v>738.80700000000002</v>
      </c>
      <c r="AF49" s="37">
        <v>756.94200000000001</v>
      </c>
      <c r="AG49" s="41">
        <v>-2.3444013260748733</v>
      </c>
    </row>
    <row r="50" spans="2:33">
      <c r="B50" s="47" t="s">
        <v>112</v>
      </c>
      <c r="C50" s="34">
        <v>31.347099815535973</v>
      </c>
      <c r="D50" s="34">
        <v>37.924011067841775</v>
      </c>
      <c r="E50" s="34">
        <v>34.41535150645624</v>
      </c>
      <c r="F50" s="34">
        <v>0.78819942611190807</v>
      </c>
      <c r="G50" s="34">
        <v>2.7204601352736213</v>
      </c>
      <c r="H50" s="34">
        <v>3.5086595613855298</v>
      </c>
      <c r="I50" s="34">
        <v>28.411559745849562</v>
      </c>
      <c r="J50" s="34"/>
      <c r="K50" s="34">
        <v>4.5298637902531507</v>
      </c>
      <c r="L50" s="34">
        <v>5.7887118261938921</v>
      </c>
      <c r="M50" s="34">
        <v>-4.409074605451937</v>
      </c>
      <c r="N50" s="34">
        <v>-3.1502265695111955</v>
      </c>
      <c r="O50" s="34">
        <v>5.3180632163650587</v>
      </c>
      <c r="P50" s="34"/>
      <c r="Q50" s="34">
        <v>6.5769112523058002</v>
      </c>
      <c r="R50" s="34" t="s">
        <v>67</v>
      </c>
      <c r="S50" s="34"/>
      <c r="T50" s="34">
        <v>6.3563230170116825</v>
      </c>
      <c r="U50" s="34">
        <v>5.9064357450297189</v>
      </c>
      <c r="V50" s="34">
        <v>2.6339926214388196</v>
      </c>
      <c r="W50" s="34"/>
      <c r="X50" s="34">
        <v>31.148685719986034</v>
      </c>
      <c r="Y50" s="34"/>
      <c r="Z50" s="34"/>
      <c r="AA50" s="34">
        <v>6.567303750768601</v>
      </c>
      <c r="AB50" s="34">
        <v>5.3084557148278604</v>
      </c>
      <c r="AC50" s="35">
        <v>38.265397622463617</v>
      </c>
      <c r="AD50" s="48"/>
      <c r="AE50" s="37">
        <v>780.64</v>
      </c>
      <c r="AF50" s="37">
        <v>801.96</v>
      </c>
      <c r="AG50" s="41">
        <v>-1.5799355414515333</v>
      </c>
    </row>
    <row r="51" spans="2:33">
      <c r="B51" s="47" t="s">
        <v>113</v>
      </c>
      <c r="C51" s="34">
        <v>32.227896335892368</v>
      </c>
      <c r="D51" s="34">
        <v>37.57872629683682</v>
      </c>
      <c r="E51" s="34">
        <v>34.153020775214955</v>
      </c>
      <c r="F51" s="34">
        <v>0.81863166691436773</v>
      </c>
      <c r="G51" s="34">
        <v>2.6070738547074974</v>
      </c>
      <c r="H51" s="34">
        <v>3.4257055216218655</v>
      </c>
      <c r="I51" s="34">
        <v>29.35622903170005</v>
      </c>
      <c r="J51" s="34"/>
      <c r="K51" s="34">
        <v>3.7052295761847494</v>
      </c>
      <c r="L51" s="34">
        <v>4.5321982940300796</v>
      </c>
      <c r="M51" s="34">
        <v>-2.9408611712767483</v>
      </c>
      <c r="N51" s="34">
        <v>-2.1138924534314172</v>
      </c>
      <c r="O51" s="34">
        <v>4.5238612430991179</v>
      </c>
      <c r="P51" s="34"/>
      <c r="Q51" s="34">
        <v>5.3508299609444476</v>
      </c>
      <c r="R51" s="34" t="s">
        <v>67</v>
      </c>
      <c r="S51" s="34"/>
      <c r="T51" s="34">
        <v>4.7541546775297796</v>
      </c>
      <c r="U51" s="34">
        <v>4.4760391871182463</v>
      </c>
      <c r="V51" s="34">
        <v>2.8234265095348663</v>
      </c>
      <c r="W51" s="34"/>
      <c r="X51" s="34">
        <v>34.549022083973185</v>
      </c>
      <c r="Y51" s="34"/>
      <c r="Z51" s="34"/>
      <c r="AA51" s="34">
        <v>5.5822883191494022</v>
      </c>
      <c r="AB51" s="34">
        <v>4.7553196013040724</v>
      </c>
      <c r="AC51" s="35">
        <v>41.410458506825584</v>
      </c>
      <c r="AD51" s="48"/>
      <c r="AE51" s="37">
        <v>820.88199999999995</v>
      </c>
      <c r="AF51" s="37">
        <v>839.38699999999994</v>
      </c>
      <c r="AG51" s="41">
        <v>-1.0219632191100487</v>
      </c>
    </row>
    <row r="52" spans="2:33">
      <c r="B52" s="47" t="s">
        <v>114</v>
      </c>
      <c r="C52" s="34">
        <v>33.288454363649429</v>
      </c>
      <c r="D52" s="34">
        <v>37.405771543643446</v>
      </c>
      <c r="E52" s="34">
        <v>34.098245548987208</v>
      </c>
      <c r="F52" s="34">
        <v>0.76587777007909053</v>
      </c>
      <c r="G52" s="34">
        <v>2.5416482245771448</v>
      </c>
      <c r="H52" s="34">
        <v>3.3075259946562352</v>
      </c>
      <c r="I52" s="34">
        <v>30.189951590963339</v>
      </c>
      <c r="J52" s="34"/>
      <c r="K52" s="34">
        <v>1.9989057204010487</v>
      </c>
      <c r="L52" s="34">
        <v>3.3514394099149309</v>
      </c>
      <c r="M52" s="34">
        <v>-1.4786886689484648</v>
      </c>
      <c r="N52" s="34">
        <v>-0.12615497943458265</v>
      </c>
      <c r="O52" s="34">
        <v>2.7647834904801392</v>
      </c>
      <c r="P52" s="34"/>
      <c r="Q52" s="34">
        <v>4.1173171799940205</v>
      </c>
      <c r="R52" s="34" t="s">
        <v>67</v>
      </c>
      <c r="S52" s="34"/>
      <c r="T52" s="34">
        <v>4.0944914733819813</v>
      </c>
      <c r="U52" s="34">
        <v>3.6541986554847741</v>
      </c>
      <c r="V52" s="34">
        <v>3.0740549346396895</v>
      </c>
      <c r="W52" s="34"/>
      <c r="X52" s="34">
        <v>36.051544418614284</v>
      </c>
      <c r="Y52" s="34"/>
      <c r="Z52" s="34"/>
      <c r="AA52" s="34">
        <v>4.3291211987087834</v>
      </c>
      <c r="AB52" s="34">
        <v>2.9765875091949017</v>
      </c>
      <c r="AC52" s="35">
        <v>43.722814815158124</v>
      </c>
      <c r="AD52" s="48"/>
      <c r="AE52" s="37">
        <v>863.06200000000001</v>
      </c>
      <c r="AF52" s="37">
        <v>893.44299999999998</v>
      </c>
      <c r="AG52" s="41">
        <v>-2.2962820913837447</v>
      </c>
    </row>
    <row r="53" spans="2:33">
      <c r="B53" s="47" t="s">
        <v>115</v>
      </c>
      <c r="C53" s="34">
        <v>32.44983461484707</v>
      </c>
      <c r="D53" s="34">
        <v>35.583539274775546</v>
      </c>
      <c r="E53" s="34">
        <v>32.878438391457394</v>
      </c>
      <c r="F53" s="34">
        <v>0.3574226135079529</v>
      </c>
      <c r="G53" s="34">
        <v>2.3476782698101948</v>
      </c>
      <c r="H53" s="34">
        <v>2.7051008833181474</v>
      </c>
      <c r="I53" s="34">
        <v>29.674310967424596</v>
      </c>
      <c r="J53" s="34"/>
      <c r="K53" s="34">
        <v>2.3180660622590588</v>
      </c>
      <c r="L53" s="34">
        <v>2.7762820464205191</v>
      </c>
      <c r="M53" s="34">
        <v>-0.51116092468339558</v>
      </c>
      <c r="N53" s="34">
        <v>-5.294494052193572E-2</v>
      </c>
      <c r="O53" s="34">
        <v>2.6754886757670122</v>
      </c>
      <c r="P53" s="34"/>
      <c r="Q53" s="34">
        <v>3.1337046599284721</v>
      </c>
      <c r="R53" s="34" t="s">
        <v>67</v>
      </c>
      <c r="S53" s="34"/>
      <c r="T53" s="34">
        <v>2.7199438351370593</v>
      </c>
      <c r="U53" s="34">
        <v>2.4508205335445297</v>
      </c>
      <c r="V53" s="34">
        <v>3.0326209077602635</v>
      </c>
      <c r="W53" s="34"/>
      <c r="X53" s="34">
        <v>36.57004586537164</v>
      </c>
      <c r="Y53" s="34"/>
      <c r="Z53" s="34"/>
      <c r="AA53" s="34">
        <v>3.3407475863951888</v>
      </c>
      <c r="AB53" s="34">
        <v>2.8825316022337293</v>
      </c>
      <c r="AC53" s="35">
        <v>44.269808027545047</v>
      </c>
      <c r="AD53" s="48"/>
      <c r="AE53" s="37">
        <v>922.99699999999996</v>
      </c>
      <c r="AF53" s="37">
        <v>948.86400000000003</v>
      </c>
      <c r="AG53" s="41">
        <v>2.0808682305784032E-3</v>
      </c>
    </row>
    <row r="54" spans="2:33">
      <c r="B54" s="47" t="s">
        <v>116</v>
      </c>
      <c r="C54" s="34">
        <v>34.624183802621985</v>
      </c>
      <c r="D54" s="34">
        <v>35.713034383172989</v>
      </c>
      <c r="E54" s="34">
        <v>32.898442707323724</v>
      </c>
      <c r="F54" s="34">
        <v>0.49808901747406154</v>
      </c>
      <c r="G54" s="34">
        <v>2.316502658375204</v>
      </c>
      <c r="H54" s="34">
        <v>2.8145916758492651</v>
      </c>
      <c r="I54" s="34">
        <v>31.205872993001872</v>
      </c>
      <c r="J54" s="34"/>
      <c r="K54" s="34">
        <v>1.6803613712866479</v>
      </c>
      <c r="L54" s="34">
        <v>0.59076156307693584</v>
      </c>
      <c r="M54" s="34">
        <v>1.5748113118555551</v>
      </c>
      <c r="N54" s="34">
        <v>0.48521150364584287</v>
      </c>
      <c r="O54" s="34">
        <v>2.1784503887607096</v>
      </c>
      <c r="P54" s="34"/>
      <c r="Q54" s="34">
        <v>1.0888505805509974</v>
      </c>
      <c r="R54" s="34">
        <v>36.728443393252626</v>
      </c>
      <c r="S54" s="34"/>
      <c r="T54" s="34">
        <v>0.36726938374830387</v>
      </c>
      <c r="U54" s="34">
        <v>9.3398169561733496E-2</v>
      </c>
      <c r="V54" s="34">
        <v>3.1026643875163655</v>
      </c>
      <c r="W54" s="34"/>
      <c r="X54" s="34">
        <v>36.647095788837888</v>
      </c>
      <c r="Y54" s="34"/>
      <c r="Z54" s="34"/>
      <c r="AA54" s="34">
        <v>1.2231946735054999</v>
      </c>
      <c r="AB54" s="34">
        <v>2.312794481715212</v>
      </c>
      <c r="AC54" s="35">
        <v>42.73697064436444</v>
      </c>
      <c r="AD54" s="48"/>
      <c r="AE54" s="37">
        <v>964.68700000000001</v>
      </c>
      <c r="AF54" s="37">
        <v>983.43399999999997</v>
      </c>
      <c r="AG54" s="41">
        <v>2.1783672691271931</v>
      </c>
    </row>
    <row r="55" spans="2:33">
      <c r="B55" s="47" t="s">
        <v>117</v>
      </c>
      <c r="C55" s="34">
        <v>35.147548319772845</v>
      </c>
      <c r="D55" s="34">
        <v>35.174378887214594</v>
      </c>
      <c r="E55" s="34">
        <v>32.383999873272593</v>
      </c>
      <c r="F55" s="34">
        <v>0.51215692020727854</v>
      </c>
      <c r="G55" s="34">
        <v>2.2782220937347155</v>
      </c>
      <c r="H55" s="34">
        <v>2.7903790139419944</v>
      </c>
      <c r="I55" s="34">
        <v>31.797291597775139</v>
      </c>
      <c r="J55" s="34"/>
      <c r="K55" s="34">
        <v>0.70331392697284512</v>
      </c>
      <c r="L55" s="34">
        <v>-0.4853263527655286</v>
      </c>
      <c r="M55" s="34">
        <v>2.4822730143895004</v>
      </c>
      <c r="N55" s="34">
        <v>1.2936327346511269</v>
      </c>
      <c r="O55" s="34">
        <v>1.2154708471801234</v>
      </c>
      <c r="P55" s="34"/>
      <c r="Q55" s="34">
        <v>2.6830567441749949E-2</v>
      </c>
      <c r="R55" s="34">
        <v>35.22302269659334</v>
      </c>
      <c r="S55" s="34"/>
      <c r="T55" s="34">
        <v>-0.4499812879068395</v>
      </c>
      <c r="U55" s="34">
        <v>-0.76115646676078808</v>
      </c>
      <c r="V55" s="34">
        <v>2.9318582791606684</v>
      </c>
      <c r="W55" s="34"/>
      <c r="X55" s="34">
        <v>35.135932805310546</v>
      </c>
      <c r="Y55" s="34"/>
      <c r="Z55" s="34"/>
      <c r="AA55" s="34">
        <v>7.5838430481108707E-2</v>
      </c>
      <c r="AB55" s="34">
        <v>1.2644787102194825</v>
      </c>
      <c r="AC55" s="35">
        <v>41.099380025781102</v>
      </c>
      <c r="AD55" s="48"/>
      <c r="AE55" s="37">
        <v>1010.042</v>
      </c>
      <c r="AF55" s="37">
        <v>1033.415</v>
      </c>
      <c r="AG55" s="41">
        <v>1.5059336518258704</v>
      </c>
    </row>
    <row r="56" spans="2:33">
      <c r="B56" s="47" t="s">
        <v>118</v>
      </c>
      <c r="C56" s="34">
        <v>35.812881768580311</v>
      </c>
      <c r="D56" s="34">
        <v>34.769377044408259</v>
      </c>
      <c r="E56" s="34">
        <v>32.018800286181715</v>
      </c>
      <c r="F56" s="34">
        <v>0.46424193507228734</v>
      </c>
      <c r="G56" s="34">
        <v>2.2863348231542555</v>
      </c>
      <c r="H56" s="34">
        <v>2.750576758226543</v>
      </c>
      <c r="I56" s="34">
        <v>32.542584651851627</v>
      </c>
      <c r="J56" s="34"/>
      <c r="K56" s="34">
        <v>-0.33756958129152581</v>
      </c>
      <c r="L56" s="34">
        <v>-1.5077466592443405</v>
      </c>
      <c r="M56" s="34">
        <v>3.1602853878149726</v>
      </c>
      <c r="N56" s="34">
        <v>1.9901083098621579</v>
      </c>
      <c r="O56" s="34">
        <v>0.12667235378076172</v>
      </c>
      <c r="P56" s="34"/>
      <c r="Q56" s="34">
        <v>-1.0435047241720532</v>
      </c>
      <c r="R56" s="34">
        <v>32.588385881799056</v>
      </c>
      <c r="S56" s="34"/>
      <c r="T56" s="34">
        <v>-0.86355426725478213</v>
      </c>
      <c r="U56" s="34">
        <v>-0.82792332069080554</v>
      </c>
      <c r="V56" s="34">
        <v>2.4638279734119419</v>
      </c>
      <c r="W56" s="34"/>
      <c r="X56" s="34">
        <v>32.487236828554202</v>
      </c>
      <c r="Y56" s="34">
        <v>27.6</v>
      </c>
      <c r="Z56" s="34">
        <v>32.338915535023325</v>
      </c>
      <c r="AA56" s="34">
        <v>-0.96496542285994591</v>
      </c>
      <c r="AB56" s="34">
        <v>0.2052116550928689</v>
      </c>
      <c r="AC56" s="35">
        <v>38.591717553392073</v>
      </c>
      <c r="AD56" s="48"/>
      <c r="AE56" s="37">
        <v>1058.069</v>
      </c>
      <c r="AF56" s="37">
        <v>1087.5039999999999</v>
      </c>
      <c r="AG56" s="41">
        <v>1.7379806951752812</v>
      </c>
    </row>
    <row r="57" spans="2:33">
      <c r="B57" s="47" t="s">
        <v>119</v>
      </c>
      <c r="C57" s="34">
        <v>36.513436188757083</v>
      </c>
      <c r="D57" s="34">
        <v>35.07350810441767</v>
      </c>
      <c r="E57" s="34">
        <v>32.409237430235258</v>
      </c>
      <c r="F57" s="34">
        <v>0.40470502108754497</v>
      </c>
      <c r="G57" s="34">
        <v>2.2595656530948585</v>
      </c>
      <c r="H57" s="34">
        <v>2.6642706741824034</v>
      </c>
      <c r="I57" s="34">
        <v>33.058595652942344</v>
      </c>
      <c r="J57" s="34"/>
      <c r="K57" s="34">
        <v>-0.92840919020886015</v>
      </c>
      <c r="L57" s="34">
        <v>-1.8446331054269589</v>
      </c>
      <c r="M57" s="34">
        <v>3.3631516571733093</v>
      </c>
      <c r="N57" s="34">
        <v>2.4469277419552111</v>
      </c>
      <c r="O57" s="34">
        <v>-0.52370416912131523</v>
      </c>
      <c r="P57" s="34"/>
      <c r="Q57" s="34">
        <v>-1.4399280843394142</v>
      </c>
      <c r="R57" s="34">
        <v>28.384490405304525</v>
      </c>
      <c r="S57" s="34"/>
      <c r="T57" s="34">
        <v>-3.1910780082161141</v>
      </c>
      <c r="U57" s="34">
        <v>-3.4116875508572733</v>
      </c>
      <c r="V57" s="34">
        <v>2.4293067082705702</v>
      </c>
      <c r="W57" s="34"/>
      <c r="X57" s="34">
        <v>28.279102445878891</v>
      </c>
      <c r="Y57" s="34">
        <v>26.9</v>
      </c>
      <c r="Z57" s="34">
        <v>32.412418214552318</v>
      </c>
      <c r="AA57" s="34">
        <v>-1.3575695808239261</v>
      </c>
      <c r="AB57" s="34">
        <v>-0.441345665605827</v>
      </c>
      <c r="AC57" s="35">
        <v>35.739373913886027</v>
      </c>
      <c r="AD57" s="48"/>
      <c r="AE57" s="37">
        <v>1114.6389999999999</v>
      </c>
      <c r="AF57" s="37">
        <v>1138.6500000000001</v>
      </c>
      <c r="AG57" s="41">
        <v>1.137255552366085</v>
      </c>
    </row>
    <row r="58" spans="2:33">
      <c r="B58" s="47" t="s">
        <v>120</v>
      </c>
      <c r="C58" s="34">
        <v>35.829074692609872</v>
      </c>
      <c r="D58" s="34">
        <v>36.346099276009383</v>
      </c>
      <c r="E58" s="34">
        <v>32.964265600335999</v>
      </c>
      <c r="F58" s="34">
        <v>1.0969633700491945</v>
      </c>
      <c r="G58" s="34">
        <v>2.2848703056241826</v>
      </c>
      <c r="H58" s="34">
        <v>3.3818336756733771</v>
      </c>
      <c r="I58" s="34">
        <v>32.500783173357704</v>
      </c>
      <c r="J58" s="34"/>
      <c r="K58" s="34">
        <v>-0.12627340233032247</v>
      </c>
      <c r="L58" s="34">
        <v>-0.57993878664969278</v>
      </c>
      <c r="M58" s="34">
        <v>1.1975393170381208</v>
      </c>
      <c r="N58" s="34">
        <v>0.74387393271875046</v>
      </c>
      <c r="O58" s="34">
        <v>0.97068996771887228</v>
      </c>
      <c r="P58" s="34"/>
      <c r="Q58" s="34">
        <v>0.51702458339950164</v>
      </c>
      <c r="R58" s="34">
        <v>28.214285714285715</v>
      </c>
      <c r="S58" s="34"/>
      <c r="T58" s="34">
        <v>0.24046242373279947</v>
      </c>
      <c r="U58" s="34">
        <v>0.34667895446139796</v>
      </c>
      <c r="V58" s="34">
        <v>2.0145561771768095</v>
      </c>
      <c r="W58" s="34"/>
      <c r="X58" s="34">
        <v>28.112244897959187</v>
      </c>
      <c r="Y58" s="34">
        <v>28.4</v>
      </c>
      <c r="Z58" s="34">
        <v>34.163435374149664</v>
      </c>
      <c r="AA58" s="34">
        <v>0.44968469136895228</v>
      </c>
      <c r="AB58" s="34">
        <v>0.90335007568832282</v>
      </c>
      <c r="AC58" s="35">
        <v>34.507702867933105</v>
      </c>
      <c r="AD58" s="48"/>
      <c r="AE58" s="37">
        <v>1152.3630000000001</v>
      </c>
      <c r="AF58" s="37">
        <v>1176</v>
      </c>
      <c r="AG58" s="41">
        <v>0.45242854769230689</v>
      </c>
    </row>
    <row r="59" spans="2:33">
      <c r="B59" s="47" t="s">
        <v>121</v>
      </c>
      <c r="C59" s="34">
        <v>34.611337586362076</v>
      </c>
      <c r="D59" s="34">
        <v>37.554927601450615</v>
      </c>
      <c r="E59" s="34">
        <v>33.777993223389892</v>
      </c>
      <c r="F59" s="34">
        <v>1.4448275405670117</v>
      </c>
      <c r="G59" s="34">
        <v>2.3321068374937131</v>
      </c>
      <c r="H59" s="34">
        <v>3.7769343780607247</v>
      </c>
      <c r="I59" s="34">
        <v>31.448037165471053</v>
      </c>
      <c r="J59" s="34"/>
      <c r="K59" s="34">
        <v>1.3760054556077734</v>
      </c>
      <c r="L59" s="34">
        <v>1.498762474521534</v>
      </c>
      <c r="M59" s="34">
        <v>-1.2678018370966462</v>
      </c>
      <c r="N59" s="34">
        <v>-1.1450448181828854</v>
      </c>
      <c r="O59" s="34">
        <v>2.8208329961747851</v>
      </c>
      <c r="P59" s="34"/>
      <c r="Q59" s="34">
        <v>2.9435900150885463</v>
      </c>
      <c r="R59" s="34">
        <v>29.885268975491343</v>
      </c>
      <c r="S59" s="34"/>
      <c r="T59" s="34">
        <v>1.7992925589644493</v>
      </c>
      <c r="U59" s="34">
        <v>1.9342126161420972</v>
      </c>
      <c r="V59" s="34">
        <v>1.8177396299335575</v>
      </c>
      <c r="W59" s="34"/>
      <c r="X59" s="34">
        <v>29.796492859172023</v>
      </c>
      <c r="Y59" s="34">
        <v>31.3</v>
      </c>
      <c r="Z59" s="34">
        <v>36.648475633377238</v>
      </c>
      <c r="AA59" s="34">
        <v>2.547432961855097</v>
      </c>
      <c r="AB59" s="34">
        <v>2.4246759429413363</v>
      </c>
      <c r="AC59" s="35">
        <v>34.909220557482065</v>
      </c>
      <c r="AD59" s="48"/>
      <c r="AE59" s="37">
        <v>1208.864</v>
      </c>
      <c r="AF59" s="37">
        <v>1239.0719999999999</v>
      </c>
      <c r="AG59" s="41">
        <v>-0.4264854569044445</v>
      </c>
    </row>
    <row r="60" spans="2:33">
      <c r="B60" s="47" t="s">
        <v>122</v>
      </c>
      <c r="C60" s="34">
        <v>35.455339104715456</v>
      </c>
      <c r="D60" s="34">
        <v>38.931841166241419</v>
      </c>
      <c r="E60" s="34">
        <v>35.009952058814974</v>
      </c>
      <c r="F60" s="34">
        <v>1.6922036050576732</v>
      </c>
      <c r="G60" s="34">
        <v>2.2296855023687705</v>
      </c>
      <c r="H60" s="34">
        <v>3.9218891074264435</v>
      </c>
      <c r="I60" s="34">
        <v>32.351223989294361</v>
      </c>
      <c r="J60" s="34"/>
      <c r="K60" s="34">
        <v>1.9350616761181259</v>
      </c>
      <c r="L60" s="34">
        <v>1.784298456468288</v>
      </c>
      <c r="M60" s="34">
        <v>-1.693067976529957</v>
      </c>
      <c r="N60" s="34">
        <v>-1.8438311961797946</v>
      </c>
      <c r="O60" s="34">
        <v>3.6272652811757995</v>
      </c>
      <c r="P60" s="34"/>
      <c r="Q60" s="34">
        <v>3.4765020615259608</v>
      </c>
      <c r="R60" s="34">
        <v>31.041626676068123</v>
      </c>
      <c r="S60" s="34"/>
      <c r="T60" s="34">
        <v>3.0953142422487487</v>
      </c>
      <c r="U60" s="34">
        <v>3.1420688809768338</v>
      </c>
      <c r="V60" s="34">
        <v>1.8440972465053853</v>
      </c>
      <c r="W60" s="34"/>
      <c r="X60" s="34">
        <v>30.93456021303167</v>
      </c>
      <c r="Y60" s="34">
        <v>31.3</v>
      </c>
      <c r="Z60" s="34">
        <v>37.496587256490713</v>
      </c>
      <c r="AA60" s="34">
        <v>2.9824744755033192</v>
      </c>
      <c r="AB60" s="34">
        <v>3.133237695153158</v>
      </c>
      <c r="AC60" s="35">
        <v>36.749538936398757</v>
      </c>
      <c r="AD60" s="48"/>
      <c r="AE60" s="37">
        <v>1272.6010000000001</v>
      </c>
      <c r="AF60" s="37">
        <v>1307.5989999999999</v>
      </c>
      <c r="AG60" s="41">
        <v>0.47212062206145333</v>
      </c>
    </row>
    <row r="61" spans="2:33">
      <c r="B61" s="47" t="s">
        <v>123</v>
      </c>
      <c r="C61" s="34">
        <v>36.029051829411401</v>
      </c>
      <c r="D61" s="34">
        <v>39.93836768237302</v>
      </c>
      <c r="E61" s="34">
        <v>35.668809740767259</v>
      </c>
      <c r="F61" s="34">
        <v>2.0459664434680698</v>
      </c>
      <c r="G61" s="34">
        <v>2.2235914981376936</v>
      </c>
      <c r="H61" s="34">
        <v>4.2695579416057639</v>
      </c>
      <c r="I61" s="34">
        <v>32.944455661910375</v>
      </c>
      <c r="J61" s="34"/>
      <c r="K61" s="34">
        <v>2.3696769707999508</v>
      </c>
      <c r="L61" s="34">
        <v>1.8633494094935525</v>
      </c>
      <c r="M61" s="34">
        <v>-2.0843376276773218</v>
      </c>
      <c r="N61" s="34">
        <v>-2.5906651889837198</v>
      </c>
      <c r="O61" s="34">
        <v>4.4156434142680192</v>
      </c>
      <c r="P61" s="34"/>
      <c r="Q61" s="34">
        <v>3.9093158529616221</v>
      </c>
      <c r="R61" s="34">
        <v>33.572103788913942</v>
      </c>
      <c r="S61" s="34"/>
      <c r="T61" s="34">
        <v>3.0630636000515588</v>
      </c>
      <c r="U61" s="34">
        <v>3.1564955709222424</v>
      </c>
      <c r="V61" s="34">
        <v>1.9482875648305371</v>
      </c>
      <c r="W61" s="34"/>
      <c r="X61" s="34">
        <v>33.463197742885889</v>
      </c>
      <c r="Y61" s="34">
        <v>33.4</v>
      </c>
      <c r="Z61" s="34">
        <v>37.345262659601808</v>
      </c>
      <c r="AA61" s="34">
        <v>3.3529709355043726</v>
      </c>
      <c r="AB61" s="34">
        <v>3.8592984968107702</v>
      </c>
      <c r="AC61" s="35">
        <v>39.16230116834668</v>
      </c>
      <c r="AD61" s="48"/>
      <c r="AE61" s="37">
        <v>1342.153</v>
      </c>
      <c r="AF61" s="37">
        <v>1377.3340000000001</v>
      </c>
      <c r="AG61" s="41">
        <v>0.82380687378821449</v>
      </c>
    </row>
    <row r="62" spans="2:33">
      <c r="B62" s="47" t="s">
        <v>124</v>
      </c>
      <c r="C62" s="34">
        <v>36.667637232210275</v>
      </c>
      <c r="D62" s="34">
        <v>39.941075156318625</v>
      </c>
      <c r="E62" s="34">
        <v>35.81859213475304</v>
      </c>
      <c r="F62" s="34">
        <v>1.8521351619446187</v>
      </c>
      <c r="G62" s="34">
        <v>2.2703478596209723</v>
      </c>
      <c r="H62" s="34">
        <v>4.122483021565591</v>
      </c>
      <c r="I62" s="34">
        <v>33.359019244693208</v>
      </c>
      <c r="J62" s="34"/>
      <c r="K62" s="34">
        <v>1.774512948055281</v>
      </c>
      <c r="L62" s="34">
        <v>1.4213027621637362</v>
      </c>
      <c r="M62" s="34">
        <v>-1.4494327126648936</v>
      </c>
      <c r="N62" s="34">
        <v>-1.8026428985564384</v>
      </c>
      <c r="O62" s="34">
        <v>3.6266481099998997</v>
      </c>
      <c r="P62" s="34"/>
      <c r="Q62" s="34">
        <v>3.2734379241083542</v>
      </c>
      <c r="R62" s="34">
        <v>34.46238406046033</v>
      </c>
      <c r="S62" s="34"/>
      <c r="T62" s="34">
        <v>3.0343685954130559</v>
      </c>
      <c r="U62" s="34">
        <v>3.0343685954130559</v>
      </c>
      <c r="V62" s="34">
        <v>1.9795307021841957</v>
      </c>
      <c r="W62" s="34"/>
      <c r="X62" s="34">
        <v>34.311233253177605</v>
      </c>
      <c r="Y62" s="34">
        <v>32.4</v>
      </c>
      <c r="Z62" s="34">
        <v>34.945860529027826</v>
      </c>
      <c r="AA62" s="34">
        <v>3.0016560715219858</v>
      </c>
      <c r="AB62" s="34">
        <v>3.3548662574135308</v>
      </c>
      <c r="AC62" s="35">
        <v>40.520100929416394</v>
      </c>
      <c r="AD62" s="48"/>
      <c r="AE62" s="37">
        <v>1418.4169999999999</v>
      </c>
      <c r="AF62" s="37">
        <v>1455.5</v>
      </c>
      <c r="AG62" s="41">
        <v>0.37689762226780488</v>
      </c>
    </row>
    <row r="63" spans="2:33">
      <c r="B63" s="47" t="s">
        <v>125</v>
      </c>
      <c r="C63" s="34">
        <v>37.102852471480332</v>
      </c>
      <c r="D63" s="34">
        <v>39.926661306437992</v>
      </c>
      <c r="E63" s="34">
        <v>35.808592738123664</v>
      </c>
      <c r="F63" s="34">
        <v>1.8163774049540622</v>
      </c>
      <c r="G63" s="34">
        <v>2.3016911633602577</v>
      </c>
      <c r="H63" s="34">
        <v>4.1180685683143192</v>
      </c>
      <c r="I63" s="34">
        <v>33.798036003243048</v>
      </c>
      <c r="J63" s="34"/>
      <c r="K63" s="34">
        <v>1.2786671934839633</v>
      </c>
      <c r="L63" s="34">
        <v>1.0074314300035998</v>
      </c>
      <c r="M63" s="34">
        <v>-0.91855031606285586</v>
      </c>
      <c r="N63" s="34">
        <v>-1.1897860795432196</v>
      </c>
      <c r="O63" s="34">
        <v>3.0950445984380255</v>
      </c>
      <c r="P63" s="34"/>
      <c r="Q63" s="34">
        <v>2.8238088349576618</v>
      </c>
      <c r="R63" s="34">
        <v>35.253507632135033</v>
      </c>
      <c r="S63" s="34"/>
      <c r="T63" s="34">
        <v>2.519217765457475</v>
      </c>
      <c r="U63" s="34">
        <v>2.4057109984491221</v>
      </c>
      <c r="V63" s="34">
        <v>2.0484371793534755</v>
      </c>
      <c r="W63" s="34"/>
      <c r="X63" s="34">
        <v>35.122258534472579</v>
      </c>
      <c r="Y63" s="34">
        <v>32.4</v>
      </c>
      <c r="Z63" s="34">
        <v>35.138599047131557</v>
      </c>
      <c r="AA63" s="34">
        <v>2.6274091592627102</v>
      </c>
      <c r="AB63" s="34">
        <v>2.8986449227430744</v>
      </c>
      <c r="AC63" s="35">
        <v>41.582433700811769</v>
      </c>
      <c r="AD63" s="48"/>
      <c r="AE63" s="37">
        <v>1486.2550000000001</v>
      </c>
      <c r="AF63" s="37">
        <v>1523.82</v>
      </c>
      <c r="AG63" s="41">
        <v>0.39171247805360565</v>
      </c>
    </row>
    <row r="64" spans="2:33">
      <c r="B64" s="47" t="s">
        <v>126</v>
      </c>
      <c r="C64" s="34">
        <v>37.317971008198889</v>
      </c>
      <c r="D64" s="34">
        <v>40.256172157499385</v>
      </c>
      <c r="E64" s="34">
        <v>36.13207631518781</v>
      </c>
      <c r="F64" s="34">
        <v>1.792477050392701</v>
      </c>
      <c r="G64" s="34">
        <v>2.3316187919188773</v>
      </c>
      <c r="H64" s="34">
        <v>4.1240958423115783</v>
      </c>
      <c r="I64" s="34">
        <v>33.774209329029745</v>
      </c>
      <c r="J64" s="34"/>
      <c r="K64" s="34">
        <v>1.9739222500571398</v>
      </c>
      <c r="L64" s="34">
        <v>1.1457240989077944</v>
      </c>
      <c r="M64" s="34">
        <v>-1.1383158494388252</v>
      </c>
      <c r="N64" s="34">
        <v>-1.9665140005881705</v>
      </c>
      <c r="O64" s="34">
        <v>3.7663993004498408</v>
      </c>
      <c r="P64" s="34"/>
      <c r="Q64" s="34">
        <v>2.9382011493004954</v>
      </c>
      <c r="R64" s="34">
        <v>35.751404340030831</v>
      </c>
      <c r="S64" s="34"/>
      <c r="T64" s="34">
        <v>2.1243155352268648</v>
      </c>
      <c r="U64" s="34">
        <v>1.8599176662481434</v>
      </c>
      <c r="V64" s="34">
        <v>2.1204836820532607</v>
      </c>
      <c r="W64" s="34"/>
      <c r="X64" s="34">
        <v>35.619526684815547</v>
      </c>
      <c r="Y64" s="34">
        <v>34.200000000000003</v>
      </c>
      <c r="Z64" s="34">
        <v>37.4332212373264</v>
      </c>
      <c r="AA64" s="34">
        <v>2.9354549878594116</v>
      </c>
      <c r="AB64" s="34">
        <v>3.7636531390087566</v>
      </c>
      <c r="AC64" s="35">
        <v>42.273387396524001</v>
      </c>
      <c r="AD64" s="48"/>
      <c r="AE64" s="37">
        <v>1565.8219999999999</v>
      </c>
      <c r="AF64" s="37">
        <v>1592.385</v>
      </c>
      <c r="AG64" s="41">
        <v>1.4997113110772489</v>
      </c>
    </row>
    <row r="65" spans="1:71">
      <c r="B65" s="47" t="s">
        <v>127</v>
      </c>
      <c r="C65" s="34">
        <v>36.016649620746705</v>
      </c>
      <c r="D65" s="34">
        <v>43.456862030387015</v>
      </c>
      <c r="E65" s="34">
        <v>37.928993372622131</v>
      </c>
      <c r="F65" s="34">
        <v>3.0053462490658434</v>
      </c>
      <c r="G65" s="34">
        <v>2.5225224086990412</v>
      </c>
      <c r="H65" s="34">
        <v>5.527868657764885</v>
      </c>
      <c r="I65" s="34">
        <v>32.230181196339309</v>
      </c>
      <c r="J65" s="34"/>
      <c r="K65" s="34">
        <v>4.1026082798243806</v>
      </c>
      <c r="L65" s="34">
        <v>4.4348661605744608</v>
      </c>
      <c r="M65" s="34">
        <v>-5.4552839930283339</v>
      </c>
      <c r="N65" s="34">
        <v>-5.1230261122782528</v>
      </c>
      <c r="O65" s="34">
        <v>7.1079545288902253</v>
      </c>
      <c r="P65" s="34"/>
      <c r="Q65" s="34">
        <v>7.4402124096403055</v>
      </c>
      <c r="R65" s="34">
        <v>50.633741343025122</v>
      </c>
      <c r="S65" s="34"/>
      <c r="T65" s="34">
        <v>10.349410826043808</v>
      </c>
      <c r="U65" s="34">
        <v>10.986248080359879</v>
      </c>
      <c r="V65" s="34">
        <v>2.1218222098966568</v>
      </c>
      <c r="W65" s="34"/>
      <c r="X65" s="34">
        <v>50.601601098425</v>
      </c>
      <c r="Y65" s="34">
        <v>47.5</v>
      </c>
      <c r="Z65" s="34">
        <v>46.925464201552757</v>
      </c>
      <c r="AA65" s="34">
        <v>6.835529719598302</v>
      </c>
      <c r="AB65" s="34">
        <v>6.5032718388482218</v>
      </c>
      <c r="AC65" s="35">
        <v>53.532422097829468</v>
      </c>
      <c r="AD65" s="48"/>
      <c r="AE65" s="37">
        <v>1582.979</v>
      </c>
      <c r="AF65" s="37">
        <v>1555.682</v>
      </c>
      <c r="AG65" s="41">
        <v>-1.2644002859310604</v>
      </c>
    </row>
    <row r="66" spans="1:71">
      <c r="B66" s="47" t="s">
        <v>128</v>
      </c>
      <c r="C66" s="34">
        <v>36.120416588526346</v>
      </c>
      <c r="D66" s="34">
        <v>46.454463246646817</v>
      </c>
      <c r="E66" s="34">
        <v>40.769787055852561</v>
      </c>
      <c r="F66" s="34">
        <v>3.0029003974238098</v>
      </c>
      <c r="G66" s="34">
        <v>2.6817757933704467</v>
      </c>
      <c r="H66" s="34">
        <v>5.6846761907942565</v>
      </c>
      <c r="I66" s="34">
        <v>32.360240149823895</v>
      </c>
      <c r="J66" s="34"/>
      <c r="K66" s="34">
        <v>5.2415188658183745</v>
      </c>
      <c r="L66" s="34">
        <v>7.3311462606966593</v>
      </c>
      <c r="M66" s="34">
        <v>-8.2908592523705416</v>
      </c>
      <c r="N66" s="34">
        <v>-6.2012318574922549</v>
      </c>
      <c r="O66" s="34">
        <v>8.2444192632421842</v>
      </c>
      <c r="P66" s="34"/>
      <c r="Q66" s="34">
        <v>10.334046658120471</v>
      </c>
      <c r="R66" s="34">
        <v>63.932765447847316</v>
      </c>
      <c r="S66" s="34"/>
      <c r="T66" s="34">
        <v>12.754555473633102</v>
      </c>
      <c r="U66" s="34">
        <v>12.894886925604421</v>
      </c>
      <c r="V66" s="34">
        <v>1.8135833138517738</v>
      </c>
      <c r="W66" s="34"/>
      <c r="X66" s="34">
        <v>64.719804612805063</v>
      </c>
      <c r="Y66" s="34">
        <v>54.6</v>
      </c>
      <c r="Z66" s="34">
        <v>54.074312867586642</v>
      </c>
      <c r="AA66" s="34">
        <v>10.083697916800469</v>
      </c>
      <c r="AB66" s="34">
        <v>7.9940705219221826</v>
      </c>
      <c r="AC66" s="35">
        <v>70.796414708020663</v>
      </c>
      <c r="AD66" s="48"/>
      <c r="AE66" s="37">
        <v>1557.028</v>
      </c>
      <c r="AF66" s="37">
        <v>1588.231</v>
      </c>
      <c r="AG66" s="41">
        <v>-3.6734946753841484</v>
      </c>
    </row>
    <row r="67" spans="1:71">
      <c r="B67" s="47" t="s">
        <v>129</v>
      </c>
      <c r="C67" s="34">
        <v>37.010473497425707</v>
      </c>
      <c r="D67" s="34">
        <v>45.738203723623513</v>
      </c>
      <c r="E67" s="34">
        <v>40.703258278080604</v>
      </c>
      <c r="F67" s="34">
        <v>2.444614678622921</v>
      </c>
      <c r="G67" s="34">
        <v>2.5903307669199904</v>
      </c>
      <c r="H67" s="34">
        <v>5.0349454455429115</v>
      </c>
      <c r="I67" s="34">
        <v>33.220319408191187</v>
      </c>
      <c r="J67" s="34"/>
      <c r="K67" s="34">
        <v>4.3554613012941914</v>
      </c>
      <c r="L67" s="34">
        <v>6.2831155475748899</v>
      </c>
      <c r="M67" s="34">
        <v>-6.1156526231660324</v>
      </c>
      <c r="N67" s="34">
        <v>-4.1879983768853348</v>
      </c>
      <c r="O67" s="34">
        <v>6.8000759799171124</v>
      </c>
      <c r="P67" s="34"/>
      <c r="Q67" s="34">
        <v>8.72773022619781</v>
      </c>
      <c r="R67" s="34">
        <v>70.593571806718785</v>
      </c>
      <c r="S67" s="34"/>
      <c r="T67" s="34">
        <v>8.2326518300822631</v>
      </c>
      <c r="U67" s="34">
        <v>7.7430408588648758</v>
      </c>
      <c r="V67" s="34">
        <v>2.5280389821252065</v>
      </c>
      <c r="W67" s="34"/>
      <c r="X67" s="34">
        <v>70.87252587450584</v>
      </c>
      <c r="Y67" s="34">
        <v>58.9</v>
      </c>
      <c r="Z67" s="34">
        <v>49.525323268347144</v>
      </c>
      <c r="AA67" s="34">
        <v>8.7782885485706981</v>
      </c>
      <c r="AB67" s="34">
        <v>6.8506343022899996</v>
      </c>
      <c r="AC67" s="35">
        <v>76.214551582082308</v>
      </c>
      <c r="AD67" s="48"/>
      <c r="AE67" s="37">
        <v>1627.8230000000001</v>
      </c>
      <c r="AF67" s="37">
        <v>1649.0170000000001</v>
      </c>
      <c r="AG67" s="41">
        <v>-2.3859106224077351</v>
      </c>
    </row>
    <row r="68" spans="1:71">
      <c r="B68" s="47" t="s">
        <v>130</v>
      </c>
      <c r="C68" s="34">
        <v>37.325339281061218</v>
      </c>
      <c r="D68" s="34">
        <v>44.573236180736345</v>
      </c>
      <c r="E68" s="34">
        <v>40.131206207821457</v>
      </c>
      <c r="F68" s="34">
        <v>1.8421102959281492</v>
      </c>
      <c r="G68" s="34">
        <v>2.5999196769867399</v>
      </c>
      <c r="H68" s="34">
        <v>4.442029972914888</v>
      </c>
      <c r="I68" s="34">
        <v>33.459316154726984</v>
      </c>
      <c r="J68" s="34"/>
      <c r="K68" s="34">
        <v>3.6787504200252057</v>
      </c>
      <c r="L68" s="34">
        <v>5.4057866037469733</v>
      </c>
      <c r="M68" s="34">
        <v>-4.6160631683125715</v>
      </c>
      <c r="N68" s="34">
        <v>-2.889026984590803</v>
      </c>
      <c r="O68" s="34">
        <v>5.5208607159533543</v>
      </c>
      <c r="P68" s="34"/>
      <c r="Q68" s="34">
        <v>7.2478968996751227</v>
      </c>
      <c r="R68" s="34">
        <v>74.583536976734592</v>
      </c>
      <c r="S68" s="34"/>
      <c r="T68" s="34">
        <v>7.0325666788585526</v>
      </c>
      <c r="U68" s="34">
        <v>6.4429336068140692</v>
      </c>
      <c r="V68" s="34">
        <v>2.6077487802137647</v>
      </c>
      <c r="W68" s="34"/>
      <c r="X68" s="34">
        <v>74.265558846563778</v>
      </c>
      <c r="Y68" s="34">
        <v>65</v>
      </c>
      <c r="Z68" s="34">
        <v>54.641597427910234</v>
      </c>
      <c r="AA68" s="34">
        <v>7.3860716070100958</v>
      </c>
      <c r="AB68" s="34">
        <v>5.6590354232883282</v>
      </c>
      <c r="AC68" s="35">
        <v>82.123228889510443</v>
      </c>
      <c r="AD68" s="48"/>
      <c r="AE68" s="37">
        <v>1673.2439999999999</v>
      </c>
      <c r="AF68" s="37">
        <v>1698.23</v>
      </c>
      <c r="AG68" s="41">
        <v>-2.4997081184804415</v>
      </c>
    </row>
    <row r="69" spans="1:71">
      <c r="A69" s="15"/>
      <c r="B69" s="50" t="s">
        <v>131</v>
      </c>
      <c r="C69" s="34">
        <v>36.856235209428405</v>
      </c>
      <c r="D69" s="34">
        <v>44.071628821930069</v>
      </c>
      <c r="E69" s="34">
        <v>39.6006813733417</v>
      </c>
      <c r="F69" s="34">
        <v>1.8798624502199279</v>
      </c>
      <c r="G69" s="34">
        <v>2.5910849983684368</v>
      </c>
      <c r="H69" s="34">
        <v>4.4709474485883645</v>
      </c>
      <c r="I69" s="34">
        <v>32.807813421014657</v>
      </c>
      <c r="J69" s="34"/>
      <c r="K69" s="34">
        <v>3.7574270748280645</v>
      </c>
      <c r="L69" s="34">
        <v>5.3355311622817316</v>
      </c>
      <c r="M69" s="34">
        <v>-4.9146863312079541</v>
      </c>
      <c r="N69" s="34">
        <v>-3.3365822437542874</v>
      </c>
      <c r="O69" s="34">
        <v>5.6372895250479935</v>
      </c>
      <c r="P69" s="34"/>
      <c r="Q69" s="34">
        <v>7.2153936125016598</v>
      </c>
      <c r="R69" s="34">
        <v>76.201342114425628</v>
      </c>
      <c r="S69" s="34"/>
      <c r="T69" s="34">
        <v>5.5561254918598602</v>
      </c>
      <c r="U69" s="34">
        <v>5.0357639860920091</v>
      </c>
      <c r="V69" s="34">
        <v>2.2509199641345843</v>
      </c>
      <c r="W69" s="34"/>
      <c r="X69" s="34">
        <v>77.471553502551188</v>
      </c>
      <c r="Y69" s="34">
        <v>69.7</v>
      </c>
      <c r="Z69" s="34">
        <v>58.717052474473846</v>
      </c>
      <c r="AA69" s="34">
        <v>7.2337088537383094</v>
      </c>
      <c r="AB69" s="34">
        <v>5.6556047662846431</v>
      </c>
      <c r="AC69" s="35">
        <v>83.928259895591538</v>
      </c>
      <c r="AD69" s="48"/>
      <c r="AE69" s="37">
        <v>1725.3389999999999</v>
      </c>
      <c r="AF69" s="37">
        <v>1763.4860000000001</v>
      </c>
      <c r="AG69" s="41">
        <v>-2.1563249275151577</v>
      </c>
    </row>
    <row r="70" spans="1:71">
      <c r="A70" s="15"/>
      <c r="B70" s="50" t="s">
        <v>132</v>
      </c>
      <c r="C70" s="34">
        <v>36.74711852905974</v>
      </c>
      <c r="D70" s="34">
        <v>42.522921768015465</v>
      </c>
      <c r="E70" s="34">
        <v>38.52398172134869</v>
      </c>
      <c r="F70" s="34">
        <v>1.4526682606620382</v>
      </c>
      <c r="G70" s="34">
        <v>2.546271786004735</v>
      </c>
      <c r="H70" s="34">
        <v>3.9989400466667742</v>
      </c>
      <c r="I70" s="34">
        <v>32.704605086999884</v>
      </c>
      <c r="J70" s="34"/>
      <c r="K70" s="34">
        <v>3.1080228066673219</v>
      </c>
      <c r="L70" s="34">
        <v>4.3231349782936856</v>
      </c>
      <c r="M70" s="34">
        <v>-3.6396535637881797</v>
      </c>
      <c r="N70" s="34">
        <v>-2.4245413921618169</v>
      </c>
      <c r="O70" s="34">
        <v>4.5606910673293619</v>
      </c>
      <c r="P70" s="34"/>
      <c r="Q70" s="34">
        <v>5.7758032389557243</v>
      </c>
      <c r="R70" s="34">
        <v>76.9569005573059</v>
      </c>
      <c r="S70" s="34"/>
      <c r="T70" s="34">
        <v>4.3480815787095732</v>
      </c>
      <c r="U70" s="34">
        <v>3.5814448294844423</v>
      </c>
      <c r="V70" s="34">
        <v>2.1087084147100676</v>
      </c>
      <c r="W70" s="34"/>
      <c r="X70" s="34">
        <v>79.217787377962253</v>
      </c>
      <c r="Y70" s="34">
        <v>70.7</v>
      </c>
      <c r="Z70" s="34">
        <v>56.327202914321063</v>
      </c>
      <c r="AA70" s="34">
        <v>5.6164221807431085</v>
      </c>
      <c r="AB70" s="34">
        <v>4.4013100091167461</v>
      </c>
      <c r="AC70" s="35">
        <v>85.361002254618313</v>
      </c>
      <c r="AD70" s="48"/>
      <c r="AE70" s="37">
        <v>1803.8530000000001</v>
      </c>
      <c r="AF70" s="37">
        <v>1844.4090000000001</v>
      </c>
      <c r="AG70" s="41">
        <v>-1.5676943722466632</v>
      </c>
    </row>
    <row r="71" spans="1:71">
      <c r="A71" s="15"/>
      <c r="B71" s="50" t="s">
        <v>133</v>
      </c>
      <c r="C71" s="34">
        <v>36.771277015512396</v>
      </c>
      <c r="D71" s="34">
        <v>42.055791712079106</v>
      </c>
      <c r="E71" s="34">
        <v>37.617068109058103</v>
      </c>
      <c r="F71" s="34">
        <v>1.9291310032398354</v>
      </c>
      <c r="G71" s="34">
        <v>2.509592599781167</v>
      </c>
      <c r="H71" s="34">
        <v>4.4387236030210024</v>
      </c>
      <c r="I71" s="34">
        <v>32.633501901456967</v>
      </c>
      <c r="J71" s="34"/>
      <c r="K71" s="34">
        <v>2.7194564396230749</v>
      </c>
      <c r="L71" s="34">
        <v>3.3553836933268779</v>
      </c>
      <c r="M71" s="34">
        <v>-3.4268349646262881</v>
      </c>
      <c r="N71" s="34">
        <v>-2.790907710922486</v>
      </c>
      <c r="O71" s="34">
        <v>4.6485874428629117</v>
      </c>
      <c r="P71" s="34"/>
      <c r="Q71" s="34">
        <v>5.2845146965667125</v>
      </c>
      <c r="R71" s="34">
        <v>79.18540738829023</v>
      </c>
      <c r="S71" s="34"/>
      <c r="T71" s="34">
        <v>4.5078287131732688</v>
      </c>
      <c r="U71" s="34">
        <v>4.1880042913420255</v>
      </c>
      <c r="V71" s="34">
        <v>1.8355511665753086</v>
      </c>
      <c r="W71" s="34"/>
      <c r="X71" s="34">
        <v>81.624307423349421</v>
      </c>
      <c r="Y71" s="34">
        <v>72.900000000000006</v>
      </c>
      <c r="Z71" s="34">
        <v>53.461687456011759</v>
      </c>
      <c r="AA71" s="34">
        <v>5.052831283286161</v>
      </c>
      <c r="AB71" s="34">
        <v>4.4169040295823585</v>
      </c>
      <c r="AC71" s="35">
        <v>86.456518168885225</v>
      </c>
      <c r="AD71" s="48"/>
      <c r="AE71" s="51">
        <v>1875.404</v>
      </c>
      <c r="AF71" s="52">
        <v>1902.4970000000001</v>
      </c>
      <c r="AG71" s="53">
        <v>-0.64477675850893945</v>
      </c>
    </row>
    <row r="72" spans="1:71">
      <c r="A72" s="15"/>
      <c r="B72" s="50" t="s">
        <v>134</v>
      </c>
      <c r="C72" s="34">
        <v>36.972154650380418</v>
      </c>
      <c r="D72" s="34">
        <v>41.229077169918746</v>
      </c>
      <c r="E72" s="34">
        <v>37.071580145955181</v>
      </c>
      <c r="F72" s="34">
        <v>1.6691682625122926</v>
      </c>
      <c r="G72" s="34">
        <v>2.4883287614512706</v>
      </c>
      <c r="H72" s="34">
        <v>4.1574970239635629</v>
      </c>
      <c r="I72" s="34">
        <v>32.817763055742461</v>
      </c>
      <c r="J72" s="34"/>
      <c r="K72" s="34">
        <v>2.4109530506245225</v>
      </c>
      <c r="L72" s="34">
        <v>2.5877542570260337</v>
      </c>
      <c r="M72" s="34">
        <v>-2.4656073702189327</v>
      </c>
      <c r="N72" s="34">
        <v>-2.2888061638174215</v>
      </c>
      <c r="O72" s="34">
        <v>4.0801213131368153</v>
      </c>
      <c r="P72" s="34"/>
      <c r="Q72" s="34">
        <v>4.2569225195383265</v>
      </c>
      <c r="R72" s="34">
        <v>78.897719698806839</v>
      </c>
      <c r="S72" s="34"/>
      <c r="T72" s="34">
        <v>3.1441436778634646</v>
      </c>
      <c r="U72" s="34">
        <v>2.6046788468505775</v>
      </c>
      <c r="V72" s="34">
        <v>1.8048237668857721</v>
      </c>
      <c r="W72" s="34"/>
      <c r="X72" s="34">
        <v>81.327844707894386</v>
      </c>
      <c r="Y72" s="34">
        <v>74</v>
      </c>
      <c r="Z72" s="34">
        <v>51.956784446386507</v>
      </c>
      <c r="AA72" s="34">
        <v>4.3723927332953787</v>
      </c>
      <c r="AB72" s="34">
        <v>4.1955915268938675</v>
      </c>
      <c r="AC72" s="35">
        <v>86.446664251332763</v>
      </c>
      <c r="AD72" s="48"/>
      <c r="AE72" s="54">
        <v>1932.1</v>
      </c>
      <c r="AF72" s="37">
        <v>1966.9770000000001</v>
      </c>
      <c r="AG72" s="55">
        <v>-9.5691709399446268E-2</v>
      </c>
    </row>
    <row r="73" spans="1:71">
      <c r="A73" s="15"/>
      <c r="B73" s="56" t="s">
        <v>135</v>
      </c>
      <c r="C73" s="34">
        <v>37.525929862112974</v>
      </c>
      <c r="D73" s="34">
        <v>40.416665632038061</v>
      </c>
      <c r="E73" s="34">
        <v>36.14323563956188</v>
      </c>
      <c r="F73" s="34">
        <v>1.8101862083179174</v>
      </c>
      <c r="G73" s="34">
        <v>2.4632437841582635</v>
      </c>
      <c r="H73" s="34">
        <v>4.2734299924761805</v>
      </c>
      <c r="I73" s="34">
        <v>33.611607043089379</v>
      </c>
      <c r="J73" s="34"/>
      <c r="K73" s="34">
        <v>0.97196982788842445</v>
      </c>
      <c r="L73" s="34">
        <v>1.0805495616071672</v>
      </c>
      <c r="M73" s="34">
        <v>-0.92118364823289578</v>
      </c>
      <c r="N73" s="34">
        <v>-0.81260391451415293</v>
      </c>
      <c r="O73" s="34">
        <v>2.782156036206342</v>
      </c>
      <c r="P73" s="34"/>
      <c r="Q73" s="34">
        <v>2.8907357699250849</v>
      </c>
      <c r="R73" s="34">
        <v>77.424315774943082</v>
      </c>
      <c r="S73" s="34"/>
      <c r="T73" s="34">
        <v>3.3254287707867229</v>
      </c>
      <c r="U73" s="34">
        <v>4.9259412844127821</v>
      </c>
      <c r="V73" s="34">
        <v>1.8418210125620469</v>
      </c>
      <c r="W73" s="34"/>
      <c r="X73" s="34">
        <v>83.504912110836969</v>
      </c>
      <c r="Y73" s="34">
        <v>74.2</v>
      </c>
      <c r="Z73" s="34">
        <v>61.421654116626904</v>
      </c>
      <c r="AA73" s="34">
        <v>2.7220830301871519</v>
      </c>
      <c r="AB73" s="34">
        <v>2.6135032964684091</v>
      </c>
      <c r="AC73" s="35">
        <v>86.295971652831611</v>
      </c>
      <c r="AD73" s="48"/>
      <c r="AE73" s="54">
        <v>2013.605</v>
      </c>
      <c r="AF73" s="37">
        <v>2057.364</v>
      </c>
      <c r="AG73" s="46">
        <v>-0.17888278367770738</v>
      </c>
    </row>
    <row r="74" spans="1:71">
      <c r="A74" s="15"/>
      <c r="B74" s="50" t="s">
        <v>136</v>
      </c>
      <c r="C74" s="34">
        <v>37.192682703706105</v>
      </c>
      <c r="D74" s="34">
        <v>40.093662688535595</v>
      </c>
      <c r="E74" s="34">
        <v>35.484570289421427</v>
      </c>
      <c r="F74" s="34">
        <v>2.2089204920126089</v>
      </c>
      <c r="G74" s="34">
        <v>2.400171907101555</v>
      </c>
      <c r="H74" s="34">
        <v>4.6090923991141644</v>
      </c>
      <c r="I74" s="34">
        <v>33.390333941932752</v>
      </c>
      <c r="J74" s="34"/>
      <c r="K74" s="34">
        <v>0.69468172597357514</v>
      </c>
      <c r="L74" s="34">
        <v>0.69205949281687518</v>
      </c>
      <c r="M74" s="34">
        <v>-0.89036252958822359</v>
      </c>
      <c r="N74" s="34">
        <v>-0.89298476274492322</v>
      </c>
      <c r="O74" s="34">
        <v>2.903602217986184</v>
      </c>
      <c r="P74" s="34"/>
      <c r="Q74" s="34">
        <v>2.9009799848294842</v>
      </c>
      <c r="R74" s="34">
        <v>73.735588459062456</v>
      </c>
      <c r="S74" s="34"/>
      <c r="T74" s="34">
        <v>1.8398538599052414</v>
      </c>
      <c r="U74" s="34">
        <v>3.8499472081295663</v>
      </c>
      <c r="V74" s="34">
        <v>2.0883282320250349</v>
      </c>
      <c r="W74" s="34"/>
      <c r="X74" s="34">
        <v>82.275414057470584</v>
      </c>
      <c r="Y74" s="34">
        <v>70.2</v>
      </c>
      <c r="Z74" s="34">
        <v>63.019839644173928</v>
      </c>
      <c r="AA74" s="34">
        <v>2.8621484194838209</v>
      </c>
      <c r="AB74" s="34">
        <v>2.8647706526405208</v>
      </c>
      <c r="AC74" s="35">
        <v>85.005631768127429</v>
      </c>
      <c r="AD74" s="48"/>
      <c r="AE74" s="37">
        <v>2098.808</v>
      </c>
      <c r="AF74" s="37">
        <v>2135.875</v>
      </c>
      <c r="AG74" s="55">
        <v>7.6797579784496861E-2</v>
      </c>
    </row>
    <row r="75" spans="1:71">
      <c r="A75" s="15"/>
      <c r="B75" s="50" t="s">
        <v>137</v>
      </c>
      <c r="C75" s="34">
        <v>37.411492139816545</v>
      </c>
      <c r="D75" s="34">
        <v>39.481394889857135</v>
      </c>
      <c r="E75" s="34">
        <v>35.035012101613994</v>
      </c>
      <c r="F75" s="34">
        <v>2.1001280319017037</v>
      </c>
      <c r="G75" s="34">
        <v>2.3462547563414433</v>
      </c>
      <c r="H75" s="34">
        <v>4.446382788243147</v>
      </c>
      <c r="I75" s="34">
        <v>33.840492400664864</v>
      </c>
      <c r="J75" s="34"/>
      <c r="K75" s="34">
        <v>0.17486681294204587</v>
      </c>
      <c r="L75" s="34">
        <v>-3.0225281861104476E-2</v>
      </c>
      <c r="M75" s="34">
        <v>-0.43138884020026902</v>
      </c>
      <c r="N75" s="34">
        <v>-0.63648093500341929</v>
      </c>
      <c r="O75" s="34">
        <v>2.2749948448437491</v>
      </c>
      <c r="P75" s="34"/>
      <c r="Q75" s="34">
        <v>2.0699027500405993</v>
      </c>
      <c r="R75" s="34">
        <v>72.319403695903333</v>
      </c>
      <c r="S75" s="34"/>
      <c r="T75" s="34">
        <v>1.6016179036719806</v>
      </c>
      <c r="U75" s="34">
        <v>0.80715764117667899</v>
      </c>
      <c r="V75" s="34">
        <v>1.8128728417331552</v>
      </c>
      <c r="W75" s="34"/>
      <c r="X75" s="34">
        <v>80.290127102312184</v>
      </c>
      <c r="Y75" s="34">
        <v>66.900000000000006</v>
      </c>
      <c r="Z75" s="34">
        <v>58.859183434631703</v>
      </c>
      <c r="AA75" s="34">
        <v>1.8603499968026529</v>
      </c>
      <c r="AB75" s="34">
        <v>2.0654420916058029</v>
      </c>
      <c r="AC75" s="35">
        <v>84.751368303570402</v>
      </c>
      <c r="AD75" s="48"/>
      <c r="AE75" s="37">
        <v>2173.6770000000001</v>
      </c>
      <c r="AF75" s="37">
        <v>2213.0990000000002</v>
      </c>
      <c r="AG75" s="55">
        <v>0.37946515769249345</v>
      </c>
    </row>
    <row r="76" spans="1:71">
      <c r="A76" s="15"/>
      <c r="B76" s="50" t="s">
        <v>138</v>
      </c>
      <c r="C76" s="34">
        <v>36.883523300641698</v>
      </c>
      <c r="D76" s="34">
        <v>39.582420921457654</v>
      </c>
      <c r="E76" s="34">
        <v>35.344300245621653</v>
      </c>
      <c r="F76" s="34">
        <v>1.8960048723351073</v>
      </c>
      <c r="G76" s="34">
        <v>2.3421158035008993</v>
      </c>
      <c r="H76" s="34">
        <v>4.238120675836007</v>
      </c>
      <c r="I76" s="34">
        <v>33.146982257589521</v>
      </c>
      <c r="J76" s="34"/>
      <c r="K76" s="34">
        <v>1.1560289462728623</v>
      </c>
      <c r="L76" s="34">
        <v>0.80289274848084813</v>
      </c>
      <c r="M76" s="34">
        <v>-1.3216699064249686</v>
      </c>
      <c r="N76" s="34">
        <v>-1.6748061042169833</v>
      </c>
      <c r="O76" s="34">
        <v>3.0520338186079692</v>
      </c>
      <c r="P76" s="34"/>
      <c r="Q76" s="34">
        <v>2.6988976208159556</v>
      </c>
      <c r="R76" s="34">
        <v>77.133323351171356</v>
      </c>
      <c r="S76" s="34"/>
      <c r="T76" s="34">
        <v>2.4983637846852029</v>
      </c>
      <c r="U76" s="34">
        <v>0.76564629502488069</v>
      </c>
      <c r="V76" s="34">
        <v>1.7214009834667625</v>
      </c>
      <c r="W76" s="34"/>
      <c r="X76" s="34">
        <v>85.19258923043634</v>
      </c>
      <c r="Y76" s="34">
        <v>74.5</v>
      </c>
      <c r="Z76" s="34">
        <v>67.135562296904851</v>
      </c>
      <c r="AA76" s="34">
        <v>2.9442519499810427</v>
      </c>
      <c r="AB76" s="34">
        <v>3.2973881477730567</v>
      </c>
      <c r="AC76" s="35">
        <v>84.601398345918867</v>
      </c>
      <c r="AD76" s="48"/>
      <c r="AE76" s="54">
        <v>2244.509</v>
      </c>
      <c r="AF76" s="37">
        <v>2130.4670000000001</v>
      </c>
      <c r="AG76" s="55">
        <v>0.55448633250701107</v>
      </c>
    </row>
    <row r="77" spans="1:71">
      <c r="A77" s="15"/>
      <c r="B77" s="50" t="s">
        <v>139</v>
      </c>
      <c r="C77" s="34">
        <v>38.006382476677203</v>
      </c>
      <c r="D77" s="34">
        <v>53.103232291840527</v>
      </c>
      <c r="E77" s="34">
        <v>47.078487005799289</v>
      </c>
      <c r="F77" s="34">
        <v>3.4519952193772534</v>
      </c>
      <c r="G77" s="34">
        <v>2.5727500666639811</v>
      </c>
      <c r="H77" s="34">
        <v>6.0247452860412336</v>
      </c>
      <c r="I77" s="34">
        <v>34.084286292542657</v>
      </c>
      <c r="J77" s="34"/>
      <c r="K77" s="34">
        <v>11.604529571120977</v>
      </c>
      <c r="L77" s="34">
        <v>11.644854595786072</v>
      </c>
      <c r="M77" s="34">
        <v>-14.080391965023953</v>
      </c>
      <c r="N77" s="34">
        <v>-14.040066940358859</v>
      </c>
      <c r="O77" s="34">
        <v>15.05652479049823</v>
      </c>
      <c r="P77" s="34"/>
      <c r="Q77" s="34">
        <v>15.096849815163321</v>
      </c>
      <c r="R77" s="34">
        <v>86.537211314714597</v>
      </c>
      <c r="S77" s="34"/>
      <c r="T77" s="34">
        <v>16.209562780204539</v>
      </c>
      <c r="U77" s="34">
        <v>16.235077339809813</v>
      </c>
      <c r="V77" s="34">
        <v>1.2105507499937653</v>
      </c>
      <c r="W77" s="34"/>
      <c r="X77" s="34">
        <v>96.486233225877328</v>
      </c>
      <c r="Y77" s="34">
        <v>83</v>
      </c>
      <c r="Z77" s="34">
        <v>73.502871720835557</v>
      </c>
      <c r="AA77" s="34">
        <v>15.310893949596277</v>
      </c>
      <c r="AB77" s="34">
        <v>15.27056892493118</v>
      </c>
      <c r="AC77" s="35">
        <v>107.63839730197921</v>
      </c>
      <c r="AD77" s="48"/>
      <c r="AE77" s="57">
        <v>2085.0839999999998</v>
      </c>
      <c r="AF77" s="37">
        <v>2230.37</v>
      </c>
      <c r="AG77" s="55">
        <v>-0.30244458233298133</v>
      </c>
      <c r="AH77" s="58"/>
      <c r="BS77" s="15">
        <v>60</v>
      </c>
    </row>
    <row r="78" spans="1:71">
      <c r="A78" s="15"/>
      <c r="B78" s="50" t="s">
        <v>140</v>
      </c>
      <c r="C78" s="34">
        <v>38.990778688524593</v>
      </c>
      <c r="D78" s="34">
        <v>44.338377252404825</v>
      </c>
      <c r="E78" s="34">
        <v>39.696094702614822</v>
      </c>
      <c r="F78" s="34">
        <v>2.3021101476764665</v>
      </c>
      <c r="G78" s="34">
        <v>2.3401724021135348</v>
      </c>
      <c r="H78" s="34">
        <v>4.6422825497900018</v>
      </c>
      <c r="I78" s="34">
        <v>35.237095244546815</v>
      </c>
      <c r="J78" s="34"/>
      <c r="K78" s="34">
        <v>3.8891333693383068</v>
      </c>
      <c r="L78" s="34">
        <v>3.0454884162037663</v>
      </c>
      <c r="M78" s="34">
        <v>-3.1829189811678633</v>
      </c>
      <c r="N78" s="34">
        <v>-4.0265639343024029</v>
      </c>
      <c r="O78" s="34">
        <v>6.1912435170147733</v>
      </c>
      <c r="P78" s="34"/>
      <c r="Q78" s="34">
        <v>5.3475985638802328</v>
      </c>
      <c r="R78" s="34">
        <v>83.186433113912756</v>
      </c>
      <c r="S78" s="34"/>
      <c r="T78" s="34">
        <v>5.4536140089418774</v>
      </c>
      <c r="U78" s="34">
        <v>7.3307732692047143</v>
      </c>
      <c r="V78" s="34">
        <v>2.4384399132908818</v>
      </c>
      <c r="W78" s="34"/>
      <c r="X78" s="34">
        <v>96.60320712423804</v>
      </c>
      <c r="Y78" s="34">
        <v>80.5</v>
      </c>
      <c r="Z78" s="34">
        <v>67.397726004888796</v>
      </c>
      <c r="AA78" s="34">
        <v>5.9205222869529868</v>
      </c>
      <c r="AB78" s="34">
        <v>6.764167240087529</v>
      </c>
      <c r="AC78" s="35">
        <v>100.99677381113669</v>
      </c>
      <c r="AD78" s="48"/>
      <c r="AE78" s="57">
        <v>2361.92</v>
      </c>
      <c r="AF78" s="59">
        <v>2464.8249999999998</v>
      </c>
      <c r="AG78" s="60">
        <v>1.7841179210937241</v>
      </c>
      <c r="BS78" s="15">
        <v>60</v>
      </c>
    </row>
    <row r="79" spans="1:71">
      <c r="A79" s="15"/>
      <c r="B79" s="50" t="s">
        <v>141</v>
      </c>
      <c r="C79" s="61">
        <v>40.29624169637713</v>
      </c>
      <c r="D79" s="62">
        <v>45.327783811475008</v>
      </c>
      <c r="E79" s="62">
        <v>41.163566634407161</v>
      </c>
      <c r="F79" s="62">
        <v>1.7982158446499423</v>
      </c>
      <c r="G79" s="62">
        <v>2.3660013324178997</v>
      </c>
      <c r="H79" s="62">
        <v>4.164217177067842</v>
      </c>
      <c r="I79" s="62">
        <v>36.24051357229385</v>
      </c>
      <c r="J79" s="62"/>
      <c r="K79" s="62">
        <v>4.1082820966799609</v>
      </c>
      <c r="L79" s="62">
        <v>3.2333262704479346</v>
      </c>
      <c r="M79" s="62">
        <v>-1.1957295262161642</v>
      </c>
      <c r="N79" s="62">
        <v>-2.0706853524481907</v>
      </c>
      <c r="O79" s="62">
        <v>5.9064979413299028</v>
      </c>
      <c r="P79" s="62"/>
      <c r="Q79" s="62">
        <v>5.0315421150978761</v>
      </c>
      <c r="R79" s="34">
        <v>84.868662550680384</v>
      </c>
      <c r="S79" s="62"/>
      <c r="T79" s="62">
        <v>4.3614165928719171</v>
      </c>
      <c r="U79" s="62">
        <v>1.2828340943886092</v>
      </c>
      <c r="V79" s="62">
        <v>4.3687797488145517</v>
      </c>
      <c r="W79" s="62"/>
      <c r="X79" s="62">
        <v>95.7</v>
      </c>
      <c r="Y79" s="62">
        <v>81.400000000000006</v>
      </c>
      <c r="Z79" s="62">
        <v>69.62644823950005</v>
      </c>
      <c r="AA79" s="62">
        <v>5.3784329245867912</v>
      </c>
      <c r="AB79" s="62">
        <v>6.2533887508188171</v>
      </c>
      <c r="AC79" s="63">
        <v>99.424929687735613</v>
      </c>
      <c r="AD79" s="48"/>
      <c r="AE79" s="54">
        <v>2553.2530000000002</v>
      </c>
      <c r="AF79" s="37">
        <v>2653.3939999999998</v>
      </c>
      <c r="AG79" s="46">
        <v>1.0266045567831412</v>
      </c>
      <c r="BS79" s="15">
        <v>60</v>
      </c>
    </row>
    <row r="80" spans="1:71">
      <c r="A80" s="15"/>
      <c r="B80" s="64" t="s">
        <v>0</v>
      </c>
      <c r="C80" s="65">
        <v>40.306667862625503</v>
      </c>
      <c r="D80" s="66">
        <v>44.729828487739461</v>
      </c>
      <c r="E80" s="66">
        <v>39.729924066416885</v>
      </c>
      <c r="F80" s="66">
        <v>2.6051806584047479</v>
      </c>
      <c r="G80" s="66">
        <v>2.3947237629178257</v>
      </c>
      <c r="H80" s="66">
        <v>4.9999044213225732</v>
      </c>
      <c r="I80" s="66">
        <v>36.057313386308429</v>
      </c>
      <c r="J80" s="66"/>
      <c r="K80" s="66">
        <v>1.9153046581696032</v>
      </c>
      <c r="L80" s="66">
        <v>1.8179799667092114</v>
      </c>
      <c r="M80" s="66">
        <v>-1.425041319397472</v>
      </c>
      <c r="N80" s="66">
        <v>-1.5223660108578643</v>
      </c>
      <c r="O80" s="66">
        <v>4.5204853165743515</v>
      </c>
      <c r="P80" s="66"/>
      <c r="Q80" s="67">
        <v>4.4231606251139599</v>
      </c>
      <c r="R80" s="67">
        <v>89.3</v>
      </c>
      <c r="S80" s="67"/>
      <c r="T80" s="67">
        <v>5.8406291723768797</v>
      </c>
      <c r="U80" s="67">
        <v>1.1233435479981413</v>
      </c>
      <c r="V80" s="67">
        <v>3.7556538463800679</v>
      </c>
      <c r="W80" s="67"/>
      <c r="X80" s="67">
        <v>98.1</v>
      </c>
      <c r="Y80" s="67">
        <v>83.2</v>
      </c>
      <c r="Z80" s="67">
        <v>71.448627196103914</v>
      </c>
      <c r="AA80" s="67">
        <v>5.3853070575295412</v>
      </c>
      <c r="AB80" s="67">
        <v>5.4826317489899328</v>
      </c>
      <c r="AC80" s="68">
        <v>100.58571348747478</v>
      </c>
      <c r="AD80" s="48"/>
      <c r="AE80" s="69">
        <v>2720.2719999999999</v>
      </c>
      <c r="AF80" s="70">
        <v>2757.1296969999999</v>
      </c>
      <c r="AG80" s="71">
        <v>-0.21599243979247262</v>
      </c>
      <c r="BS80" s="15">
        <v>60</v>
      </c>
    </row>
    <row r="81" spans="1:71">
      <c r="B81" s="72" t="s">
        <v>1</v>
      </c>
      <c r="C81" s="73">
        <v>40.893017256342048</v>
      </c>
      <c r="D81" s="74">
        <v>44.024340577227356</v>
      </c>
      <c r="E81" s="74">
        <v>39.143595052586363</v>
      </c>
      <c r="F81" s="74">
        <v>2.3896524150155525</v>
      </c>
      <c r="G81" s="74">
        <v>2.4910931096254343</v>
      </c>
      <c r="H81" s="74">
        <v>4.8807455246409868</v>
      </c>
      <c r="I81" s="74">
        <v>36.477369412950637</v>
      </c>
      <c r="J81" s="74"/>
      <c r="K81" s="74">
        <v>0.31926811027442276</v>
      </c>
      <c r="L81" s="74">
        <v>0.74167090586975737</v>
      </c>
      <c r="M81" s="74">
        <v>-0.80321853747731076</v>
      </c>
      <c r="N81" s="74">
        <v>-0.38081574188197603</v>
      </c>
      <c r="O81" s="74">
        <v>2.7089205252899746</v>
      </c>
      <c r="P81" s="74"/>
      <c r="Q81" s="74">
        <v>3.1313233208853091</v>
      </c>
      <c r="R81" s="74">
        <v>91.690627283912079</v>
      </c>
      <c r="S81" s="74"/>
      <c r="T81" s="74">
        <v>5.1213830022386917</v>
      </c>
      <c r="U81" s="74">
        <v>4.0636212127586955</v>
      </c>
      <c r="V81" s="74">
        <v>3.1933991584677384</v>
      </c>
      <c r="W81" s="74"/>
      <c r="X81" s="74">
        <v>98.777579475392969</v>
      </c>
      <c r="Y81" s="74">
        <v>83.564071277616264</v>
      </c>
      <c r="Z81" s="74">
        <v>70.24924369836431</v>
      </c>
      <c r="AA81" s="74">
        <v>3.9383121447164791</v>
      </c>
      <c r="AB81" s="74">
        <v>3.5159093491211442</v>
      </c>
      <c r="AC81" s="75">
        <v>102.50771702044274</v>
      </c>
      <c r="AD81" s="48"/>
      <c r="AE81" s="76">
        <v>2785.6140260000002</v>
      </c>
      <c r="AF81" s="77">
        <v>2827.4832340000003</v>
      </c>
      <c r="AG81" s="78">
        <v>-0.7584086152736802</v>
      </c>
      <c r="BS81" s="15">
        <v>60</v>
      </c>
    </row>
    <row r="82" spans="1:71">
      <c r="B82" s="72" t="s">
        <v>2</v>
      </c>
      <c r="C82" s="73">
        <v>40.839990083024489</v>
      </c>
      <c r="D82" s="74">
        <v>43.534969420920099</v>
      </c>
      <c r="E82" s="74">
        <v>38.941680989340249</v>
      </c>
      <c r="F82" s="74">
        <v>2.1199635329498867</v>
      </c>
      <c r="G82" s="74">
        <v>2.4733248986299596</v>
      </c>
      <c r="H82" s="74">
        <v>4.5932884315798468</v>
      </c>
      <c r="I82" s="74">
        <v>36.679998193564593</v>
      </c>
      <c r="J82" s="74"/>
      <c r="K82" s="74">
        <v>0.15728435360537854</v>
      </c>
      <c r="L82" s="74">
        <v>0.57501580494573012</v>
      </c>
      <c r="M82" s="74">
        <v>-0.22541386165626517</v>
      </c>
      <c r="N82" s="74">
        <v>0.19231758968408649</v>
      </c>
      <c r="O82" s="74">
        <v>2.2772478865552648</v>
      </c>
      <c r="P82" s="74"/>
      <c r="Q82" s="74">
        <v>2.6949793378956164</v>
      </c>
      <c r="R82" s="74">
        <v>92.763531041871346</v>
      </c>
      <c r="S82" s="74"/>
      <c r="T82" s="74">
        <v>3.9296679842443427</v>
      </c>
      <c r="U82" s="74">
        <v>0.89539796468368926</v>
      </c>
      <c r="V82" s="74">
        <v>3.091709891522167</v>
      </c>
      <c r="W82" s="74"/>
      <c r="X82" s="74">
        <v>96.357306720094442</v>
      </c>
      <c r="Y82" s="74">
        <v>83.171161821328127</v>
      </c>
      <c r="Z82" s="74">
        <v>69.481721782745211</v>
      </c>
      <c r="AA82" s="74">
        <v>3.121112860074267</v>
      </c>
      <c r="AB82" s="74">
        <v>2.7033814087339159</v>
      </c>
      <c r="AC82" s="75">
        <v>103.63285271553117</v>
      </c>
      <c r="AD82" s="79"/>
      <c r="AE82" s="76">
        <v>2875.0615680000001</v>
      </c>
      <c r="AF82" s="77">
        <v>2926.6497380000001</v>
      </c>
      <c r="AG82" s="78">
        <v>-0.53209945657123114</v>
      </c>
      <c r="BS82" s="15">
        <v>60</v>
      </c>
    </row>
    <row r="83" spans="1:71">
      <c r="B83" s="72" t="s">
        <v>3</v>
      </c>
      <c r="C83" s="73">
        <v>40.926670665910116</v>
      </c>
      <c r="D83" s="74">
        <v>43.226989038419582</v>
      </c>
      <c r="E83" s="74">
        <v>38.796496776432612</v>
      </c>
      <c r="F83" s="74">
        <v>1.9804927853407679</v>
      </c>
      <c r="G83" s="74">
        <v>2.4499994766462017</v>
      </c>
      <c r="H83" s="74">
        <v>4.4304922619869691</v>
      </c>
      <c r="I83" s="74">
        <v>36.861182880351663</v>
      </c>
      <c r="J83" s="74"/>
      <c r="K83" s="74">
        <v>0.12373944763200742</v>
      </c>
      <c r="L83" s="74">
        <v>0.31982558716869652</v>
      </c>
      <c r="M83" s="74">
        <v>0.37482924888523217</v>
      </c>
      <c r="N83" s="74">
        <v>0.57091538842192124</v>
      </c>
      <c r="O83" s="74">
        <v>2.1042322329727763</v>
      </c>
      <c r="P83" s="74"/>
      <c r="Q83" s="74">
        <v>2.3003183725094649</v>
      </c>
      <c r="R83" s="74">
        <v>93.161001763025126</v>
      </c>
      <c r="S83" s="74"/>
      <c r="T83" s="74">
        <v>3.2799007409156906</v>
      </c>
      <c r="U83" s="74">
        <v>2.4729648404618514</v>
      </c>
      <c r="V83" s="74">
        <v>3.2231028983910552</v>
      </c>
      <c r="W83" s="74"/>
      <c r="X83" s="74">
        <v>95.479821529204358</v>
      </c>
      <c r="Y83" s="74">
        <v>82.127309142783844</v>
      </c>
      <c r="Z83" s="74">
        <v>67.879920957104716</v>
      </c>
      <c r="AA83" s="74">
        <v>2.9145200613591289</v>
      </c>
      <c r="AB83" s="74">
        <v>2.7184339218224394</v>
      </c>
      <c r="AC83" s="75">
        <v>103.80085425992525</v>
      </c>
      <c r="AD83" s="79"/>
      <c r="AE83" s="76">
        <v>2984.8320960000001</v>
      </c>
      <c r="AF83" s="77">
        <v>3040.2162050000002</v>
      </c>
      <c r="AG83" s="78">
        <v>-0.17933249644488569</v>
      </c>
    </row>
    <row r="84" spans="1:71">
      <c r="B84" s="72" t="s">
        <v>4</v>
      </c>
      <c r="C84" s="73">
        <v>41.121457115861084</v>
      </c>
      <c r="D84" s="74">
        <v>42.755398251061678</v>
      </c>
      <c r="E84" s="74">
        <v>38.497964345866883</v>
      </c>
      <c r="F84" s="74">
        <v>1.8204392784787071</v>
      </c>
      <c r="G84" s="74">
        <v>2.4369946267160745</v>
      </c>
      <c r="H84" s="74">
        <v>4.257433905194782</v>
      </c>
      <c r="I84" s="74">
        <v>37.029353998644609</v>
      </c>
      <c r="J84" s="74"/>
      <c r="K84" s="74">
        <v>-0.24673503672184294</v>
      </c>
      <c r="L84" s="74">
        <v>-0.18649814327812209</v>
      </c>
      <c r="M84" s="74">
        <v>1.1142813395246436</v>
      </c>
      <c r="N84" s="74">
        <v>1.1745182329683646</v>
      </c>
      <c r="O84" s="74">
        <v>1.5737042417568639</v>
      </c>
      <c r="P84" s="74"/>
      <c r="Q84" s="74">
        <v>1.6339411352005846</v>
      </c>
      <c r="R84" s="74">
        <v>93.192661565826455</v>
      </c>
      <c r="S84" s="74"/>
      <c r="T84" s="74">
        <v>3.1352605940579132</v>
      </c>
      <c r="U84" s="74">
        <v>3.1540234410025105</v>
      </c>
      <c r="V84" s="74">
        <v>3.3299182980022852</v>
      </c>
      <c r="W84" s="74"/>
      <c r="X84" s="74">
        <v>95.061624897069535</v>
      </c>
      <c r="Y84" s="74">
        <v>80.610489515476331</v>
      </c>
      <c r="Z84" s="74">
        <v>65.961559354474147</v>
      </c>
      <c r="AA84" s="74">
        <v>2.2836190115266874</v>
      </c>
      <c r="AB84" s="74">
        <v>2.2233821180829665</v>
      </c>
      <c r="AC84" s="75">
        <v>103.52664529888709</v>
      </c>
      <c r="AD84" s="79"/>
      <c r="AE84" s="76">
        <v>3094.4904059999999</v>
      </c>
      <c r="AF84" s="77">
        <v>3150.5576609999998</v>
      </c>
      <c r="AG84" s="78">
        <v>-4.8740788309487471E-2</v>
      </c>
    </row>
    <row r="85" spans="1:71">
      <c r="B85" s="80" t="s">
        <v>5</v>
      </c>
      <c r="C85" s="81">
        <v>41.223728273165101</v>
      </c>
      <c r="D85" s="82">
        <v>42.453192353273415</v>
      </c>
      <c r="E85" s="82">
        <v>38.38266405947298</v>
      </c>
      <c r="F85" s="82">
        <v>1.6542068330308228</v>
      </c>
      <c r="G85" s="82">
        <v>2.4163214607696153</v>
      </c>
      <c r="H85" s="82">
        <v>4.0705282938004386</v>
      </c>
      <c r="I85" s="82">
        <v>37.137295768515038</v>
      </c>
      <c r="J85" s="82"/>
      <c r="K85" s="82">
        <v>-0.43654580034515483</v>
      </c>
      <c r="L85" s="82">
        <v>-0.42474275292250757</v>
      </c>
      <c r="M85" s="82">
        <v>1.594986875442878</v>
      </c>
      <c r="N85" s="82">
        <v>1.6067899228655251</v>
      </c>
      <c r="O85" s="82">
        <v>1.2176610326856681</v>
      </c>
      <c r="P85" s="82"/>
      <c r="Q85" s="82">
        <v>1.2294640801083154</v>
      </c>
      <c r="R85" s="82">
        <v>92.918594679221826</v>
      </c>
      <c r="S85" s="82"/>
      <c r="T85" s="82">
        <v>3.0299654207968474</v>
      </c>
      <c r="U85" s="82">
        <v>3.0235767015179755</v>
      </c>
      <c r="V85" s="82">
        <v>3.4181320566545494</v>
      </c>
      <c r="W85" s="82"/>
      <c r="X85" s="82">
        <v>94.298719514612415</v>
      </c>
      <c r="Y85" s="82">
        <v>78.712156857643805</v>
      </c>
      <c r="Z85" s="82">
        <v>63.915276523706687</v>
      </c>
      <c r="AA85" s="82">
        <v>1.946879004183836</v>
      </c>
      <c r="AB85" s="82">
        <v>1.9350759567611886</v>
      </c>
      <c r="AC85" s="83">
        <v>102.98249743267553</v>
      </c>
      <c r="AD85" s="79"/>
      <c r="AE85" s="84">
        <v>3207.4755620000001</v>
      </c>
      <c r="AF85" s="85">
        <v>3264.2523614976558</v>
      </c>
      <c r="AG85" s="86">
        <v>-4.1097795214994903E-3</v>
      </c>
    </row>
    <row r="86" spans="1:71" s="25" customFormat="1">
      <c r="A86" s="87"/>
      <c r="B86" s="88" t="s">
        <v>142</v>
      </c>
      <c r="C86" s="436" t="s">
        <v>143</v>
      </c>
      <c r="D86" s="436"/>
      <c r="E86" s="436"/>
      <c r="F86" s="436"/>
      <c r="G86" s="436"/>
      <c r="H86" s="436"/>
      <c r="I86" s="436"/>
      <c r="J86" s="436"/>
      <c r="K86" s="436"/>
      <c r="L86" s="436"/>
      <c r="M86" s="436"/>
      <c r="N86" s="436"/>
      <c r="O86" s="436"/>
      <c r="P86" s="436"/>
      <c r="Q86" s="436"/>
      <c r="R86" s="436"/>
      <c r="S86" s="436"/>
      <c r="T86" s="436"/>
      <c r="U86" s="436"/>
      <c r="V86" s="436"/>
      <c r="W86" s="436"/>
      <c r="X86" s="436"/>
      <c r="Y86" s="436"/>
      <c r="Z86" s="436"/>
      <c r="AA86" s="436"/>
      <c r="AB86" s="436"/>
      <c r="AC86" s="89"/>
      <c r="AD86" s="63"/>
      <c r="AE86" s="90"/>
      <c r="AF86" s="90"/>
      <c r="AG86" s="91"/>
    </row>
    <row r="87" spans="1:71" s="25" customFormat="1">
      <c r="A87" s="87"/>
      <c r="B87" s="88"/>
      <c r="C87" s="92" t="s">
        <v>144</v>
      </c>
      <c r="D87" s="90"/>
      <c r="E87" s="90"/>
      <c r="F87" s="90"/>
      <c r="G87" s="90"/>
      <c r="H87" s="90"/>
      <c r="I87" s="90"/>
      <c r="J87" s="90"/>
      <c r="K87" s="90"/>
      <c r="L87" s="90"/>
      <c r="M87" s="90"/>
      <c r="N87" s="90"/>
      <c r="O87" s="90"/>
      <c r="P87" s="90"/>
      <c r="Q87" s="90"/>
      <c r="R87" s="90"/>
      <c r="S87" s="90"/>
      <c r="T87" s="90"/>
      <c r="U87" s="90"/>
      <c r="V87" s="90"/>
      <c r="W87" s="90"/>
      <c r="X87" s="90"/>
      <c r="Y87" s="90"/>
      <c r="Z87" s="90"/>
      <c r="AA87" s="90"/>
      <c r="AB87" s="90"/>
      <c r="AC87" s="93"/>
      <c r="AD87" s="94"/>
      <c r="AE87" s="90"/>
      <c r="AF87" s="90"/>
      <c r="AG87" s="93"/>
    </row>
    <row r="88" spans="1:71" s="25" customFormat="1">
      <c r="A88" s="87"/>
      <c r="B88" s="88"/>
      <c r="C88" s="437" t="s">
        <v>145</v>
      </c>
      <c r="D88" s="437"/>
      <c r="E88" s="437"/>
      <c r="F88" s="437"/>
      <c r="G88" s="437"/>
      <c r="H88" s="437"/>
      <c r="I88" s="437"/>
      <c r="J88" s="437"/>
      <c r="K88" s="437"/>
      <c r="L88" s="437"/>
      <c r="M88" s="437"/>
      <c r="N88" s="437"/>
      <c r="O88" s="437"/>
      <c r="P88" s="437"/>
      <c r="Q88" s="437"/>
      <c r="R88" s="437"/>
      <c r="S88" s="437"/>
      <c r="T88" s="437"/>
      <c r="U88" s="437"/>
      <c r="V88" s="437"/>
      <c r="W88" s="437"/>
      <c r="X88" s="437"/>
      <c r="Y88" s="437"/>
      <c r="Z88" s="437"/>
      <c r="AA88" s="437"/>
      <c r="AB88" s="437"/>
      <c r="AC88" s="95"/>
      <c r="AD88" s="63"/>
      <c r="AE88" s="90"/>
      <c r="AF88" s="90"/>
      <c r="AG88" s="93"/>
    </row>
    <row r="89" spans="1:71" s="25" customFormat="1">
      <c r="A89" s="87"/>
      <c r="B89" s="88"/>
      <c r="C89" s="438" t="s">
        <v>146</v>
      </c>
      <c r="D89" s="438"/>
      <c r="E89" s="438"/>
      <c r="F89" s="438"/>
      <c r="G89" s="438"/>
      <c r="H89" s="438"/>
      <c r="I89" s="438"/>
      <c r="J89" s="438"/>
      <c r="K89" s="438"/>
      <c r="L89" s="438"/>
      <c r="M89" s="438"/>
      <c r="N89" s="438"/>
      <c r="O89" s="438"/>
      <c r="P89" s="438"/>
      <c r="Q89" s="438"/>
      <c r="R89" s="438"/>
      <c r="S89" s="438"/>
      <c r="T89" s="438"/>
      <c r="U89" s="438"/>
      <c r="V89" s="438"/>
      <c r="W89" s="438"/>
      <c r="X89" s="438"/>
      <c r="Y89" s="438"/>
      <c r="Z89" s="438"/>
      <c r="AA89" s="438"/>
      <c r="AB89" s="438"/>
      <c r="AC89" s="96"/>
      <c r="AD89" s="63"/>
      <c r="AE89" s="90"/>
      <c r="AF89" s="90"/>
      <c r="AG89" s="93"/>
    </row>
    <row r="90" spans="1:71" s="25" customFormat="1">
      <c r="A90" s="87"/>
      <c r="B90" s="88"/>
      <c r="C90" s="97" t="s">
        <v>147</v>
      </c>
      <c r="D90" s="90"/>
      <c r="E90" s="90"/>
      <c r="F90" s="90"/>
      <c r="G90" s="90"/>
      <c r="H90" s="90"/>
      <c r="I90" s="90"/>
      <c r="J90" s="90"/>
      <c r="K90" s="90"/>
      <c r="L90" s="90"/>
      <c r="M90" s="90"/>
      <c r="N90" s="90"/>
      <c r="O90" s="90"/>
      <c r="P90" s="90"/>
      <c r="Q90" s="90"/>
      <c r="R90" s="90"/>
      <c r="S90" s="90"/>
      <c r="T90" s="90"/>
      <c r="U90" s="90"/>
      <c r="V90" s="90"/>
      <c r="W90" s="90"/>
      <c r="X90" s="90"/>
      <c r="Y90" s="90"/>
      <c r="Z90" s="90"/>
      <c r="AA90" s="90"/>
      <c r="AB90" s="90"/>
      <c r="AC90" s="93"/>
      <c r="AD90" s="48"/>
      <c r="AE90" s="90"/>
      <c r="AF90" s="90"/>
      <c r="AG90" s="93"/>
    </row>
    <row r="91" spans="1:71" s="25" customFormat="1" ht="16" thickBot="1">
      <c r="A91" s="87"/>
      <c r="B91" s="98"/>
      <c r="C91" s="99" t="s">
        <v>148</v>
      </c>
      <c r="D91" s="100"/>
      <c r="E91" s="100"/>
      <c r="F91" s="100"/>
      <c r="G91" s="100"/>
      <c r="H91" s="100"/>
      <c r="I91" s="100"/>
      <c r="J91" s="100"/>
      <c r="K91" s="100"/>
      <c r="L91" s="101"/>
      <c r="M91" s="100"/>
      <c r="N91" s="100"/>
      <c r="O91" s="100"/>
      <c r="P91" s="100"/>
      <c r="Q91" s="100"/>
      <c r="R91" s="100"/>
      <c r="S91" s="100"/>
      <c r="T91" s="100"/>
      <c r="U91" s="100"/>
      <c r="V91" s="100"/>
      <c r="W91" s="100"/>
      <c r="X91" s="100"/>
      <c r="Y91" s="100"/>
      <c r="Z91" s="100"/>
      <c r="AA91" s="100"/>
      <c r="AB91" s="100"/>
      <c r="AC91" s="102"/>
      <c r="AD91" s="48"/>
      <c r="AE91" s="100"/>
      <c r="AF91" s="100"/>
      <c r="AG91" s="102"/>
    </row>
    <row r="92" spans="1:71">
      <c r="AD92" s="103"/>
    </row>
    <row r="93" spans="1:71">
      <c r="AG93" s="49"/>
      <c r="AH93" s="49"/>
      <c r="AI93" s="49"/>
    </row>
    <row r="94" spans="1:71">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04"/>
    </row>
    <row r="95" spans="1:71">
      <c r="AG95" s="49"/>
      <c r="AH95" s="49"/>
      <c r="AI95" s="49"/>
      <c r="AJ95" s="49"/>
      <c r="AK95" s="49"/>
      <c r="AL95" s="49"/>
      <c r="AM95" s="49"/>
      <c r="AN95" s="49"/>
      <c r="AO95" s="49"/>
      <c r="AP95" s="49"/>
      <c r="AQ95" s="49"/>
      <c r="AR95" s="49"/>
      <c r="AS95" s="49"/>
    </row>
    <row r="96" spans="1:71">
      <c r="B96" s="104"/>
    </row>
    <row r="97" spans="2:2">
      <c r="B97" s="104"/>
    </row>
    <row r="98" spans="2:2">
      <c r="B98" s="104"/>
    </row>
    <row r="99" spans="2:2">
      <c r="B99" s="104"/>
    </row>
    <row r="100" spans="2:2">
      <c r="B100" s="104"/>
    </row>
    <row r="101" spans="2:2">
      <c r="B101" s="104"/>
    </row>
  </sheetData>
  <mergeCells count="10">
    <mergeCell ref="AE3:AG3"/>
    <mergeCell ref="C86:AB86"/>
    <mergeCell ref="C88:AB88"/>
    <mergeCell ref="C89:AB89"/>
    <mergeCell ref="C1:AC1"/>
    <mergeCell ref="C3:I3"/>
    <mergeCell ref="K3:O3"/>
    <mergeCell ref="Q3:R3"/>
    <mergeCell ref="T3:V3"/>
    <mergeCell ref="X3:AC3"/>
  </mergeCells>
  <pageMargins left="0.74803149606299213" right="0.74803149606299213" top="0.98425196850393704" bottom="0.98425196850393704" header="0.51181102362204722" footer="0.51181102362204722"/>
  <pageSetup paperSize="8" scale="26"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FD470-D8FB-4D94-8F03-2265268CE0CE}">
  <sheetPr codeName="Sheet22">
    <tabColor theme="5"/>
    <pageSetUpPr fitToPage="1"/>
  </sheetPr>
  <dimension ref="A1:BS102"/>
  <sheetViews>
    <sheetView zoomScaleNormal="100" workbookViewId="0">
      <pane xSplit="2" ySplit="4" topLeftCell="K68" activePane="bottomRight" state="frozen"/>
      <selection sqref="A1:XFD1048576"/>
      <selection pane="topRight" sqref="A1:XFD1048576"/>
      <selection pane="bottomLeft" sqref="A1:XFD1048576"/>
      <selection pane="bottomRight" activeCell="M84" sqref="M84"/>
    </sheetView>
  </sheetViews>
  <sheetFormatPr defaultColWidth="9.1796875" defaultRowHeight="15.5"/>
  <cols>
    <col min="1" max="1" width="9.1796875" style="49"/>
    <col min="2" max="2" width="8.54296875" style="49" bestFit="1" customWidth="1"/>
    <col min="3" max="3" width="12.81640625" style="49" customWidth="1"/>
    <col min="4" max="4" width="13.453125" style="49" customWidth="1"/>
    <col min="5" max="5" width="13.54296875" style="49" customWidth="1"/>
    <col min="6" max="6" width="12.81640625" style="49" customWidth="1"/>
    <col min="7" max="7" width="13.54296875" style="49" bestFit="1" customWidth="1"/>
    <col min="8" max="9" width="12.81640625" style="49" customWidth="1"/>
    <col min="10" max="10" width="2.453125" style="49" customWidth="1"/>
    <col min="11" max="15" width="12.81640625" style="49" customWidth="1"/>
    <col min="16" max="16" width="2.1796875" style="49" customWidth="1"/>
    <col min="17" max="18" width="12.81640625" style="49" customWidth="1"/>
    <col min="19" max="19" width="2.1796875" style="49" customWidth="1"/>
    <col min="20" max="20" width="15.81640625" style="49" customWidth="1"/>
    <col min="21" max="21" width="15.81640625" style="49" bestFit="1" customWidth="1"/>
    <col min="22" max="22" width="15.81640625" style="49" customWidth="1"/>
    <col min="23" max="23" width="2.54296875" style="49" customWidth="1"/>
    <col min="24" max="24" width="15.81640625" style="49" bestFit="1" customWidth="1"/>
    <col min="25" max="26" width="15.81640625" style="49" customWidth="1"/>
    <col min="27" max="27" width="15.81640625" style="49" bestFit="1" customWidth="1"/>
    <col min="28" max="29" width="15.81640625" style="49" customWidth="1"/>
    <col min="30" max="30" width="10.81640625" style="49" customWidth="1"/>
    <col min="31" max="32" width="14.1796875" style="49" customWidth="1"/>
    <col min="33" max="33" width="10.81640625" style="15" customWidth="1"/>
    <col min="34" max="70" width="9.1796875" style="15"/>
    <col min="71" max="71" width="0" style="15" hidden="1" customWidth="1"/>
    <col min="72" max="16384" width="9.1796875" style="15"/>
  </cols>
  <sheetData>
    <row r="1" spans="1:71" ht="29.25" customHeight="1" thickBot="1">
      <c r="A1" s="9"/>
      <c r="B1" s="10"/>
      <c r="C1" s="439" t="s">
        <v>34</v>
      </c>
      <c r="D1" s="439"/>
      <c r="E1" s="439"/>
      <c r="F1" s="439"/>
      <c r="G1" s="439"/>
      <c r="H1" s="439"/>
      <c r="I1" s="439"/>
      <c r="J1" s="439"/>
      <c r="K1" s="439"/>
      <c r="L1" s="439"/>
      <c r="M1" s="439"/>
      <c r="N1" s="439"/>
      <c r="O1" s="439"/>
      <c r="P1" s="439"/>
      <c r="Q1" s="439"/>
      <c r="R1" s="439"/>
      <c r="S1" s="439"/>
      <c r="T1" s="439"/>
      <c r="U1" s="439"/>
      <c r="V1" s="439"/>
      <c r="W1" s="439"/>
      <c r="X1" s="439"/>
      <c r="Y1" s="439"/>
      <c r="Z1" s="439"/>
      <c r="AA1" s="439"/>
      <c r="AB1" s="439"/>
      <c r="AC1" s="440"/>
      <c r="AD1" s="11"/>
      <c r="AE1" s="12"/>
      <c r="AF1" s="13"/>
      <c r="AG1" s="14"/>
    </row>
    <row r="2" spans="1:71" s="25" customFormat="1" ht="15.75" customHeight="1">
      <c r="A2" s="16"/>
      <c r="B2" s="17"/>
      <c r="C2" s="18"/>
      <c r="D2" s="18"/>
      <c r="E2" s="18"/>
      <c r="F2" s="18"/>
      <c r="G2" s="18"/>
      <c r="H2" s="18"/>
      <c r="I2" s="19"/>
      <c r="J2" s="20"/>
      <c r="K2" s="18"/>
      <c r="L2" s="18"/>
      <c r="M2" s="18"/>
      <c r="N2" s="18"/>
      <c r="O2" s="18"/>
      <c r="P2" s="20"/>
      <c r="Q2" s="20"/>
      <c r="R2" s="22"/>
      <c r="S2" s="20"/>
      <c r="T2" s="22"/>
      <c r="U2" s="22"/>
      <c r="V2" s="22"/>
      <c r="W2" s="20"/>
      <c r="X2" s="22"/>
      <c r="Y2" s="22"/>
      <c r="Z2" s="22"/>
      <c r="AA2" s="22"/>
      <c r="AB2" s="22"/>
      <c r="AC2" s="22"/>
      <c r="AD2" s="11"/>
      <c r="AE2" s="23"/>
      <c r="AF2" s="20"/>
      <c r="AG2" s="24"/>
    </row>
    <row r="3" spans="1:71" s="25" customFormat="1" ht="15.75" customHeight="1">
      <c r="A3" s="16"/>
      <c r="B3" s="17"/>
      <c r="C3" s="441" t="s">
        <v>35</v>
      </c>
      <c r="D3" s="441"/>
      <c r="E3" s="441"/>
      <c r="F3" s="441"/>
      <c r="G3" s="441"/>
      <c r="H3" s="441"/>
      <c r="I3" s="441"/>
      <c r="J3" s="20"/>
      <c r="K3" s="442" t="s">
        <v>36</v>
      </c>
      <c r="L3" s="442"/>
      <c r="M3" s="442"/>
      <c r="N3" s="442"/>
      <c r="O3" s="196"/>
      <c r="P3" s="20"/>
      <c r="Q3" s="443" t="s">
        <v>37</v>
      </c>
      <c r="R3" s="443"/>
      <c r="S3" s="20"/>
      <c r="T3" s="443" t="s">
        <v>38</v>
      </c>
      <c r="U3" s="443"/>
      <c r="V3" s="443"/>
      <c r="W3" s="20"/>
      <c r="X3" s="442" t="s">
        <v>39</v>
      </c>
      <c r="Y3" s="442"/>
      <c r="Z3" s="442"/>
      <c r="AA3" s="442"/>
      <c r="AB3" s="442"/>
      <c r="AC3" s="444"/>
      <c r="AD3" s="11"/>
      <c r="AE3" s="433" t="s">
        <v>40</v>
      </c>
      <c r="AF3" s="434"/>
      <c r="AG3" s="435"/>
    </row>
    <row r="4" spans="1:71" s="32" customFormat="1" ht="57.75" customHeight="1">
      <c r="A4" s="16"/>
      <c r="B4" s="26"/>
      <c r="C4" s="27" t="s">
        <v>41</v>
      </c>
      <c r="D4" s="27" t="s">
        <v>42</v>
      </c>
      <c r="E4" s="27" t="s">
        <v>43</v>
      </c>
      <c r="F4" s="27" t="s">
        <v>44</v>
      </c>
      <c r="G4" s="27" t="s">
        <v>45</v>
      </c>
      <c r="H4" s="27" t="s">
        <v>46</v>
      </c>
      <c r="I4" s="27" t="s">
        <v>47</v>
      </c>
      <c r="J4" s="27"/>
      <c r="K4" s="27" t="s">
        <v>48</v>
      </c>
      <c r="L4" s="27" t="s">
        <v>50</v>
      </c>
      <c r="M4" s="27" t="s">
        <v>51</v>
      </c>
      <c r="N4" s="27" t="s">
        <v>52</v>
      </c>
      <c r="O4" s="27" t="s">
        <v>53</v>
      </c>
      <c r="P4" s="27"/>
      <c r="Q4" s="27" t="s">
        <v>49</v>
      </c>
      <c r="R4" s="27" t="s">
        <v>26</v>
      </c>
      <c r="S4" s="27"/>
      <c r="T4" s="27" t="s">
        <v>55</v>
      </c>
      <c r="U4" s="27" t="s">
        <v>56</v>
      </c>
      <c r="V4" s="27" t="s">
        <v>57</v>
      </c>
      <c r="W4" s="27"/>
      <c r="X4" s="27" t="s">
        <v>58</v>
      </c>
      <c r="Y4" s="27" t="s">
        <v>54</v>
      </c>
      <c r="Z4" s="27" t="s">
        <v>27</v>
      </c>
      <c r="AA4" s="27" t="s">
        <v>59</v>
      </c>
      <c r="AB4" s="28" t="s">
        <v>60</v>
      </c>
      <c r="AC4" s="28" t="s">
        <v>61</v>
      </c>
      <c r="AD4" s="29"/>
      <c r="AE4" s="30" t="s">
        <v>62</v>
      </c>
      <c r="AF4" s="28" t="s">
        <v>63</v>
      </c>
      <c r="AG4" s="31" t="s">
        <v>64</v>
      </c>
      <c r="BS4" s="32" t="s">
        <v>65</v>
      </c>
    </row>
    <row r="5" spans="1:71" s="40" customFormat="1">
      <c r="A5" s="16"/>
      <c r="B5" s="33" t="s">
        <v>66</v>
      </c>
      <c r="C5" s="34">
        <v>42.940919037199123</v>
      </c>
      <c r="D5" s="34">
        <v>38.599562363238512</v>
      </c>
      <c r="E5" s="34">
        <v>33.23413566739606</v>
      </c>
      <c r="F5" s="34">
        <v>2.634573304157549</v>
      </c>
      <c r="G5" s="34">
        <v>2.7308533916849012</v>
      </c>
      <c r="H5" s="34">
        <v>5.3654266958424506</v>
      </c>
      <c r="I5" s="34">
        <v>37.207877461706786</v>
      </c>
      <c r="J5" s="34"/>
      <c r="K5" s="34" t="s">
        <v>67</v>
      </c>
      <c r="L5" s="34">
        <v>7.6936542669584247</v>
      </c>
      <c r="M5" s="34" t="s">
        <v>67</v>
      </c>
      <c r="N5" s="34" t="s">
        <v>67</v>
      </c>
      <c r="O5" s="34">
        <v>-4.3413566739606129</v>
      </c>
      <c r="P5" s="34"/>
      <c r="Q5" s="34">
        <v>-6.9759299781181614</v>
      </c>
      <c r="R5" s="34"/>
      <c r="S5" s="34"/>
      <c r="T5" s="34">
        <v>-5.9256017505470462</v>
      </c>
      <c r="U5" s="34">
        <v>-4.3413566739606129</v>
      </c>
      <c r="V5" s="34">
        <v>4.5514223194748356</v>
      </c>
      <c r="W5" s="34"/>
      <c r="X5" s="34" t="s">
        <v>67</v>
      </c>
      <c r="Y5" s="34"/>
      <c r="Z5" s="34"/>
      <c r="AA5" s="34">
        <v>-3.7986870897155356</v>
      </c>
      <c r="AB5" s="34" t="s">
        <v>67</v>
      </c>
      <c r="AC5" s="35" t="s">
        <v>67</v>
      </c>
      <c r="AD5" s="36"/>
      <c r="AE5" s="37">
        <v>11.425000000000001</v>
      </c>
      <c r="AF5" s="38" t="s">
        <v>67</v>
      </c>
      <c r="AG5" s="39" t="s">
        <v>67</v>
      </c>
    </row>
    <row r="6" spans="1:71" s="40" customFormat="1">
      <c r="A6" s="16"/>
      <c r="B6" s="33" t="s">
        <v>68</v>
      </c>
      <c r="C6" s="34">
        <v>43.298545484427642</v>
      </c>
      <c r="D6" s="34">
        <v>38.474813049552139</v>
      </c>
      <c r="E6" s="34">
        <v>32.78001479168379</v>
      </c>
      <c r="F6" s="34">
        <v>2.9912071657490342</v>
      </c>
      <c r="G6" s="34">
        <v>2.7035910921193196</v>
      </c>
      <c r="H6" s="34">
        <v>5.6947982578683529</v>
      </c>
      <c r="I6" s="34">
        <v>36.929903854055382</v>
      </c>
      <c r="J6" s="34"/>
      <c r="K6" s="34" t="s">
        <v>67</v>
      </c>
      <c r="L6" s="34">
        <v>7.8724628153504801</v>
      </c>
      <c r="M6" s="34" t="s">
        <v>67</v>
      </c>
      <c r="N6" s="34" t="s">
        <v>67</v>
      </c>
      <c r="O6" s="34">
        <v>-4.8237324348755033</v>
      </c>
      <c r="P6" s="34"/>
      <c r="Q6" s="34">
        <v>-7.8149396006245375</v>
      </c>
      <c r="R6" s="34"/>
      <c r="S6" s="34"/>
      <c r="T6" s="34">
        <v>-6.5247760703426732</v>
      </c>
      <c r="U6" s="34">
        <v>-4.8237324348755033</v>
      </c>
      <c r="V6" s="34">
        <v>4.2649354918234854</v>
      </c>
      <c r="W6" s="34"/>
      <c r="X6" s="34" t="s">
        <v>67</v>
      </c>
      <c r="Y6" s="34"/>
      <c r="Z6" s="34"/>
      <c r="AA6" s="34">
        <v>-4.2320650834086617</v>
      </c>
      <c r="AB6" s="34" t="s">
        <v>67</v>
      </c>
      <c r="AC6" s="35" t="s">
        <v>67</v>
      </c>
      <c r="AD6" s="36"/>
      <c r="AE6" s="37">
        <v>12.169</v>
      </c>
      <c r="AF6" s="37" t="s">
        <v>67</v>
      </c>
      <c r="AG6" s="41" t="s">
        <v>67</v>
      </c>
    </row>
    <row r="7" spans="1:71" s="40" customFormat="1">
      <c r="A7" s="42"/>
      <c r="B7" s="33" t="s">
        <v>69</v>
      </c>
      <c r="C7" s="34">
        <v>42.8414442700157</v>
      </c>
      <c r="D7" s="34">
        <v>39.183673469387756</v>
      </c>
      <c r="E7" s="34">
        <v>32.629513343799061</v>
      </c>
      <c r="F7" s="34">
        <v>3.7598116169544742</v>
      </c>
      <c r="G7" s="34">
        <v>2.794348508634223</v>
      </c>
      <c r="H7" s="34">
        <v>6.5541601255886972</v>
      </c>
      <c r="I7" s="34">
        <v>36.07535321821036</v>
      </c>
      <c r="J7" s="34"/>
      <c r="K7" s="34" t="s">
        <v>67</v>
      </c>
      <c r="L7" s="34">
        <v>6.4678178963893247</v>
      </c>
      <c r="M7" s="34" t="s">
        <v>67</v>
      </c>
      <c r="N7" s="34" t="s">
        <v>67</v>
      </c>
      <c r="O7" s="34">
        <v>-3.6577708006279437</v>
      </c>
      <c r="P7" s="34"/>
      <c r="Q7" s="34">
        <v>-7.4175824175824179</v>
      </c>
      <c r="R7" s="34"/>
      <c r="S7" s="34"/>
      <c r="T7" s="34">
        <v>-5.8477237048665618</v>
      </c>
      <c r="U7" s="34">
        <v>-3.6577708006279437</v>
      </c>
      <c r="V7" s="34">
        <v>4.1679748822605962</v>
      </c>
      <c r="W7" s="34"/>
      <c r="X7" s="34" t="s">
        <v>67</v>
      </c>
      <c r="Y7" s="34"/>
      <c r="Z7" s="34"/>
      <c r="AA7" s="34">
        <v>-3.2731554160125591</v>
      </c>
      <c r="AB7" s="34" t="s">
        <v>67</v>
      </c>
      <c r="AC7" s="35" t="s">
        <v>67</v>
      </c>
      <c r="AD7" s="36"/>
      <c r="AE7" s="37">
        <v>12.74</v>
      </c>
      <c r="AF7" s="37" t="s">
        <v>67</v>
      </c>
      <c r="AG7" s="41" t="s">
        <v>67</v>
      </c>
    </row>
    <row r="8" spans="1:71" s="40" customFormat="1">
      <c r="A8" s="42"/>
      <c r="B8" s="33" t="s">
        <v>70</v>
      </c>
      <c r="C8" s="34">
        <v>41.131231210235612</v>
      </c>
      <c r="D8" s="34">
        <v>40.648814933929941</v>
      </c>
      <c r="E8" s="34">
        <v>32.300915891770956</v>
      </c>
      <c r="F8" s="34">
        <v>5.4394183038523387</v>
      </c>
      <c r="G8" s="34">
        <v>2.9084807383066487</v>
      </c>
      <c r="H8" s="34">
        <v>8.3478990421589856</v>
      </c>
      <c r="I8" s="34">
        <v>34.782912675662445</v>
      </c>
      <c r="J8" s="34"/>
      <c r="K8" s="34" t="s">
        <v>67</v>
      </c>
      <c r="L8" s="34">
        <v>3.411871635321261</v>
      </c>
      <c r="M8" s="34" t="s">
        <v>67</v>
      </c>
      <c r="N8" s="34" t="s">
        <v>67</v>
      </c>
      <c r="O8" s="34">
        <v>-0.48241627630567019</v>
      </c>
      <c r="P8" s="34"/>
      <c r="Q8" s="34">
        <v>-5.9218345801580083</v>
      </c>
      <c r="R8" s="34"/>
      <c r="S8" s="34"/>
      <c r="T8" s="34">
        <v>-2.6847514507445993</v>
      </c>
      <c r="U8" s="34">
        <v>-0.48241627630567019</v>
      </c>
      <c r="V8" s="34">
        <v>4.0481017968258408</v>
      </c>
      <c r="W8" s="34"/>
      <c r="X8" s="34" t="s">
        <v>67</v>
      </c>
      <c r="Y8" s="34"/>
      <c r="Z8" s="34"/>
      <c r="AA8" s="34">
        <v>-6.9915402363140595E-3</v>
      </c>
      <c r="AB8" s="34" t="s">
        <v>67</v>
      </c>
      <c r="AC8" s="35" t="s">
        <v>67</v>
      </c>
      <c r="AD8" s="36"/>
      <c r="AE8" s="37">
        <v>14.303000000000001</v>
      </c>
      <c r="AF8" s="37" t="s">
        <v>67</v>
      </c>
      <c r="AG8" s="41" t="s">
        <v>67</v>
      </c>
    </row>
    <row r="9" spans="1:71" s="40" customFormat="1">
      <c r="A9" s="42"/>
      <c r="B9" s="33" t="s">
        <v>71</v>
      </c>
      <c r="C9" s="34">
        <v>39.926622039134919</v>
      </c>
      <c r="D9" s="34">
        <v>41.271884654994849</v>
      </c>
      <c r="E9" s="34">
        <v>32.537332646755921</v>
      </c>
      <c r="F9" s="34">
        <v>5.7736869207003094</v>
      </c>
      <c r="G9" s="34">
        <v>2.96086508753862</v>
      </c>
      <c r="H9" s="34">
        <v>8.7345520082389285</v>
      </c>
      <c r="I9" s="34">
        <v>33.953398558187438</v>
      </c>
      <c r="J9" s="34"/>
      <c r="K9" s="34" t="s">
        <v>67</v>
      </c>
      <c r="L9" s="34">
        <v>1.9116889804325439</v>
      </c>
      <c r="M9" s="34" t="s">
        <v>67</v>
      </c>
      <c r="N9" s="34" t="s">
        <v>67</v>
      </c>
      <c r="O9" s="34">
        <v>1.3452626158599383</v>
      </c>
      <c r="P9" s="34"/>
      <c r="Q9" s="34">
        <v>-4.4284243048403704</v>
      </c>
      <c r="R9" s="34"/>
      <c r="S9" s="34"/>
      <c r="T9" s="34">
        <v>-1.9309989701338828</v>
      </c>
      <c r="U9" s="34">
        <v>1.3452626158599383</v>
      </c>
      <c r="V9" s="34">
        <v>4.0808444902162719</v>
      </c>
      <c r="W9" s="34"/>
      <c r="X9" s="34" t="s">
        <v>67</v>
      </c>
      <c r="Y9" s="34"/>
      <c r="Z9" s="34"/>
      <c r="AA9" s="34">
        <v>0.99124613800205974</v>
      </c>
      <c r="AB9" s="34" t="s">
        <v>67</v>
      </c>
      <c r="AC9" s="35" t="s">
        <v>67</v>
      </c>
      <c r="AD9" s="36"/>
      <c r="AE9" s="37">
        <v>15.536</v>
      </c>
      <c r="AF9" s="37" t="s">
        <v>67</v>
      </c>
      <c r="AG9" s="41" t="s">
        <v>67</v>
      </c>
    </row>
    <row r="10" spans="1:71" s="40" customFormat="1">
      <c r="A10" s="42"/>
      <c r="B10" s="33" t="s">
        <v>72</v>
      </c>
      <c r="C10" s="34">
        <v>37.998201977824394</v>
      </c>
      <c r="D10" s="34">
        <v>40.503446209169915</v>
      </c>
      <c r="E10" s="34">
        <v>31.603236439916095</v>
      </c>
      <c r="F10" s="34">
        <v>6.0593347317950252</v>
      </c>
      <c r="G10" s="34">
        <v>2.8408750374587957</v>
      </c>
      <c r="H10" s="34">
        <v>8.9002097692538218</v>
      </c>
      <c r="I10" s="34">
        <v>31.705124363200483</v>
      </c>
      <c r="J10" s="34"/>
      <c r="K10" s="34" t="s">
        <v>67</v>
      </c>
      <c r="L10" s="34">
        <v>0.4554989511537309</v>
      </c>
      <c r="M10" s="34" t="s">
        <v>67</v>
      </c>
      <c r="N10" s="34" t="s">
        <v>67</v>
      </c>
      <c r="O10" s="34">
        <v>2.5052442313455199</v>
      </c>
      <c r="P10" s="34"/>
      <c r="Q10" s="34">
        <v>-3.5540905004495054</v>
      </c>
      <c r="R10" s="34"/>
      <c r="S10" s="34"/>
      <c r="T10" s="34">
        <v>-0.94695834581959848</v>
      </c>
      <c r="U10" s="34">
        <v>2.5052442313455199</v>
      </c>
      <c r="V10" s="34">
        <v>3.937668564578964</v>
      </c>
      <c r="W10" s="34"/>
      <c r="X10" s="34" t="s">
        <v>67</v>
      </c>
      <c r="Y10" s="34"/>
      <c r="Z10" s="34"/>
      <c r="AA10" s="34">
        <v>1.7620617320946959</v>
      </c>
      <c r="AB10" s="34" t="s">
        <v>67</v>
      </c>
      <c r="AC10" s="35" t="s">
        <v>67</v>
      </c>
      <c r="AD10" s="36"/>
      <c r="AE10" s="37">
        <v>16.684999999999999</v>
      </c>
      <c r="AF10" s="37" t="s">
        <v>67</v>
      </c>
      <c r="AG10" s="41" t="s">
        <v>67</v>
      </c>
    </row>
    <row r="11" spans="1:71" s="40" customFormat="1">
      <c r="A11" s="42"/>
      <c r="B11" s="33" t="s">
        <v>73</v>
      </c>
      <c r="C11" s="34">
        <v>37.463780467018928</v>
      </c>
      <c r="D11" s="34">
        <v>38.923924777001304</v>
      </c>
      <c r="E11" s="34">
        <v>31.123231634566217</v>
      </c>
      <c r="F11" s="34">
        <v>4.9656269530140333</v>
      </c>
      <c r="G11" s="34">
        <v>2.835066189421056</v>
      </c>
      <c r="H11" s="34">
        <v>7.8006931424350885</v>
      </c>
      <c r="I11" s="34">
        <v>30.913016305891709</v>
      </c>
      <c r="J11" s="34"/>
      <c r="K11" s="34" t="s">
        <v>67</v>
      </c>
      <c r="L11" s="34">
        <v>1.0794841202204422</v>
      </c>
      <c r="M11" s="34" t="s">
        <v>67</v>
      </c>
      <c r="N11" s="34" t="s">
        <v>67</v>
      </c>
      <c r="O11" s="34">
        <v>1.4601443099823874</v>
      </c>
      <c r="P11" s="34"/>
      <c r="Q11" s="34">
        <v>-3.5054826430316459</v>
      </c>
      <c r="R11" s="34"/>
      <c r="S11" s="34"/>
      <c r="T11" s="34">
        <v>-1.7442190784614513</v>
      </c>
      <c r="U11" s="34">
        <v>1.4601443099823874</v>
      </c>
      <c r="V11" s="34">
        <v>3.7270609624453157</v>
      </c>
      <c r="W11" s="34"/>
      <c r="X11" s="34" t="s">
        <v>67</v>
      </c>
      <c r="Y11" s="34"/>
      <c r="Z11" s="34"/>
      <c r="AA11" s="34">
        <v>0.64200897676268398</v>
      </c>
      <c r="AB11" s="34" t="s">
        <v>67</v>
      </c>
      <c r="AC11" s="35" t="s">
        <v>67</v>
      </c>
      <c r="AD11" s="36"/>
      <c r="AE11" s="37">
        <v>17.600999999999999</v>
      </c>
      <c r="AF11" s="37" t="s">
        <v>67</v>
      </c>
      <c r="AG11" s="41" t="s">
        <v>67</v>
      </c>
    </row>
    <row r="12" spans="1:71" s="40" customFormat="1">
      <c r="A12" s="42"/>
      <c r="B12" s="43" t="s">
        <v>74</v>
      </c>
      <c r="C12" s="34">
        <v>35.982622029133651</v>
      </c>
      <c r="D12" s="34">
        <v>35.788397648862762</v>
      </c>
      <c r="E12" s="34">
        <v>28.678763097367742</v>
      </c>
      <c r="F12" s="34">
        <v>4.3138257091745462</v>
      </c>
      <c r="G12" s="34">
        <v>2.7958088423204703</v>
      </c>
      <c r="H12" s="34">
        <v>7.1096345514950157</v>
      </c>
      <c r="I12" s="34">
        <v>29.660107334525936</v>
      </c>
      <c r="J12" s="34"/>
      <c r="K12" s="34" t="s">
        <v>67</v>
      </c>
      <c r="L12" s="34">
        <v>2.7549194991055455</v>
      </c>
      <c r="M12" s="34" t="s">
        <v>67</v>
      </c>
      <c r="N12" s="34" t="s">
        <v>67</v>
      </c>
      <c r="O12" s="34">
        <v>-0.19422438027089189</v>
      </c>
      <c r="P12" s="34"/>
      <c r="Q12" s="34">
        <v>-4.5080500894454385</v>
      </c>
      <c r="R12" s="34"/>
      <c r="S12" s="34"/>
      <c r="T12" s="34">
        <v>-2.8418093534372604</v>
      </c>
      <c r="U12" s="34">
        <v>-0.19422438027089189</v>
      </c>
      <c r="V12" s="34">
        <v>3.7924865831842576</v>
      </c>
      <c r="W12" s="34"/>
      <c r="X12" s="34" t="s">
        <v>67</v>
      </c>
      <c r="Y12" s="34"/>
      <c r="Z12" s="34"/>
      <c r="AA12" s="34">
        <v>-0.55200613340148219</v>
      </c>
      <c r="AB12" s="34" t="s">
        <v>67</v>
      </c>
      <c r="AC12" s="35" t="s">
        <v>67</v>
      </c>
      <c r="AD12" s="36"/>
      <c r="AE12" s="37">
        <v>19.565000000000001</v>
      </c>
      <c r="AF12" s="37" t="s">
        <v>67</v>
      </c>
      <c r="AG12" s="41" t="s">
        <v>67</v>
      </c>
    </row>
    <row r="13" spans="1:71" s="40" customFormat="1">
      <c r="A13" s="42"/>
      <c r="B13" s="43" t="s">
        <v>75</v>
      </c>
      <c r="C13" s="34">
        <v>35.595063596387533</v>
      </c>
      <c r="D13" s="34">
        <v>35.982788784339689</v>
      </c>
      <c r="E13" s="34">
        <v>28.904439926237647</v>
      </c>
      <c r="F13" s="34">
        <v>4.2507919996217316</v>
      </c>
      <c r="G13" s="34">
        <v>2.8275568584803059</v>
      </c>
      <c r="H13" s="34">
        <v>7.0783488581020375</v>
      </c>
      <c r="I13" s="34">
        <v>29.268523334436619</v>
      </c>
      <c r="J13" s="34"/>
      <c r="K13" s="34" t="s">
        <v>67</v>
      </c>
      <c r="L13" s="34">
        <v>1.8487871766986619</v>
      </c>
      <c r="M13" s="34" t="s">
        <v>67</v>
      </c>
      <c r="N13" s="34" t="s">
        <v>67</v>
      </c>
      <c r="O13" s="34">
        <v>0.38772518795214905</v>
      </c>
      <c r="P13" s="34"/>
      <c r="Q13" s="34">
        <v>-3.8630668116695821</v>
      </c>
      <c r="R13" s="34"/>
      <c r="S13" s="34"/>
      <c r="T13" s="34">
        <v>-1.7967752612416663</v>
      </c>
      <c r="U13" s="34">
        <v>0.38772518795214905</v>
      </c>
      <c r="V13" s="34">
        <v>3.4564281999148889</v>
      </c>
      <c r="W13" s="34"/>
      <c r="X13" s="34" t="s">
        <v>67</v>
      </c>
      <c r="Y13" s="34"/>
      <c r="Z13" s="34"/>
      <c r="AA13" s="34">
        <v>0.15130739042035085</v>
      </c>
      <c r="AB13" s="34" t="s">
        <v>67</v>
      </c>
      <c r="AC13" s="35" t="s">
        <v>67</v>
      </c>
      <c r="AD13" s="36"/>
      <c r="AE13" s="37">
        <v>21.149000000000001</v>
      </c>
      <c r="AF13" s="37">
        <v>21.795999999999999</v>
      </c>
      <c r="AG13" s="41" t="s">
        <v>67</v>
      </c>
    </row>
    <row r="14" spans="1:71" s="40" customFormat="1">
      <c r="A14" s="42"/>
      <c r="B14" s="43" t="s">
        <v>76</v>
      </c>
      <c r="C14" s="34">
        <v>35.18378594604205</v>
      </c>
      <c r="D14" s="34">
        <v>35.210453797946577</v>
      </c>
      <c r="E14" s="34">
        <v>28.392372994355309</v>
      </c>
      <c r="F14" s="34">
        <v>3.9646206498066583</v>
      </c>
      <c r="G14" s="34">
        <v>2.8534601537846127</v>
      </c>
      <c r="H14" s="34">
        <v>6.818080803591271</v>
      </c>
      <c r="I14" s="34">
        <v>28.930174674429978</v>
      </c>
      <c r="J14" s="34"/>
      <c r="K14" s="34" t="s">
        <v>67</v>
      </c>
      <c r="L14" s="34">
        <v>2.2267656340281792</v>
      </c>
      <c r="M14" s="34" t="s">
        <v>67</v>
      </c>
      <c r="N14" s="34" t="s">
        <v>67</v>
      </c>
      <c r="O14" s="34">
        <v>2.666785190452909E-2</v>
      </c>
      <c r="P14" s="34"/>
      <c r="Q14" s="34">
        <v>-3.9379527979021294</v>
      </c>
      <c r="R14" s="34"/>
      <c r="S14" s="34"/>
      <c r="T14" s="34">
        <v>-2.0800924485532692</v>
      </c>
      <c r="U14" s="34">
        <v>2.666785190452909E-2</v>
      </c>
      <c r="V14" s="34">
        <v>3.417929685763812</v>
      </c>
      <c r="W14" s="34"/>
      <c r="X14" s="34" t="s">
        <v>67</v>
      </c>
      <c r="Y14" s="34"/>
      <c r="Z14" s="34"/>
      <c r="AA14" s="34">
        <v>-0.43557491444064184</v>
      </c>
      <c r="AB14" s="34" t="s">
        <v>67</v>
      </c>
      <c r="AC14" s="35" t="s">
        <v>67</v>
      </c>
      <c r="AD14" s="36"/>
      <c r="AE14" s="37">
        <v>22.498999999999999</v>
      </c>
      <c r="AF14" s="37">
        <v>22.995999999999999</v>
      </c>
      <c r="AG14" s="41" t="s">
        <v>67</v>
      </c>
    </row>
    <row r="15" spans="1:71" s="40" customFormat="1">
      <c r="A15" s="42"/>
      <c r="B15" s="43" t="s">
        <v>77</v>
      </c>
      <c r="C15" s="34">
        <v>35.665594855305471</v>
      </c>
      <c r="D15" s="34">
        <v>35.969989281886392</v>
      </c>
      <c r="E15" s="34">
        <v>29.0075026795284</v>
      </c>
      <c r="F15" s="34">
        <v>4.077170418006431</v>
      </c>
      <c r="G15" s="34">
        <v>2.8853161843515545</v>
      </c>
      <c r="H15" s="34">
        <v>6.962486602357985</v>
      </c>
      <c r="I15" s="34">
        <v>29.54769560557342</v>
      </c>
      <c r="J15" s="34"/>
      <c r="K15" s="34" t="s">
        <v>67</v>
      </c>
      <c r="L15" s="34">
        <v>2.3408360128617365</v>
      </c>
      <c r="M15" s="34" t="s">
        <v>67</v>
      </c>
      <c r="N15" s="34" t="s">
        <v>67</v>
      </c>
      <c r="O15" s="34">
        <v>0.30439442658092175</v>
      </c>
      <c r="P15" s="34"/>
      <c r="Q15" s="34">
        <v>-3.7727759914255095</v>
      </c>
      <c r="R15" s="34"/>
      <c r="S15" s="34"/>
      <c r="T15" s="34">
        <v>-2.229367631296892</v>
      </c>
      <c r="U15" s="34">
        <v>0.30439442658092175</v>
      </c>
      <c r="V15" s="34">
        <v>3.3997856377277604</v>
      </c>
      <c r="W15" s="34"/>
      <c r="X15" s="34" t="s">
        <v>67</v>
      </c>
      <c r="Y15" s="34"/>
      <c r="Z15" s="34"/>
      <c r="AA15" s="34">
        <v>-0.72883172561629161</v>
      </c>
      <c r="AB15" s="34" t="s">
        <v>67</v>
      </c>
      <c r="AC15" s="35" t="s">
        <v>67</v>
      </c>
      <c r="AD15" s="36"/>
      <c r="AE15" s="37">
        <v>23.324999999999999</v>
      </c>
      <c r="AF15" s="37">
        <v>23.946999999999999</v>
      </c>
      <c r="AG15" s="41" t="s">
        <v>67</v>
      </c>
    </row>
    <row r="16" spans="1:71" s="40" customFormat="1">
      <c r="A16" s="42"/>
      <c r="B16" s="43" t="s">
        <v>78</v>
      </c>
      <c r="C16" s="34">
        <v>33.673879816587565</v>
      </c>
      <c r="D16" s="34">
        <v>35.962513072158316</v>
      </c>
      <c r="E16" s="34">
        <v>29.088568900329825</v>
      </c>
      <c r="F16" s="34">
        <v>4.1187354195157271</v>
      </c>
      <c r="G16" s="34">
        <v>2.7552087523127669</v>
      </c>
      <c r="H16" s="34">
        <v>6.8739441718284944</v>
      </c>
      <c r="I16" s="34">
        <v>28.44501649103049</v>
      </c>
      <c r="J16" s="34"/>
      <c r="K16" s="34" t="s">
        <v>67</v>
      </c>
      <c r="L16" s="34">
        <v>1.4600595285978604</v>
      </c>
      <c r="M16" s="34" t="s">
        <v>67</v>
      </c>
      <c r="N16" s="34" t="s">
        <v>67</v>
      </c>
      <c r="O16" s="34">
        <v>2.2886332555707507</v>
      </c>
      <c r="P16" s="34"/>
      <c r="Q16" s="34">
        <v>-1.8301021639449764</v>
      </c>
      <c r="R16" s="34"/>
      <c r="S16" s="34"/>
      <c r="T16" s="34">
        <v>-1.1342611213900731</v>
      </c>
      <c r="U16" s="34">
        <v>2.2886332555707507</v>
      </c>
      <c r="V16" s="34">
        <v>3.2941838951009572</v>
      </c>
      <c r="W16" s="34"/>
      <c r="X16" s="34" t="s">
        <v>67</v>
      </c>
      <c r="Y16" s="34"/>
      <c r="Z16" s="34"/>
      <c r="AA16" s="34">
        <v>0.22926554581288713</v>
      </c>
      <c r="AB16" s="34" t="s">
        <v>67</v>
      </c>
      <c r="AC16" s="35" t="s">
        <v>67</v>
      </c>
      <c r="AD16" s="36"/>
      <c r="AE16" s="37">
        <v>24.861999999999998</v>
      </c>
      <c r="AF16" s="37">
        <v>25.777999999999999</v>
      </c>
      <c r="AG16" s="41" t="s">
        <v>67</v>
      </c>
    </row>
    <row r="17" spans="1:33" s="40" customFormat="1">
      <c r="A17" s="42"/>
      <c r="B17" s="43" t="s">
        <v>79</v>
      </c>
      <c r="C17" s="34">
        <v>33.47228481297882</v>
      </c>
      <c r="D17" s="34">
        <v>35.958389665014266</v>
      </c>
      <c r="E17" s="34">
        <v>29.16854438936458</v>
      </c>
      <c r="F17" s="34">
        <v>4.0033047919483256</v>
      </c>
      <c r="G17" s="34">
        <v>2.786540483701367</v>
      </c>
      <c r="H17" s="34">
        <v>6.7898452756496921</v>
      </c>
      <c r="I17" s="34">
        <v>27.899203845576086</v>
      </c>
      <c r="J17" s="34"/>
      <c r="K17" s="34" t="s">
        <v>67</v>
      </c>
      <c r="L17" s="34">
        <v>1.3782484602673877</v>
      </c>
      <c r="M17" s="34" t="s">
        <v>67</v>
      </c>
      <c r="N17" s="34" t="s">
        <v>67</v>
      </c>
      <c r="O17" s="34">
        <v>2.4861048520354516</v>
      </c>
      <c r="P17" s="34"/>
      <c r="Q17" s="34">
        <v>-1.5171999399128737</v>
      </c>
      <c r="R17" s="34"/>
      <c r="S17" s="34"/>
      <c r="T17" s="34">
        <v>-0.79239897851885233</v>
      </c>
      <c r="U17" s="34">
        <v>2.4861048520354516</v>
      </c>
      <c r="V17" s="34">
        <v>3.3310800660958386</v>
      </c>
      <c r="W17" s="34"/>
      <c r="X17" s="34" t="s">
        <v>67</v>
      </c>
      <c r="Y17" s="34"/>
      <c r="Z17" s="34"/>
      <c r="AA17" s="34">
        <v>0.63091482649842279</v>
      </c>
      <c r="AB17" s="34" t="s">
        <v>67</v>
      </c>
      <c r="AC17" s="35" t="s">
        <v>67</v>
      </c>
      <c r="AD17" s="36"/>
      <c r="AE17" s="37">
        <v>26.628</v>
      </c>
      <c r="AF17" s="37">
        <v>27.568999999999999</v>
      </c>
      <c r="AG17" s="41" t="s">
        <v>67</v>
      </c>
    </row>
    <row r="18" spans="1:33" s="40" customFormat="1">
      <c r="A18" s="42"/>
      <c r="B18" s="43" t="s">
        <v>80</v>
      </c>
      <c r="C18" s="34">
        <v>35.480659840728102</v>
      </c>
      <c r="D18" s="34">
        <v>37.649317406143346</v>
      </c>
      <c r="E18" s="34">
        <v>30.169226393629128</v>
      </c>
      <c r="F18" s="34">
        <v>4.4048634812286691</v>
      </c>
      <c r="G18" s="34">
        <v>3.0752275312855519</v>
      </c>
      <c r="H18" s="34">
        <v>7.4800910125142215</v>
      </c>
      <c r="I18" s="34">
        <v>29.863481228668942</v>
      </c>
      <c r="J18" s="34"/>
      <c r="K18" s="34" t="s">
        <v>67</v>
      </c>
      <c r="L18" s="34">
        <v>1.8060295790671217</v>
      </c>
      <c r="M18" s="34" t="s">
        <v>67</v>
      </c>
      <c r="N18" s="34" t="s">
        <v>67</v>
      </c>
      <c r="O18" s="34">
        <v>2.1686575654152449</v>
      </c>
      <c r="P18" s="34"/>
      <c r="Q18" s="34">
        <v>-2.2362059158134242</v>
      </c>
      <c r="R18" s="34"/>
      <c r="S18" s="34"/>
      <c r="T18" s="34">
        <v>-1.670932878270762</v>
      </c>
      <c r="U18" s="34">
        <v>2.1686575654152449</v>
      </c>
      <c r="V18" s="34">
        <v>3.3738623435722412</v>
      </c>
      <c r="W18" s="34"/>
      <c r="X18" s="34" t="s">
        <v>67</v>
      </c>
      <c r="Y18" s="34"/>
      <c r="Z18" s="34"/>
      <c r="AA18" s="34">
        <v>0.16709328782707622</v>
      </c>
      <c r="AB18" s="34" t="s">
        <v>67</v>
      </c>
      <c r="AC18" s="35" t="s">
        <v>67</v>
      </c>
      <c r="AD18" s="36"/>
      <c r="AE18" s="37">
        <v>28.128</v>
      </c>
      <c r="AF18" s="37">
        <v>28.832000000000001</v>
      </c>
      <c r="AG18" s="41" t="s">
        <v>67</v>
      </c>
    </row>
    <row r="19" spans="1:33" s="40" customFormat="1">
      <c r="A19" s="42"/>
      <c r="B19" s="43" t="s">
        <v>81</v>
      </c>
      <c r="C19" s="34">
        <v>35.492527173913039</v>
      </c>
      <c r="D19" s="34">
        <v>37.319972826086953</v>
      </c>
      <c r="E19" s="34">
        <v>29.918478260869563</v>
      </c>
      <c r="F19" s="34">
        <v>4.2730978260869561</v>
      </c>
      <c r="G19" s="34">
        <v>3.1283967391304346</v>
      </c>
      <c r="H19" s="34">
        <v>7.4014945652173907</v>
      </c>
      <c r="I19" s="34">
        <v>29.656929347826082</v>
      </c>
      <c r="J19" s="34"/>
      <c r="K19" s="34" t="s">
        <v>67</v>
      </c>
      <c r="L19" s="34">
        <v>1.8682065217391304</v>
      </c>
      <c r="M19" s="34" t="s">
        <v>67</v>
      </c>
      <c r="N19" s="34" t="s">
        <v>67</v>
      </c>
      <c r="O19" s="34">
        <v>1.8274456521739133</v>
      </c>
      <c r="P19" s="34"/>
      <c r="Q19" s="34">
        <v>-2.445652173913043</v>
      </c>
      <c r="R19" s="34"/>
      <c r="S19" s="34"/>
      <c r="T19" s="34">
        <v>-1.3043478260869565</v>
      </c>
      <c r="U19" s="34">
        <v>2.1942934782608692</v>
      </c>
      <c r="V19" s="34">
        <v>3.1759510869565215</v>
      </c>
      <c r="W19" s="34"/>
      <c r="X19" s="34" t="s">
        <v>67</v>
      </c>
      <c r="Y19" s="34"/>
      <c r="Z19" s="34"/>
      <c r="AA19" s="34">
        <v>0.22758152173913043</v>
      </c>
      <c r="AB19" s="34" t="s">
        <v>67</v>
      </c>
      <c r="AC19" s="35" t="s">
        <v>67</v>
      </c>
      <c r="AD19" s="36"/>
      <c r="AE19" s="37">
        <v>29.44</v>
      </c>
      <c r="AF19" s="37">
        <v>30.376000000000001</v>
      </c>
      <c r="AG19" s="41" t="s">
        <v>67</v>
      </c>
    </row>
    <row r="20" spans="1:33" s="40" customFormat="1">
      <c r="A20" s="42"/>
      <c r="B20" s="43" t="s">
        <v>82</v>
      </c>
      <c r="C20" s="34">
        <v>34.644188888540718</v>
      </c>
      <c r="D20" s="34">
        <v>37.348416006016357</v>
      </c>
      <c r="E20" s="34">
        <v>28.671701187603798</v>
      </c>
      <c r="F20" s="34">
        <v>5.5369285244257815</v>
      </c>
      <c r="G20" s="34">
        <v>3.1397862939867767</v>
      </c>
      <c r="H20" s="34">
        <v>8.6767148184125595</v>
      </c>
      <c r="I20" s="34">
        <v>28.703036380158558</v>
      </c>
      <c r="J20" s="34"/>
      <c r="K20" s="34" t="s">
        <v>67</v>
      </c>
      <c r="L20" s="34">
        <v>0.90558706483251339</v>
      </c>
      <c r="M20" s="34" t="s">
        <v>67</v>
      </c>
      <c r="N20" s="34" t="s">
        <v>67</v>
      </c>
      <c r="O20" s="34">
        <v>2.7042271174756367</v>
      </c>
      <c r="P20" s="34"/>
      <c r="Q20" s="34">
        <v>-2.8327014069501457</v>
      </c>
      <c r="R20" s="34"/>
      <c r="S20" s="34"/>
      <c r="T20" s="34">
        <v>0.94945633440917487</v>
      </c>
      <c r="U20" s="34">
        <v>3.0990505436655909</v>
      </c>
      <c r="V20" s="34">
        <v>3.0833829473882117</v>
      </c>
      <c r="W20" s="34"/>
      <c r="X20" s="34" t="s">
        <v>67</v>
      </c>
      <c r="Y20" s="34"/>
      <c r="Z20" s="34"/>
      <c r="AA20" s="34">
        <v>2.4222103844828125</v>
      </c>
      <c r="AB20" s="34" t="s">
        <v>67</v>
      </c>
      <c r="AC20" s="35" t="s">
        <v>67</v>
      </c>
      <c r="AD20" s="36"/>
      <c r="AE20" s="37">
        <v>31.913</v>
      </c>
      <c r="AF20" s="37">
        <v>33.329000000000001</v>
      </c>
      <c r="AG20" s="41" t="s">
        <v>67</v>
      </c>
    </row>
    <row r="21" spans="1:33" s="40" customFormat="1">
      <c r="A21" s="42"/>
      <c r="B21" s="43" t="s">
        <v>83</v>
      </c>
      <c r="C21" s="34">
        <v>35.176787969234297</v>
      </c>
      <c r="D21" s="34">
        <v>37.045115371369533</v>
      </c>
      <c r="E21" s="34">
        <v>27.9072437148433</v>
      </c>
      <c r="F21" s="34">
        <v>6.0153828492710364</v>
      </c>
      <c r="G21" s="34">
        <v>3.1224888072551948</v>
      </c>
      <c r="H21" s="34">
        <v>9.1378716565262312</v>
      </c>
      <c r="I21" s="34">
        <v>29.092526690391455</v>
      </c>
      <c r="J21" s="34"/>
      <c r="K21" s="34" t="s">
        <v>67</v>
      </c>
      <c r="L21" s="34">
        <v>1.5468947308001377</v>
      </c>
      <c r="M21" s="34" t="s">
        <v>67</v>
      </c>
      <c r="N21" s="34" t="s">
        <v>67</v>
      </c>
      <c r="O21" s="34">
        <v>1.8683274021352312</v>
      </c>
      <c r="P21" s="34"/>
      <c r="Q21" s="34">
        <v>-4.1470554471358057</v>
      </c>
      <c r="R21" s="34"/>
      <c r="S21" s="34"/>
      <c r="T21" s="34">
        <v>0.93559866835036165</v>
      </c>
      <c r="U21" s="34">
        <v>2.6231201928596031</v>
      </c>
      <c r="V21" s="34">
        <v>2.8297554815750199</v>
      </c>
      <c r="W21" s="34"/>
      <c r="X21" s="34" t="s">
        <v>67</v>
      </c>
      <c r="Y21" s="34"/>
      <c r="Z21" s="34"/>
      <c r="AA21" s="34">
        <v>8.8967971530249101E-2</v>
      </c>
      <c r="AB21" s="34" t="s">
        <v>67</v>
      </c>
      <c r="AC21" s="35" t="s">
        <v>67</v>
      </c>
      <c r="AD21" s="36"/>
      <c r="AE21" s="37">
        <v>34.844000000000001</v>
      </c>
      <c r="AF21" s="37">
        <v>36.152999999999999</v>
      </c>
      <c r="AG21" s="41" t="s">
        <v>67</v>
      </c>
    </row>
    <row r="22" spans="1:33" s="40" customFormat="1" ht="15.75" customHeight="1">
      <c r="A22" s="44"/>
      <c r="B22" s="45" t="s">
        <v>84</v>
      </c>
      <c r="C22" s="34">
        <v>36.970975407866277</v>
      </c>
      <c r="D22" s="34">
        <v>38.495634295479427</v>
      </c>
      <c r="E22" s="34">
        <v>29.280927078048645</v>
      </c>
      <c r="F22" s="34">
        <v>6.0105204133400969</v>
      </c>
      <c r="G22" s="34">
        <v>3.2041868040906785</v>
      </c>
      <c r="H22" s="34">
        <v>9.2147072174307763</v>
      </c>
      <c r="I22" s="34">
        <v>30.701449894528849</v>
      </c>
      <c r="J22" s="34"/>
      <c r="K22" s="34" t="s">
        <v>67</v>
      </c>
      <c r="L22" s="34">
        <v>1.7676430535900245</v>
      </c>
      <c r="M22" s="34" t="s">
        <v>67</v>
      </c>
      <c r="N22" s="34" t="s">
        <v>67</v>
      </c>
      <c r="O22" s="34">
        <v>1.5246588876131477</v>
      </c>
      <c r="P22" s="34"/>
      <c r="Q22" s="34">
        <v>-4.4858615257269498</v>
      </c>
      <c r="R22" s="34"/>
      <c r="S22" s="34"/>
      <c r="T22" s="34">
        <v>1.2523030092654401</v>
      </c>
      <c r="U22" s="34">
        <v>2.4618835278096713</v>
      </c>
      <c r="V22" s="34">
        <v>2.7075378494566231</v>
      </c>
      <c r="W22" s="34"/>
      <c r="X22" s="34" t="s">
        <v>67</v>
      </c>
      <c r="Y22" s="34"/>
      <c r="Z22" s="34"/>
      <c r="AA22" s="34">
        <v>1.2202611412245334</v>
      </c>
      <c r="AB22" s="34" t="s">
        <v>67</v>
      </c>
      <c r="AC22" s="35" t="s">
        <v>67</v>
      </c>
      <c r="AD22" s="46"/>
      <c r="AE22" s="37">
        <v>37.451000000000001</v>
      </c>
      <c r="AF22" s="37">
        <v>38.744</v>
      </c>
      <c r="AG22" s="41" t="s">
        <v>67</v>
      </c>
    </row>
    <row r="23" spans="1:33" s="40" customFormat="1" ht="15.75" customHeight="1">
      <c r="A23" s="44"/>
      <c r="B23" s="45" t="s">
        <v>85</v>
      </c>
      <c r="C23" s="34">
        <v>37.649916122086182</v>
      </c>
      <c r="D23" s="34">
        <v>40.046070257142141</v>
      </c>
      <c r="E23" s="34">
        <v>29.940659505746265</v>
      </c>
      <c r="F23" s="34">
        <v>6.7527980169758886</v>
      </c>
      <c r="G23" s="34">
        <v>3.3526127344199907</v>
      </c>
      <c r="H23" s="34">
        <v>10.105410751395878</v>
      </c>
      <c r="I23" s="34">
        <v>31.400385588021734</v>
      </c>
      <c r="J23" s="34"/>
      <c r="K23" s="34" t="s">
        <v>67</v>
      </c>
      <c r="L23" s="34">
        <v>0.95145096271814522</v>
      </c>
      <c r="M23" s="34" t="s">
        <v>67</v>
      </c>
      <c r="N23" s="34" t="s">
        <v>67</v>
      </c>
      <c r="O23" s="34">
        <v>2.3961541350559603</v>
      </c>
      <c r="P23" s="34"/>
      <c r="Q23" s="34">
        <v>-4.3566438819199274</v>
      </c>
      <c r="R23" s="34"/>
      <c r="S23" s="34"/>
      <c r="T23" s="34">
        <v>1.8603370139462683</v>
      </c>
      <c r="U23" s="34">
        <v>2.9194521645509401</v>
      </c>
      <c r="V23" s="34">
        <v>2.7917574300808732</v>
      </c>
      <c r="W23" s="34"/>
      <c r="X23" s="34" t="s">
        <v>67</v>
      </c>
      <c r="Y23" s="34"/>
      <c r="Z23" s="34"/>
      <c r="AA23" s="34">
        <v>8.0122186334159601E-2</v>
      </c>
      <c r="AB23" s="34" t="s">
        <v>67</v>
      </c>
      <c r="AC23" s="35" t="s">
        <v>67</v>
      </c>
      <c r="AD23" s="46"/>
      <c r="AE23" s="37">
        <v>39.939</v>
      </c>
      <c r="AF23" s="37">
        <v>41.139000000000003</v>
      </c>
      <c r="AG23" s="41" t="s">
        <v>67</v>
      </c>
    </row>
    <row r="24" spans="1:33" s="40" customFormat="1" ht="15.75" customHeight="1">
      <c r="A24" s="44"/>
      <c r="B24" s="45" t="s">
        <v>86</v>
      </c>
      <c r="C24" s="34">
        <v>39.095957456821495</v>
      </c>
      <c r="D24" s="34">
        <v>42.947903430749683</v>
      </c>
      <c r="E24" s="34">
        <v>31.575603557814485</v>
      </c>
      <c r="F24" s="34">
        <v>7.9674337615887811</v>
      </c>
      <c r="G24" s="34">
        <v>3.4048661113464171</v>
      </c>
      <c r="H24" s="34">
        <v>11.372299872935198</v>
      </c>
      <c r="I24" s="34">
        <v>32.615652501294186</v>
      </c>
      <c r="J24" s="34"/>
      <c r="K24" s="34" t="s">
        <v>67</v>
      </c>
      <c r="L24" s="34">
        <v>-0.18353804884935762</v>
      </c>
      <c r="M24" s="34" t="s">
        <v>67</v>
      </c>
      <c r="N24" s="34" t="s">
        <v>67</v>
      </c>
      <c r="O24" s="34">
        <v>3.8519459739281849</v>
      </c>
      <c r="P24" s="34"/>
      <c r="Q24" s="34">
        <v>-4.1154877876605962</v>
      </c>
      <c r="R24" s="34"/>
      <c r="S24" s="34"/>
      <c r="T24" s="34">
        <v>3.2330933220386848</v>
      </c>
      <c r="U24" s="34">
        <v>4.7555179067250224</v>
      </c>
      <c r="V24" s="34">
        <v>2.8801355357899197</v>
      </c>
      <c r="W24" s="34"/>
      <c r="X24" s="34" t="s">
        <v>67</v>
      </c>
      <c r="Y24" s="34"/>
      <c r="Z24" s="34"/>
      <c r="AA24" s="34">
        <v>1.4847757541531368</v>
      </c>
      <c r="AB24" s="34" t="s">
        <v>67</v>
      </c>
      <c r="AC24" s="35" t="s">
        <v>67</v>
      </c>
      <c r="AD24" s="46"/>
      <c r="AE24" s="37">
        <v>42.497999999999998</v>
      </c>
      <c r="AF24" s="37">
        <v>44.377000000000002</v>
      </c>
      <c r="AG24" s="41" t="s">
        <v>67</v>
      </c>
    </row>
    <row r="25" spans="1:33" s="40" customFormat="1" ht="15.75" customHeight="1">
      <c r="A25" s="44"/>
      <c r="B25" s="45" t="s">
        <v>87</v>
      </c>
      <c r="C25" s="34">
        <v>40.816632087780455</v>
      </c>
      <c r="D25" s="34">
        <v>41.394135135713213</v>
      </c>
      <c r="E25" s="34">
        <v>30.939191067952859</v>
      </c>
      <c r="F25" s="34">
        <v>6.912925373772806</v>
      </c>
      <c r="G25" s="34">
        <v>3.5420186939875515</v>
      </c>
      <c r="H25" s="34">
        <v>10.454944067760358</v>
      </c>
      <c r="I25" s="34">
        <v>33.824567407439091</v>
      </c>
      <c r="J25" s="34"/>
      <c r="K25" s="34" t="s">
        <v>67</v>
      </c>
      <c r="L25" s="34">
        <v>2.9687934464098555</v>
      </c>
      <c r="M25" s="34" t="s">
        <v>67</v>
      </c>
      <c r="N25" s="34" t="s">
        <v>67</v>
      </c>
      <c r="O25" s="34">
        <v>0.57750304793275309</v>
      </c>
      <c r="P25" s="34"/>
      <c r="Q25" s="34">
        <v>-6.3354223258400539</v>
      </c>
      <c r="R25" s="34"/>
      <c r="S25" s="34"/>
      <c r="T25" s="34">
        <v>-0.62455885183838467</v>
      </c>
      <c r="U25" s="34">
        <v>0.80422646675079679</v>
      </c>
      <c r="V25" s="34">
        <v>2.7848480311423867</v>
      </c>
      <c r="W25" s="34"/>
      <c r="X25" s="34" t="s">
        <v>67</v>
      </c>
      <c r="Y25" s="34"/>
      <c r="Z25" s="34"/>
      <c r="AA25" s="34">
        <v>-0.66947575556648764</v>
      </c>
      <c r="AB25" s="34" t="s">
        <v>67</v>
      </c>
      <c r="AC25" s="35" t="s">
        <v>67</v>
      </c>
      <c r="AD25" s="46"/>
      <c r="AE25" s="37">
        <v>46.753</v>
      </c>
      <c r="AF25" s="37">
        <v>48.686</v>
      </c>
      <c r="AG25" s="41" t="s">
        <v>67</v>
      </c>
    </row>
    <row r="26" spans="1:33" s="40" customFormat="1" ht="15.75" customHeight="1">
      <c r="A26" s="44"/>
      <c r="B26" s="45" t="s">
        <v>88</v>
      </c>
      <c r="C26" s="34">
        <v>41.859778888145726</v>
      </c>
      <c r="D26" s="34">
        <v>40.144391548963284</v>
      </c>
      <c r="E26" s="34">
        <v>30.304520596451191</v>
      </c>
      <c r="F26" s="34">
        <v>6.171066608962505</v>
      </c>
      <c r="G26" s="34">
        <v>3.668804343549593</v>
      </c>
      <c r="H26" s="34">
        <v>9.8398709525120971</v>
      </c>
      <c r="I26" s="34">
        <v>35.139867018137465</v>
      </c>
      <c r="J26" s="34"/>
      <c r="K26" s="34" t="s">
        <v>67</v>
      </c>
      <c r="L26" s="34">
        <v>5.1422276429161577</v>
      </c>
      <c r="M26" s="34" t="s">
        <v>67</v>
      </c>
      <c r="N26" s="34" t="s">
        <v>67</v>
      </c>
      <c r="O26" s="34">
        <v>-1.7153873391824368</v>
      </c>
      <c r="P26" s="34"/>
      <c r="Q26" s="34">
        <v>-7.8864539481449416</v>
      </c>
      <c r="R26" s="34"/>
      <c r="S26" s="34"/>
      <c r="T26" s="34">
        <v>-2.1265294881378605</v>
      </c>
      <c r="U26" s="34">
        <v>-1.5107998583625131</v>
      </c>
      <c r="V26" s="34">
        <v>2.5848841326671126</v>
      </c>
      <c r="W26" s="34"/>
      <c r="X26" s="34" t="s">
        <v>67</v>
      </c>
      <c r="Y26" s="34"/>
      <c r="Z26" s="34"/>
      <c r="AA26" s="34">
        <v>-0.37179840264389974</v>
      </c>
      <c r="AB26" s="34" t="s">
        <v>67</v>
      </c>
      <c r="AC26" s="35" t="s">
        <v>67</v>
      </c>
      <c r="AD26" s="46"/>
      <c r="AE26" s="37">
        <v>50.834000000000003</v>
      </c>
      <c r="AF26" s="37">
        <v>54.079000000000001</v>
      </c>
      <c r="AG26" s="41" t="s">
        <v>67</v>
      </c>
    </row>
    <row r="27" spans="1:33">
      <c r="A27" s="9"/>
      <c r="B27" s="47" t="s">
        <v>89</v>
      </c>
      <c r="C27" s="34">
        <v>40.065513535997781</v>
      </c>
      <c r="D27" s="34">
        <v>39.505702104059068</v>
      </c>
      <c r="E27" s="34">
        <v>29.550417692121044</v>
      </c>
      <c r="F27" s="34">
        <v>6.2809802766127074</v>
      </c>
      <c r="G27" s="34">
        <v>3.6743041353253147</v>
      </c>
      <c r="H27" s="34">
        <v>9.9552844119380222</v>
      </c>
      <c r="I27" s="34">
        <v>33.722139415577665</v>
      </c>
      <c r="J27" s="34"/>
      <c r="K27" s="34" t="s">
        <v>67</v>
      </c>
      <c r="L27" s="34">
        <v>3.6535061873895112</v>
      </c>
      <c r="M27" s="34" t="s">
        <v>67</v>
      </c>
      <c r="N27" s="34" t="s">
        <v>67</v>
      </c>
      <c r="O27" s="34">
        <v>-0.55981143193871541</v>
      </c>
      <c r="P27" s="34"/>
      <c r="Q27" s="34">
        <v>-6.8407917085514232</v>
      </c>
      <c r="R27" s="34"/>
      <c r="S27" s="34"/>
      <c r="T27" s="34">
        <v>-0.23051058962182397</v>
      </c>
      <c r="U27" s="34">
        <v>1.1352213248292835</v>
      </c>
      <c r="V27" s="34">
        <v>2.3293701688100108</v>
      </c>
      <c r="W27" s="34"/>
      <c r="X27" s="34" t="s">
        <v>67</v>
      </c>
      <c r="Y27" s="34"/>
      <c r="Z27" s="34"/>
      <c r="AA27" s="34">
        <v>-1.9203438594058722</v>
      </c>
      <c r="AB27" s="34" t="s">
        <v>67</v>
      </c>
      <c r="AC27" s="35" t="s">
        <v>67</v>
      </c>
      <c r="AD27" s="48"/>
      <c r="AE27" s="37">
        <v>57.698</v>
      </c>
      <c r="AF27" s="37">
        <v>61.131</v>
      </c>
      <c r="AG27" s="41" t="s">
        <v>67</v>
      </c>
    </row>
    <row r="28" spans="1:33">
      <c r="A28" s="9"/>
      <c r="B28" s="47" t="s">
        <v>90</v>
      </c>
      <c r="C28" s="34">
        <v>38.396578706788354</v>
      </c>
      <c r="D28" s="34">
        <v>39.378960906146858</v>
      </c>
      <c r="E28" s="34">
        <v>30.207477880905525</v>
      </c>
      <c r="F28" s="34">
        <v>5.3767606179400964</v>
      </c>
      <c r="G28" s="34">
        <v>3.7947224073012373</v>
      </c>
      <c r="H28" s="34">
        <v>9.1714830252413329</v>
      </c>
      <c r="I28" s="34">
        <v>32.087019849078821</v>
      </c>
      <c r="J28" s="34"/>
      <c r="K28" s="34" t="s">
        <v>67</v>
      </c>
      <c r="L28" s="34">
        <v>1.9771603886142832</v>
      </c>
      <c r="M28" s="34" t="s">
        <v>67</v>
      </c>
      <c r="N28" s="34" t="s">
        <v>67</v>
      </c>
      <c r="O28" s="34">
        <v>0.98238219935850757</v>
      </c>
      <c r="P28" s="34"/>
      <c r="Q28" s="34">
        <v>-4.3943784185815886</v>
      </c>
      <c r="R28" s="34"/>
      <c r="S28" s="34"/>
      <c r="T28" s="34">
        <v>0.75615538373336222</v>
      </c>
      <c r="U28" s="34">
        <v>1.3170739265847498</v>
      </c>
      <c r="V28" s="34">
        <v>2.392426050172769</v>
      </c>
      <c r="W28" s="34"/>
      <c r="X28" s="34" t="s">
        <v>67</v>
      </c>
      <c r="Y28" s="34"/>
      <c r="Z28" s="34"/>
      <c r="AA28" s="34">
        <v>-0.63064598602352129</v>
      </c>
      <c r="AB28" s="34" t="s">
        <v>67</v>
      </c>
      <c r="AC28" s="35" t="s">
        <v>67</v>
      </c>
      <c r="AD28" s="48"/>
      <c r="AE28" s="37">
        <v>64.537000000000006</v>
      </c>
      <c r="AF28" s="37">
        <v>68.070999999999998</v>
      </c>
      <c r="AG28" s="41" t="s">
        <v>67</v>
      </c>
    </row>
    <row r="29" spans="1:33">
      <c r="A29" s="9"/>
      <c r="B29" s="47" t="s">
        <v>91</v>
      </c>
      <c r="C29" s="34">
        <v>35.919450726541449</v>
      </c>
      <c r="D29" s="34">
        <v>38.510082201427352</v>
      </c>
      <c r="E29" s="34">
        <v>29.841691155559769</v>
      </c>
      <c r="F29" s="34">
        <v>4.9212518451308851</v>
      </c>
      <c r="G29" s="34">
        <v>3.7471392007366982</v>
      </c>
      <c r="H29" s="34">
        <v>8.6683910458675832</v>
      </c>
      <c r="I29" s="34">
        <v>29.864712972116518</v>
      </c>
      <c r="J29" s="34"/>
      <c r="K29" s="34" t="s">
        <v>67</v>
      </c>
      <c r="L29" s="34">
        <v>0.14896469536719797</v>
      </c>
      <c r="M29" s="34" t="s">
        <v>67</v>
      </c>
      <c r="N29" s="34" t="s">
        <v>67</v>
      </c>
      <c r="O29" s="34">
        <v>2.5906314748859063</v>
      </c>
      <c r="P29" s="34"/>
      <c r="Q29" s="34">
        <v>-2.3306203702449793</v>
      </c>
      <c r="R29" s="34"/>
      <c r="S29" s="34"/>
      <c r="T29" s="34">
        <v>2.5838603523692152</v>
      </c>
      <c r="U29" s="34">
        <v>3.3164958086751621</v>
      </c>
      <c r="V29" s="34">
        <v>2.3373914927616699</v>
      </c>
      <c r="W29" s="34"/>
      <c r="X29" s="34" t="s">
        <v>67</v>
      </c>
      <c r="Y29" s="34"/>
      <c r="Z29" s="34"/>
      <c r="AA29" s="34">
        <v>1.9676882033503516</v>
      </c>
      <c r="AB29" s="34" t="s">
        <v>67</v>
      </c>
      <c r="AC29" s="35" t="s">
        <v>67</v>
      </c>
      <c r="AD29" s="48"/>
      <c r="AE29" s="37">
        <v>73.843000000000004</v>
      </c>
      <c r="AF29" s="37">
        <v>79.12</v>
      </c>
      <c r="AG29" s="41">
        <v>2.5446863580414503</v>
      </c>
    </row>
    <row r="30" spans="1:33">
      <c r="A30" s="9"/>
      <c r="B30" s="47" t="s">
        <v>92</v>
      </c>
      <c r="C30" s="34">
        <v>36.228047910850044</v>
      </c>
      <c r="D30" s="34">
        <v>40.316907792160706</v>
      </c>
      <c r="E30" s="34">
        <v>31.042943302271052</v>
      </c>
      <c r="F30" s="34">
        <v>5.251580308688979</v>
      </c>
      <c r="G30" s="34">
        <v>4.022384181200672</v>
      </c>
      <c r="H30" s="34">
        <v>9.2739644898896501</v>
      </c>
      <c r="I30" s="34">
        <v>29.839128805733832</v>
      </c>
      <c r="J30" s="34"/>
      <c r="K30" s="34" t="s">
        <v>67</v>
      </c>
      <c r="L30" s="34">
        <v>-1.0527333599236135</v>
      </c>
      <c r="M30" s="34" t="s">
        <v>67</v>
      </c>
      <c r="N30" s="34" t="s">
        <v>67</v>
      </c>
      <c r="O30" s="34">
        <v>4.0888598813106594</v>
      </c>
      <c r="P30" s="34"/>
      <c r="Q30" s="34">
        <v>-1.1627204273783192</v>
      </c>
      <c r="R30" s="34"/>
      <c r="S30" s="34"/>
      <c r="T30" s="34">
        <v>2.5804658133604068</v>
      </c>
      <c r="U30" s="34">
        <v>5.28300518510461</v>
      </c>
      <c r="V30" s="34">
        <v>2.4378452203971621</v>
      </c>
      <c r="W30" s="34"/>
      <c r="X30" s="34" t="s">
        <v>67</v>
      </c>
      <c r="Y30" s="34"/>
      <c r="Z30" s="34"/>
      <c r="AA30" s="34">
        <v>3.6670413478854682</v>
      </c>
      <c r="AB30" s="34" t="s">
        <v>67</v>
      </c>
      <c r="AC30" s="35" t="s">
        <v>67</v>
      </c>
      <c r="AD30" s="48"/>
      <c r="AE30" s="37">
        <v>82.736999999999995</v>
      </c>
      <c r="AF30" s="37">
        <v>88.688999999999993</v>
      </c>
      <c r="AG30" s="41">
        <v>6.5394315949810444</v>
      </c>
    </row>
    <row r="31" spans="1:33">
      <c r="B31" s="47" t="s">
        <v>93</v>
      </c>
      <c r="C31" s="34">
        <v>39.06914595212109</v>
      </c>
      <c r="D31" s="34">
        <v>44.772998500596707</v>
      </c>
      <c r="E31" s="34">
        <v>34.821856608084538</v>
      </c>
      <c r="F31" s="34">
        <v>5.5345321759707868</v>
      </c>
      <c r="G31" s="34">
        <v>4.4166097165413767</v>
      </c>
      <c r="H31" s="34">
        <v>9.9511418925121635</v>
      </c>
      <c r="I31" s="34">
        <v>32.540111588245495</v>
      </c>
      <c r="J31" s="34"/>
      <c r="K31" s="34" t="s">
        <v>67</v>
      </c>
      <c r="L31" s="34">
        <v>-2.3001050602311324</v>
      </c>
      <c r="M31" s="34" t="s">
        <v>67</v>
      </c>
      <c r="N31" s="34" t="s">
        <v>67</v>
      </c>
      <c r="O31" s="34">
        <v>5.7038525484756057</v>
      </c>
      <c r="P31" s="34"/>
      <c r="Q31" s="34">
        <v>0.16932037250481952</v>
      </c>
      <c r="R31" s="34"/>
      <c r="S31" s="34"/>
      <c r="T31" s="34">
        <v>5.1958914309611481</v>
      </c>
      <c r="U31" s="34">
        <v>8.1467579228674296</v>
      </c>
      <c r="V31" s="34">
        <v>2.4194453227797097</v>
      </c>
      <c r="W31" s="34"/>
      <c r="X31" s="34">
        <v>47.815273354686546</v>
      </c>
      <c r="Y31" s="34"/>
      <c r="Z31" s="34"/>
      <c r="AA31" s="34">
        <v>3.4384275645406421</v>
      </c>
      <c r="AB31" s="34" t="s">
        <v>67</v>
      </c>
      <c r="AC31" s="35">
        <v>54.743520435744962</v>
      </c>
      <c r="AD31" s="48"/>
      <c r="AE31" s="37">
        <v>98.039000000000001</v>
      </c>
      <c r="AF31" s="37">
        <v>108.961</v>
      </c>
      <c r="AG31" s="41">
        <v>3.1047807042479647</v>
      </c>
    </row>
    <row r="32" spans="1:33">
      <c r="B32" s="47" t="s">
        <v>94</v>
      </c>
      <c r="C32" s="34">
        <v>40.174013921113691</v>
      </c>
      <c r="D32" s="34">
        <v>46.513921113689094</v>
      </c>
      <c r="E32" s="34">
        <v>36.39376864434869</v>
      </c>
      <c r="F32" s="34">
        <v>5.5684454756380504</v>
      </c>
      <c r="G32" s="34">
        <v>4.5517069937023535</v>
      </c>
      <c r="H32" s="34">
        <v>10.120152469340402</v>
      </c>
      <c r="I32" s="34">
        <v>33.39907192575405</v>
      </c>
      <c r="J32" s="34"/>
      <c r="K32" s="34">
        <v>0.523886031866164</v>
      </c>
      <c r="L32" s="34">
        <v>-3.0013258203513424</v>
      </c>
      <c r="M32" s="34">
        <v>-2.7537501352801517</v>
      </c>
      <c r="N32" s="34">
        <v>6.0923315075042144</v>
      </c>
      <c r="O32" s="34">
        <v>6.3399071925754056</v>
      </c>
      <c r="P32" s="34"/>
      <c r="Q32" s="34">
        <v>0.77146171693735499</v>
      </c>
      <c r="R32" s="34"/>
      <c r="S32" s="34"/>
      <c r="T32" s="34">
        <v>7.2530659595624787</v>
      </c>
      <c r="U32" s="34">
        <v>8.5192243950944651</v>
      </c>
      <c r="V32" s="34">
        <v>2.5762346702021874</v>
      </c>
      <c r="W32" s="34"/>
      <c r="X32" s="34">
        <v>49.398740217598778</v>
      </c>
      <c r="Y32" s="34"/>
      <c r="Z32" s="34"/>
      <c r="AA32" s="34">
        <v>4.2177659927079878</v>
      </c>
      <c r="AB32" s="34">
        <v>3.9701903076367966</v>
      </c>
      <c r="AC32" s="35">
        <v>54.3901226383825</v>
      </c>
      <c r="AD32" s="48"/>
      <c r="AE32" s="37">
        <v>120.68</v>
      </c>
      <c r="AF32" s="37">
        <v>130.97499999999999</v>
      </c>
      <c r="AG32" s="41">
        <v>-1.7370636518415679</v>
      </c>
    </row>
    <row r="33" spans="2:33">
      <c r="B33" s="47" t="s">
        <v>95</v>
      </c>
      <c r="C33" s="34">
        <v>40.269837801258959</v>
      </c>
      <c r="D33" s="34">
        <v>45.206995481556149</v>
      </c>
      <c r="E33" s="34">
        <v>36.13768212994227</v>
      </c>
      <c r="F33" s="34">
        <v>4.510689890951129</v>
      </c>
      <c r="G33" s="34">
        <v>4.5586234606627514</v>
      </c>
      <c r="H33" s="34">
        <v>9.0693133516138804</v>
      </c>
      <c r="I33" s="34">
        <v>32.808413751295262</v>
      </c>
      <c r="J33" s="34"/>
      <c r="K33" s="34">
        <v>-0.24076596475681797</v>
      </c>
      <c r="L33" s="34">
        <v>-1.3090093963894744</v>
      </c>
      <c r="M33" s="34">
        <v>-0.64177564228659723</v>
      </c>
      <c r="N33" s="34">
        <v>4.2699239261943109</v>
      </c>
      <c r="O33" s="34">
        <v>4.9371576802971875</v>
      </c>
      <c r="P33" s="34"/>
      <c r="Q33" s="34">
        <v>0.42646778934605928</v>
      </c>
      <c r="R33" s="34"/>
      <c r="S33" s="34"/>
      <c r="T33" s="34">
        <v>4.1159428462671732</v>
      </c>
      <c r="U33" s="34">
        <v>5.8126502329712473</v>
      </c>
      <c r="V33" s="34">
        <v>2.8753092772604556</v>
      </c>
      <c r="W33" s="34"/>
      <c r="X33" s="34">
        <v>47.867739354956193</v>
      </c>
      <c r="Y33" s="34"/>
      <c r="Z33" s="34"/>
      <c r="AA33" s="34">
        <v>3.6232139458491646</v>
      </c>
      <c r="AB33" s="34">
        <v>2.9559801917462871</v>
      </c>
      <c r="AC33" s="35">
        <v>53.566469058175848</v>
      </c>
      <c r="AD33" s="48"/>
      <c r="AE33" s="37">
        <v>141.863</v>
      </c>
      <c r="AF33" s="37">
        <v>153.75700000000001</v>
      </c>
      <c r="AG33" s="41">
        <v>-0.63964204746912723</v>
      </c>
    </row>
    <row r="34" spans="2:33">
      <c r="B34" s="47" t="s">
        <v>96</v>
      </c>
      <c r="C34" s="34">
        <v>38.450265947823567</v>
      </c>
      <c r="D34" s="34">
        <v>42.32429955012001</v>
      </c>
      <c r="E34" s="34">
        <v>34.708904729167422</v>
      </c>
      <c r="F34" s="34">
        <v>3.1557935617710551</v>
      </c>
      <c r="G34" s="34">
        <v>4.4596012591815315</v>
      </c>
      <c r="H34" s="34">
        <v>7.6153948209525879</v>
      </c>
      <c r="I34" s="34">
        <v>31.670104087515526</v>
      </c>
      <c r="J34" s="34"/>
      <c r="K34" s="34">
        <v>0.35577604755568326</v>
      </c>
      <c r="L34" s="34">
        <v>-0.32323817105088593</v>
      </c>
      <c r="M34" s="34">
        <v>3.9225821918813353E-2</v>
      </c>
      <c r="N34" s="34">
        <v>3.5115696093267381</v>
      </c>
      <c r="O34" s="34">
        <v>3.8740336022964388</v>
      </c>
      <c r="P34" s="34"/>
      <c r="Q34" s="34">
        <v>0.71824004052538259</v>
      </c>
      <c r="R34" s="34"/>
      <c r="S34" s="34"/>
      <c r="T34" s="34">
        <v>2.821097321223963</v>
      </c>
      <c r="U34" s="34">
        <v>3.3578174186778589</v>
      </c>
      <c r="V34" s="34">
        <v>2.9591972114677181</v>
      </c>
      <c r="W34" s="34"/>
      <c r="X34" s="34">
        <v>44.396542095740159</v>
      </c>
      <c r="Y34" s="34"/>
      <c r="Z34" s="34"/>
      <c r="AA34" s="34">
        <v>3.2257480913268446</v>
      </c>
      <c r="AB34" s="34">
        <v>2.8632840983571457</v>
      </c>
      <c r="AC34" s="35">
        <v>52.078131972838349</v>
      </c>
      <c r="AD34" s="48"/>
      <c r="AE34" s="37">
        <v>165.822</v>
      </c>
      <c r="AF34" s="37">
        <v>179.06800000000001</v>
      </c>
      <c r="AG34" s="41">
        <v>-0.46907116695174766</v>
      </c>
    </row>
    <row r="35" spans="2:33">
      <c r="B35" s="47" t="s">
        <v>97</v>
      </c>
      <c r="C35" s="34">
        <v>36.965827544186716</v>
      </c>
      <c r="D35" s="34">
        <v>41.488652578296687</v>
      </c>
      <c r="E35" s="34">
        <v>34.407319842104712</v>
      </c>
      <c r="F35" s="34">
        <v>2.7303594304937873</v>
      </c>
      <c r="G35" s="34">
        <v>4.3509733056981865</v>
      </c>
      <c r="H35" s="34">
        <v>7.0813327361919738</v>
      </c>
      <c r="I35" s="34">
        <v>30.429212710778746</v>
      </c>
      <c r="J35" s="34"/>
      <c r="K35" s="34">
        <v>2.4793150379801174</v>
      </c>
      <c r="L35" s="34">
        <v>-1.0555862226990096</v>
      </c>
      <c r="M35" s="34">
        <v>-1.74243565706295</v>
      </c>
      <c r="N35" s="34">
        <v>5.2096744684739047</v>
      </c>
      <c r="O35" s="34">
        <v>4.5228250341099647</v>
      </c>
      <c r="P35" s="34"/>
      <c r="Q35" s="34">
        <v>1.7924656036161768</v>
      </c>
      <c r="R35" s="34"/>
      <c r="S35" s="34"/>
      <c r="T35" s="34">
        <v>4.0385156176767723</v>
      </c>
      <c r="U35" s="34">
        <v>4.7019674419089084</v>
      </c>
      <c r="V35" s="34">
        <v>3.0495870350889982</v>
      </c>
      <c r="W35" s="34"/>
      <c r="X35" s="34">
        <v>42.254058488010529</v>
      </c>
      <c r="Y35" s="34"/>
      <c r="Z35" s="34"/>
      <c r="AA35" s="34">
        <v>3.7703227687917265</v>
      </c>
      <c r="AB35" s="34">
        <v>4.4571722031556664</v>
      </c>
      <c r="AC35" s="35">
        <v>50.373907699998952</v>
      </c>
      <c r="AD35" s="48"/>
      <c r="AE35" s="37">
        <v>192.02600000000001</v>
      </c>
      <c r="AF35" s="37">
        <v>209.684</v>
      </c>
      <c r="AG35" s="41">
        <v>1.561327335508581</v>
      </c>
    </row>
    <row r="36" spans="2:33">
      <c r="B36" s="47" t="s">
        <v>98</v>
      </c>
      <c r="C36" s="34">
        <v>37.333741084042593</v>
      </c>
      <c r="D36" s="34">
        <v>41.014696254436437</v>
      </c>
      <c r="E36" s="34">
        <v>34.238568622721473</v>
      </c>
      <c r="F36" s="34">
        <v>2.530925881258399</v>
      </c>
      <c r="G36" s="34">
        <v>4.2452017504565651</v>
      </c>
      <c r="H36" s="34">
        <v>6.7761276317149646</v>
      </c>
      <c r="I36" s="34">
        <v>31.245908135488097</v>
      </c>
      <c r="J36" s="34"/>
      <c r="K36" s="34">
        <v>1.4133124550043135</v>
      </c>
      <c r="L36" s="34">
        <v>-6.9777057992488206E-2</v>
      </c>
      <c r="M36" s="34">
        <v>-0.33306022386134776</v>
      </c>
      <c r="N36" s="34">
        <v>3.9442383362627127</v>
      </c>
      <c r="O36" s="34">
        <v>3.6809551703938523</v>
      </c>
      <c r="P36" s="34"/>
      <c r="Q36" s="34">
        <v>1.1500292891354535</v>
      </c>
      <c r="R36" s="34"/>
      <c r="S36" s="34"/>
      <c r="T36" s="34">
        <v>3.4733468867371902</v>
      </c>
      <c r="U36" s="34">
        <v>4.187915647289894</v>
      </c>
      <c r="V36" s="34">
        <v>3.2678922159815307</v>
      </c>
      <c r="W36" s="34"/>
      <c r="X36" s="34">
        <v>39.147368714794275</v>
      </c>
      <c r="Y36" s="34"/>
      <c r="Z36" s="34"/>
      <c r="AA36" s="34">
        <v>2.6153475069777059</v>
      </c>
      <c r="AB36" s="34">
        <v>2.8786306728465654</v>
      </c>
      <c r="AC36" s="35">
        <v>46.302246648978326</v>
      </c>
      <c r="AD36" s="48"/>
      <c r="AE36" s="37">
        <v>232.16800000000001</v>
      </c>
      <c r="AF36" s="37">
        <v>250.84700000000001</v>
      </c>
      <c r="AG36" s="41">
        <v>-9.7964602465713146E-2</v>
      </c>
    </row>
    <row r="37" spans="2:33">
      <c r="B37" s="47" t="s">
        <v>99</v>
      </c>
      <c r="C37" s="34">
        <v>38.563853689224409</v>
      </c>
      <c r="D37" s="34">
        <v>42.884050807345496</v>
      </c>
      <c r="E37" s="34">
        <v>36.18675294329109</v>
      </c>
      <c r="F37" s="34">
        <v>2.2535274557382943</v>
      </c>
      <c r="G37" s="34">
        <v>4.4437704083161087</v>
      </c>
      <c r="H37" s="34">
        <v>6.6972978640544021</v>
      </c>
      <c r="I37" s="34">
        <v>32.169497618405678</v>
      </c>
      <c r="J37" s="34"/>
      <c r="K37" s="34">
        <v>0.63877365406927045</v>
      </c>
      <c r="L37" s="34">
        <v>-0.55757766394056496</v>
      </c>
      <c r="M37" s="34">
        <v>0.87031834437295719</v>
      </c>
      <c r="N37" s="34">
        <v>2.8923011098075655</v>
      </c>
      <c r="O37" s="34">
        <v>4.3201971181210874</v>
      </c>
      <c r="P37" s="34"/>
      <c r="Q37" s="34">
        <v>2.0666696623827927</v>
      </c>
      <c r="R37" s="34"/>
      <c r="S37" s="34"/>
      <c r="T37" s="34">
        <v>4.6796830532338758</v>
      </c>
      <c r="U37" s="34">
        <v>4.5935562146131028</v>
      </c>
      <c r="V37" s="34">
        <v>3.4312183577484197</v>
      </c>
      <c r="W37" s="34"/>
      <c r="X37" s="34">
        <v>40.403466603232992</v>
      </c>
      <c r="Y37" s="34"/>
      <c r="Z37" s="34"/>
      <c r="AA37" s="34">
        <v>3.3525808094424971</v>
      </c>
      <c r="AB37" s="34">
        <v>1.924684801128975</v>
      </c>
      <c r="AC37" s="35">
        <v>47.265660106048344</v>
      </c>
      <c r="AD37" s="48"/>
      <c r="AE37" s="37">
        <v>267.048</v>
      </c>
      <c r="AF37" s="37">
        <v>281.65899999999999</v>
      </c>
      <c r="AG37" s="41">
        <v>-2.8166061756407594</v>
      </c>
    </row>
    <row r="38" spans="2:33">
      <c r="B38" s="47" t="s">
        <v>100</v>
      </c>
      <c r="C38" s="34">
        <v>40.952038667333959</v>
      </c>
      <c r="D38" s="34">
        <v>42.96702595400361</v>
      </c>
      <c r="E38" s="34">
        <v>37.144757304706786</v>
      </c>
      <c r="F38" s="34">
        <v>1.4671552705739306</v>
      </c>
      <c r="G38" s="34">
        <v>4.3551133787228897</v>
      </c>
      <c r="H38" s="34">
        <v>5.8222686492968201</v>
      </c>
      <c r="I38" s="34">
        <v>34.085832613974922</v>
      </c>
      <c r="J38" s="34"/>
      <c r="K38" s="34">
        <v>-1.5969943171007195</v>
      </c>
      <c r="L38" s="34">
        <v>1.9300078261716587</v>
      </c>
      <c r="M38" s="34">
        <v>4.0748341593680921</v>
      </c>
      <c r="N38" s="34">
        <v>-0.12983904652678868</v>
      </c>
      <c r="O38" s="34">
        <v>2.0149872866696446</v>
      </c>
      <c r="P38" s="34"/>
      <c r="Q38" s="34">
        <v>0.54783201609571441</v>
      </c>
      <c r="R38" s="34"/>
      <c r="S38" s="34"/>
      <c r="T38" s="34">
        <v>2.5644987387435805</v>
      </c>
      <c r="U38" s="34">
        <v>2.9128137606266313</v>
      </c>
      <c r="V38" s="34">
        <v>3.7726849814758214</v>
      </c>
      <c r="W38" s="34"/>
      <c r="X38" s="34">
        <v>40.091711390913403</v>
      </c>
      <c r="Y38" s="34"/>
      <c r="Z38" s="34"/>
      <c r="AA38" s="34">
        <v>2.7939096933685792</v>
      </c>
      <c r="AB38" s="34">
        <v>0.64908336017214552</v>
      </c>
      <c r="AC38" s="35">
        <v>44.890651923458023</v>
      </c>
      <c r="AD38" s="48"/>
      <c r="AE38" s="37">
        <v>297.71899999999999</v>
      </c>
      <c r="AF38" s="37">
        <v>312.28399999999999</v>
      </c>
      <c r="AG38" s="41">
        <v>-3.1630101961365638</v>
      </c>
    </row>
    <row r="39" spans="2:33">
      <c r="B39" s="47" t="s">
        <v>101</v>
      </c>
      <c r="C39" s="34">
        <v>40.648956542487774</v>
      </c>
      <c r="D39" s="34">
        <v>43.262036011673501</v>
      </c>
      <c r="E39" s="34">
        <v>37.148433437138642</v>
      </c>
      <c r="F39" s="34">
        <v>1.9385488874069268</v>
      </c>
      <c r="G39" s="34">
        <v>4.1750536871279369</v>
      </c>
      <c r="H39" s="34">
        <v>6.1136025745348643</v>
      </c>
      <c r="I39" s="34">
        <v>33.778839623853607</v>
      </c>
      <c r="J39" s="34"/>
      <c r="K39" s="34">
        <v>-1.3141869287760002</v>
      </c>
      <c r="L39" s="34">
        <v>1.0296915819807033</v>
      </c>
      <c r="M39" s="34">
        <v>3.0184090925355065</v>
      </c>
      <c r="N39" s="34">
        <v>0.62436195863092636</v>
      </c>
      <c r="O39" s="34">
        <v>2.6130794691857298</v>
      </c>
      <c r="P39" s="34"/>
      <c r="Q39" s="34">
        <v>0.67453058177880287</v>
      </c>
      <c r="R39" s="34"/>
      <c r="S39" s="34"/>
      <c r="T39" s="34">
        <v>3.9214546611439798</v>
      </c>
      <c r="U39" s="34">
        <v>2.7525742289549515</v>
      </c>
      <c r="V39" s="34">
        <v>3.6975288625670704</v>
      </c>
      <c r="W39" s="34"/>
      <c r="X39" s="34">
        <v>38.72264938905888</v>
      </c>
      <c r="Y39" s="34"/>
      <c r="Z39" s="34"/>
      <c r="AA39" s="34">
        <v>2.662942727612009</v>
      </c>
      <c r="AB39" s="34">
        <v>0.67422521705720551</v>
      </c>
      <c r="AC39" s="35">
        <v>43.711111247070917</v>
      </c>
      <c r="AD39" s="48"/>
      <c r="AE39" s="37">
        <v>326.89400000000001</v>
      </c>
      <c r="AF39" s="37">
        <v>342.17700000000002</v>
      </c>
      <c r="AG39" s="41">
        <v>-2.7122309426549811</v>
      </c>
    </row>
    <row r="40" spans="2:33">
      <c r="B40" s="47" t="s">
        <v>102</v>
      </c>
      <c r="C40" s="34">
        <v>39.537999395858272</v>
      </c>
      <c r="D40" s="34">
        <v>42.838962666278832</v>
      </c>
      <c r="E40" s="34">
        <v>36.647628743720837</v>
      </c>
      <c r="F40" s="34">
        <v>2.190013761006008</v>
      </c>
      <c r="G40" s="34">
        <v>4.0013201615519733</v>
      </c>
      <c r="H40" s="34">
        <v>6.1913339225579813</v>
      </c>
      <c r="I40" s="34">
        <v>33.090744324983504</v>
      </c>
      <c r="J40" s="34"/>
      <c r="K40" s="34">
        <v>-0.17561961295661313</v>
      </c>
      <c r="L40" s="34">
        <v>0.16250293680006267</v>
      </c>
      <c r="M40" s="34">
        <v>1.4490720591712178</v>
      </c>
      <c r="N40" s="34">
        <v>2.0143941480493952</v>
      </c>
      <c r="O40" s="34">
        <v>3.3009632704205498</v>
      </c>
      <c r="P40" s="34"/>
      <c r="Q40" s="34">
        <v>1.1109495094145418</v>
      </c>
      <c r="R40" s="34"/>
      <c r="S40" s="34"/>
      <c r="T40" s="34">
        <v>3.4368951590347163</v>
      </c>
      <c r="U40" s="34">
        <v>2.7396149155879757</v>
      </c>
      <c r="V40" s="34">
        <v>3.6989696027208749</v>
      </c>
      <c r="W40" s="34"/>
      <c r="X40" s="34">
        <v>38.878375122171768</v>
      </c>
      <c r="Y40" s="34"/>
      <c r="Z40" s="34"/>
      <c r="AA40" s="34">
        <v>3.2892160701699433</v>
      </c>
      <c r="AB40" s="34">
        <v>2.0026469477987883</v>
      </c>
      <c r="AC40" s="35">
        <v>43.394157725742033</v>
      </c>
      <c r="AD40" s="48"/>
      <c r="AE40" s="37">
        <v>357.53199999999998</v>
      </c>
      <c r="AF40" s="37">
        <v>369.35700000000003</v>
      </c>
      <c r="AG40" s="41">
        <v>-1.4882458676803174</v>
      </c>
    </row>
    <row r="41" spans="2:33">
      <c r="B41" s="47" t="s">
        <v>103</v>
      </c>
      <c r="C41" s="34">
        <v>39.270601726334256</v>
      </c>
      <c r="D41" s="34">
        <v>42.52272072768595</v>
      </c>
      <c r="E41" s="34">
        <v>36.793958089564939</v>
      </c>
      <c r="F41" s="34">
        <v>1.9375209175982837</v>
      </c>
      <c r="G41" s="34">
        <v>3.7912417205227262</v>
      </c>
      <c r="H41" s="34">
        <v>5.7287626381210099</v>
      </c>
      <c r="I41" s="34">
        <v>33.661961234015067</v>
      </c>
      <c r="J41" s="34"/>
      <c r="K41" s="34">
        <v>0.83067849055358989</v>
      </c>
      <c r="L41" s="34">
        <v>0.3684091728695183</v>
      </c>
      <c r="M41" s="34">
        <v>0.85232876606934349</v>
      </c>
      <c r="N41" s="34">
        <v>2.7681994081518733</v>
      </c>
      <c r="O41" s="34">
        <v>3.2521190013516983</v>
      </c>
      <c r="P41" s="34"/>
      <c r="Q41" s="34">
        <v>1.314598083753415</v>
      </c>
      <c r="R41" s="34"/>
      <c r="S41" s="34"/>
      <c r="T41" s="34">
        <v>2.6655181986348104</v>
      </c>
      <c r="U41" s="34">
        <v>2.6616265524425269</v>
      </c>
      <c r="V41" s="34">
        <v>3.8190021300276831</v>
      </c>
      <c r="W41" s="34"/>
      <c r="X41" s="34">
        <v>38.738458653480791</v>
      </c>
      <c r="Y41" s="34"/>
      <c r="Z41" s="34"/>
      <c r="AA41" s="34">
        <v>2.8686621298720167</v>
      </c>
      <c r="AB41" s="34">
        <v>2.3847425366721917</v>
      </c>
      <c r="AC41" s="35">
        <v>43.192602758917708</v>
      </c>
      <c r="AD41" s="48"/>
      <c r="AE41" s="37">
        <v>385.44099999999997</v>
      </c>
      <c r="AF41" s="37">
        <v>405.28199999999998</v>
      </c>
      <c r="AG41" s="41">
        <v>-0.37254083932752319</v>
      </c>
    </row>
    <row r="42" spans="2:33">
      <c r="B42" s="47" t="s">
        <v>104</v>
      </c>
      <c r="C42" s="34">
        <v>38.326888233223642</v>
      </c>
      <c r="D42" s="34">
        <v>40.460976237778127</v>
      </c>
      <c r="E42" s="34">
        <v>35.566794781240624</v>
      </c>
      <c r="F42" s="34">
        <v>1.4955624481773793</v>
      </c>
      <c r="G42" s="34">
        <v>3.3986190083601255</v>
      </c>
      <c r="H42" s="34">
        <v>4.8941814565375044</v>
      </c>
      <c r="I42" s="34">
        <v>32.735832788039275</v>
      </c>
      <c r="J42" s="34"/>
      <c r="K42" s="34">
        <v>0.62245327641371551</v>
      </c>
      <c r="L42" s="34">
        <v>1.3113042410097351</v>
      </c>
      <c r="M42" s="34">
        <v>1.3273765209731252</v>
      </c>
      <c r="N42" s="34">
        <v>2.1180157245910944</v>
      </c>
      <c r="O42" s="34">
        <v>2.134088004554485</v>
      </c>
      <c r="P42" s="34"/>
      <c r="Q42" s="34">
        <v>0.63852555637710562</v>
      </c>
      <c r="R42" s="34"/>
      <c r="S42" s="34"/>
      <c r="T42" s="34">
        <v>2.6254432236682028</v>
      </c>
      <c r="U42" s="34">
        <v>1.3557151935065519</v>
      </c>
      <c r="V42" s="34">
        <v>3.9216288425513621</v>
      </c>
      <c r="W42" s="34"/>
      <c r="X42" s="34">
        <v>37.105115939216113</v>
      </c>
      <c r="Y42" s="34"/>
      <c r="Z42" s="34"/>
      <c r="AA42" s="34">
        <v>2.2793685140520501</v>
      </c>
      <c r="AB42" s="34">
        <v>2.2632962340886604</v>
      </c>
      <c r="AC42" s="35">
        <v>42.351748917483029</v>
      </c>
      <c r="AD42" s="48"/>
      <c r="AE42" s="37">
        <v>423.31900000000002</v>
      </c>
      <c r="AF42" s="37">
        <v>437.94499999999999</v>
      </c>
      <c r="AG42" s="41">
        <v>0.1168717758042289</v>
      </c>
    </row>
    <row r="43" spans="2:33">
      <c r="B43" s="47" t="s">
        <v>105</v>
      </c>
      <c r="C43" s="34">
        <v>37.402022811549884</v>
      </c>
      <c r="D43" s="34">
        <v>39.322024217500569</v>
      </c>
      <c r="E43" s="34">
        <v>34.904922584840328</v>
      </c>
      <c r="F43" s="34">
        <v>0.93298008822340539</v>
      </c>
      <c r="G43" s="34">
        <v>3.4841215444368285</v>
      </c>
      <c r="H43" s="34">
        <v>4.4171016326602341</v>
      </c>
      <c r="I43" s="34">
        <v>32.507996344528216</v>
      </c>
      <c r="J43" s="34"/>
      <c r="K43" s="34">
        <v>1.140229661642054</v>
      </c>
      <c r="L43" s="34">
        <v>1.3574014516440835</v>
      </c>
      <c r="M43" s="34">
        <v>1.2041931077293102</v>
      </c>
      <c r="N43" s="34">
        <v>2.0732097498654598</v>
      </c>
      <c r="O43" s="34">
        <v>1.9200014059506862</v>
      </c>
      <c r="P43" s="34"/>
      <c r="Q43" s="34">
        <v>0.98702131772728063</v>
      </c>
      <c r="R43" s="34"/>
      <c r="S43" s="34"/>
      <c r="T43" s="34">
        <v>2.2919192984306074</v>
      </c>
      <c r="U43" s="34">
        <v>0.80995940317393367</v>
      </c>
      <c r="V43" s="34">
        <v>3.8136412365336283</v>
      </c>
      <c r="W43" s="34"/>
      <c r="X43" s="34">
        <v>34.84392909945678</v>
      </c>
      <c r="Y43" s="34"/>
      <c r="Z43" s="34"/>
      <c r="AA43" s="34">
        <v>2.1339695260188747</v>
      </c>
      <c r="AB43" s="34">
        <v>2.2871778699336476</v>
      </c>
      <c r="AC43" s="35">
        <v>41.889421978524098</v>
      </c>
      <c r="AD43" s="48"/>
      <c r="AE43" s="37">
        <v>455.20800000000003</v>
      </c>
      <c r="AF43" s="37">
        <v>481.57600000000002</v>
      </c>
      <c r="AG43" s="41">
        <v>0.25966797750785497</v>
      </c>
    </row>
    <row r="44" spans="2:33">
      <c r="B44" s="47" t="s">
        <v>106</v>
      </c>
      <c r="C44" s="34">
        <v>36.207476737907236</v>
      </c>
      <c r="D44" s="34">
        <v>37.200175297183506</v>
      </c>
      <c r="E44" s="34">
        <v>33.290617687798843</v>
      </c>
      <c r="F44" s="34">
        <v>0.29287933449676407</v>
      </c>
      <c r="G44" s="34">
        <v>3.6166782748878958</v>
      </c>
      <c r="H44" s="34">
        <v>3.9095576093846596</v>
      </c>
      <c r="I44" s="34">
        <v>31.693769906795115</v>
      </c>
      <c r="J44" s="34"/>
      <c r="K44" s="34">
        <v>1.8586622533095916</v>
      </c>
      <c r="L44" s="34">
        <v>1.9934185298513887</v>
      </c>
      <c r="M44" s="34">
        <v>0.83457550132130609</v>
      </c>
      <c r="N44" s="34">
        <v>2.1515415878063555</v>
      </c>
      <c r="O44" s="34">
        <v>0.99269855927627304</v>
      </c>
      <c r="P44" s="34"/>
      <c r="Q44" s="34">
        <v>0.69981922477950897</v>
      </c>
      <c r="R44" s="34"/>
      <c r="S44" s="34"/>
      <c r="T44" s="34">
        <v>0.23457736944663998</v>
      </c>
      <c r="U44" s="34">
        <v>-0.63212633918439853</v>
      </c>
      <c r="V44" s="34">
        <v>3.6399599320723417</v>
      </c>
      <c r="W44" s="34"/>
      <c r="X44" s="34">
        <v>30.971781265957688</v>
      </c>
      <c r="Y44" s="34"/>
      <c r="Z44" s="34"/>
      <c r="AA44" s="34">
        <v>1.2302105913932213</v>
      </c>
      <c r="AB44" s="34">
        <v>2.3890536199233035</v>
      </c>
      <c r="AC44" s="35">
        <v>39.307850026998899</v>
      </c>
      <c r="AD44" s="48"/>
      <c r="AE44" s="37">
        <v>511.13200000000001</v>
      </c>
      <c r="AF44" s="37">
        <v>540.49199999999996</v>
      </c>
      <c r="AG44" s="41">
        <v>2.2138188660570233</v>
      </c>
    </row>
    <row r="45" spans="2:33">
      <c r="B45" s="47" t="s">
        <v>107</v>
      </c>
      <c r="C45" s="34">
        <v>35.523373200039259</v>
      </c>
      <c r="D45" s="34">
        <v>34.554163570336925</v>
      </c>
      <c r="E45" s="34">
        <v>31.030657169697562</v>
      </c>
      <c r="F45" s="34">
        <v>5.5208143464056871E-2</v>
      </c>
      <c r="G45" s="34">
        <v>3.4682982571753063</v>
      </c>
      <c r="H45" s="34">
        <v>3.5235064006393624</v>
      </c>
      <c r="I45" s="34">
        <v>31.144578735575777</v>
      </c>
      <c r="J45" s="34"/>
      <c r="K45" s="34">
        <v>1.053840889352337</v>
      </c>
      <c r="L45" s="34">
        <v>3.6186747241345465</v>
      </c>
      <c r="M45" s="34">
        <v>1.5404160616158216</v>
      </c>
      <c r="N45" s="34">
        <v>1.1090490328163938</v>
      </c>
      <c r="O45" s="34">
        <v>-0.96920962970233182</v>
      </c>
      <c r="P45" s="34"/>
      <c r="Q45" s="34">
        <v>-1.0244177731663886</v>
      </c>
      <c r="R45" s="34"/>
      <c r="S45" s="34"/>
      <c r="T45" s="34">
        <v>-1.2196618106868944</v>
      </c>
      <c r="U45" s="34">
        <v>-2.542028294611685</v>
      </c>
      <c r="V45" s="34">
        <v>3.3598098736697475</v>
      </c>
      <c r="W45" s="34"/>
      <c r="X45" s="34">
        <v>25.613891828385256</v>
      </c>
      <c r="Y45" s="34"/>
      <c r="Z45" s="34"/>
      <c r="AA45" s="34">
        <v>-0.59116529493417092</v>
      </c>
      <c r="AB45" s="34">
        <v>1.4870933675845546</v>
      </c>
      <c r="AC45" s="35">
        <v>34.219234166654985</v>
      </c>
      <c r="AD45" s="48"/>
      <c r="AE45" s="37">
        <v>570.56799999999998</v>
      </c>
      <c r="AF45" s="37">
        <v>600.06500000000005</v>
      </c>
      <c r="AG45" s="41">
        <v>3.2709897786146414</v>
      </c>
    </row>
    <row r="46" spans="2:33" ht="15" customHeight="1">
      <c r="B46" s="47" t="s">
        <v>108</v>
      </c>
      <c r="C46" s="34">
        <v>34.75420259905416</v>
      </c>
      <c r="D46" s="34">
        <v>34.773914080197109</v>
      </c>
      <c r="E46" s="34">
        <v>30.556451933394268</v>
      </c>
      <c r="F46" s="34">
        <v>0.78035210428009372</v>
      </c>
      <c r="G46" s="34">
        <v>3.4371100425227517</v>
      </c>
      <c r="H46" s="34">
        <v>4.2174621468028448</v>
      </c>
      <c r="I46" s="34">
        <v>30.718594762150776</v>
      </c>
      <c r="J46" s="34"/>
      <c r="K46" s="34">
        <v>0.60514723298857565</v>
      </c>
      <c r="L46" s="34">
        <v>2.2809680880658108</v>
      </c>
      <c r="M46" s="34">
        <v>0.91518023194008913</v>
      </c>
      <c r="N46" s="34">
        <v>1.3854993372686693</v>
      </c>
      <c r="O46" s="34">
        <v>1.9711481142947979E-2</v>
      </c>
      <c r="P46" s="34"/>
      <c r="Q46" s="34">
        <v>-0.76064062313714575</v>
      </c>
      <c r="R46" s="34"/>
      <c r="S46" s="34"/>
      <c r="T46" s="34">
        <v>-0.72725827604021775</v>
      </c>
      <c r="U46" s="34">
        <v>-1.1111552676548901</v>
      </c>
      <c r="V46" s="34">
        <v>3.1826093867980765</v>
      </c>
      <c r="W46" s="34"/>
      <c r="X46" s="34">
        <v>23.068979133128813</v>
      </c>
      <c r="Y46" s="34"/>
      <c r="Z46" s="34"/>
      <c r="AA46" s="34">
        <v>0.47005523983626746</v>
      </c>
      <c r="AB46" s="34">
        <v>1.8358430959619889</v>
      </c>
      <c r="AC46" s="35">
        <v>29.671819735325673</v>
      </c>
      <c r="AD46" s="48"/>
      <c r="AE46" s="37">
        <v>629.07500000000005</v>
      </c>
      <c r="AF46" s="37">
        <v>658.46</v>
      </c>
      <c r="AG46" s="41">
        <v>1.4231798008055865</v>
      </c>
    </row>
    <row r="47" spans="2:33">
      <c r="B47" s="47" t="s">
        <v>109</v>
      </c>
      <c r="C47" s="34">
        <v>33.900307840817455</v>
      </c>
      <c r="D47" s="34">
        <v>34.976720641815731</v>
      </c>
      <c r="E47" s="34">
        <v>30.841323656654485</v>
      </c>
      <c r="F47" s="34">
        <v>0.9820887264336966</v>
      </c>
      <c r="G47" s="34">
        <v>3.1533082587275518</v>
      </c>
      <c r="H47" s="34">
        <v>4.1353969851612487</v>
      </c>
      <c r="I47" s="34">
        <v>30.395307634805434</v>
      </c>
      <c r="J47" s="34"/>
      <c r="K47" s="34">
        <v>-0.13056416981564334</v>
      </c>
      <c r="L47" s="34">
        <v>1.006810168753274</v>
      </c>
      <c r="M47" s="34">
        <v>1.2316984131334965</v>
      </c>
      <c r="N47" s="34">
        <v>0.85152455661805326</v>
      </c>
      <c r="O47" s="34">
        <v>1.0764128009982754</v>
      </c>
      <c r="P47" s="34"/>
      <c r="Q47" s="34">
        <v>9.4324074564578891E-2</v>
      </c>
      <c r="R47" s="34"/>
      <c r="S47" s="34"/>
      <c r="T47" s="34">
        <v>-0.38774405066718465</v>
      </c>
      <c r="U47" s="34">
        <v>-0.12522587746405092</v>
      </c>
      <c r="V47" s="34">
        <v>2.9121270446692917</v>
      </c>
      <c r="W47" s="34"/>
      <c r="X47" s="34">
        <v>21.670228175599121</v>
      </c>
      <c r="Y47" s="34"/>
      <c r="Z47" s="34"/>
      <c r="AA47" s="34">
        <v>1.3888153131676997</v>
      </c>
      <c r="AB47" s="34">
        <v>1.1639270687874774</v>
      </c>
      <c r="AC47" s="35">
        <v>27.711412477265103</v>
      </c>
      <c r="AD47" s="48"/>
      <c r="AE47" s="37">
        <v>679.572</v>
      </c>
      <c r="AF47" s="37">
        <v>697.27</v>
      </c>
      <c r="AG47" s="41">
        <v>-1.019048409082679</v>
      </c>
    </row>
    <row r="48" spans="2:33">
      <c r="B48" s="47" t="s">
        <v>110</v>
      </c>
      <c r="C48" s="34">
        <v>33.454839394210154</v>
      </c>
      <c r="D48" s="34">
        <v>36.772499329878485</v>
      </c>
      <c r="E48" s="34">
        <v>32.623051063259474</v>
      </c>
      <c r="F48" s="34">
        <v>1.2656920121515369</v>
      </c>
      <c r="G48" s="34">
        <v>2.8837562544674764</v>
      </c>
      <c r="H48" s="34">
        <v>4.1494482666190136</v>
      </c>
      <c r="I48" s="34">
        <v>30.260174678341674</v>
      </c>
      <c r="J48" s="34"/>
      <c r="K48" s="34">
        <v>0.66720933556107598</v>
      </c>
      <c r="L48" s="34">
        <v>-1.5355555307362403</v>
      </c>
      <c r="M48" s="34">
        <v>-0.15079694278051844</v>
      </c>
      <c r="N48" s="34">
        <v>1.9329013477126127</v>
      </c>
      <c r="O48" s="34">
        <v>3.3176599356683343</v>
      </c>
      <c r="P48" s="34"/>
      <c r="Q48" s="34">
        <v>2.0519679235167976</v>
      </c>
      <c r="R48" s="34"/>
      <c r="S48" s="34"/>
      <c r="T48" s="34">
        <v>1.8177046104360255</v>
      </c>
      <c r="U48" s="34">
        <v>1.9200377501786992</v>
      </c>
      <c r="V48" s="34">
        <v>2.5065336847748392</v>
      </c>
      <c r="W48" s="34"/>
      <c r="X48" s="34">
        <v>22.817884927947503</v>
      </c>
      <c r="Y48" s="34"/>
      <c r="Z48" s="34"/>
      <c r="AA48" s="34">
        <v>3.3006276804860617</v>
      </c>
      <c r="AB48" s="34">
        <v>1.9158690925303403</v>
      </c>
      <c r="AC48" s="35">
        <v>28.575517110436021</v>
      </c>
      <c r="AD48" s="48"/>
      <c r="AE48" s="37">
        <v>716.28800000000001</v>
      </c>
      <c r="AF48" s="37">
        <v>726.62300000000005</v>
      </c>
      <c r="AG48" s="41">
        <v>-2.3618978122783716</v>
      </c>
    </row>
    <row r="49" spans="2:33">
      <c r="B49" s="47" t="s">
        <v>111</v>
      </c>
      <c r="C49" s="34">
        <v>32.059462348857508</v>
      </c>
      <c r="D49" s="34">
        <v>38.331427488818669</v>
      </c>
      <c r="E49" s="34">
        <v>34.451894905643783</v>
      </c>
      <c r="F49" s="34">
        <v>1.0581158527921186</v>
      </c>
      <c r="G49" s="34">
        <v>2.82141673038277</v>
      </c>
      <c r="H49" s="34">
        <v>3.8795325831748881</v>
      </c>
      <c r="I49" s="34">
        <v>29.067534558937957</v>
      </c>
      <c r="J49" s="34"/>
      <c r="K49" s="34">
        <v>3.5690954226007632</v>
      </c>
      <c r="L49" s="34">
        <v>-4.3074341468695652</v>
      </c>
      <c r="M49" s="34">
        <v>-2.6626802823012863</v>
      </c>
      <c r="N49" s="34">
        <v>4.6272112753928809</v>
      </c>
      <c r="O49" s="34">
        <v>6.2719651399611607</v>
      </c>
      <c r="P49" s="34"/>
      <c r="Q49" s="34">
        <v>5.2138492871690421</v>
      </c>
      <c r="R49" s="34"/>
      <c r="S49" s="34"/>
      <c r="T49" s="34">
        <v>4.8989451319769133</v>
      </c>
      <c r="U49" s="34">
        <v>4.8924494725659882</v>
      </c>
      <c r="V49" s="34">
        <v>2.5548240420593951</v>
      </c>
      <c r="W49" s="34"/>
      <c r="X49" s="34">
        <v>26.60170177107516</v>
      </c>
      <c r="Y49" s="34"/>
      <c r="Z49" s="34"/>
      <c r="AA49" s="34">
        <v>6.1956411418827937</v>
      </c>
      <c r="AB49" s="34">
        <v>4.5508872773145148</v>
      </c>
      <c r="AC49" s="35">
        <v>33.648327706017277</v>
      </c>
      <c r="AD49" s="48"/>
      <c r="AE49" s="37">
        <v>738.95500000000004</v>
      </c>
      <c r="AF49" s="37">
        <v>758.97400000000005</v>
      </c>
      <c r="AG49" s="41">
        <v>-2.3447486042252104</v>
      </c>
    </row>
    <row r="50" spans="2:33">
      <c r="B50" s="47" t="s">
        <v>112</v>
      </c>
      <c r="C50" s="34">
        <v>31.244198562073311</v>
      </c>
      <c r="D50" s="34">
        <v>37.79952018038562</v>
      </c>
      <c r="E50" s="34">
        <v>34.302378286311097</v>
      </c>
      <c r="F50" s="34">
        <v>0.78561205090326869</v>
      </c>
      <c r="G50" s="34">
        <v>2.7115298431712525</v>
      </c>
      <c r="H50" s="34">
        <v>3.4971418940745216</v>
      </c>
      <c r="I50" s="34">
        <v>28.318294814551891</v>
      </c>
      <c r="J50" s="34"/>
      <c r="K50" s="34">
        <v>4.4693938143323013</v>
      </c>
      <c r="L50" s="34">
        <v>-4.3946011994213556</v>
      </c>
      <c r="M50" s="34">
        <v>-3.0942854463446188</v>
      </c>
      <c r="N50" s="34">
        <v>5.2550058652355691</v>
      </c>
      <c r="O50" s="34">
        <v>6.5553216183123073</v>
      </c>
      <c r="P50" s="34"/>
      <c r="Q50" s="34">
        <v>5.7697095674090377</v>
      </c>
      <c r="R50" s="34"/>
      <c r="S50" s="34"/>
      <c r="T50" s="34">
        <v>6.3354574948513234</v>
      </c>
      <c r="U50" s="34">
        <v>5.8870470409634184</v>
      </c>
      <c r="V50" s="34">
        <v>2.6253461710828883</v>
      </c>
      <c r="W50" s="34"/>
      <c r="X50" s="34">
        <v>31.09223615163253</v>
      </c>
      <c r="Y50" s="34"/>
      <c r="Z50" s="34"/>
      <c r="AA50" s="34">
        <v>6.5457456547469333</v>
      </c>
      <c r="AB50" s="34">
        <v>5.245429901670196</v>
      </c>
      <c r="AC50" s="35">
        <v>38.139786085741896</v>
      </c>
      <c r="AD50" s="48"/>
      <c r="AE50" s="37">
        <v>783.21100000000001</v>
      </c>
      <c r="AF50" s="37">
        <v>803.41600000000005</v>
      </c>
      <c r="AG50" s="41">
        <v>-1.6627320644633916</v>
      </c>
    </row>
    <row r="51" spans="2:33">
      <c r="B51" s="47" t="s">
        <v>113</v>
      </c>
      <c r="C51" s="34">
        <v>32.18895817490494</v>
      </c>
      <c r="D51" s="34">
        <v>37.533323193916345</v>
      </c>
      <c r="E51" s="34">
        <v>34.111756653992394</v>
      </c>
      <c r="F51" s="34">
        <v>0.81764258555133074</v>
      </c>
      <c r="G51" s="34">
        <v>2.6039239543726236</v>
      </c>
      <c r="H51" s="34">
        <v>3.4215665399239543</v>
      </c>
      <c r="I51" s="34">
        <v>29.320760456273764</v>
      </c>
      <c r="J51" s="34"/>
      <c r="K51" s="34">
        <v>3.967485765585625</v>
      </c>
      <c r="L51" s="34">
        <v>-2.9373079847908743</v>
      </c>
      <c r="M51" s="34">
        <v>-2.378071316916424</v>
      </c>
      <c r="N51" s="34">
        <v>4.7851283511369562</v>
      </c>
      <c r="O51" s="34">
        <v>5.3443650190114065</v>
      </c>
      <c r="P51" s="34"/>
      <c r="Q51" s="34">
        <v>4.5267224334600762</v>
      </c>
      <c r="R51" s="34"/>
      <c r="S51" s="34"/>
      <c r="T51" s="34">
        <v>4.7484106463878328</v>
      </c>
      <c r="U51" s="34">
        <v>4.470631178707225</v>
      </c>
      <c r="V51" s="34">
        <v>2.8200152091254753</v>
      </c>
      <c r="W51" s="34"/>
      <c r="X51" s="34">
        <v>34.451993523025223</v>
      </c>
      <c r="Y51" s="34"/>
      <c r="Z51" s="34"/>
      <c r="AA51" s="34">
        <v>5.5755437262357415</v>
      </c>
      <c r="AB51" s="34">
        <v>5.0163070583612903</v>
      </c>
      <c r="AC51" s="35">
        <v>41.360425855513306</v>
      </c>
      <c r="AD51" s="48"/>
      <c r="AE51" s="37">
        <v>821.875</v>
      </c>
      <c r="AF51" s="37">
        <v>841.75099999999998</v>
      </c>
      <c r="AG51" s="41">
        <v>-0.45338050996354412</v>
      </c>
    </row>
    <row r="52" spans="2:33">
      <c r="B52" s="47" t="s">
        <v>114</v>
      </c>
      <c r="C52" s="34">
        <v>33.16625146321698</v>
      </c>
      <c r="D52" s="34">
        <v>37.268453850078849</v>
      </c>
      <c r="E52" s="34">
        <v>33.973069881164847</v>
      </c>
      <c r="F52" s="34">
        <v>0.76306621013527398</v>
      </c>
      <c r="G52" s="34">
        <v>2.5323177587787247</v>
      </c>
      <c r="H52" s="34">
        <v>3.2953839689139985</v>
      </c>
      <c r="I52" s="34">
        <v>30.07912338584368</v>
      </c>
      <c r="J52" s="34"/>
      <c r="K52" s="34">
        <v>2.8875383149986584</v>
      </c>
      <c r="L52" s="34">
        <v>-1.4732603591144278</v>
      </c>
      <c r="M52" s="34">
        <v>-1.0216624973864905</v>
      </c>
      <c r="N52" s="34">
        <v>3.6506045251339341</v>
      </c>
      <c r="O52" s="34">
        <v>4.1022023868618698</v>
      </c>
      <c r="P52" s="34"/>
      <c r="Q52" s="34">
        <v>3.3391361767265959</v>
      </c>
      <c r="R52" s="34"/>
      <c r="S52" s="34"/>
      <c r="T52" s="34">
        <v>4.0794604740938452</v>
      </c>
      <c r="U52" s="34">
        <v>3.6407839841522351</v>
      </c>
      <c r="V52" s="34">
        <v>3.0627699880633816</v>
      </c>
      <c r="W52" s="34"/>
      <c r="X52" s="34">
        <v>35.956726899672809</v>
      </c>
      <c r="Y52" s="34"/>
      <c r="Z52" s="34"/>
      <c r="AA52" s="34">
        <v>4.3132288667600971</v>
      </c>
      <c r="AB52" s="34">
        <v>3.8616310050321601</v>
      </c>
      <c r="AC52" s="35">
        <v>43.562307068925314</v>
      </c>
      <c r="AD52" s="48"/>
      <c r="AE52" s="37">
        <v>866.24199999999996</v>
      </c>
      <c r="AF52" s="37">
        <v>895.79899999999998</v>
      </c>
      <c r="AG52" s="41">
        <v>-0.72184351947045644</v>
      </c>
    </row>
    <row r="53" spans="2:33">
      <c r="B53" s="47" t="s">
        <v>115</v>
      </c>
      <c r="C53" s="34">
        <v>32.499728726751883</v>
      </c>
      <c r="D53" s="34">
        <v>35.638251698170528</v>
      </c>
      <c r="E53" s="34">
        <v>32.9289915145728</v>
      </c>
      <c r="F53" s="34">
        <v>0.35797217821567306</v>
      </c>
      <c r="G53" s="34">
        <v>2.3512880053820613</v>
      </c>
      <c r="H53" s="34">
        <v>2.7092601835977339</v>
      </c>
      <c r="I53" s="34">
        <v>29.719937498643628</v>
      </c>
      <c r="J53" s="34"/>
      <c r="K53" s="34">
        <v>2.5423660592157962</v>
      </c>
      <c r="L53" s="34">
        <v>-0.51194687384708859</v>
      </c>
      <c r="M53" s="34">
        <v>-0.27376213985990772</v>
      </c>
      <c r="N53" s="34">
        <v>2.9003382374314701</v>
      </c>
      <c r="O53" s="34">
        <v>3.1385229714186504</v>
      </c>
      <c r="P53" s="34"/>
      <c r="Q53" s="34">
        <v>2.7805507932029774</v>
      </c>
      <c r="R53" s="34"/>
      <c r="S53" s="34"/>
      <c r="T53" s="34">
        <v>2.7241259575945658</v>
      </c>
      <c r="U53" s="34">
        <v>2.4545888582651529</v>
      </c>
      <c r="V53" s="34">
        <v>3.0372837952212501</v>
      </c>
      <c r="W53" s="34"/>
      <c r="X53" s="34">
        <v>36.690224539944765</v>
      </c>
      <c r="Y53" s="34"/>
      <c r="Z53" s="34"/>
      <c r="AA53" s="34">
        <v>3.3458842422795634</v>
      </c>
      <c r="AB53" s="34">
        <v>3.1076995082923822</v>
      </c>
      <c r="AC53" s="35">
        <v>44.337876255995134</v>
      </c>
      <c r="AD53" s="48"/>
      <c r="AE53" s="37">
        <v>921.58</v>
      </c>
      <c r="AF53" s="37">
        <v>945.75599999999997</v>
      </c>
      <c r="AG53" s="41">
        <v>-0.18763206018617951</v>
      </c>
    </row>
    <row r="54" spans="2:33">
      <c r="B54" s="47" t="s">
        <v>116</v>
      </c>
      <c r="C54" s="34">
        <v>34.629574152030656</v>
      </c>
      <c r="D54" s="34">
        <v>35.69717431664364</v>
      </c>
      <c r="E54" s="34">
        <v>32.882582640794375</v>
      </c>
      <c r="F54" s="34">
        <v>0.49808901747406154</v>
      </c>
      <c r="G54" s="34">
        <v>2.316502658375204</v>
      </c>
      <c r="H54" s="34">
        <v>2.8145916758492651</v>
      </c>
      <c r="I54" s="34">
        <v>31.205872993001872</v>
      </c>
      <c r="J54" s="34"/>
      <c r="K54" s="34">
        <v>1.1374006525777758</v>
      </c>
      <c r="L54" s="34">
        <v>1.5748113118555551</v>
      </c>
      <c r="M54" s="34">
        <v>1.0069218064166958</v>
      </c>
      <c r="N54" s="34">
        <v>1.6354896700518373</v>
      </c>
      <c r="O54" s="34">
        <v>1.067600164612978</v>
      </c>
      <c r="P54" s="34"/>
      <c r="Q54" s="34">
        <v>0.5695111471389166</v>
      </c>
      <c r="R54" s="34"/>
      <c r="S54" s="34"/>
      <c r="T54" s="34">
        <v>0.36726938374830387</v>
      </c>
      <c r="U54" s="34">
        <v>9.3398169561733496E-2</v>
      </c>
      <c r="V54" s="34">
        <v>3.0911580647401697</v>
      </c>
      <c r="W54" s="34"/>
      <c r="X54" s="34">
        <v>36.647095788837888</v>
      </c>
      <c r="Y54" s="34"/>
      <c r="Z54" s="34"/>
      <c r="AA54" s="34">
        <v>0.99472678703040462</v>
      </c>
      <c r="AB54" s="34">
        <v>1.5626162924692637</v>
      </c>
      <c r="AC54" s="35">
        <v>42.73697064436444</v>
      </c>
      <c r="AD54" s="48"/>
      <c r="AE54" s="37">
        <v>964.68700000000001</v>
      </c>
      <c r="AF54" s="37">
        <v>983.43399999999997</v>
      </c>
      <c r="AG54" s="41">
        <v>1.2108318349521903</v>
      </c>
    </row>
    <row r="55" spans="2:33">
      <c r="B55" s="47" t="s">
        <v>117</v>
      </c>
      <c r="C55" s="34">
        <v>35.157844921300303</v>
      </c>
      <c r="D55" s="34">
        <v>35.153686678375749</v>
      </c>
      <c r="E55" s="34">
        <v>32.363307664433755</v>
      </c>
      <c r="F55" s="34">
        <v>0.51215692020727854</v>
      </c>
      <c r="G55" s="34">
        <v>2.2782220937347155</v>
      </c>
      <c r="H55" s="34">
        <v>2.7903790139419944</v>
      </c>
      <c r="I55" s="34">
        <v>31.797291597775139</v>
      </c>
      <c r="J55" s="34"/>
      <c r="K55" s="34">
        <v>0.18703000657335456</v>
      </c>
      <c r="L55" s="34">
        <v>2.4822730143895004</v>
      </c>
      <c r="M55" s="34">
        <v>1.7789278446843158</v>
      </c>
      <c r="N55" s="34">
        <v>0.6991869267806331</v>
      </c>
      <c r="O55" s="34">
        <v>-4.1582429245516526E-3</v>
      </c>
      <c r="P55" s="34"/>
      <c r="Q55" s="34">
        <v>-0.51631516313183012</v>
      </c>
      <c r="R55" s="34"/>
      <c r="S55" s="34"/>
      <c r="T55" s="34">
        <v>-0.4499812879068395</v>
      </c>
      <c r="U55" s="34">
        <v>-0.76115646676078808</v>
      </c>
      <c r="V55" s="34">
        <v>2.9149282901107085</v>
      </c>
      <c r="W55" s="34"/>
      <c r="X55" s="34">
        <v>35.135932805310546</v>
      </c>
      <c r="Y55" s="34"/>
      <c r="Z55" s="34"/>
      <c r="AA55" s="34">
        <v>-0.12138109108334109</v>
      </c>
      <c r="AB55" s="34">
        <v>0.58196407862184363</v>
      </c>
      <c r="AC55" s="35">
        <v>41.099380025781102</v>
      </c>
      <c r="AD55" s="48"/>
      <c r="AE55" s="37">
        <v>1010.042</v>
      </c>
      <c r="AF55" s="37">
        <v>1033.415</v>
      </c>
      <c r="AG55" s="41">
        <v>0.92235760542949352</v>
      </c>
    </row>
    <row r="56" spans="2:33">
      <c r="B56" s="47" t="s">
        <v>118</v>
      </c>
      <c r="C56" s="34">
        <v>35.822805507013243</v>
      </c>
      <c r="D56" s="34">
        <v>34.752081385996568</v>
      </c>
      <c r="E56" s="34">
        <v>32.001504627770025</v>
      </c>
      <c r="F56" s="34">
        <v>0.46424193507228734</v>
      </c>
      <c r="G56" s="34">
        <v>2.2863348231542555</v>
      </c>
      <c r="H56" s="34">
        <v>2.750576758226543</v>
      </c>
      <c r="I56" s="34">
        <v>32.542584651851627</v>
      </c>
      <c r="J56" s="34"/>
      <c r="K56" s="34">
        <v>-0.91324608227211623</v>
      </c>
      <c r="L56" s="34">
        <v>3.1602853878149726</v>
      </c>
      <c r="M56" s="34">
        <v>2.5385654139981191</v>
      </c>
      <c r="N56" s="34">
        <v>-0.44900414719982862</v>
      </c>
      <c r="O56" s="34">
        <v>-1.0707241210166825</v>
      </c>
      <c r="P56" s="34"/>
      <c r="Q56" s="34">
        <v>-1.5349660560889697</v>
      </c>
      <c r="R56" s="34">
        <v>27.554749223910903</v>
      </c>
      <c r="S56" s="34"/>
      <c r="T56" s="34">
        <v>-0.86355426725478213</v>
      </c>
      <c r="U56" s="34">
        <v>-0.82792332069080554</v>
      </c>
      <c r="V56" s="34">
        <v>2.447760968330043</v>
      </c>
      <c r="W56" s="34"/>
      <c r="X56" s="34">
        <v>32.487236828554202</v>
      </c>
      <c r="Y56" s="34">
        <v>32.588385881799056</v>
      </c>
      <c r="Z56" s="34">
        <v>32.338915535023318</v>
      </c>
      <c r="AA56" s="34">
        <v>-1.0620290359135369</v>
      </c>
      <c r="AB56" s="34">
        <v>-0.44030906209668336</v>
      </c>
      <c r="AC56" s="35">
        <v>38.591717553392073</v>
      </c>
      <c r="AD56" s="48"/>
      <c r="AE56" s="37">
        <v>1058.069</v>
      </c>
      <c r="AF56" s="37">
        <v>1087.5039999999999</v>
      </c>
      <c r="AG56" s="41">
        <v>0.87449690546190983</v>
      </c>
    </row>
    <row r="57" spans="2:33">
      <c r="B57" s="47" t="s">
        <v>119</v>
      </c>
      <c r="C57" s="34">
        <v>36.512269891866339</v>
      </c>
      <c r="D57" s="34">
        <v>35.057359378238154</v>
      </c>
      <c r="E57" s="34">
        <v>32.393088704055756</v>
      </c>
      <c r="F57" s="34">
        <v>0.40470502108754497</v>
      </c>
      <c r="G57" s="34">
        <v>2.2595656530948585</v>
      </c>
      <c r="H57" s="34">
        <v>2.6642706741824034</v>
      </c>
      <c r="I57" s="34">
        <v>33.058595652942344</v>
      </c>
      <c r="J57" s="34"/>
      <c r="K57" s="34">
        <v>-1.0495219398156053</v>
      </c>
      <c r="L57" s="34">
        <v>3.3631516571733093</v>
      </c>
      <c r="M57" s="34">
        <v>2.5530580622731907</v>
      </c>
      <c r="N57" s="34">
        <v>-0.64481691872806057</v>
      </c>
      <c r="O57" s="34">
        <v>-1.454910513628179</v>
      </c>
      <c r="P57" s="34"/>
      <c r="Q57" s="34">
        <v>-1.8596155347157244</v>
      </c>
      <c r="R57" s="34">
        <v>26.935493786501556</v>
      </c>
      <c r="S57" s="34"/>
      <c r="T57" s="34">
        <v>-3.1910780082161141</v>
      </c>
      <c r="U57" s="34">
        <v>-3.4116875508572733</v>
      </c>
      <c r="V57" s="34">
        <v>2.4125299760729706</v>
      </c>
      <c r="W57" s="34"/>
      <c r="X57" s="34">
        <v>28.279102445878891</v>
      </c>
      <c r="Y57" s="34">
        <v>28.384490405304525</v>
      </c>
      <c r="Z57" s="34">
        <v>32.412418214552318</v>
      </c>
      <c r="AA57" s="34">
        <v>-1.3860989970743893</v>
      </c>
      <c r="AB57" s="34">
        <v>-0.57600540217427043</v>
      </c>
      <c r="AC57" s="35">
        <v>35.739373913886027</v>
      </c>
      <c r="AD57" s="48"/>
      <c r="AE57" s="37">
        <v>1114.6389999999999</v>
      </c>
      <c r="AF57" s="37">
        <v>1138.6500000000001</v>
      </c>
      <c r="AG57" s="41">
        <v>1.2703884276154733</v>
      </c>
    </row>
    <row r="58" spans="2:33">
      <c r="B58" s="47" t="s">
        <v>120</v>
      </c>
      <c r="C58" s="34">
        <v>35.83028958756919</v>
      </c>
      <c r="D58" s="34">
        <v>36.332822209668301</v>
      </c>
      <c r="E58" s="34">
        <v>32.950988533994931</v>
      </c>
      <c r="F58" s="34">
        <v>1.0969633700491945</v>
      </c>
      <c r="G58" s="34">
        <v>2.2848703056241826</v>
      </c>
      <c r="H58" s="34">
        <v>3.3818336756733771</v>
      </c>
      <c r="I58" s="34">
        <v>32.500783173357704</v>
      </c>
      <c r="J58" s="34"/>
      <c r="K58" s="34">
        <v>9.1812905102456877E-3</v>
      </c>
      <c r="L58" s="34">
        <v>1.1975393170381208</v>
      </c>
      <c r="M58" s="34">
        <v>0.59392727857779348</v>
      </c>
      <c r="N58" s="34">
        <v>1.1061446605594401</v>
      </c>
      <c r="O58" s="34">
        <v>0.50253262209911287</v>
      </c>
      <c r="P58" s="34"/>
      <c r="Q58" s="34">
        <v>-0.59443074795008155</v>
      </c>
      <c r="R58" s="34">
        <v>28.379166666666666</v>
      </c>
      <c r="S58" s="34"/>
      <c r="T58" s="34">
        <v>0.24046242373279947</v>
      </c>
      <c r="U58" s="34">
        <v>0.34667895446139796</v>
      </c>
      <c r="V58" s="34">
        <v>1.9972005349008948</v>
      </c>
      <c r="W58" s="34"/>
      <c r="X58" s="34">
        <v>28.112244897959187</v>
      </c>
      <c r="Y58" s="34">
        <v>28.214285714285715</v>
      </c>
      <c r="Z58" s="34">
        <v>34.163350340136056</v>
      </c>
      <c r="AA58" s="34">
        <v>0.43389105689786978</v>
      </c>
      <c r="AB58" s="34">
        <v>1.0375030953581972</v>
      </c>
      <c r="AC58" s="35">
        <v>34.507702867933105</v>
      </c>
      <c r="AD58" s="48"/>
      <c r="AE58" s="37">
        <v>1152.3630000000001</v>
      </c>
      <c r="AF58" s="37">
        <v>1176</v>
      </c>
      <c r="AG58" s="41">
        <v>0.69906870587446535</v>
      </c>
    </row>
    <row r="59" spans="2:33">
      <c r="B59" s="47" t="s">
        <v>121</v>
      </c>
      <c r="C59" s="34">
        <v>34.638222331047992</v>
      </c>
      <c r="D59" s="34">
        <v>37.556830214151468</v>
      </c>
      <c r="E59" s="34">
        <v>33.779895836090745</v>
      </c>
      <c r="F59" s="34">
        <v>1.4448275405670117</v>
      </c>
      <c r="G59" s="34">
        <v>2.3321068374937131</v>
      </c>
      <c r="H59" s="34">
        <v>3.7769343780607247</v>
      </c>
      <c r="I59" s="34">
        <v>31.448037165471053</v>
      </c>
      <c r="J59" s="34"/>
      <c r="K59" s="34">
        <v>1.6503741100993132</v>
      </c>
      <c r="L59" s="34">
        <v>-1.2678018370966462</v>
      </c>
      <c r="M59" s="34">
        <v>-1.4443956046594952</v>
      </c>
      <c r="N59" s="34">
        <v>3.0952016506663247</v>
      </c>
      <c r="O59" s="34">
        <v>2.9186078831034754</v>
      </c>
      <c r="P59" s="34"/>
      <c r="Q59" s="34">
        <v>1.4737803425364637</v>
      </c>
      <c r="R59" s="34">
        <v>31.346362438986596</v>
      </c>
      <c r="S59" s="34"/>
      <c r="T59" s="34">
        <v>1.7992925589644493</v>
      </c>
      <c r="U59" s="34">
        <v>1.9342126161420972</v>
      </c>
      <c r="V59" s="34">
        <v>1.7990443920904253</v>
      </c>
      <c r="W59" s="34"/>
      <c r="X59" s="34">
        <v>29.796492859172023</v>
      </c>
      <c r="Y59" s="34">
        <v>29.885268975491343</v>
      </c>
      <c r="Z59" s="34">
        <v>36.648475633377245</v>
      </c>
      <c r="AA59" s="34">
        <v>2.5228644413267332</v>
      </c>
      <c r="AB59" s="34">
        <v>2.6994582088895824</v>
      </c>
      <c r="AC59" s="35">
        <v>34.909220557482065</v>
      </c>
      <c r="AD59" s="48"/>
      <c r="AE59" s="37">
        <v>1208.864</v>
      </c>
      <c r="AF59" s="37">
        <v>1239.0719999999999</v>
      </c>
      <c r="AG59" s="41">
        <v>7.3560052775912529E-2</v>
      </c>
    </row>
    <row r="60" spans="2:33">
      <c r="B60" s="47" t="s">
        <v>122</v>
      </c>
      <c r="C60" s="34">
        <v>35.466183037731383</v>
      </c>
      <c r="D60" s="34">
        <v>38.919189911056172</v>
      </c>
      <c r="E60" s="34">
        <v>34.997300803629727</v>
      </c>
      <c r="F60" s="34">
        <v>1.6922036050576732</v>
      </c>
      <c r="G60" s="34">
        <v>2.2296855023687705</v>
      </c>
      <c r="H60" s="34">
        <v>3.9218891074264435</v>
      </c>
      <c r="I60" s="34">
        <v>32.351223989294361</v>
      </c>
      <c r="J60" s="34"/>
      <c r="K60" s="34">
        <v>1.9674345991637037</v>
      </c>
      <c r="L60" s="34">
        <v>-1.693067976529957</v>
      </c>
      <c r="M60" s="34">
        <v>-1.8996993074265445</v>
      </c>
      <c r="N60" s="34">
        <v>3.6596382042213764</v>
      </c>
      <c r="O60" s="34">
        <v>3.4530068733247892</v>
      </c>
      <c r="P60" s="34"/>
      <c r="Q60" s="34">
        <v>1.7608032682671158</v>
      </c>
      <c r="R60" s="34">
        <v>31.279773080279199</v>
      </c>
      <c r="S60" s="34"/>
      <c r="T60" s="34">
        <v>3.0953142422487487</v>
      </c>
      <c r="U60" s="34">
        <v>3.1420688809768338</v>
      </c>
      <c r="V60" s="34">
        <v>1.8246881779913733</v>
      </c>
      <c r="W60" s="34"/>
      <c r="X60" s="34">
        <v>30.93456021303167</v>
      </c>
      <c r="Y60" s="34">
        <v>31.041626676068123</v>
      </c>
      <c r="Z60" s="34">
        <v>37.496510780445682</v>
      </c>
      <c r="AA60" s="34">
        <v>2.9586649704031345</v>
      </c>
      <c r="AB60" s="34">
        <v>3.1652963012997222</v>
      </c>
      <c r="AC60" s="35">
        <v>36.749538936398757</v>
      </c>
      <c r="AD60" s="48"/>
      <c r="AE60" s="37">
        <v>1272.6010000000001</v>
      </c>
      <c r="AF60" s="37">
        <v>1307.5989999999999</v>
      </c>
      <c r="AG60" s="41">
        <v>0.38383864068281015</v>
      </c>
    </row>
    <row r="61" spans="2:33">
      <c r="B61" s="47" t="s">
        <v>123</v>
      </c>
      <c r="C61" s="34">
        <v>36.044027767326078</v>
      </c>
      <c r="D61" s="34">
        <v>39.930693445531176</v>
      </c>
      <c r="E61" s="34">
        <v>35.661135503925415</v>
      </c>
      <c r="F61" s="34">
        <v>2.0459664434680698</v>
      </c>
      <c r="G61" s="34">
        <v>2.2235914981376936</v>
      </c>
      <c r="H61" s="34">
        <v>4.2695579416057639</v>
      </c>
      <c r="I61" s="34">
        <v>32.944455661910375</v>
      </c>
      <c r="J61" s="34"/>
      <c r="K61" s="34">
        <v>2.1588876064032712</v>
      </c>
      <c r="L61" s="34">
        <v>-2.0838905847544953</v>
      </c>
      <c r="M61" s="34">
        <v>-2.402078956420743</v>
      </c>
      <c r="N61" s="34">
        <v>4.2048540498713409</v>
      </c>
      <c r="O61" s="34">
        <v>3.8866656782050932</v>
      </c>
      <c r="P61" s="34"/>
      <c r="Q61" s="34">
        <v>1.840699234737023</v>
      </c>
      <c r="R61" s="34">
        <v>33.375709885910027</v>
      </c>
      <c r="S61" s="34"/>
      <c r="T61" s="34">
        <v>3.0630636000515588</v>
      </c>
      <c r="U61" s="34">
        <v>3.1564955709222424</v>
      </c>
      <c r="V61" s="34">
        <v>1.9286176762261829</v>
      </c>
      <c r="W61" s="34"/>
      <c r="X61" s="34">
        <v>33.463197742885889</v>
      </c>
      <c r="Y61" s="34">
        <v>33.572103788913942</v>
      </c>
      <c r="Z61" s="34">
        <v>37.349183277258817</v>
      </c>
      <c r="AA61" s="34">
        <v>3.3292031534407776</v>
      </c>
      <c r="AB61" s="34">
        <v>3.6473915251070257</v>
      </c>
      <c r="AC61" s="35">
        <v>39.16230116834668</v>
      </c>
      <c r="AD61" s="48"/>
      <c r="AE61" s="37">
        <v>1342.153</v>
      </c>
      <c r="AF61" s="37">
        <v>1377.3340000000001</v>
      </c>
      <c r="AG61" s="41">
        <v>0.48284128705937113</v>
      </c>
    </row>
    <row r="62" spans="2:33">
      <c r="B62" s="47" t="s">
        <v>124</v>
      </c>
      <c r="C62" s="34">
        <v>36.698234722229081</v>
      </c>
      <c r="D62" s="34">
        <v>39.937620600993924</v>
      </c>
      <c r="E62" s="34">
        <v>35.815137579428338</v>
      </c>
      <c r="F62" s="34">
        <v>1.8521351619446187</v>
      </c>
      <c r="G62" s="34">
        <v>2.2703478596209723</v>
      </c>
      <c r="H62" s="34">
        <v>4.122483021565591</v>
      </c>
      <c r="I62" s="34">
        <v>33.359019244693208</v>
      </c>
      <c r="J62" s="34"/>
      <c r="K62" s="34">
        <v>1.6427902867692166</v>
      </c>
      <c r="L62" s="34">
        <v>-1.449362211535818</v>
      </c>
      <c r="M62" s="34">
        <v>-1.7049017814848046</v>
      </c>
      <c r="N62" s="34">
        <v>3.4949254487138357</v>
      </c>
      <c r="O62" s="34">
        <v>3.2393858787648484</v>
      </c>
      <c r="P62" s="34"/>
      <c r="Q62" s="34">
        <v>1.3872507168202299</v>
      </c>
      <c r="R62" s="34">
        <v>32.388938509103397</v>
      </c>
      <c r="S62" s="34"/>
      <c r="T62" s="34">
        <v>3.0343685954130559</v>
      </c>
      <c r="U62" s="34">
        <v>3.0343685954130559</v>
      </c>
      <c r="V62" s="34">
        <v>1.959719884913957</v>
      </c>
      <c r="W62" s="34"/>
      <c r="X62" s="34">
        <v>34.311233253177605</v>
      </c>
      <c r="Y62" s="34">
        <v>34.46238406046033</v>
      </c>
      <c r="Z62" s="34">
        <v>34.953830298866365</v>
      </c>
      <c r="AA62" s="34">
        <v>2.9675335250494035</v>
      </c>
      <c r="AB62" s="34">
        <v>3.2230730949983908</v>
      </c>
      <c r="AC62" s="35">
        <v>40.520100929416394</v>
      </c>
      <c r="AD62" s="48"/>
      <c r="AE62" s="37">
        <v>1418.4169999999999</v>
      </c>
      <c r="AF62" s="37">
        <v>1455.5</v>
      </c>
      <c r="AG62" s="41">
        <v>0.31794262507422538</v>
      </c>
    </row>
    <row r="63" spans="2:33">
      <c r="B63" s="47" t="s">
        <v>125</v>
      </c>
      <c r="C63" s="34">
        <v>37.168924578891236</v>
      </c>
      <c r="D63" s="34">
        <v>39.968040477576189</v>
      </c>
      <c r="E63" s="34">
        <v>35.849971909261868</v>
      </c>
      <c r="F63" s="34">
        <v>1.8163774049540622</v>
      </c>
      <c r="G63" s="34">
        <v>2.3016911633602577</v>
      </c>
      <c r="H63" s="34">
        <v>4.1180685683143192</v>
      </c>
      <c r="I63" s="34">
        <v>33.798036003243048</v>
      </c>
      <c r="J63" s="34"/>
      <c r="K63" s="34">
        <v>1.0502528119607824</v>
      </c>
      <c r="L63" s="34">
        <v>-0.91848303285775312</v>
      </c>
      <c r="M63" s="34">
        <v>-0.98599735108764841</v>
      </c>
      <c r="N63" s="34">
        <v>2.8666302169148441</v>
      </c>
      <c r="O63" s="34">
        <v>2.7991158986849491</v>
      </c>
      <c r="P63" s="34"/>
      <c r="Q63" s="34">
        <v>0.98273849373088729</v>
      </c>
      <c r="R63" s="34">
        <v>32.461314328463992</v>
      </c>
      <c r="S63" s="34"/>
      <c r="T63" s="34">
        <v>2.519217765457475</v>
      </c>
      <c r="U63" s="34">
        <v>2.4057109984491221</v>
      </c>
      <c r="V63" s="34">
        <v>2.0698332385761526</v>
      </c>
      <c r="W63" s="34"/>
      <c r="X63" s="34">
        <v>35.122258534472579</v>
      </c>
      <c r="Y63" s="34">
        <v>35.253507632135033</v>
      </c>
      <c r="Z63" s="34">
        <v>35.150148967725848</v>
      </c>
      <c r="AA63" s="34">
        <v>2.6035236214512314</v>
      </c>
      <c r="AB63" s="34">
        <v>2.6710379396811263</v>
      </c>
      <c r="AC63" s="35">
        <v>41.582433700811769</v>
      </c>
      <c r="AD63" s="48"/>
      <c r="AE63" s="37">
        <v>1486.2550000000001</v>
      </c>
      <c r="AF63" s="37">
        <v>1523.82</v>
      </c>
      <c r="AG63" s="41">
        <v>7.8515864301000604E-3</v>
      </c>
    </row>
    <row r="64" spans="2:33">
      <c r="B64" s="47" t="s">
        <v>126</v>
      </c>
      <c r="C64" s="34">
        <v>37.39812060374679</v>
      </c>
      <c r="D64" s="34">
        <v>40.316140659666303</v>
      </c>
      <c r="E64" s="34">
        <v>36.19204481735472</v>
      </c>
      <c r="F64" s="34">
        <v>1.792477050392701</v>
      </c>
      <c r="G64" s="34">
        <v>2.3316187919188773</v>
      </c>
      <c r="H64" s="34">
        <v>4.1240958423115783</v>
      </c>
      <c r="I64" s="34">
        <v>33.774209329029745</v>
      </c>
      <c r="J64" s="34"/>
      <c r="K64" s="34">
        <v>1.4690711205696214</v>
      </c>
      <c r="L64" s="34">
        <v>-1.138251985219265</v>
      </c>
      <c r="M64" s="34">
        <v>-1.4817801002620765</v>
      </c>
      <c r="N64" s="34">
        <v>3.2615481709623224</v>
      </c>
      <c r="O64" s="34">
        <v>2.9180200559195111</v>
      </c>
      <c r="P64" s="34"/>
      <c r="Q64" s="34">
        <v>1.1255430055268096</v>
      </c>
      <c r="R64" s="34">
        <v>34.215532047840185</v>
      </c>
      <c r="S64" s="34"/>
      <c r="T64" s="34">
        <v>2.1243155352268648</v>
      </c>
      <c r="U64" s="34">
        <v>1.8599176662481434</v>
      </c>
      <c r="V64" s="34">
        <v>2.1521603349550587</v>
      </c>
      <c r="W64" s="34"/>
      <c r="X64" s="34">
        <v>35.619526684815547</v>
      </c>
      <c r="Y64" s="34">
        <v>35.751404340030831</v>
      </c>
      <c r="Z64" s="34">
        <v>37.447664980516649</v>
      </c>
      <c r="AA64" s="34">
        <v>2.8987330616123677</v>
      </c>
      <c r="AB64" s="34">
        <v>3.242261176655179</v>
      </c>
      <c r="AC64" s="35">
        <v>42.273387396524001</v>
      </c>
      <c r="AD64" s="48"/>
      <c r="AE64" s="37">
        <v>1565.8219999999999</v>
      </c>
      <c r="AF64" s="37">
        <v>1592.385</v>
      </c>
      <c r="AG64" s="41">
        <v>0.68391559551358327</v>
      </c>
    </row>
    <row r="65" spans="1:71">
      <c r="B65" s="47" t="s">
        <v>127</v>
      </c>
      <c r="C65" s="34">
        <v>36.095993692904329</v>
      </c>
      <c r="D65" s="34">
        <v>43.485352616806665</v>
      </c>
      <c r="E65" s="34">
        <v>37.957483959041781</v>
      </c>
      <c r="F65" s="34">
        <v>3.0053462490658434</v>
      </c>
      <c r="G65" s="34">
        <v>2.5225224086990412</v>
      </c>
      <c r="H65" s="34">
        <v>5.527868657764885</v>
      </c>
      <c r="I65" s="34">
        <v>32.230181196339309</v>
      </c>
      <c r="J65" s="34"/>
      <c r="K65" s="34">
        <v>4.0385670485885932</v>
      </c>
      <c r="L65" s="34">
        <v>-5.4552208209963622</v>
      </c>
      <c r="M65" s="34">
        <v>-5.1097751947484626</v>
      </c>
      <c r="N65" s="34">
        <v>7.0439132976544379</v>
      </c>
      <c r="O65" s="34">
        <v>7.3893589239023383</v>
      </c>
      <c r="P65" s="34"/>
      <c r="Q65" s="34">
        <v>4.3840126748364945</v>
      </c>
      <c r="R65" s="34">
        <v>47.545706641845825</v>
      </c>
      <c r="S65" s="34"/>
      <c r="T65" s="34">
        <v>10.349410826043808</v>
      </c>
      <c r="U65" s="34">
        <v>10.986248080359879</v>
      </c>
      <c r="V65" s="34">
        <v>2.1174001676585732</v>
      </c>
      <c r="W65" s="34"/>
      <c r="X65" s="34">
        <v>50.601601098425</v>
      </c>
      <c r="Y65" s="34">
        <v>50.633741343025122</v>
      </c>
      <c r="Z65" s="34">
        <v>46.94018443357961</v>
      </c>
      <c r="AA65" s="34">
        <v>6.7666090327161648</v>
      </c>
      <c r="AB65" s="34">
        <v>6.4211634064682634</v>
      </c>
      <c r="AC65" s="35">
        <v>53.532422097829468</v>
      </c>
      <c r="AD65" s="48"/>
      <c r="AE65" s="37">
        <v>1582.979</v>
      </c>
      <c r="AF65" s="37">
        <v>1555.682</v>
      </c>
      <c r="AG65" s="41">
        <v>-0.96445749070123332</v>
      </c>
    </row>
    <row r="66" spans="1:71">
      <c r="B66" s="47" t="s">
        <v>128</v>
      </c>
      <c r="C66" s="34">
        <v>36.138206891590904</v>
      </c>
      <c r="D66" s="34">
        <v>46.440911788355763</v>
      </c>
      <c r="E66" s="34">
        <v>40.756235597561506</v>
      </c>
      <c r="F66" s="34">
        <v>3.0029003974238098</v>
      </c>
      <c r="G66" s="34">
        <v>2.6817757933704467</v>
      </c>
      <c r="H66" s="34">
        <v>5.6846761907942565</v>
      </c>
      <c r="I66" s="34">
        <v>32.360240149823895</v>
      </c>
      <c r="J66" s="34"/>
      <c r="K66" s="34">
        <v>5.5507112773784764</v>
      </c>
      <c r="L66" s="34">
        <v>-8.2908592523705416</v>
      </c>
      <c r="M66" s="34">
        <v>-6.541766030407965</v>
      </c>
      <c r="N66" s="34">
        <v>8.5536116748022852</v>
      </c>
      <c r="O66" s="34">
        <v>10.302704896764862</v>
      </c>
      <c r="P66" s="34"/>
      <c r="Q66" s="34">
        <v>7.299804499341052</v>
      </c>
      <c r="R66" s="34">
        <v>54.614599513546835</v>
      </c>
      <c r="S66" s="34"/>
      <c r="T66" s="34">
        <v>12.754555473633102</v>
      </c>
      <c r="U66" s="34">
        <v>12.894886925604421</v>
      </c>
      <c r="V66" s="34">
        <v>1.8020870530266637</v>
      </c>
      <c r="W66" s="34"/>
      <c r="X66" s="34">
        <v>64.719804612805063</v>
      </c>
      <c r="Y66" s="34">
        <v>63.932765447847316</v>
      </c>
      <c r="Z66" s="34">
        <v>54.088731425088667</v>
      </c>
      <c r="AA66" s="34">
        <v>10.049016459562706</v>
      </c>
      <c r="AB66" s="34">
        <v>8.2999232376001313</v>
      </c>
      <c r="AC66" s="35">
        <v>70.796414708020663</v>
      </c>
      <c r="AD66" s="48"/>
      <c r="AE66" s="37">
        <v>1557.028</v>
      </c>
      <c r="AF66" s="37">
        <v>1588.231</v>
      </c>
      <c r="AG66" s="41">
        <v>-3.1124034476446587</v>
      </c>
    </row>
    <row r="67" spans="1:71">
      <c r="B67" s="47" t="s">
        <v>129</v>
      </c>
      <c r="C67" s="34">
        <v>37.025585705571181</v>
      </c>
      <c r="D67" s="34">
        <v>45.717501227099014</v>
      </c>
      <c r="E67" s="34">
        <v>40.682555781556104</v>
      </c>
      <c r="F67" s="34">
        <v>2.444614678622921</v>
      </c>
      <c r="G67" s="34">
        <v>2.5903307669199904</v>
      </c>
      <c r="H67" s="34">
        <v>5.0349454455429115</v>
      </c>
      <c r="I67" s="34">
        <v>33.220319408191187</v>
      </c>
      <c r="J67" s="34"/>
      <c r="K67" s="34">
        <v>4.4318157629383226</v>
      </c>
      <c r="L67" s="34">
        <v>-6.1156526231660324</v>
      </c>
      <c r="M67" s="34">
        <v>-4.3001675431994419</v>
      </c>
      <c r="N67" s="34">
        <v>6.8764304415612463</v>
      </c>
      <c r="O67" s="34">
        <v>8.6919155215278323</v>
      </c>
      <c r="P67" s="34"/>
      <c r="Q67" s="34">
        <v>6.2473008429049095</v>
      </c>
      <c r="R67" s="34">
        <v>58.923649665224801</v>
      </c>
      <c r="S67" s="34"/>
      <c r="T67" s="34">
        <v>8.2326518300822631</v>
      </c>
      <c r="U67" s="34">
        <v>7.7430408588648758</v>
      </c>
      <c r="V67" s="34">
        <v>2.5189470845417468</v>
      </c>
      <c r="W67" s="34"/>
      <c r="X67" s="34">
        <v>70.87252587450584</v>
      </c>
      <c r="Y67" s="34">
        <v>70.593571806718785</v>
      </c>
      <c r="Z67" s="34">
        <v>49.539210329547842</v>
      </c>
      <c r="AA67" s="34">
        <v>8.7347334446066913</v>
      </c>
      <c r="AB67" s="34">
        <v>6.9192483646401026</v>
      </c>
      <c r="AC67" s="35">
        <v>76.214551582082308</v>
      </c>
      <c r="AD67" s="48"/>
      <c r="AE67" s="37">
        <v>1627.8230000000001</v>
      </c>
      <c r="AF67" s="37">
        <v>1649.0170000000001</v>
      </c>
      <c r="AG67" s="41">
        <v>-2.3860087808753123</v>
      </c>
    </row>
    <row r="68" spans="1:71">
      <c r="B68" s="47" t="s">
        <v>130</v>
      </c>
      <c r="C68" s="34">
        <v>37.342073242157149</v>
      </c>
      <c r="D68" s="34">
        <v>44.553394484008308</v>
      </c>
      <c r="E68" s="34">
        <v>40.11136451109342</v>
      </c>
      <c r="F68" s="34">
        <v>1.8421102959281492</v>
      </c>
      <c r="G68" s="34">
        <v>2.5999196769867399</v>
      </c>
      <c r="H68" s="34">
        <v>4.442029972914888</v>
      </c>
      <c r="I68" s="34">
        <v>33.459316154726984</v>
      </c>
      <c r="J68" s="34"/>
      <c r="K68" s="34">
        <v>3.6419266281151663</v>
      </c>
      <c r="L68" s="34">
        <v>-4.6160631683125715</v>
      </c>
      <c r="M68" s="34">
        <v>-2.8887788505047274</v>
      </c>
      <c r="N68" s="34">
        <v>5.4840369240433153</v>
      </c>
      <c r="O68" s="34">
        <v>7.2113212418511585</v>
      </c>
      <c r="P68" s="34"/>
      <c r="Q68" s="34">
        <v>5.36921094592301</v>
      </c>
      <c r="R68" s="34">
        <v>64.98678035366234</v>
      </c>
      <c r="S68" s="34"/>
      <c r="T68" s="34">
        <v>7.0325666788585526</v>
      </c>
      <c r="U68" s="34">
        <v>6.4429336068140692</v>
      </c>
      <c r="V68" s="34">
        <v>2.5977681677029771</v>
      </c>
      <c r="W68" s="34"/>
      <c r="X68" s="34">
        <v>74.265558846563778</v>
      </c>
      <c r="Y68" s="34">
        <v>74.583536976734592</v>
      </c>
      <c r="Z68" s="34">
        <v>54.655082056023033</v>
      </c>
      <c r="AA68" s="34">
        <v>7.3423242515735909</v>
      </c>
      <c r="AB68" s="34">
        <v>5.6150399337657477</v>
      </c>
      <c r="AC68" s="35">
        <v>82.123228889510443</v>
      </c>
      <c r="AD68" s="48"/>
      <c r="AE68" s="37">
        <v>1673.2439999999999</v>
      </c>
      <c r="AF68" s="37">
        <v>1698.23</v>
      </c>
      <c r="AG68" s="41">
        <v>-2.5001651232655617</v>
      </c>
    </row>
    <row r="69" spans="1:71">
      <c r="A69" s="15"/>
      <c r="B69" s="50" t="s">
        <v>131</v>
      </c>
      <c r="C69" s="34">
        <v>36.870493276973392</v>
      </c>
      <c r="D69" s="34">
        <v>44.046416385417601</v>
      </c>
      <c r="E69" s="34">
        <v>39.575468936829225</v>
      </c>
      <c r="F69" s="34">
        <v>1.8798624502199279</v>
      </c>
      <c r="G69" s="34">
        <v>2.5910849983684368</v>
      </c>
      <c r="H69" s="34">
        <v>4.4709474485883645</v>
      </c>
      <c r="I69" s="34">
        <v>32.807813421014657</v>
      </c>
      <c r="J69" s="34"/>
      <c r="K69" s="34">
        <v>3.7179608266251121</v>
      </c>
      <c r="L69" s="34">
        <v>-4.9146863312079541</v>
      </c>
      <c r="M69" s="34">
        <v>-3.3365864996087979</v>
      </c>
      <c r="N69" s="34">
        <v>5.5978232768450393</v>
      </c>
      <c r="O69" s="34">
        <v>7.1759231084441959</v>
      </c>
      <c r="P69" s="34"/>
      <c r="Q69" s="34">
        <v>5.2960606582242677</v>
      </c>
      <c r="R69" s="34">
        <v>69.698767101071397</v>
      </c>
      <c r="S69" s="34"/>
      <c r="T69" s="34">
        <v>5.5561254918598602</v>
      </c>
      <c r="U69" s="34">
        <v>5.0357639860920091</v>
      </c>
      <c r="V69" s="34">
        <v>2.239385998925429</v>
      </c>
      <c r="W69" s="34"/>
      <c r="X69" s="34">
        <v>77.471553502551188</v>
      </c>
      <c r="Y69" s="34">
        <v>76.201342114425628</v>
      </c>
      <c r="Z69" s="34">
        <v>58.730038117682803</v>
      </c>
      <c r="AA69" s="34">
        <v>7.2014253430775055</v>
      </c>
      <c r="AB69" s="34">
        <v>5.6233255114783489</v>
      </c>
      <c r="AC69" s="35">
        <v>83.928259895591538</v>
      </c>
      <c r="AD69" s="48"/>
      <c r="AE69" s="37">
        <v>1725.3389999999999</v>
      </c>
      <c r="AF69" s="37">
        <v>1763.4860000000001</v>
      </c>
      <c r="AG69" s="41">
        <v>-2.156133613892087</v>
      </c>
    </row>
    <row r="70" spans="1:71">
      <c r="A70" s="15"/>
      <c r="B70" s="50" t="s">
        <v>132</v>
      </c>
      <c r="C70" s="34">
        <v>36.758815712810303</v>
      </c>
      <c r="D70" s="34">
        <v>42.495258759998734</v>
      </c>
      <c r="E70" s="34">
        <v>38.496318713331959</v>
      </c>
      <c r="F70" s="34">
        <v>1.4526682606620382</v>
      </c>
      <c r="G70" s="34">
        <v>2.546271786004735</v>
      </c>
      <c r="H70" s="34">
        <v>3.9989400466667742</v>
      </c>
      <c r="I70" s="34">
        <v>32.704605086999884</v>
      </c>
      <c r="J70" s="34"/>
      <c r="K70" s="34">
        <v>3.0677930441472303</v>
      </c>
      <c r="L70" s="34">
        <v>-3.6398198744576193</v>
      </c>
      <c r="M70" s="34">
        <v>-2.4238381320784526</v>
      </c>
      <c r="N70" s="34">
        <v>4.5204613048092686</v>
      </c>
      <c r="O70" s="34">
        <v>5.7364430471884349</v>
      </c>
      <c r="P70" s="34"/>
      <c r="Q70" s="34">
        <v>4.2837747865263962</v>
      </c>
      <c r="R70" s="34">
        <v>70.734256881201503</v>
      </c>
      <c r="S70" s="34"/>
      <c r="T70" s="34">
        <v>4.3480815787095732</v>
      </c>
      <c r="U70" s="34">
        <v>3.5814448294844423</v>
      </c>
      <c r="V70" s="34">
        <v>2.0962905513919368</v>
      </c>
      <c r="W70" s="34"/>
      <c r="X70" s="34">
        <v>79.217787377962253</v>
      </c>
      <c r="Y70" s="34">
        <v>76.9569005573059</v>
      </c>
      <c r="Z70" s="34">
        <v>56.339618815566396</v>
      </c>
      <c r="AA70" s="34">
        <v>5.5628147082938577</v>
      </c>
      <c r="AB70" s="34">
        <v>4.3468329659146914</v>
      </c>
      <c r="AC70" s="35">
        <v>85.361002254618313</v>
      </c>
      <c r="AD70" s="48"/>
      <c r="AE70" s="37">
        <v>1803.8530000000001</v>
      </c>
      <c r="AF70" s="37">
        <v>1844.4090000000001</v>
      </c>
      <c r="AG70" s="41">
        <v>-1.5695100392014991</v>
      </c>
    </row>
    <row r="71" spans="1:71">
      <c r="A71" s="15"/>
      <c r="B71" s="50" t="s">
        <v>133</v>
      </c>
      <c r="C71" s="34">
        <v>36.783594361534902</v>
      </c>
      <c r="D71" s="34">
        <v>42.028704215198431</v>
      </c>
      <c r="E71" s="34">
        <v>37.589980612177435</v>
      </c>
      <c r="F71" s="34">
        <v>1.9291310032398354</v>
      </c>
      <c r="G71" s="34">
        <v>2.509592599781167</v>
      </c>
      <c r="H71" s="34">
        <v>4.4387236030210024</v>
      </c>
      <c r="I71" s="34">
        <v>32.633501901456967</v>
      </c>
      <c r="J71" s="34"/>
      <c r="K71" s="34">
        <v>2.6794169371126904</v>
      </c>
      <c r="L71" s="34">
        <v>-3.4269949301590481</v>
      </c>
      <c r="M71" s="34">
        <v>-2.7904330168480431</v>
      </c>
      <c r="N71" s="34">
        <v>4.6085479403525262</v>
      </c>
      <c r="O71" s="34">
        <v>5.2451098536635303</v>
      </c>
      <c r="P71" s="34"/>
      <c r="Q71" s="34">
        <v>3.3159788504236953</v>
      </c>
      <c r="R71" s="34">
        <v>72.935147860942735</v>
      </c>
      <c r="S71" s="34"/>
      <c r="T71" s="34">
        <v>4.5078287131732688</v>
      </c>
      <c r="U71" s="34">
        <v>4.1861913486374132</v>
      </c>
      <c r="V71" s="34">
        <v>1.8217408089137059</v>
      </c>
      <c r="W71" s="34"/>
      <c r="X71" s="34">
        <v>81.624307423349421</v>
      </c>
      <c r="Y71" s="34">
        <v>79.18540738829023</v>
      </c>
      <c r="Z71" s="34">
        <v>53.473724268684784</v>
      </c>
      <c r="AA71" s="34">
        <v>5.0165191073496702</v>
      </c>
      <c r="AB71" s="34">
        <v>4.3799571940386652</v>
      </c>
      <c r="AC71" s="35">
        <v>86.456518168885225</v>
      </c>
      <c r="AD71" s="48"/>
      <c r="AE71" s="51">
        <v>1875.404</v>
      </c>
      <c r="AF71" s="52">
        <v>1902.4970000000001</v>
      </c>
      <c r="AG71" s="41">
        <v>-0.64531981094141067</v>
      </c>
    </row>
    <row r="72" spans="1:71">
      <c r="A72" s="15"/>
      <c r="B72" s="50" t="s">
        <v>134</v>
      </c>
      <c r="C72" s="34">
        <v>36.969877335541639</v>
      </c>
      <c r="D72" s="34">
        <v>41.195383261735941</v>
      </c>
      <c r="E72" s="34">
        <v>37.037886237772376</v>
      </c>
      <c r="F72" s="34">
        <v>1.6691682625122926</v>
      </c>
      <c r="G72" s="34">
        <v>2.4883287614512706</v>
      </c>
      <c r="H72" s="34">
        <v>4.1574970239635629</v>
      </c>
      <c r="I72" s="34">
        <v>32.817763055742461</v>
      </c>
      <c r="J72" s="34"/>
      <c r="K72" s="34">
        <v>2.3793319053784434</v>
      </c>
      <c r="L72" s="34">
        <v>-2.4654520987526527</v>
      </c>
      <c r="M72" s="34">
        <v>-2.2884463404490916</v>
      </c>
      <c r="N72" s="34">
        <v>4.0485001678907357</v>
      </c>
      <c r="O72" s="34">
        <v>4.2255059261942964</v>
      </c>
      <c r="P72" s="34"/>
      <c r="Q72" s="34">
        <v>2.5563376636820041</v>
      </c>
      <c r="R72" s="34">
        <v>74.00727105604183</v>
      </c>
      <c r="S72" s="34"/>
      <c r="T72" s="34">
        <v>3.1441436778634646</v>
      </c>
      <c r="U72" s="34">
        <v>2.6084571191967294</v>
      </c>
      <c r="V72" s="34">
        <v>1.7841209047150766</v>
      </c>
      <c r="W72" s="34"/>
      <c r="X72" s="34">
        <v>81.327844707894386</v>
      </c>
      <c r="Y72" s="34">
        <v>78.897719698806839</v>
      </c>
      <c r="Z72" s="34">
        <v>51.968426677078583</v>
      </c>
      <c r="AA72" s="34">
        <v>4.3483774131773716</v>
      </c>
      <c r="AB72" s="34">
        <v>4.17137165487381</v>
      </c>
      <c r="AC72" s="35">
        <v>86.446664251332763</v>
      </c>
      <c r="AD72" s="48"/>
      <c r="AE72" s="54">
        <v>1932.1</v>
      </c>
      <c r="AF72" s="37">
        <v>1966.9770000000001</v>
      </c>
      <c r="AG72" s="41">
        <v>-9.5883592230557452E-2</v>
      </c>
    </row>
    <row r="73" spans="1:71">
      <c r="A73" s="15"/>
      <c r="B73" s="56" t="s">
        <v>135</v>
      </c>
      <c r="C73" s="34">
        <v>37.520069725690988</v>
      </c>
      <c r="D73" s="34">
        <v>40.386669679505168</v>
      </c>
      <c r="E73" s="34">
        <v>36.113239687028987</v>
      </c>
      <c r="F73" s="34">
        <v>1.8101862083179174</v>
      </c>
      <c r="G73" s="34">
        <v>2.4632437841582635</v>
      </c>
      <c r="H73" s="34">
        <v>4.2734299924761805</v>
      </c>
      <c r="I73" s="34">
        <v>33.611507718743248</v>
      </c>
      <c r="J73" s="34"/>
      <c r="K73" s="34">
        <v>0.94757662249214825</v>
      </c>
      <c r="L73" s="34">
        <v>-0.92128297257903102</v>
      </c>
      <c r="M73" s="34">
        <v>-0.81244584957491783</v>
      </c>
      <c r="N73" s="34">
        <v>2.7577628308100661</v>
      </c>
      <c r="O73" s="34">
        <v>2.8665999538141791</v>
      </c>
      <c r="P73" s="34"/>
      <c r="Q73" s="34">
        <v>1.0564137454962617</v>
      </c>
      <c r="R73" s="34">
        <v>74.226048477566437</v>
      </c>
      <c r="S73" s="34"/>
      <c r="T73" s="34">
        <v>3.3254287707867229</v>
      </c>
      <c r="U73" s="34">
        <v>4.9348308133919012</v>
      </c>
      <c r="V73" s="34">
        <v>1.8250351980651618</v>
      </c>
      <c r="W73" s="34"/>
      <c r="X73" s="34">
        <v>83.504912110836969</v>
      </c>
      <c r="Y73" s="34">
        <v>77.424315774943082</v>
      </c>
      <c r="Z73" s="34">
        <v>61.43288207628791</v>
      </c>
      <c r="AA73" s="34">
        <v>2.7004303227296313</v>
      </c>
      <c r="AB73" s="34">
        <v>2.5915931997255193</v>
      </c>
      <c r="AC73" s="35">
        <v>86.295971652831611</v>
      </c>
      <c r="AD73" s="48"/>
      <c r="AE73" s="54">
        <v>2013.605</v>
      </c>
      <c r="AF73" s="37">
        <v>2057.364</v>
      </c>
      <c r="AG73" s="41">
        <v>-0.17932080911600343</v>
      </c>
    </row>
    <row r="74" spans="1:71">
      <c r="A74" s="15"/>
      <c r="B74" s="50" t="s">
        <v>136</v>
      </c>
      <c r="C74" s="34">
        <v>37.188013386646134</v>
      </c>
      <c r="D74" s="34">
        <v>40.03558210184066</v>
      </c>
      <c r="E74" s="34">
        <v>35.426489702726499</v>
      </c>
      <c r="F74" s="34">
        <v>2.2089204920126089</v>
      </c>
      <c r="G74" s="34">
        <v>2.400171907101555</v>
      </c>
      <c r="H74" s="34">
        <v>4.6090923991141644</v>
      </c>
      <c r="I74" s="34">
        <v>33.390286295840305</v>
      </c>
      <c r="J74" s="34"/>
      <c r="K74" s="34">
        <v>0.64108359979287732</v>
      </c>
      <c r="L74" s="34">
        <v>-0.89060076005046673</v>
      </c>
      <c r="M74" s="34">
        <v>-0.89303613666142367</v>
      </c>
      <c r="N74" s="34">
        <v>2.8500040918054865</v>
      </c>
      <c r="O74" s="34">
        <v>2.8475687151945297</v>
      </c>
      <c r="P74" s="34"/>
      <c r="Q74" s="34">
        <v>0.63864822318192038</v>
      </c>
      <c r="R74" s="34">
        <v>70.167495757008254</v>
      </c>
      <c r="S74" s="34"/>
      <c r="T74" s="34">
        <v>1.8398538599052414</v>
      </c>
      <c r="U74" s="34">
        <v>3.8529012658613837</v>
      </c>
      <c r="V74" s="34">
        <v>2.0416827075177912</v>
      </c>
      <c r="W74" s="34"/>
      <c r="X74" s="34">
        <v>82.275414057470584</v>
      </c>
      <c r="Y74" s="34">
        <v>73.735588459062456</v>
      </c>
      <c r="Z74" s="34">
        <v>63.030467606952655</v>
      </c>
      <c r="AA74" s="34">
        <v>2.816503462917999</v>
      </c>
      <c r="AB74" s="34">
        <v>2.8189388395289559</v>
      </c>
      <c r="AC74" s="35">
        <v>85.00529824548029</v>
      </c>
      <c r="AD74" s="48"/>
      <c r="AE74" s="37">
        <v>2098.808</v>
      </c>
      <c r="AF74" s="37">
        <v>2135.875</v>
      </c>
      <c r="AG74" s="41">
        <v>7.6599076868315269E-2</v>
      </c>
    </row>
    <row r="75" spans="1:71">
      <c r="A75" s="15"/>
      <c r="B75" s="50" t="s">
        <v>137</v>
      </c>
      <c r="C75" s="34">
        <v>37.38908770714324</v>
      </c>
      <c r="D75" s="34">
        <v>39.454896012609041</v>
      </c>
      <c r="E75" s="34">
        <v>35.008513224365899</v>
      </c>
      <c r="F75" s="34">
        <v>2.1001280319017037</v>
      </c>
      <c r="G75" s="34">
        <v>2.3462547563414433</v>
      </c>
      <c r="H75" s="34">
        <v>4.446382788243147</v>
      </c>
      <c r="I75" s="34">
        <v>33.811233223703432</v>
      </c>
      <c r="J75" s="34"/>
      <c r="K75" s="34">
        <v>0.17050051879675829</v>
      </c>
      <c r="L75" s="34">
        <v>-0.4609240471330377</v>
      </c>
      <c r="M75" s="34">
        <v>-0.66574429236569244</v>
      </c>
      <c r="N75" s="34">
        <v>2.2706285506984623</v>
      </c>
      <c r="O75" s="34">
        <v>2.0658083054658074</v>
      </c>
      <c r="P75" s="34"/>
      <c r="Q75" s="34">
        <v>-3.4319726435896411E-2</v>
      </c>
      <c r="R75" s="34">
        <v>66.974138978870798</v>
      </c>
      <c r="S75" s="34"/>
      <c r="T75" s="34">
        <v>1.6016179036719806</v>
      </c>
      <c r="U75" s="34">
        <v>0.81042399583746794</v>
      </c>
      <c r="V75" s="34">
        <v>1.7970011183814336</v>
      </c>
      <c r="W75" s="34"/>
      <c r="X75" s="34">
        <v>80.290127102312184</v>
      </c>
      <c r="Y75" s="34">
        <v>72.319403695903333</v>
      </c>
      <c r="Z75" s="34">
        <v>58.898178527033807</v>
      </c>
      <c r="AA75" s="34">
        <v>1.8623742165924373</v>
      </c>
      <c r="AB75" s="34">
        <v>2.0671944618250926</v>
      </c>
      <c r="AC75" s="35">
        <v>84.75104626860383</v>
      </c>
      <c r="AD75" s="48"/>
      <c r="AE75" s="37">
        <v>2173.6770000000001</v>
      </c>
      <c r="AF75" s="37">
        <v>2213.0990000000002</v>
      </c>
      <c r="AG75" s="41">
        <v>0.37900085971798331</v>
      </c>
    </row>
    <row r="76" spans="1:71">
      <c r="A76" s="15"/>
      <c r="B76" s="50" t="s">
        <v>138</v>
      </c>
      <c r="C76" s="34">
        <v>36.887443979952856</v>
      </c>
      <c r="D76" s="34">
        <v>39.594004746695163</v>
      </c>
      <c r="E76" s="34">
        <v>35.358156282732658</v>
      </c>
      <c r="F76" s="34">
        <v>1.8937326604615976</v>
      </c>
      <c r="G76" s="34">
        <v>2.3421158035008993</v>
      </c>
      <c r="H76" s="34">
        <v>4.2358484639624967</v>
      </c>
      <c r="I76" s="34">
        <v>33.138249835487407</v>
      </c>
      <c r="J76" s="34"/>
      <c r="K76" s="34">
        <v>1.1648107341133163</v>
      </c>
      <c r="L76" s="34">
        <v>-1.3262143301719886</v>
      </c>
      <c r="M76" s="34">
        <v>-1.6781969580045999</v>
      </c>
      <c r="N76" s="34">
        <v>3.0585433945749134</v>
      </c>
      <c r="O76" s="34">
        <v>2.7065607667423031</v>
      </c>
      <c r="P76" s="34"/>
      <c r="Q76" s="34">
        <v>0.81282810628070545</v>
      </c>
      <c r="R76" s="34">
        <v>74.569847831484822</v>
      </c>
      <c r="S76" s="34"/>
      <c r="T76" s="34">
        <v>2.4983637846852029</v>
      </c>
      <c r="U76" s="34">
        <v>0.76555718867689992</v>
      </c>
      <c r="V76" s="34">
        <v>1.7458161228134972</v>
      </c>
      <c r="W76" s="34"/>
      <c r="X76" s="34">
        <v>85.19258923043634</v>
      </c>
      <c r="Y76" s="34">
        <v>77.133323351171356</v>
      </c>
      <c r="Z76" s="34">
        <v>67.185504398800816</v>
      </c>
      <c r="AA76" s="34">
        <v>2.9560139879145058</v>
      </c>
      <c r="AB76" s="34">
        <v>3.3079966157471166</v>
      </c>
      <c r="AC76" s="35">
        <v>84.601086473700931</v>
      </c>
      <c r="AD76" s="48"/>
      <c r="AE76" s="54">
        <v>2244.509</v>
      </c>
      <c r="AF76" s="37">
        <v>2130.4670000000001</v>
      </c>
      <c r="AG76" s="41">
        <v>0.55236491177802816</v>
      </c>
    </row>
    <row r="77" spans="1:71">
      <c r="A77" s="15"/>
      <c r="B77" s="50" t="s">
        <v>139</v>
      </c>
      <c r="C77" s="34">
        <v>38.016693811856022</v>
      </c>
      <c r="D77" s="34">
        <v>53.090954609022944</v>
      </c>
      <c r="E77" s="34">
        <v>47.076952295447093</v>
      </c>
      <c r="F77" s="34">
        <v>3.4413002066103813</v>
      </c>
      <c r="G77" s="34">
        <v>2.5727021069654752</v>
      </c>
      <c r="H77" s="34">
        <v>6.0140023135758565</v>
      </c>
      <c r="I77" s="34">
        <v>34.097331330536321</v>
      </c>
      <c r="J77" s="34"/>
      <c r="K77" s="34">
        <v>11.59221128174566</v>
      </c>
      <c r="L77" s="34">
        <v>-14.061687682606552</v>
      </c>
      <c r="M77" s="34">
        <v>-14.020938373795669</v>
      </c>
      <c r="N77" s="34">
        <v>15.033511488356041</v>
      </c>
      <c r="O77" s="34">
        <v>15.074260797166925</v>
      </c>
      <c r="P77" s="34"/>
      <c r="Q77" s="34">
        <v>11.632960590556545</v>
      </c>
      <c r="R77" s="34">
        <v>83.068011137165584</v>
      </c>
      <c r="S77" s="34"/>
      <c r="T77" s="34">
        <v>16.209562780204539</v>
      </c>
      <c r="U77" s="34">
        <v>16.235748775588899</v>
      </c>
      <c r="V77" s="34">
        <v>1.2086323620535193</v>
      </c>
      <c r="W77" s="34"/>
      <c r="X77" s="34">
        <v>96.486233225877328</v>
      </c>
      <c r="Y77" s="34">
        <v>86.537211314714597</v>
      </c>
      <c r="Z77" s="34">
        <v>73.550128454023337</v>
      </c>
      <c r="AA77" s="34">
        <v>15.313771531506646</v>
      </c>
      <c r="AB77" s="34">
        <v>15.273022222695765</v>
      </c>
      <c r="AC77" s="35">
        <v>107.63806158408966</v>
      </c>
      <c r="AD77" s="48"/>
      <c r="AE77" s="57">
        <v>2085.0839999999998</v>
      </c>
      <c r="AF77" s="37">
        <v>2230.37</v>
      </c>
      <c r="AG77" s="41">
        <v>-0.30244458233298133</v>
      </c>
      <c r="AH77" s="58"/>
      <c r="BS77" s="15">
        <v>60</v>
      </c>
    </row>
    <row r="78" spans="1:71">
      <c r="A78" s="15"/>
      <c r="B78" s="50" t="s">
        <v>140</v>
      </c>
      <c r="C78" s="34">
        <v>38.991456103509009</v>
      </c>
      <c r="D78" s="34">
        <v>44.19120884703969</v>
      </c>
      <c r="E78" s="34">
        <v>39.593889716840536</v>
      </c>
      <c r="F78" s="34">
        <v>2.2556225443706817</v>
      </c>
      <c r="G78" s="34">
        <v>2.3416965858284784</v>
      </c>
      <c r="H78" s="34">
        <v>4.5973191301991596</v>
      </c>
      <c r="I78" s="34">
        <v>35.237645644221651</v>
      </c>
      <c r="J78" s="34"/>
      <c r="K78" s="34">
        <v>3.7757002432402715</v>
      </c>
      <c r="L78" s="34">
        <v>-3.1385906381249153</v>
      </c>
      <c r="M78" s="34">
        <v>-3.9701606822051807</v>
      </c>
      <c r="N78" s="34">
        <v>6.0313227876109519</v>
      </c>
      <c r="O78" s="34">
        <v>5.1997527435306861</v>
      </c>
      <c r="P78" s="34"/>
      <c r="Q78" s="34">
        <v>2.9441301991600053</v>
      </c>
      <c r="R78" s="34">
        <v>80.632539835485289</v>
      </c>
      <c r="S78" s="34"/>
      <c r="T78" s="34">
        <v>5.4536140089418774</v>
      </c>
      <c r="U78" s="34">
        <v>7.326835794607776</v>
      </c>
      <c r="V78" s="34">
        <v>2.3437288307817368</v>
      </c>
      <c r="W78" s="34"/>
      <c r="X78" s="34">
        <v>96.60320712423804</v>
      </c>
      <c r="Y78" s="34">
        <v>83.186433113912756</v>
      </c>
      <c r="Z78" s="34">
        <v>67.1372612660128</v>
      </c>
      <c r="AA78" s="34">
        <v>5.7959626066928598</v>
      </c>
      <c r="AB78" s="34">
        <v>6.6275326507731256</v>
      </c>
      <c r="AC78" s="35">
        <v>100.99694316488281</v>
      </c>
      <c r="AD78" s="48"/>
      <c r="AE78" s="57">
        <v>2361.92</v>
      </c>
      <c r="AF78" s="59">
        <v>2464.8249999999998</v>
      </c>
      <c r="AG78" s="41">
        <v>1.7841179210937241</v>
      </c>
      <c r="BS78" s="15">
        <v>60</v>
      </c>
    </row>
    <row r="79" spans="1:71">
      <c r="A79" s="15"/>
      <c r="B79" s="50" t="s">
        <v>141</v>
      </c>
      <c r="C79" s="61">
        <v>40.515452248562909</v>
      </c>
      <c r="D79" s="62">
        <v>45.342745117698868</v>
      </c>
      <c r="E79" s="62">
        <v>41.181426204140358</v>
      </c>
      <c r="F79" s="62">
        <v>1.7994299820660153</v>
      </c>
      <c r="G79" s="62">
        <v>2.361888931492492</v>
      </c>
      <c r="H79" s="62">
        <v>4.1613189135585076</v>
      </c>
      <c r="I79" s="62">
        <v>36.383037638651558</v>
      </c>
      <c r="J79" s="62"/>
      <c r="K79" s="62">
        <v>3.8980256247608702</v>
      </c>
      <c r="L79" s="62">
        <v>-1.0405157655743478</v>
      </c>
      <c r="M79" s="62">
        <v>-1.9106785032652733</v>
      </c>
      <c r="N79" s="62">
        <v>5.6974556068268862</v>
      </c>
      <c r="O79" s="34">
        <v>4.8272928691359605</v>
      </c>
      <c r="P79" s="62"/>
      <c r="Q79" s="34">
        <v>3.0278628870699453</v>
      </c>
      <c r="R79" s="34">
        <v>81.346645089270581</v>
      </c>
      <c r="S79" s="62"/>
      <c r="T79" s="62">
        <v>4.3614165928719171</v>
      </c>
      <c r="U79" s="62">
        <v>1.2873773182681072</v>
      </c>
      <c r="V79" s="62">
        <v>4.3920441883354293</v>
      </c>
      <c r="W79" s="62"/>
      <c r="X79" s="34">
        <v>95.741529527842459</v>
      </c>
      <c r="Y79" s="34">
        <v>84.830974970170288</v>
      </c>
      <c r="Z79" s="34">
        <v>69.362861301412465</v>
      </c>
      <c r="AA79" s="62">
        <v>5.1892233162949379</v>
      </c>
      <c r="AB79" s="62">
        <v>6.0593860539858646</v>
      </c>
      <c r="AC79" s="63">
        <v>99.425086350628007</v>
      </c>
      <c r="AD79" s="48"/>
      <c r="AE79" s="54">
        <v>2553.2530000000002</v>
      </c>
      <c r="AF79" s="37">
        <v>2653.3939999999998</v>
      </c>
      <c r="AG79" s="41">
        <v>1.0266783069443619</v>
      </c>
      <c r="BS79" s="15">
        <v>60</v>
      </c>
    </row>
    <row r="80" spans="1:71">
      <c r="A80" s="15"/>
      <c r="B80" s="64" t="s">
        <v>0</v>
      </c>
      <c r="C80" s="65">
        <v>40.466945952463576</v>
      </c>
      <c r="D80" s="66">
        <v>44.947159695795122</v>
      </c>
      <c r="E80" s="66">
        <v>39.988831999153028</v>
      </c>
      <c r="F80" s="66">
        <v>2.556545816006635</v>
      </c>
      <c r="G80" s="66">
        <v>2.4017818806354656</v>
      </c>
      <c r="H80" s="66">
        <v>4.9583276966421002</v>
      </c>
      <c r="I80" s="66">
        <v>35.995224007011068</v>
      </c>
      <c r="J80" s="66"/>
      <c r="K80" s="66">
        <v>2.1369213467825516</v>
      </c>
      <c r="L80" s="66">
        <v>-1.49279189728086</v>
      </c>
      <c r="M80" s="66">
        <v>-1.7060453167384966</v>
      </c>
      <c r="N80" s="66">
        <v>4.6934671627891857</v>
      </c>
      <c r="O80" s="197">
        <v>4.4802137433315492</v>
      </c>
      <c r="P80" s="66"/>
      <c r="Q80" s="34">
        <v>1.9236679273249144</v>
      </c>
      <c r="R80" s="34">
        <v>82.794795308586217</v>
      </c>
      <c r="S80" s="67"/>
      <c r="T80" s="67">
        <v>5.786149326243847</v>
      </c>
      <c r="U80" s="67">
        <v>1.1292253127628413</v>
      </c>
      <c r="V80" s="67">
        <v>3.9214093296552699</v>
      </c>
      <c r="W80" s="67"/>
      <c r="X80" s="34">
        <v>97.810367923129988</v>
      </c>
      <c r="Y80" s="34">
        <v>88.853958473360478</v>
      </c>
      <c r="Z80" s="34">
        <v>69.878036960248934</v>
      </c>
      <c r="AA80" s="198">
        <v>5.4892672497456143</v>
      </c>
      <c r="AB80" s="67">
        <v>5.70252066920325</v>
      </c>
      <c r="AC80" s="68">
        <v>100.58795591029133</v>
      </c>
      <c r="AD80" s="48"/>
      <c r="AE80" s="69">
        <v>2720.2719999999999</v>
      </c>
      <c r="AF80" s="70">
        <v>2760.0346030000001</v>
      </c>
      <c r="AG80" s="41">
        <v>1.5835516137528316E-2</v>
      </c>
      <c r="BS80" s="15">
        <v>60</v>
      </c>
    </row>
    <row r="81" spans="1:71">
      <c r="B81" s="72" t="s">
        <v>1</v>
      </c>
      <c r="C81" s="73">
        <v>40.810622570349828</v>
      </c>
      <c r="D81" s="74">
        <v>45.340160349770095</v>
      </c>
      <c r="E81" s="74">
        <v>40.304366914891851</v>
      </c>
      <c r="F81" s="74">
        <v>2.5585173595950574</v>
      </c>
      <c r="G81" s="74">
        <v>2.4772760752831835</v>
      </c>
      <c r="H81" s="74">
        <v>5.0357934348782409</v>
      </c>
      <c r="I81" s="74">
        <v>36.410308214945545</v>
      </c>
      <c r="J81" s="74"/>
      <c r="K81" s="74">
        <v>1.8556988745239662</v>
      </c>
      <c r="L81" s="74">
        <v>-1.6340366126131287</v>
      </c>
      <c r="M81" s="74">
        <v>-1.518715067311881</v>
      </c>
      <c r="N81" s="74">
        <v>4.4142162341190225</v>
      </c>
      <c r="O81" s="74">
        <v>4.5295377794202709</v>
      </c>
      <c r="P81" s="74"/>
      <c r="Q81" s="199">
        <v>1.9710204198252141</v>
      </c>
      <c r="R81" s="199">
        <v>83.544789736520812</v>
      </c>
      <c r="S81" s="74"/>
      <c r="T81" s="74">
        <v>5.8654996204094187</v>
      </c>
      <c r="U81" s="74">
        <v>4.6124248044114156</v>
      </c>
      <c r="V81" s="74">
        <v>3.7269267094695171</v>
      </c>
      <c r="W81" s="74"/>
      <c r="X81" s="200">
        <v>98.39558667527487</v>
      </c>
      <c r="Y81" s="200">
        <v>91.752912815138501</v>
      </c>
      <c r="Z81" s="200">
        <v>69.572316302535853</v>
      </c>
      <c r="AA81" s="200">
        <v>5.1982461670326554</v>
      </c>
      <c r="AB81" s="74">
        <v>5.0829246217314079</v>
      </c>
      <c r="AC81" s="75">
        <v>103.89131054478121</v>
      </c>
      <c r="AD81" s="48"/>
      <c r="AE81" s="76">
        <v>2814.6771269999999</v>
      </c>
      <c r="AF81" s="77">
        <v>2881.8284830000002</v>
      </c>
      <c r="AG81" s="201">
        <v>-0.23697729705750703</v>
      </c>
      <c r="BS81" s="15">
        <v>60</v>
      </c>
    </row>
    <row r="82" spans="1:71">
      <c r="B82" s="72" t="s">
        <v>2</v>
      </c>
      <c r="C82" s="73">
        <v>41.677033258060128</v>
      </c>
      <c r="D82" s="74">
        <v>45.255877228699873</v>
      </c>
      <c r="E82" s="74">
        <v>40.096232930925588</v>
      </c>
      <c r="F82" s="74">
        <v>2.6919810578913785</v>
      </c>
      <c r="G82" s="74">
        <v>2.4676632398829184</v>
      </c>
      <c r="H82" s="74">
        <v>5.159644297774296</v>
      </c>
      <c r="I82" s="74">
        <v>37.442986878030617</v>
      </c>
      <c r="J82" s="74"/>
      <c r="K82" s="74">
        <v>0.9621609965546396</v>
      </c>
      <c r="L82" s="74">
        <v>-0.68035094639171556</v>
      </c>
      <c r="M82" s="74">
        <v>-0.75564903019797103</v>
      </c>
      <c r="N82" s="74">
        <v>3.6541420544460168</v>
      </c>
      <c r="O82" s="74">
        <v>3.5788439706397619</v>
      </c>
      <c r="P82" s="74"/>
      <c r="Q82" s="74">
        <v>0.88686291274838425</v>
      </c>
      <c r="R82" s="74">
        <v>83.791436212032806</v>
      </c>
      <c r="S82" s="74"/>
      <c r="T82" s="74">
        <v>4.5802334369896061</v>
      </c>
      <c r="U82" s="74">
        <v>2.2685752887891049</v>
      </c>
      <c r="V82" s="74">
        <v>3.5846013072649106</v>
      </c>
      <c r="W82" s="74"/>
      <c r="X82" s="74">
        <v>96.921743936852266</v>
      </c>
      <c r="Y82" s="74">
        <v>93.140493296167065</v>
      </c>
      <c r="Z82" s="74">
        <v>69.261947954335284</v>
      </c>
      <c r="AA82" s="74">
        <v>3.9261302801374716</v>
      </c>
      <c r="AB82" s="74">
        <v>4.0014283639437265</v>
      </c>
      <c r="AC82" s="75">
        <v>104.35487652762421</v>
      </c>
      <c r="AD82" s="79"/>
      <c r="AE82" s="76">
        <v>2950.017241</v>
      </c>
      <c r="AF82" s="77">
        <v>3005.5463840000007</v>
      </c>
      <c r="AG82" s="202">
        <v>0.24538708643551388</v>
      </c>
      <c r="BS82" s="15">
        <v>60</v>
      </c>
    </row>
    <row r="83" spans="1:71">
      <c r="B83" s="72" t="s">
        <v>3</v>
      </c>
      <c r="C83" s="73">
        <v>42.182638509268472</v>
      </c>
      <c r="D83" s="74">
        <v>45.074047908591602</v>
      </c>
      <c r="E83" s="74">
        <v>39.892825784570661</v>
      </c>
      <c r="F83" s="74">
        <v>2.7207401631879549</v>
      </c>
      <c r="G83" s="74">
        <v>2.4604819608329844</v>
      </c>
      <c r="H83" s="74">
        <v>5.1812221240209393</v>
      </c>
      <c r="I83" s="74">
        <v>37.996070613410559</v>
      </c>
      <c r="J83" s="74"/>
      <c r="K83" s="74">
        <v>0.39942937456492233</v>
      </c>
      <c r="L83" s="74">
        <v>3.0948591031977092E-3</v>
      </c>
      <c r="M83" s="74">
        <v>-0.22566527932655253</v>
      </c>
      <c r="N83" s="74">
        <v>3.1201695377528775</v>
      </c>
      <c r="O83" s="74">
        <v>2.8914093993231265</v>
      </c>
      <c r="P83" s="74"/>
      <c r="Q83" s="74">
        <v>0.17066923613517218</v>
      </c>
      <c r="R83" s="74">
        <v>84.227751092845665</v>
      </c>
      <c r="S83" s="74"/>
      <c r="T83" s="74">
        <v>3.7823224811186233</v>
      </c>
      <c r="U83" s="74">
        <v>2.9929597692516348</v>
      </c>
      <c r="V83" s="74">
        <v>3.5369806001282567</v>
      </c>
      <c r="W83" s="74"/>
      <c r="X83" s="74">
        <v>96.966300507515712</v>
      </c>
      <c r="Y83" s="74">
        <v>94.384385925608811</v>
      </c>
      <c r="Z83" s="74">
        <v>69.189136625057131</v>
      </c>
      <c r="AA83" s="74">
        <v>3.4684110150018834</v>
      </c>
      <c r="AB83" s="74">
        <v>3.697171153431634</v>
      </c>
      <c r="AC83" s="75">
        <v>105.21119526676569</v>
      </c>
      <c r="AD83" s="79"/>
      <c r="AE83" s="76">
        <v>3059.3962009999996</v>
      </c>
      <c r="AF83" s="77">
        <v>3112.5791730000001</v>
      </c>
      <c r="AG83" s="202">
        <v>0.35936544228529499</v>
      </c>
    </row>
    <row r="84" spans="1:71">
      <c r="B84" s="72" t="s">
        <v>4</v>
      </c>
      <c r="C84" s="73">
        <v>42.495645530764264</v>
      </c>
      <c r="D84" s="74">
        <v>44.77415121129625</v>
      </c>
      <c r="E84" s="74">
        <v>39.691194561540897</v>
      </c>
      <c r="F84" s="74">
        <v>2.6234059101241507</v>
      </c>
      <c r="G84" s="74">
        <v>2.459550739631196</v>
      </c>
      <c r="H84" s="74">
        <v>5.0829566497553467</v>
      </c>
      <c r="I84" s="74">
        <v>38.318101266239488</v>
      </c>
      <c r="J84" s="74"/>
      <c r="K84" s="74">
        <v>-0.16056064689532487</v>
      </c>
      <c r="L84" s="74">
        <v>0.65721196891777112</v>
      </c>
      <c r="M84" s="74">
        <v>0.47287238622092925</v>
      </c>
      <c r="N84" s="74">
        <v>2.4628452632288256</v>
      </c>
      <c r="O84" s="74">
        <v>2.2785056805319837</v>
      </c>
      <c r="P84" s="74"/>
      <c r="Q84" s="74">
        <v>-0.34490022959216671</v>
      </c>
      <c r="R84" s="74">
        <v>84.100989154685962</v>
      </c>
      <c r="S84" s="74"/>
      <c r="T84" s="74">
        <v>3.7258761122848441</v>
      </c>
      <c r="U84" s="74">
        <v>3.7400974328140664</v>
      </c>
      <c r="V84" s="74">
        <v>3.5652528445679392</v>
      </c>
      <c r="W84" s="74"/>
      <c r="X84" s="74">
        <v>97.24596903335447</v>
      </c>
      <c r="Y84" s="74">
        <v>95.054133757372853</v>
      </c>
      <c r="Z84" s="74">
        <v>68.709183513082991</v>
      </c>
      <c r="AA84" s="74">
        <v>2.8769927125909462</v>
      </c>
      <c r="AB84" s="74">
        <v>3.0613322952877886</v>
      </c>
      <c r="AC84" s="75">
        <v>105.66081376820809</v>
      </c>
      <c r="AD84" s="79"/>
      <c r="AE84" s="76">
        <v>3167.3345859999999</v>
      </c>
      <c r="AF84" s="77">
        <v>3222.166643</v>
      </c>
      <c r="AG84" s="202">
        <v>0.22493298847956567</v>
      </c>
    </row>
    <row r="85" spans="1:71">
      <c r="B85" s="72" t="s">
        <v>5</v>
      </c>
      <c r="C85" s="73">
        <v>42.3832429765679</v>
      </c>
      <c r="D85" s="74">
        <v>44.576156405478464</v>
      </c>
      <c r="E85" s="74">
        <v>39.649621797716868</v>
      </c>
      <c r="F85" s="74">
        <v>2.4777517645841698</v>
      </c>
      <c r="G85" s="74">
        <v>2.4487828431774292</v>
      </c>
      <c r="H85" s="74">
        <v>4.9265346077615995</v>
      </c>
      <c r="I85" s="74">
        <v>38.221284823284847</v>
      </c>
      <c r="J85" s="74"/>
      <c r="K85" s="74">
        <v>-0.18773550426385657</v>
      </c>
      <c r="L85" s="74">
        <v>0.78073595950866415</v>
      </c>
      <c r="M85" s="74">
        <v>0.68363312809891175</v>
      </c>
      <c r="N85" s="74">
        <v>2.2900162603203147</v>
      </c>
      <c r="O85" s="74">
        <v>2.1929134289105625</v>
      </c>
      <c r="P85" s="74"/>
      <c r="Q85" s="74">
        <v>-0.28483833567360894</v>
      </c>
      <c r="R85" s="74">
        <v>83.87292704964851</v>
      </c>
      <c r="S85" s="74"/>
      <c r="T85" s="74">
        <v>3.9097642704699593</v>
      </c>
      <c r="U85" s="74">
        <v>3.8921359651089422</v>
      </c>
      <c r="V85" s="74">
        <v>3.5966371948452451</v>
      </c>
      <c r="W85" s="74"/>
      <c r="X85" s="74">
        <v>97.339931666562251</v>
      </c>
      <c r="Y85" s="74">
        <v>95.607594350085449</v>
      </c>
      <c r="Z85" s="74">
        <v>68.37793650625656</v>
      </c>
      <c r="AA85" s="74">
        <v>2.8760640491892304</v>
      </c>
      <c r="AB85" s="74">
        <v>2.9731668805989826</v>
      </c>
      <c r="AC85" s="75">
        <v>106.04537748083563</v>
      </c>
      <c r="AD85" s="79"/>
      <c r="AE85" s="76">
        <v>3279.049422</v>
      </c>
      <c r="AF85" s="77">
        <v>3336.6604410000004</v>
      </c>
      <c r="AG85" s="202">
        <v>0.10423246742767844</v>
      </c>
    </row>
    <row r="86" spans="1:71">
      <c r="B86" s="80" t="s">
        <v>614</v>
      </c>
      <c r="C86" s="81">
        <v>42.384303033996787</v>
      </c>
      <c r="D86" s="82">
        <v>44.461958009115349</v>
      </c>
      <c r="E86" s="82">
        <v>39.662972133836391</v>
      </c>
      <c r="F86" s="82">
        <v>2.3699286579271828</v>
      </c>
      <c r="G86" s="82">
        <v>2.4290572173517684</v>
      </c>
      <c r="H86" s="82">
        <v>4.7989858752789507</v>
      </c>
      <c r="I86" s="82">
        <v>38.242303897744932</v>
      </c>
      <c r="J86" s="82"/>
      <c r="K86" s="82">
        <v>-0.26881767545284879</v>
      </c>
      <c r="L86" s="82">
        <v>0.89388351460771343</v>
      </c>
      <c r="M86" s="82">
        <v>0.87042750725193041</v>
      </c>
      <c r="N86" s="82">
        <v>2.1011109824743341</v>
      </c>
      <c r="O86" s="82">
        <v>2.0776549751185507</v>
      </c>
      <c r="P86" s="82"/>
      <c r="Q86" s="82">
        <v>-0.29227368280863181</v>
      </c>
      <c r="R86" s="82">
        <v>83.417751487533209</v>
      </c>
      <c r="S86" s="82"/>
      <c r="T86" s="82">
        <v>3.0669794132476569</v>
      </c>
      <c r="U86" s="82">
        <v>3.0164749632848151</v>
      </c>
      <c r="V86" s="82">
        <v>3.595958608329803</v>
      </c>
      <c r="W86" s="82"/>
      <c r="X86" s="82">
        <v>97.147984898017739</v>
      </c>
      <c r="Y86" s="82">
        <v>95.774656046387136</v>
      </c>
      <c r="Z86" s="82">
        <v>67.888123215257707</v>
      </c>
      <c r="AA86" s="82">
        <v>2.6744064744983742</v>
      </c>
      <c r="AB86" s="82">
        <v>2.6978624818541572</v>
      </c>
      <c r="AC86" s="83">
        <v>106.09650543377005</v>
      </c>
      <c r="AD86" s="79"/>
      <c r="AE86" s="84">
        <v>3397.2814119999998</v>
      </c>
      <c r="AF86" s="85">
        <v>3459.5959904002893</v>
      </c>
      <c r="AG86" s="203">
        <v>5.2190277404946528E-3</v>
      </c>
    </row>
    <row r="87" spans="1:71" s="25" customFormat="1">
      <c r="A87" s="87"/>
      <c r="B87" s="88" t="s">
        <v>142</v>
      </c>
      <c r="C87" s="436" t="s">
        <v>143</v>
      </c>
      <c r="D87" s="436"/>
      <c r="E87" s="436"/>
      <c r="F87" s="436"/>
      <c r="G87" s="436"/>
      <c r="H87" s="436"/>
      <c r="I87" s="436"/>
      <c r="J87" s="436"/>
      <c r="K87" s="436"/>
      <c r="L87" s="436"/>
      <c r="M87" s="436"/>
      <c r="N87" s="436"/>
      <c r="O87" s="436"/>
      <c r="P87" s="436"/>
      <c r="Q87" s="436"/>
      <c r="R87" s="436"/>
      <c r="S87" s="436"/>
      <c r="T87" s="436"/>
      <c r="U87" s="436"/>
      <c r="V87" s="436"/>
      <c r="W87" s="436"/>
      <c r="X87" s="436"/>
      <c r="Y87" s="436"/>
      <c r="Z87" s="436"/>
      <c r="AA87" s="436"/>
      <c r="AB87" s="436"/>
      <c r="AC87" s="89"/>
      <c r="AD87" s="63"/>
      <c r="AE87" s="90"/>
      <c r="AF87" s="90"/>
      <c r="AG87" s="91"/>
    </row>
    <row r="88" spans="1:71" s="25" customFormat="1">
      <c r="A88" s="87"/>
      <c r="B88" s="88"/>
      <c r="C88" s="92" t="s">
        <v>144</v>
      </c>
      <c r="D88" s="90"/>
      <c r="E88" s="90"/>
      <c r="F88" s="90"/>
      <c r="G88" s="90"/>
      <c r="H88" s="90"/>
      <c r="I88" s="90"/>
      <c r="J88" s="90"/>
      <c r="K88" s="90"/>
      <c r="L88" s="90"/>
      <c r="M88" s="90"/>
      <c r="N88" s="90"/>
      <c r="O88" s="90"/>
      <c r="P88" s="90"/>
      <c r="Q88" s="90"/>
      <c r="R88" s="90"/>
      <c r="S88" s="90"/>
      <c r="T88" s="90"/>
      <c r="U88" s="90"/>
      <c r="V88" s="90"/>
      <c r="W88" s="90"/>
      <c r="X88" s="90"/>
      <c r="Y88" s="90"/>
      <c r="Z88" s="90"/>
      <c r="AA88" s="90"/>
      <c r="AB88" s="90"/>
      <c r="AC88" s="93"/>
      <c r="AD88" s="94"/>
      <c r="AE88" s="90"/>
      <c r="AF88" s="90"/>
      <c r="AG88" s="93"/>
    </row>
    <row r="89" spans="1:71" s="25" customFormat="1">
      <c r="A89" s="87"/>
      <c r="B89" s="88"/>
      <c r="C89" s="437" t="s">
        <v>711</v>
      </c>
      <c r="D89" s="437"/>
      <c r="E89" s="437"/>
      <c r="F89" s="437"/>
      <c r="G89" s="437"/>
      <c r="H89" s="437"/>
      <c r="I89" s="437"/>
      <c r="J89" s="437"/>
      <c r="K89" s="437"/>
      <c r="L89" s="437"/>
      <c r="M89" s="437"/>
      <c r="N89" s="437"/>
      <c r="O89" s="437"/>
      <c r="P89" s="437"/>
      <c r="Q89" s="437"/>
      <c r="R89" s="437"/>
      <c r="S89" s="437"/>
      <c r="T89" s="437"/>
      <c r="U89" s="437"/>
      <c r="V89" s="437"/>
      <c r="W89" s="437"/>
      <c r="X89" s="437"/>
      <c r="Y89" s="437"/>
      <c r="Z89" s="437"/>
      <c r="AA89" s="437"/>
      <c r="AB89" s="437"/>
      <c r="AC89" s="95"/>
      <c r="AD89" s="63"/>
      <c r="AE89" s="90"/>
      <c r="AF89" s="90"/>
      <c r="AG89" s="93"/>
    </row>
    <row r="90" spans="1:71" s="25" customFormat="1">
      <c r="A90" s="87"/>
      <c r="B90" s="88"/>
      <c r="C90" s="438" t="s">
        <v>712</v>
      </c>
      <c r="D90" s="438"/>
      <c r="E90" s="438"/>
      <c r="F90" s="438"/>
      <c r="G90" s="438"/>
      <c r="H90" s="438"/>
      <c r="I90" s="438"/>
      <c r="J90" s="438"/>
      <c r="K90" s="438"/>
      <c r="L90" s="438"/>
      <c r="M90" s="438"/>
      <c r="N90" s="438"/>
      <c r="O90" s="438"/>
      <c r="P90" s="438"/>
      <c r="Q90" s="438"/>
      <c r="R90" s="438"/>
      <c r="S90" s="438"/>
      <c r="T90" s="438"/>
      <c r="U90" s="438"/>
      <c r="V90" s="438"/>
      <c r="W90" s="438"/>
      <c r="X90" s="438"/>
      <c r="Y90" s="438"/>
      <c r="Z90" s="438"/>
      <c r="AA90" s="438"/>
      <c r="AB90" s="438"/>
      <c r="AC90" s="96"/>
      <c r="AD90" s="63"/>
      <c r="AE90" s="90"/>
      <c r="AF90" s="90"/>
      <c r="AG90" s="93"/>
    </row>
    <row r="91" spans="1:71" s="25" customFormat="1">
      <c r="A91" s="87"/>
      <c r="B91" s="88"/>
      <c r="C91" s="97" t="s">
        <v>147</v>
      </c>
      <c r="D91" s="90"/>
      <c r="E91" s="90"/>
      <c r="F91" s="90"/>
      <c r="G91" s="90"/>
      <c r="H91" s="90"/>
      <c r="I91" s="90"/>
      <c r="J91" s="90"/>
      <c r="K91" s="90"/>
      <c r="L91" s="90"/>
      <c r="M91" s="90"/>
      <c r="N91" s="90"/>
      <c r="O91" s="90"/>
      <c r="P91" s="90"/>
      <c r="Q91" s="90"/>
      <c r="R91" s="90"/>
      <c r="S91" s="90"/>
      <c r="T91" s="90"/>
      <c r="U91" s="90"/>
      <c r="V91" s="90"/>
      <c r="W91" s="90"/>
      <c r="X91" s="90"/>
      <c r="Y91" s="90"/>
      <c r="Z91" s="90"/>
      <c r="AA91" s="90"/>
      <c r="AB91" s="90"/>
      <c r="AC91" s="93"/>
      <c r="AD91" s="48"/>
      <c r="AE91" s="90"/>
      <c r="AF91" s="90"/>
      <c r="AG91" s="93"/>
    </row>
    <row r="92" spans="1:71" s="25" customFormat="1" ht="16" thickBot="1">
      <c r="A92" s="87"/>
      <c r="B92" s="98"/>
      <c r="C92" s="99" t="s">
        <v>148</v>
      </c>
      <c r="D92" s="100"/>
      <c r="E92" s="100"/>
      <c r="F92" s="100"/>
      <c r="G92" s="100"/>
      <c r="H92" s="100"/>
      <c r="I92" s="100"/>
      <c r="J92" s="100"/>
      <c r="K92" s="100"/>
      <c r="L92" s="100"/>
      <c r="M92" s="100"/>
      <c r="N92" s="100"/>
      <c r="O92" s="100"/>
      <c r="P92" s="100"/>
      <c r="Q92" s="100"/>
      <c r="R92" s="100"/>
      <c r="S92" s="100"/>
      <c r="T92" s="100"/>
      <c r="U92" s="100"/>
      <c r="V92" s="100"/>
      <c r="W92" s="100"/>
      <c r="X92" s="100"/>
      <c r="Y92" s="100"/>
      <c r="Z92" s="100"/>
      <c r="AA92" s="100"/>
      <c r="AB92" s="100"/>
      <c r="AC92" s="102"/>
      <c r="AD92" s="48"/>
      <c r="AE92" s="100"/>
      <c r="AF92" s="100"/>
      <c r="AG92" s="102"/>
    </row>
    <row r="93" spans="1:71">
      <c r="AD93" s="103"/>
    </row>
    <row r="94" spans="1:71">
      <c r="AG94" s="49"/>
      <c r="AH94" s="49"/>
      <c r="AI94" s="49"/>
    </row>
    <row r="95" spans="1:71">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104"/>
    </row>
    <row r="96" spans="1:71">
      <c r="AG96" s="49"/>
      <c r="AH96" s="49"/>
      <c r="AI96" s="49"/>
      <c r="AJ96" s="49"/>
      <c r="AK96" s="49"/>
      <c r="AL96" s="49"/>
      <c r="AM96" s="49"/>
      <c r="AN96" s="49"/>
      <c r="AO96" s="49"/>
      <c r="AP96" s="49"/>
      <c r="AQ96" s="49"/>
      <c r="AR96" s="49"/>
      <c r="AS96" s="49"/>
    </row>
    <row r="97" spans="2:2">
      <c r="B97" s="104"/>
    </row>
    <row r="98" spans="2:2">
      <c r="B98" s="104"/>
    </row>
    <row r="99" spans="2:2">
      <c r="B99" s="104"/>
    </row>
    <row r="100" spans="2:2">
      <c r="B100" s="104"/>
    </row>
    <row r="101" spans="2:2">
      <c r="B101" s="104"/>
    </row>
    <row r="102" spans="2:2">
      <c r="B102" s="104"/>
    </row>
  </sheetData>
  <mergeCells count="10">
    <mergeCell ref="AE3:AG3"/>
    <mergeCell ref="C87:AB87"/>
    <mergeCell ref="C89:AB89"/>
    <mergeCell ref="C90:AB90"/>
    <mergeCell ref="C1:AC1"/>
    <mergeCell ref="C3:I3"/>
    <mergeCell ref="K3:N3"/>
    <mergeCell ref="Q3:R3"/>
    <mergeCell ref="T3:V3"/>
    <mergeCell ref="X3:AC3"/>
  </mergeCells>
  <pageMargins left="0.74803149606299213" right="0.74803149606299213" top="0.98425196850393704" bottom="0.98425196850393704" header="0.51181102362204722" footer="0.51181102362204722"/>
  <pageSetup paperSize="8" scale="26"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BD7F4-17C5-4421-948C-A9F6CEB2891A}">
  <sheetPr codeName="Sheet23">
    <pageSetUpPr fitToPage="1"/>
  </sheetPr>
  <dimension ref="A1:BL106"/>
  <sheetViews>
    <sheetView showGridLines="0" view="pageBreakPreview" topLeftCell="A31" zoomScale="40" zoomScaleNormal="70" zoomScaleSheetLayoutView="55" zoomScalePageLayoutView="40" workbookViewId="0">
      <selection activeCell="D35" sqref="D35"/>
    </sheetView>
  </sheetViews>
  <sheetFormatPr defaultColWidth="9" defaultRowHeight="22.5"/>
  <cols>
    <col min="1" max="1" width="16.453125" style="113" customWidth="1"/>
    <col min="2" max="2" width="2.1796875" style="113" customWidth="1"/>
    <col min="3" max="3" width="7" style="175" customWidth="1"/>
    <col min="4" max="4" width="216.453125" style="176" customWidth="1"/>
    <col min="5" max="11" width="22.54296875" style="175" customWidth="1"/>
    <col min="12" max="12" width="2.1796875" style="113" customWidth="1"/>
    <col min="13" max="13" width="103" style="116" customWidth="1"/>
    <col min="14" max="14" width="20" style="116" customWidth="1"/>
    <col min="15" max="15" width="18.26953125" style="116" customWidth="1"/>
    <col min="16" max="16" width="15.26953125" style="116" customWidth="1"/>
    <col min="17" max="17" width="14.453125" style="116" customWidth="1"/>
    <col min="18" max="18" width="14" style="116" customWidth="1"/>
    <col min="19" max="19" width="22.7265625" style="116" customWidth="1"/>
    <col min="20" max="16384" width="9" style="116"/>
  </cols>
  <sheetData>
    <row r="1" spans="1:64" ht="41.15" customHeight="1" thickBot="1">
      <c r="C1" s="451" t="s">
        <v>612</v>
      </c>
      <c r="D1" s="451"/>
      <c r="E1" s="451"/>
      <c r="F1" s="451"/>
      <c r="G1" s="451"/>
      <c r="H1" s="451"/>
      <c r="I1" s="451"/>
      <c r="J1" s="114"/>
      <c r="K1" s="115"/>
    </row>
    <row r="2" spans="1:64" s="124" customFormat="1" ht="28.5" customHeight="1" thickBot="1">
      <c r="A2" s="117"/>
      <c r="B2" s="118"/>
      <c r="C2" s="119"/>
      <c r="D2" s="120"/>
      <c r="E2" s="121" t="s">
        <v>613</v>
      </c>
      <c r="F2" s="120" t="s">
        <v>1</v>
      </c>
      <c r="G2" s="120" t="s">
        <v>2</v>
      </c>
      <c r="H2" s="120" t="s">
        <v>3</v>
      </c>
      <c r="I2" s="120" t="s">
        <v>4</v>
      </c>
      <c r="J2" s="120" t="s">
        <v>5</v>
      </c>
      <c r="K2" s="122" t="s">
        <v>614</v>
      </c>
      <c r="L2" s="118"/>
      <c r="M2" s="123"/>
    </row>
    <row r="3" spans="1:64" s="130" customFormat="1" ht="28.5" customHeight="1">
      <c r="A3" s="1"/>
      <c r="B3" s="1"/>
      <c r="C3" s="125" t="s">
        <v>615</v>
      </c>
      <c r="D3" s="126"/>
      <c r="E3" s="127"/>
      <c r="F3" s="128"/>
      <c r="G3" s="128"/>
      <c r="H3" s="128"/>
      <c r="I3" s="128"/>
      <c r="J3" s="128"/>
      <c r="K3" s="129"/>
      <c r="L3" s="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1"/>
      <c r="AW3" s="131"/>
      <c r="AX3" s="131"/>
      <c r="AY3" s="131"/>
      <c r="AZ3" s="131"/>
      <c r="BA3" s="131"/>
      <c r="BB3" s="131"/>
      <c r="BC3" s="131"/>
      <c r="BD3" s="131"/>
      <c r="BE3" s="131"/>
      <c r="BF3" s="131"/>
      <c r="BG3" s="131"/>
      <c r="BH3" s="131"/>
      <c r="BI3" s="131"/>
      <c r="BJ3" s="131"/>
      <c r="BK3" s="131"/>
      <c r="BL3" s="131"/>
    </row>
    <row r="4" spans="1:64" s="130" customFormat="1" ht="45" customHeight="1">
      <c r="A4" s="1"/>
      <c r="C4" s="132">
        <v>1</v>
      </c>
      <c r="D4" s="133" t="s">
        <v>616</v>
      </c>
      <c r="E4" s="127" t="s">
        <v>7</v>
      </c>
      <c r="F4" s="128">
        <v>-26450</v>
      </c>
      <c r="G4" s="128">
        <v>-44360</v>
      </c>
      <c r="H4" s="128">
        <v>-48285</v>
      </c>
      <c r="I4" s="128">
        <v>-51770</v>
      </c>
      <c r="J4" s="128">
        <v>-55065</v>
      </c>
      <c r="K4" s="129">
        <v>-55160</v>
      </c>
      <c r="N4" s="452"/>
      <c r="O4" s="452"/>
    </row>
    <row r="5" spans="1:64" s="130" customFormat="1" ht="45" customHeight="1">
      <c r="A5" s="1"/>
      <c r="C5" s="132">
        <v>2</v>
      </c>
      <c r="D5" s="133" t="s">
        <v>617</v>
      </c>
      <c r="E5" s="127" t="s">
        <v>7</v>
      </c>
      <c r="F5" s="128">
        <v>1765</v>
      </c>
      <c r="G5" s="128">
        <v>-15360</v>
      </c>
      <c r="H5" s="128">
        <v>-19440</v>
      </c>
      <c r="I5" s="128">
        <v>-23820</v>
      </c>
      <c r="J5" s="128">
        <v>-25695</v>
      </c>
      <c r="K5" s="129">
        <v>-23125</v>
      </c>
      <c r="N5" s="134"/>
      <c r="O5" s="134"/>
    </row>
    <row r="6" spans="1:64" s="130" customFormat="1" ht="45" customHeight="1">
      <c r="A6" s="1"/>
      <c r="B6" s="1"/>
      <c r="C6" s="132">
        <v>3</v>
      </c>
      <c r="D6" s="133" t="s">
        <v>618</v>
      </c>
      <c r="E6" s="127" t="s">
        <v>7</v>
      </c>
      <c r="F6" s="128">
        <v>-1080</v>
      </c>
      <c r="G6" s="128">
        <v>-2925</v>
      </c>
      <c r="H6" s="128">
        <v>-2830</v>
      </c>
      <c r="I6" s="128">
        <v>-2000</v>
      </c>
      <c r="J6" s="128">
        <v>-1570</v>
      </c>
      <c r="K6" s="129">
        <v>-1410</v>
      </c>
      <c r="L6" s="1"/>
      <c r="N6" s="134"/>
      <c r="O6" s="134"/>
    </row>
    <row r="7" spans="1:64" s="130" customFormat="1" ht="45" customHeight="1">
      <c r="A7" s="1"/>
      <c r="B7" s="2"/>
      <c r="C7" s="132">
        <v>4</v>
      </c>
      <c r="D7" s="133" t="s">
        <v>619</v>
      </c>
      <c r="E7" s="128" t="s">
        <v>7</v>
      </c>
      <c r="F7" s="128">
        <v>-770</v>
      </c>
      <c r="G7" s="128">
        <v>-725</v>
      </c>
      <c r="H7" s="128">
        <v>-250</v>
      </c>
      <c r="I7" s="128">
        <v>-10</v>
      </c>
      <c r="J7" s="128">
        <v>0</v>
      </c>
      <c r="K7" s="129">
        <v>0</v>
      </c>
      <c r="L7" s="2"/>
      <c r="O7" s="134"/>
    </row>
    <row r="8" spans="1:64" s="130" customFormat="1" ht="53.15" customHeight="1">
      <c r="A8" s="1"/>
      <c r="B8" s="1"/>
      <c r="C8" s="132">
        <v>5</v>
      </c>
      <c r="D8" s="135" t="s">
        <v>620</v>
      </c>
      <c r="E8" s="128" t="s">
        <v>7</v>
      </c>
      <c r="F8" s="128">
        <v>0</v>
      </c>
      <c r="G8" s="128">
        <v>5</v>
      </c>
      <c r="H8" s="128">
        <v>30</v>
      </c>
      <c r="I8" s="128">
        <v>50</v>
      </c>
      <c r="J8" s="128">
        <v>80</v>
      </c>
      <c r="K8" s="129">
        <v>135</v>
      </c>
      <c r="L8" s="1"/>
      <c r="M8" s="136"/>
      <c r="N8" s="131"/>
      <c r="O8" s="131"/>
      <c r="P8" s="131"/>
      <c r="Q8" s="131"/>
      <c r="R8" s="131"/>
      <c r="S8" s="131"/>
      <c r="T8" s="131"/>
      <c r="U8" s="131"/>
      <c r="V8" s="131"/>
      <c r="W8" s="131"/>
      <c r="X8" s="131"/>
      <c r="Y8" s="131"/>
      <c r="Z8" s="131"/>
      <c r="AA8" s="131"/>
      <c r="AB8" s="131"/>
      <c r="AC8" s="131"/>
      <c r="AD8" s="131"/>
      <c r="AE8" s="131"/>
      <c r="AF8" s="131"/>
      <c r="AG8" s="131"/>
      <c r="AH8" s="131"/>
      <c r="AI8" s="131"/>
      <c r="AJ8" s="131"/>
      <c r="AK8" s="131"/>
      <c r="AL8" s="131"/>
      <c r="AM8" s="131"/>
      <c r="AN8" s="131"/>
      <c r="AO8" s="131"/>
      <c r="AP8" s="131"/>
      <c r="AQ8" s="131"/>
      <c r="AR8" s="131"/>
      <c r="AS8" s="131"/>
      <c r="AT8" s="131"/>
      <c r="AU8" s="131"/>
      <c r="AV8" s="131"/>
      <c r="AW8" s="131"/>
      <c r="AX8" s="131"/>
      <c r="AY8" s="131"/>
      <c r="AZ8" s="131"/>
      <c r="BA8" s="131"/>
      <c r="BB8" s="131"/>
      <c r="BC8" s="131"/>
      <c r="BD8" s="131"/>
      <c r="BE8" s="131"/>
      <c r="BF8" s="131"/>
      <c r="BG8" s="131"/>
      <c r="BH8" s="131"/>
      <c r="BI8" s="131"/>
      <c r="BJ8" s="131"/>
      <c r="BK8" s="131"/>
      <c r="BL8" s="131"/>
    </row>
    <row r="9" spans="1:64" s="130" customFormat="1" ht="53.15" customHeight="1">
      <c r="A9" s="1"/>
      <c r="B9" s="1"/>
      <c r="C9" s="132">
        <v>6</v>
      </c>
      <c r="D9" s="133" t="s">
        <v>621</v>
      </c>
      <c r="E9" s="127" t="s">
        <v>7</v>
      </c>
      <c r="F9" s="128">
        <v>-750</v>
      </c>
      <c r="G9" s="128">
        <v>-750</v>
      </c>
      <c r="H9" s="128">
        <v>-750</v>
      </c>
      <c r="I9" s="128">
        <v>0</v>
      </c>
      <c r="J9" s="128">
        <v>0</v>
      </c>
      <c r="K9" s="129">
        <v>0</v>
      </c>
      <c r="L9" s="1"/>
      <c r="N9" s="134"/>
      <c r="O9" s="134"/>
    </row>
    <row r="10" spans="1:64" s="130" customFormat="1" ht="53.15" customHeight="1" thickBot="1">
      <c r="A10" s="1"/>
      <c r="B10" s="1"/>
      <c r="C10" s="132">
        <v>7</v>
      </c>
      <c r="D10" s="133" t="s">
        <v>622</v>
      </c>
      <c r="E10" s="127" t="s">
        <v>7</v>
      </c>
      <c r="F10" s="128">
        <v>0</v>
      </c>
      <c r="G10" s="128">
        <v>225</v>
      </c>
      <c r="H10" s="128">
        <v>160</v>
      </c>
      <c r="I10" s="128">
        <v>195</v>
      </c>
      <c r="J10" s="128">
        <v>230</v>
      </c>
      <c r="K10" s="129">
        <v>260</v>
      </c>
      <c r="L10" s="1"/>
      <c r="N10" s="134"/>
      <c r="O10" s="134"/>
    </row>
    <row r="11" spans="1:64" s="130" customFormat="1" ht="45" customHeight="1">
      <c r="A11" s="1"/>
      <c r="B11" s="1"/>
      <c r="C11" s="137" t="s">
        <v>623</v>
      </c>
      <c r="D11" s="138"/>
      <c r="E11" s="139"/>
      <c r="F11" s="139"/>
      <c r="G11" s="139"/>
      <c r="H11" s="139"/>
      <c r="I11" s="139"/>
      <c r="J11" s="139"/>
      <c r="K11" s="140"/>
      <c r="L11" s="1"/>
      <c r="O11" s="131"/>
      <c r="P11" s="131"/>
      <c r="Q11" s="131"/>
      <c r="R11" s="131"/>
      <c r="S11" s="131"/>
      <c r="T11" s="131"/>
      <c r="U11" s="131"/>
      <c r="V11" s="131"/>
      <c r="W11" s="131"/>
      <c r="X11" s="131"/>
      <c r="Y11" s="131"/>
      <c r="Z11" s="131"/>
      <c r="AA11" s="131"/>
      <c r="AB11" s="131"/>
      <c r="AC11" s="131"/>
      <c r="AD11" s="131"/>
      <c r="AE11" s="131"/>
      <c r="AF11" s="131"/>
      <c r="AG11" s="131"/>
      <c r="AH11" s="131"/>
      <c r="AI11" s="131"/>
      <c r="AJ11" s="131"/>
      <c r="AK11" s="131"/>
      <c r="AL11" s="131"/>
      <c r="AM11" s="131"/>
      <c r="AN11" s="131"/>
      <c r="AO11" s="131"/>
      <c r="AP11" s="131"/>
      <c r="AQ11" s="131"/>
      <c r="AR11" s="131"/>
      <c r="AS11" s="131"/>
      <c r="AT11" s="131"/>
      <c r="AU11" s="131"/>
      <c r="AV11" s="131"/>
      <c r="AW11" s="131"/>
      <c r="AX11" s="131"/>
      <c r="AY11" s="131"/>
      <c r="AZ11" s="131"/>
      <c r="BA11" s="131"/>
      <c r="BB11" s="131"/>
      <c r="BC11" s="131"/>
      <c r="BD11" s="131"/>
      <c r="BE11" s="131"/>
      <c r="BF11" s="131"/>
      <c r="BG11" s="131"/>
      <c r="BH11" s="131"/>
      <c r="BI11" s="131"/>
      <c r="BJ11" s="131"/>
      <c r="BK11" s="131"/>
      <c r="BL11" s="131"/>
    </row>
    <row r="12" spans="1:64" s="130" customFormat="1" ht="52.4" customHeight="1">
      <c r="A12" s="1"/>
      <c r="B12" s="1"/>
      <c r="C12" s="132">
        <v>8</v>
      </c>
      <c r="D12" s="133" t="s">
        <v>624</v>
      </c>
      <c r="E12" s="127" t="s">
        <v>6</v>
      </c>
      <c r="F12" s="128">
        <v>0</v>
      </c>
      <c r="G12" s="128">
        <v>75</v>
      </c>
      <c r="H12" s="128">
        <v>895</v>
      </c>
      <c r="I12" s="128">
        <v>740</v>
      </c>
      <c r="J12" s="128">
        <v>635</v>
      </c>
      <c r="K12" s="129">
        <v>500</v>
      </c>
      <c r="L12" s="1"/>
      <c r="N12" s="141"/>
      <c r="O12" s="131"/>
      <c r="P12" s="131"/>
      <c r="Q12" s="131"/>
      <c r="R12" s="131"/>
      <c r="S12" s="131"/>
      <c r="T12" s="131"/>
      <c r="U12" s="131"/>
      <c r="V12" s="131"/>
      <c r="W12" s="131"/>
      <c r="X12" s="131"/>
      <c r="Y12" s="131"/>
      <c r="Z12" s="131"/>
      <c r="AA12" s="131"/>
      <c r="AB12" s="131"/>
      <c r="AC12" s="131"/>
      <c r="AD12" s="131"/>
      <c r="AE12" s="131"/>
      <c r="AF12" s="131"/>
      <c r="AG12" s="131"/>
      <c r="AH12" s="131"/>
      <c r="AI12" s="131"/>
      <c r="AJ12" s="131"/>
      <c r="AK12" s="131"/>
      <c r="AL12" s="131"/>
      <c r="AM12" s="131"/>
      <c r="AN12" s="131"/>
      <c r="AO12" s="131"/>
      <c r="AP12" s="131"/>
      <c r="AQ12" s="131"/>
      <c r="AR12" s="131"/>
      <c r="AS12" s="131"/>
      <c r="AT12" s="131"/>
      <c r="AU12" s="131"/>
      <c r="AV12" s="131"/>
      <c r="AW12" s="131"/>
      <c r="AX12" s="131"/>
      <c r="AY12" s="131"/>
      <c r="AZ12" s="131"/>
      <c r="BA12" s="131"/>
      <c r="BB12" s="131"/>
      <c r="BC12" s="131"/>
      <c r="BD12" s="131"/>
      <c r="BE12" s="131"/>
      <c r="BF12" s="131"/>
      <c r="BG12" s="131"/>
      <c r="BH12" s="131"/>
      <c r="BI12" s="131"/>
      <c r="BJ12" s="131"/>
      <c r="BK12" s="131"/>
      <c r="BL12" s="131"/>
    </row>
    <row r="13" spans="1:64" s="130" customFormat="1" ht="45" customHeight="1">
      <c r="A13" s="1"/>
      <c r="B13" s="1"/>
      <c r="C13" s="132">
        <v>9</v>
      </c>
      <c r="D13" s="133" t="s">
        <v>625</v>
      </c>
      <c r="E13" s="127" t="s">
        <v>6</v>
      </c>
      <c r="F13" s="128">
        <v>50</v>
      </c>
      <c r="G13" s="128">
        <v>255</v>
      </c>
      <c r="H13" s="128">
        <v>260</v>
      </c>
      <c r="I13" s="128">
        <v>215</v>
      </c>
      <c r="J13" s="128">
        <v>215</v>
      </c>
      <c r="K13" s="129">
        <v>215</v>
      </c>
      <c r="L13" s="1"/>
      <c r="N13" s="141"/>
      <c r="O13" s="131"/>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1"/>
      <c r="BD13" s="131"/>
      <c r="BE13" s="131"/>
      <c r="BF13" s="131"/>
      <c r="BG13" s="131"/>
      <c r="BH13" s="131"/>
      <c r="BI13" s="131"/>
      <c r="BJ13" s="131"/>
      <c r="BK13" s="131"/>
      <c r="BL13" s="131"/>
    </row>
    <row r="14" spans="1:64" s="130" customFormat="1" ht="45" customHeight="1">
      <c r="A14" s="1"/>
      <c r="B14" s="1"/>
      <c r="C14" s="132">
        <v>10</v>
      </c>
      <c r="D14" s="133" t="s">
        <v>626</v>
      </c>
      <c r="E14" s="127" t="s">
        <v>6</v>
      </c>
      <c r="F14" s="128">
        <v>5</v>
      </c>
      <c r="G14" s="128">
        <v>15</v>
      </c>
      <c r="H14" s="128">
        <v>15</v>
      </c>
      <c r="I14" s="128">
        <v>15</v>
      </c>
      <c r="J14" s="128">
        <v>15</v>
      </c>
      <c r="K14" s="129">
        <v>15</v>
      </c>
      <c r="L14" s="1"/>
      <c r="N14" s="141"/>
      <c r="O14" s="131"/>
      <c r="P14" s="131"/>
      <c r="Q14" s="131"/>
      <c r="R14" s="131"/>
      <c r="S14" s="131"/>
      <c r="T14" s="131"/>
      <c r="U14" s="131"/>
      <c r="V14" s="131"/>
      <c r="W14" s="131"/>
      <c r="X14" s="131"/>
      <c r="Y14" s="131"/>
      <c r="Z14" s="131"/>
      <c r="AA14" s="131"/>
      <c r="AB14" s="131"/>
      <c r="AC14" s="131"/>
      <c r="AD14" s="131"/>
      <c r="AE14" s="131"/>
      <c r="AF14" s="131"/>
      <c r="AG14" s="131"/>
      <c r="AH14" s="131"/>
      <c r="AI14" s="131"/>
      <c r="AJ14" s="131"/>
      <c r="AK14" s="131"/>
      <c r="AL14" s="131"/>
      <c r="AM14" s="131"/>
      <c r="AN14" s="131"/>
      <c r="AO14" s="131"/>
      <c r="AP14" s="131"/>
      <c r="AQ14" s="131"/>
      <c r="AR14" s="131"/>
      <c r="AS14" s="131"/>
      <c r="AT14" s="131"/>
      <c r="AU14" s="131"/>
      <c r="AV14" s="131"/>
      <c r="AW14" s="131"/>
      <c r="AX14" s="131"/>
      <c r="AY14" s="131"/>
      <c r="AZ14" s="131"/>
      <c r="BA14" s="131"/>
      <c r="BB14" s="131"/>
      <c r="BC14" s="131"/>
      <c r="BD14" s="131"/>
      <c r="BE14" s="131"/>
      <c r="BF14" s="131"/>
      <c r="BG14" s="131"/>
      <c r="BH14" s="131"/>
      <c r="BI14" s="131"/>
      <c r="BJ14" s="131"/>
      <c r="BK14" s="131"/>
      <c r="BL14" s="131"/>
    </row>
    <row r="15" spans="1:64" s="130" customFormat="1" ht="53.15" customHeight="1">
      <c r="A15" s="1"/>
      <c r="B15" s="1"/>
      <c r="C15" s="132">
        <v>11</v>
      </c>
      <c r="D15" s="133" t="s">
        <v>627</v>
      </c>
      <c r="E15" s="127" t="s">
        <v>6</v>
      </c>
      <c r="F15" s="128">
        <v>0</v>
      </c>
      <c r="G15" s="128" t="s">
        <v>8</v>
      </c>
      <c r="H15" s="128">
        <v>20</v>
      </c>
      <c r="I15" s="128">
        <v>35</v>
      </c>
      <c r="J15" s="128">
        <v>35</v>
      </c>
      <c r="K15" s="129">
        <v>35</v>
      </c>
      <c r="L15" s="1"/>
      <c r="N15" s="131"/>
      <c r="O15" s="131"/>
      <c r="P15" s="131"/>
      <c r="Q15" s="131"/>
      <c r="R15" s="131"/>
      <c r="S15" s="131"/>
      <c r="T15" s="131"/>
      <c r="U15" s="131"/>
      <c r="V15" s="131"/>
      <c r="W15" s="131"/>
      <c r="X15" s="131"/>
      <c r="Y15" s="131"/>
      <c r="Z15" s="131"/>
      <c r="AA15" s="131"/>
      <c r="AB15" s="131"/>
      <c r="AC15" s="131"/>
      <c r="AD15" s="131"/>
      <c r="AE15" s="131"/>
      <c r="AF15" s="131"/>
      <c r="AG15" s="131"/>
      <c r="AH15" s="131"/>
      <c r="AI15" s="131"/>
      <c r="AJ15" s="131"/>
      <c r="AK15" s="131"/>
      <c r="AL15" s="131"/>
      <c r="AM15" s="131"/>
      <c r="AN15" s="131"/>
      <c r="AO15" s="131"/>
      <c r="AP15" s="131"/>
      <c r="AQ15" s="131"/>
      <c r="AR15" s="131"/>
      <c r="AS15" s="131"/>
      <c r="AT15" s="131"/>
      <c r="AU15" s="131"/>
      <c r="AV15" s="131"/>
      <c r="AW15" s="131"/>
      <c r="AX15" s="131"/>
      <c r="AY15" s="131"/>
      <c r="AZ15" s="131"/>
      <c r="BA15" s="131"/>
      <c r="BB15" s="131"/>
      <c r="BC15" s="131"/>
      <c r="BD15" s="131"/>
      <c r="BE15" s="131"/>
      <c r="BF15" s="131"/>
      <c r="BG15" s="131"/>
      <c r="BH15" s="131"/>
      <c r="BI15" s="131"/>
      <c r="BJ15" s="131"/>
      <c r="BK15" s="131"/>
      <c r="BL15" s="131"/>
    </row>
    <row r="16" spans="1:64" s="130" customFormat="1" ht="45" customHeight="1">
      <c r="A16" s="1"/>
      <c r="B16" s="1"/>
      <c r="C16" s="132">
        <v>12</v>
      </c>
      <c r="D16" s="133" t="s">
        <v>628</v>
      </c>
      <c r="E16" s="127" t="s">
        <v>6</v>
      </c>
      <c r="F16" s="128" t="s">
        <v>8</v>
      </c>
      <c r="G16" s="128">
        <v>5</v>
      </c>
      <c r="H16" s="128">
        <v>5</v>
      </c>
      <c r="I16" s="128">
        <v>5</v>
      </c>
      <c r="J16" s="128">
        <v>5</v>
      </c>
      <c r="K16" s="129">
        <v>5</v>
      </c>
      <c r="L16" s="1"/>
      <c r="N16" s="131"/>
      <c r="O16" s="131"/>
      <c r="P16" s="131"/>
      <c r="Q16" s="131"/>
      <c r="R16" s="131"/>
      <c r="S16" s="131"/>
      <c r="T16" s="131"/>
      <c r="U16" s="131"/>
      <c r="V16" s="131"/>
      <c r="W16" s="131"/>
      <c r="X16" s="131"/>
      <c r="Y16" s="131"/>
      <c r="Z16" s="131"/>
      <c r="AA16" s="131"/>
      <c r="AB16" s="131"/>
      <c r="AC16" s="131"/>
      <c r="AD16" s="131"/>
      <c r="AE16" s="131"/>
      <c r="AF16" s="131"/>
      <c r="AG16" s="131"/>
      <c r="AH16" s="131"/>
      <c r="AI16" s="131"/>
      <c r="AJ16" s="131"/>
      <c r="AK16" s="131"/>
      <c r="AL16" s="131"/>
      <c r="AM16" s="131"/>
      <c r="AN16" s="131"/>
      <c r="AO16" s="131"/>
      <c r="AP16" s="131"/>
      <c r="AQ16" s="131"/>
      <c r="AR16" s="131"/>
      <c r="AS16" s="131"/>
      <c r="AT16" s="131"/>
      <c r="AU16" s="131"/>
      <c r="AV16" s="131"/>
      <c r="AW16" s="131"/>
      <c r="AX16" s="131"/>
      <c r="AY16" s="131"/>
      <c r="AZ16" s="131"/>
      <c r="BA16" s="131"/>
      <c r="BB16" s="131"/>
      <c r="BC16" s="131"/>
      <c r="BD16" s="131"/>
      <c r="BE16" s="131"/>
      <c r="BF16" s="131"/>
      <c r="BG16" s="131"/>
      <c r="BH16" s="131"/>
      <c r="BI16" s="131"/>
      <c r="BJ16" s="131"/>
      <c r="BK16" s="131"/>
      <c r="BL16" s="131"/>
    </row>
    <row r="17" spans="1:64" s="130" customFormat="1" ht="53.15" customHeight="1">
      <c r="A17" s="1"/>
      <c r="B17" s="1"/>
      <c r="C17" s="132">
        <v>13</v>
      </c>
      <c r="D17" s="133" t="s">
        <v>629</v>
      </c>
      <c r="E17" s="127" t="s">
        <v>6</v>
      </c>
      <c r="F17" s="128">
        <v>5</v>
      </c>
      <c r="G17" s="128">
        <v>10</v>
      </c>
      <c r="H17" s="128">
        <v>5</v>
      </c>
      <c r="I17" s="128">
        <v>5</v>
      </c>
      <c r="J17" s="128">
        <v>5</v>
      </c>
      <c r="K17" s="129">
        <v>5</v>
      </c>
      <c r="L17" s="1"/>
      <c r="N17" s="131"/>
      <c r="O17" s="131"/>
      <c r="P17" s="131"/>
      <c r="Q17" s="131"/>
      <c r="R17" s="131"/>
      <c r="S17" s="131"/>
      <c r="T17" s="131"/>
      <c r="U17" s="131"/>
      <c r="V17" s="131"/>
      <c r="W17" s="131"/>
      <c r="X17" s="131"/>
      <c r="Y17" s="131"/>
      <c r="Z17" s="131"/>
      <c r="AA17" s="131"/>
      <c r="AB17" s="131"/>
      <c r="AC17" s="131"/>
      <c r="AD17" s="131"/>
      <c r="AE17" s="131"/>
      <c r="AF17" s="131"/>
      <c r="AG17" s="131"/>
      <c r="AH17" s="131"/>
      <c r="AI17" s="131"/>
      <c r="AJ17" s="131"/>
      <c r="AK17" s="131"/>
      <c r="AL17" s="131"/>
      <c r="AM17" s="131"/>
      <c r="AN17" s="131"/>
      <c r="AO17" s="131"/>
      <c r="AP17" s="131"/>
      <c r="AQ17" s="131"/>
      <c r="AR17" s="131"/>
      <c r="AS17" s="131"/>
      <c r="AT17" s="131"/>
      <c r="AU17" s="131"/>
      <c r="AV17" s="131"/>
      <c r="AW17" s="131"/>
      <c r="AX17" s="131"/>
      <c r="AY17" s="131"/>
      <c r="AZ17" s="131"/>
      <c r="BA17" s="131"/>
      <c r="BB17" s="131"/>
      <c r="BC17" s="131"/>
      <c r="BD17" s="131"/>
      <c r="BE17" s="131"/>
      <c r="BF17" s="131"/>
      <c r="BG17" s="131"/>
      <c r="BH17" s="131"/>
      <c r="BI17" s="131"/>
      <c r="BJ17" s="131"/>
      <c r="BK17" s="131"/>
      <c r="BL17" s="131"/>
    </row>
    <row r="18" spans="1:64" s="130" customFormat="1" ht="53.15" customHeight="1">
      <c r="A18" s="1"/>
      <c r="B18" s="1"/>
      <c r="C18" s="132">
        <v>14</v>
      </c>
      <c r="D18" s="133" t="s">
        <v>630</v>
      </c>
      <c r="E18" s="127" t="s">
        <v>6</v>
      </c>
      <c r="F18" s="128">
        <v>0</v>
      </c>
      <c r="G18" s="128">
        <v>0</v>
      </c>
      <c r="H18" s="128">
        <v>35</v>
      </c>
      <c r="I18" s="128">
        <v>35</v>
      </c>
      <c r="J18" s="128">
        <v>35</v>
      </c>
      <c r="K18" s="129">
        <v>35</v>
      </c>
      <c r="L18" s="1"/>
      <c r="N18" s="131"/>
      <c r="O18" s="131"/>
      <c r="P18" s="131"/>
      <c r="Q18" s="131"/>
      <c r="R18" s="131"/>
      <c r="S18" s="131"/>
      <c r="T18" s="131"/>
      <c r="U18" s="131"/>
      <c r="V18" s="131"/>
      <c r="W18" s="131"/>
      <c r="X18" s="131"/>
      <c r="Y18" s="131"/>
      <c r="Z18" s="131"/>
      <c r="AA18" s="131"/>
      <c r="AB18" s="131"/>
      <c r="AC18" s="131"/>
      <c r="AD18" s="131"/>
      <c r="AE18" s="131"/>
      <c r="AF18" s="131"/>
      <c r="AG18" s="131"/>
      <c r="AH18" s="131"/>
      <c r="AI18" s="131"/>
      <c r="AJ18" s="131"/>
      <c r="AK18" s="131"/>
      <c r="AL18" s="131"/>
      <c r="AM18" s="131"/>
      <c r="AN18" s="131"/>
      <c r="AO18" s="131"/>
      <c r="AP18" s="131"/>
      <c r="AQ18" s="131"/>
      <c r="AR18" s="131"/>
      <c r="AS18" s="131"/>
      <c r="AT18" s="131"/>
      <c r="AU18" s="131"/>
      <c r="AV18" s="131"/>
      <c r="AW18" s="131"/>
      <c r="AX18" s="131"/>
      <c r="AY18" s="131"/>
      <c r="AZ18" s="131"/>
      <c r="BA18" s="131"/>
      <c r="BB18" s="131"/>
      <c r="BC18" s="131"/>
      <c r="BD18" s="131"/>
      <c r="BE18" s="131"/>
      <c r="BF18" s="131"/>
      <c r="BG18" s="131"/>
      <c r="BH18" s="131"/>
      <c r="BI18" s="131"/>
      <c r="BJ18" s="131"/>
      <c r="BK18" s="131"/>
      <c r="BL18" s="131"/>
    </row>
    <row r="19" spans="1:64" s="130" customFormat="1" ht="45" customHeight="1">
      <c r="A19" s="1"/>
      <c r="B19" s="1"/>
      <c r="C19" s="132">
        <v>15</v>
      </c>
      <c r="D19" s="133" t="s">
        <v>631</v>
      </c>
      <c r="E19" s="127" t="s">
        <v>6</v>
      </c>
      <c r="F19" s="128">
        <v>0</v>
      </c>
      <c r="G19" s="128">
        <v>0</v>
      </c>
      <c r="H19" s="128">
        <v>275</v>
      </c>
      <c r="I19" s="128">
        <v>220</v>
      </c>
      <c r="J19" s="128">
        <v>195</v>
      </c>
      <c r="K19" s="129">
        <v>175</v>
      </c>
      <c r="L19" s="1"/>
      <c r="N19" s="141"/>
      <c r="O19" s="131"/>
      <c r="P19" s="131"/>
      <c r="Q19" s="131"/>
      <c r="R19" s="131"/>
      <c r="S19" s="131"/>
      <c r="T19" s="131"/>
      <c r="U19" s="131"/>
      <c r="V19" s="131"/>
      <c r="W19" s="131"/>
      <c r="X19" s="131"/>
      <c r="Y19" s="131"/>
      <c r="Z19" s="131"/>
      <c r="AA19" s="131"/>
      <c r="AB19" s="131"/>
      <c r="AC19" s="131"/>
      <c r="AD19" s="131"/>
      <c r="AE19" s="131"/>
      <c r="AF19" s="131"/>
      <c r="AG19" s="131"/>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1"/>
      <c r="BD19" s="131"/>
      <c r="BE19" s="131"/>
      <c r="BF19" s="131"/>
      <c r="BG19" s="131"/>
      <c r="BH19" s="131"/>
      <c r="BI19" s="131"/>
      <c r="BJ19" s="131"/>
      <c r="BK19" s="131"/>
      <c r="BL19" s="131"/>
    </row>
    <row r="20" spans="1:64" s="130" customFormat="1" ht="45" customHeight="1" thickBot="1">
      <c r="A20" s="1"/>
      <c r="B20" s="1"/>
      <c r="C20" s="132">
        <v>16</v>
      </c>
      <c r="D20" s="133" t="s">
        <v>632</v>
      </c>
      <c r="E20" s="127" t="s">
        <v>6</v>
      </c>
      <c r="F20" s="128">
        <v>0</v>
      </c>
      <c r="G20" s="128" t="s">
        <v>8</v>
      </c>
      <c r="H20" s="128">
        <v>5</v>
      </c>
      <c r="I20" s="128">
        <v>35</v>
      </c>
      <c r="J20" s="128">
        <v>40</v>
      </c>
      <c r="K20" s="129">
        <v>40</v>
      </c>
      <c r="L20" s="1"/>
      <c r="N20" s="141"/>
      <c r="O20" s="131"/>
      <c r="P20" s="131"/>
      <c r="Q20" s="131"/>
      <c r="R20" s="131"/>
      <c r="S20" s="131"/>
      <c r="T20" s="131"/>
      <c r="U20" s="131"/>
      <c r="V20" s="131"/>
      <c r="W20" s="131"/>
      <c r="X20" s="131"/>
      <c r="Y20" s="131"/>
      <c r="Z20" s="131"/>
      <c r="AA20" s="131"/>
      <c r="AB20" s="131"/>
      <c r="AC20" s="131"/>
      <c r="AD20" s="131"/>
      <c r="AE20" s="131"/>
      <c r="AF20" s="131"/>
      <c r="AG20" s="131"/>
      <c r="AH20" s="131"/>
      <c r="AI20" s="131"/>
      <c r="AJ20" s="131"/>
      <c r="AK20" s="131"/>
      <c r="AL20" s="131"/>
      <c r="AM20" s="131"/>
      <c r="AN20" s="131"/>
      <c r="AO20" s="131"/>
      <c r="AP20" s="131"/>
      <c r="AQ20" s="131"/>
      <c r="AR20" s="131"/>
      <c r="AS20" s="131"/>
      <c r="AT20" s="131"/>
      <c r="AU20" s="131"/>
      <c r="AV20" s="131"/>
      <c r="AW20" s="131"/>
      <c r="AX20" s="131"/>
      <c r="AY20" s="131"/>
      <c r="AZ20" s="131"/>
      <c r="BA20" s="131"/>
      <c r="BB20" s="131"/>
      <c r="BC20" s="131"/>
      <c r="BD20" s="131"/>
      <c r="BE20" s="131"/>
      <c r="BF20" s="131"/>
      <c r="BG20" s="131"/>
      <c r="BH20" s="131"/>
      <c r="BI20" s="131"/>
      <c r="BJ20" s="131"/>
      <c r="BK20" s="131"/>
      <c r="BL20" s="131"/>
    </row>
    <row r="21" spans="1:64" s="130" customFormat="1" ht="45" customHeight="1">
      <c r="A21" s="1"/>
      <c r="B21" s="1"/>
      <c r="C21" s="137" t="s">
        <v>633</v>
      </c>
      <c r="D21" s="138"/>
      <c r="E21" s="139"/>
      <c r="F21" s="139"/>
      <c r="G21" s="139"/>
      <c r="H21" s="139"/>
      <c r="I21" s="139"/>
      <c r="J21" s="139"/>
      <c r="K21" s="140"/>
      <c r="L21" s="1"/>
      <c r="O21" s="131"/>
      <c r="P21" s="131"/>
      <c r="Q21" s="131"/>
      <c r="R21" s="131"/>
      <c r="S21" s="131"/>
      <c r="T21" s="131"/>
      <c r="U21" s="131"/>
      <c r="V21" s="131"/>
      <c r="W21" s="131"/>
      <c r="X21" s="131"/>
      <c r="Y21" s="131"/>
      <c r="Z21" s="131"/>
      <c r="AA21" s="131"/>
      <c r="AB21" s="131"/>
      <c r="AC21" s="131"/>
      <c r="AD21" s="131"/>
      <c r="AE21" s="131"/>
      <c r="AF21" s="131"/>
      <c r="AG21" s="131"/>
      <c r="AH21" s="131"/>
      <c r="AI21" s="131"/>
      <c r="AJ21" s="131"/>
      <c r="AK21" s="131"/>
      <c r="AL21" s="131"/>
      <c r="AM21" s="131"/>
      <c r="AN21" s="131"/>
      <c r="AO21" s="131"/>
      <c r="AP21" s="131"/>
      <c r="AQ21" s="131"/>
      <c r="AR21" s="131"/>
      <c r="AS21" s="131"/>
      <c r="AT21" s="131"/>
      <c r="AU21" s="131"/>
      <c r="AV21" s="131"/>
      <c r="AW21" s="131"/>
      <c r="AX21" s="131"/>
      <c r="AY21" s="131"/>
      <c r="AZ21" s="131"/>
      <c r="BA21" s="131"/>
      <c r="BB21" s="131"/>
      <c r="BC21" s="131"/>
      <c r="BD21" s="131"/>
      <c r="BE21" s="131"/>
      <c r="BF21" s="131"/>
      <c r="BG21" s="131"/>
      <c r="BH21" s="131"/>
      <c r="BI21" s="131"/>
      <c r="BJ21" s="131"/>
      <c r="BK21" s="131"/>
      <c r="BL21" s="131"/>
    </row>
    <row r="22" spans="1:64" s="130" customFormat="1" ht="45" customHeight="1">
      <c r="A22" s="1"/>
      <c r="B22" s="1"/>
      <c r="C22" s="132">
        <v>17</v>
      </c>
      <c r="D22" s="133" t="s">
        <v>634</v>
      </c>
      <c r="E22" s="127" t="s">
        <v>6</v>
      </c>
      <c r="F22" s="128">
        <v>10</v>
      </c>
      <c r="G22" s="128">
        <v>165</v>
      </c>
      <c r="H22" s="128">
        <v>540</v>
      </c>
      <c r="I22" s="128">
        <v>1150</v>
      </c>
      <c r="J22" s="128">
        <v>1940</v>
      </c>
      <c r="K22" s="129">
        <v>2725</v>
      </c>
      <c r="L22" s="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1"/>
      <c r="BD22" s="131"/>
      <c r="BE22" s="131"/>
      <c r="BF22" s="131"/>
      <c r="BG22" s="131"/>
      <c r="BH22" s="131"/>
      <c r="BI22" s="131"/>
      <c r="BJ22" s="131"/>
      <c r="BK22" s="131"/>
      <c r="BL22" s="131"/>
    </row>
    <row r="23" spans="1:64" s="130" customFormat="1" ht="45" customHeight="1">
      <c r="A23" s="1"/>
      <c r="B23" s="1"/>
      <c r="C23" s="132">
        <v>18</v>
      </c>
      <c r="D23" s="133" t="s">
        <v>635</v>
      </c>
      <c r="E23" s="127" t="s">
        <v>6</v>
      </c>
      <c r="F23" s="128">
        <v>275</v>
      </c>
      <c r="G23" s="128">
        <v>815</v>
      </c>
      <c r="H23" s="128">
        <v>1230</v>
      </c>
      <c r="I23" s="128">
        <v>1490</v>
      </c>
      <c r="J23" s="128">
        <v>1515</v>
      </c>
      <c r="K23" s="129">
        <v>2030</v>
      </c>
      <c r="L23" s="1"/>
      <c r="O23" s="131"/>
      <c r="P23" s="131"/>
      <c r="Q23" s="131"/>
      <c r="R23" s="131"/>
      <c r="S23" s="131"/>
      <c r="T23" s="131"/>
      <c r="U23" s="131"/>
      <c r="V23" s="131"/>
      <c r="W23" s="131"/>
      <c r="X23" s="131"/>
      <c r="Y23" s="131"/>
      <c r="Z23" s="131"/>
      <c r="AA23" s="131"/>
      <c r="AB23" s="131"/>
      <c r="AC23" s="131"/>
      <c r="AD23" s="131"/>
      <c r="AE23" s="131"/>
      <c r="AF23" s="131"/>
      <c r="AG23" s="131"/>
      <c r="AH23" s="131"/>
      <c r="AI23" s="131"/>
      <c r="AJ23" s="131"/>
      <c r="AK23" s="131"/>
      <c r="AL23" s="131"/>
      <c r="AM23" s="131"/>
      <c r="AN23" s="131"/>
      <c r="AO23" s="131"/>
      <c r="AP23" s="131"/>
      <c r="AQ23" s="131"/>
      <c r="AR23" s="131"/>
      <c r="AS23" s="131"/>
      <c r="AT23" s="131"/>
      <c r="AU23" s="131"/>
      <c r="AV23" s="131"/>
      <c r="AW23" s="131"/>
      <c r="AX23" s="131"/>
      <c r="AY23" s="131"/>
      <c r="AZ23" s="131"/>
      <c r="BA23" s="131"/>
      <c r="BB23" s="131"/>
      <c r="BC23" s="131"/>
      <c r="BD23" s="131"/>
      <c r="BE23" s="131"/>
      <c r="BF23" s="131"/>
      <c r="BG23" s="131"/>
      <c r="BH23" s="131"/>
      <c r="BI23" s="131"/>
      <c r="BJ23" s="131"/>
      <c r="BK23" s="131"/>
      <c r="BL23" s="131"/>
    </row>
    <row r="24" spans="1:64" s="130" customFormat="1" ht="45" customHeight="1">
      <c r="A24" s="1"/>
      <c r="B24" s="1"/>
      <c r="C24" s="132">
        <v>19</v>
      </c>
      <c r="D24" s="133" t="s">
        <v>636</v>
      </c>
      <c r="E24" s="127" t="s">
        <v>6</v>
      </c>
      <c r="F24" s="128" t="s">
        <v>8</v>
      </c>
      <c r="G24" s="128">
        <v>35</v>
      </c>
      <c r="H24" s="128">
        <v>155</v>
      </c>
      <c r="I24" s="128">
        <v>305</v>
      </c>
      <c r="J24" s="128">
        <v>485</v>
      </c>
      <c r="K24" s="129">
        <v>700</v>
      </c>
      <c r="L24" s="1"/>
      <c r="N24" s="141"/>
      <c r="O24" s="131"/>
      <c r="P24" s="131"/>
      <c r="Q24" s="131"/>
      <c r="R24" s="131"/>
      <c r="S24" s="131"/>
      <c r="T24" s="131"/>
      <c r="U24" s="131"/>
      <c r="V24" s="131"/>
      <c r="W24" s="131"/>
      <c r="X24" s="131"/>
      <c r="Y24" s="131"/>
      <c r="Z24" s="131"/>
      <c r="AA24" s="131"/>
      <c r="AB24" s="131"/>
      <c r="AC24" s="131"/>
      <c r="AD24" s="131"/>
      <c r="AE24" s="131"/>
      <c r="AF24" s="131"/>
      <c r="AG24" s="131"/>
      <c r="AH24" s="131"/>
      <c r="AI24" s="131"/>
      <c r="AJ24" s="131"/>
      <c r="AK24" s="131"/>
      <c r="AL24" s="131"/>
      <c r="AM24" s="131"/>
      <c r="AN24" s="131"/>
      <c r="AO24" s="131"/>
      <c r="AP24" s="131"/>
      <c r="AQ24" s="131"/>
      <c r="AR24" s="131"/>
      <c r="AS24" s="131"/>
      <c r="AT24" s="131"/>
      <c r="AU24" s="131"/>
      <c r="AV24" s="131"/>
      <c r="AW24" s="131"/>
      <c r="AX24" s="131"/>
      <c r="AY24" s="131"/>
      <c r="AZ24" s="131"/>
      <c r="BA24" s="131"/>
      <c r="BB24" s="131"/>
      <c r="BC24" s="131"/>
      <c r="BD24" s="131"/>
      <c r="BE24" s="131"/>
      <c r="BF24" s="131"/>
      <c r="BG24" s="131"/>
      <c r="BH24" s="131"/>
      <c r="BI24" s="131"/>
      <c r="BJ24" s="131"/>
      <c r="BK24" s="131"/>
      <c r="BL24" s="131"/>
    </row>
    <row r="25" spans="1:64" s="149" customFormat="1" ht="45" customHeight="1" thickBot="1">
      <c r="A25" s="142"/>
      <c r="B25" s="142"/>
      <c r="C25" s="143"/>
      <c r="D25" s="144" t="s">
        <v>637</v>
      </c>
      <c r="E25" s="145"/>
      <c r="F25" s="146">
        <v>350</v>
      </c>
      <c r="G25" s="146">
        <v>1375</v>
      </c>
      <c r="H25" s="146">
        <v>3445</v>
      </c>
      <c r="I25" s="146">
        <v>4240</v>
      </c>
      <c r="J25" s="146">
        <v>5120</v>
      </c>
      <c r="K25" s="147">
        <v>6485</v>
      </c>
      <c r="L25" s="142"/>
      <c r="M25" s="148"/>
      <c r="O25" s="150"/>
      <c r="P25" s="150"/>
      <c r="Q25" s="150"/>
      <c r="R25" s="150"/>
      <c r="S25" s="150"/>
      <c r="T25" s="150"/>
      <c r="U25" s="150"/>
      <c r="V25" s="150"/>
      <c r="W25" s="150"/>
      <c r="X25" s="150"/>
      <c r="Y25" s="150"/>
      <c r="Z25" s="150"/>
      <c r="AA25" s="150"/>
      <c r="AB25" s="150"/>
      <c r="AC25" s="150"/>
      <c r="AD25" s="150"/>
      <c r="AE25" s="150"/>
      <c r="AF25" s="150"/>
      <c r="AG25" s="150"/>
      <c r="AH25" s="150"/>
      <c r="AI25" s="150"/>
      <c r="AJ25" s="150"/>
      <c r="AK25" s="150"/>
      <c r="AL25" s="150"/>
      <c r="AM25" s="150"/>
      <c r="AN25" s="150"/>
      <c r="AO25" s="150"/>
      <c r="AP25" s="150"/>
      <c r="AQ25" s="150"/>
      <c r="AR25" s="150"/>
      <c r="AS25" s="150"/>
      <c r="AT25" s="150"/>
      <c r="AU25" s="150"/>
      <c r="AV25" s="150"/>
      <c r="AW25" s="150"/>
      <c r="AX25" s="150"/>
      <c r="AY25" s="150"/>
      <c r="AZ25" s="150"/>
      <c r="BA25" s="150"/>
      <c r="BB25" s="150"/>
      <c r="BC25" s="150"/>
      <c r="BD25" s="150"/>
      <c r="BE25" s="150"/>
      <c r="BF25" s="150"/>
      <c r="BG25" s="150"/>
      <c r="BH25" s="150"/>
      <c r="BI25" s="150"/>
      <c r="BJ25" s="150"/>
      <c r="BK25" s="150"/>
      <c r="BL25" s="150"/>
    </row>
    <row r="26" spans="1:64" s="130" customFormat="1" ht="45" customHeight="1">
      <c r="A26" s="1"/>
      <c r="B26" s="1"/>
      <c r="C26" s="137" t="s">
        <v>638</v>
      </c>
      <c r="D26" s="138"/>
      <c r="E26" s="139"/>
      <c r="F26" s="139"/>
      <c r="G26" s="139"/>
      <c r="H26" s="139"/>
      <c r="I26" s="139"/>
      <c r="J26" s="139"/>
      <c r="K26" s="140"/>
      <c r="L26" s="1"/>
      <c r="O26" s="131"/>
      <c r="P26" s="131"/>
      <c r="Q26" s="131"/>
      <c r="R26" s="131"/>
      <c r="S26" s="131"/>
      <c r="T26" s="131"/>
      <c r="U26" s="131"/>
      <c r="V26" s="131"/>
      <c r="W26" s="131"/>
      <c r="X26" s="131"/>
      <c r="Y26" s="131"/>
      <c r="Z26" s="131"/>
      <c r="AA26" s="131"/>
      <c r="AB26" s="131"/>
      <c r="AC26" s="131"/>
      <c r="AD26" s="131"/>
      <c r="AE26" s="131"/>
      <c r="AF26" s="131"/>
      <c r="AG26" s="131"/>
      <c r="AH26" s="131"/>
      <c r="AI26" s="131"/>
      <c r="AJ26" s="131"/>
      <c r="AK26" s="131"/>
      <c r="AL26" s="131"/>
      <c r="AM26" s="131"/>
      <c r="AN26" s="131"/>
      <c r="AO26" s="131"/>
      <c r="AP26" s="131"/>
      <c r="AQ26" s="131"/>
      <c r="AR26" s="131"/>
      <c r="AS26" s="131"/>
      <c r="AT26" s="131"/>
      <c r="AU26" s="131"/>
      <c r="AV26" s="131"/>
      <c r="AW26" s="131"/>
      <c r="AX26" s="131"/>
      <c r="AY26" s="131"/>
      <c r="AZ26" s="131"/>
      <c r="BA26" s="131"/>
      <c r="BB26" s="131"/>
      <c r="BC26" s="131"/>
      <c r="BD26" s="131"/>
      <c r="BE26" s="131"/>
      <c r="BF26" s="131"/>
      <c r="BG26" s="131"/>
      <c r="BH26" s="131"/>
      <c r="BI26" s="131"/>
      <c r="BJ26" s="131"/>
      <c r="BK26" s="131"/>
      <c r="BL26" s="131"/>
    </row>
    <row r="27" spans="1:64" s="130" customFormat="1" ht="72.650000000000006" customHeight="1">
      <c r="A27" s="1"/>
      <c r="B27" s="1"/>
      <c r="C27" s="132">
        <v>20</v>
      </c>
      <c r="D27" s="133" t="s">
        <v>639</v>
      </c>
      <c r="E27" s="127" t="s">
        <v>6</v>
      </c>
      <c r="F27" s="128">
        <v>0</v>
      </c>
      <c r="G27" s="128" t="s">
        <v>8</v>
      </c>
      <c r="H27" s="128">
        <v>4170</v>
      </c>
      <c r="I27" s="128">
        <v>5895</v>
      </c>
      <c r="J27" s="128">
        <v>2545</v>
      </c>
      <c r="K27" s="129">
        <v>95</v>
      </c>
      <c r="L27" s="1"/>
      <c r="M27" s="151"/>
      <c r="N27" s="131"/>
      <c r="O27" s="131"/>
      <c r="P27" s="131"/>
      <c r="Q27" s="131"/>
      <c r="R27" s="131"/>
      <c r="S27" s="131"/>
      <c r="T27" s="131"/>
      <c r="U27" s="131"/>
      <c r="V27" s="131"/>
      <c r="W27" s="131"/>
      <c r="X27" s="131"/>
      <c r="Y27" s="131"/>
      <c r="Z27" s="131"/>
      <c r="AA27" s="131"/>
      <c r="AB27" s="131"/>
      <c r="AC27" s="131"/>
      <c r="AD27" s="131"/>
      <c r="AE27" s="131"/>
      <c r="AF27" s="131"/>
      <c r="AG27" s="131"/>
      <c r="AH27" s="131"/>
      <c r="AI27" s="131"/>
      <c r="AJ27" s="131"/>
      <c r="AK27" s="131"/>
      <c r="AL27" s="131"/>
      <c r="AM27" s="131"/>
      <c r="AN27" s="131"/>
      <c r="AO27" s="131"/>
      <c r="AP27" s="131"/>
      <c r="AQ27" s="131"/>
      <c r="AR27" s="131"/>
      <c r="AS27" s="131"/>
      <c r="AT27" s="131"/>
      <c r="AU27" s="131"/>
      <c r="AV27" s="131"/>
      <c r="AW27" s="131"/>
      <c r="AX27" s="131"/>
      <c r="AY27" s="131"/>
      <c r="AZ27" s="131"/>
      <c r="BA27" s="131"/>
      <c r="BB27" s="131"/>
      <c r="BC27" s="131"/>
      <c r="BD27" s="131"/>
      <c r="BE27" s="131"/>
      <c r="BF27" s="131"/>
      <c r="BG27" s="131"/>
      <c r="BH27" s="131"/>
      <c r="BI27" s="131"/>
      <c r="BJ27" s="131"/>
      <c r="BK27" s="131"/>
      <c r="BL27" s="131"/>
    </row>
    <row r="28" spans="1:64" s="130" customFormat="1" ht="76.400000000000006" customHeight="1">
      <c r="A28" s="1"/>
      <c r="B28" s="1"/>
      <c r="C28" s="132">
        <v>21</v>
      </c>
      <c r="D28" s="135" t="s">
        <v>640</v>
      </c>
      <c r="E28" s="127" t="s">
        <v>6</v>
      </c>
      <c r="F28" s="128">
        <v>0</v>
      </c>
      <c r="G28" s="128">
        <v>0</v>
      </c>
      <c r="H28" s="128">
        <v>-5</v>
      </c>
      <c r="I28" s="128">
        <v>140</v>
      </c>
      <c r="J28" s="128">
        <v>80</v>
      </c>
      <c r="K28" s="129">
        <v>85</v>
      </c>
      <c r="L28" s="1"/>
      <c r="N28" s="131"/>
      <c r="O28" s="131"/>
      <c r="P28" s="131"/>
      <c r="Q28" s="131"/>
      <c r="R28" s="131"/>
      <c r="S28" s="131"/>
      <c r="T28" s="131"/>
      <c r="U28" s="131"/>
      <c r="V28" s="131"/>
      <c r="W28" s="131"/>
      <c r="X28" s="131"/>
      <c r="Y28" s="131"/>
      <c r="Z28" s="131"/>
      <c r="AA28" s="131"/>
      <c r="AB28" s="131"/>
      <c r="AC28" s="131"/>
      <c r="AD28" s="131"/>
      <c r="AE28" s="131"/>
      <c r="AF28" s="131"/>
      <c r="AG28" s="131"/>
      <c r="AH28" s="131"/>
      <c r="AI28" s="131"/>
      <c r="AJ28" s="131"/>
      <c r="AK28" s="131"/>
      <c r="AL28" s="131"/>
      <c r="AM28" s="131"/>
      <c r="AN28" s="131"/>
      <c r="AO28" s="131"/>
      <c r="AP28" s="131"/>
      <c r="AQ28" s="131"/>
      <c r="AR28" s="131"/>
      <c r="AS28" s="131"/>
      <c r="AT28" s="131"/>
      <c r="AU28" s="131"/>
      <c r="AV28" s="131"/>
      <c r="AW28" s="131"/>
      <c r="AX28" s="131"/>
      <c r="AY28" s="131"/>
      <c r="AZ28" s="131"/>
      <c r="BA28" s="131"/>
      <c r="BB28" s="131"/>
      <c r="BC28" s="131"/>
      <c r="BD28" s="131"/>
      <c r="BE28" s="131"/>
      <c r="BF28" s="131"/>
      <c r="BG28" s="131"/>
      <c r="BH28" s="131"/>
      <c r="BI28" s="131"/>
      <c r="BJ28" s="131"/>
      <c r="BK28" s="131"/>
      <c r="BL28" s="131"/>
    </row>
    <row r="29" spans="1:64" s="130" customFormat="1" ht="45" customHeight="1">
      <c r="A29" s="1"/>
      <c r="B29" s="1"/>
      <c r="C29" s="132">
        <v>22</v>
      </c>
      <c r="D29" s="133" t="s">
        <v>641</v>
      </c>
      <c r="E29" s="127" t="s">
        <v>6</v>
      </c>
      <c r="F29" s="128">
        <v>460</v>
      </c>
      <c r="G29" s="128">
        <v>1505</v>
      </c>
      <c r="H29" s="128">
        <v>1560</v>
      </c>
      <c r="I29" s="128">
        <v>1610</v>
      </c>
      <c r="J29" s="128">
        <v>1665</v>
      </c>
      <c r="K29" s="129">
        <v>1725</v>
      </c>
      <c r="L29" s="1"/>
      <c r="N29" s="131"/>
      <c r="O29" s="131"/>
      <c r="P29" s="131"/>
      <c r="Q29" s="131"/>
      <c r="R29" s="131"/>
      <c r="S29" s="131"/>
      <c r="T29" s="131"/>
      <c r="U29" s="131"/>
      <c r="V29" s="131"/>
      <c r="W29" s="131"/>
      <c r="X29" s="131"/>
      <c r="Y29" s="131"/>
      <c r="Z29" s="131"/>
      <c r="AA29" s="131"/>
      <c r="AB29" s="131"/>
      <c r="AC29" s="131"/>
      <c r="AD29" s="131"/>
      <c r="AE29" s="131"/>
      <c r="AF29" s="131"/>
      <c r="AG29" s="131"/>
      <c r="AH29" s="131"/>
      <c r="AI29" s="131"/>
      <c r="AJ29" s="131"/>
      <c r="AK29" s="131"/>
      <c r="AL29" s="131"/>
      <c r="AM29" s="131"/>
      <c r="AN29" s="131"/>
      <c r="AO29" s="131"/>
      <c r="AP29" s="131"/>
      <c r="AQ29" s="131"/>
      <c r="AR29" s="131"/>
      <c r="AS29" s="131"/>
      <c r="AT29" s="131"/>
      <c r="AU29" s="131"/>
      <c r="AV29" s="131"/>
      <c r="AW29" s="131"/>
      <c r="AX29" s="131"/>
      <c r="AY29" s="131"/>
      <c r="AZ29" s="131"/>
      <c r="BA29" s="131"/>
      <c r="BB29" s="131"/>
      <c r="BC29" s="131"/>
      <c r="BD29" s="131"/>
      <c r="BE29" s="131"/>
      <c r="BF29" s="131"/>
      <c r="BG29" s="131"/>
      <c r="BH29" s="131"/>
      <c r="BI29" s="131"/>
      <c r="BJ29" s="131"/>
      <c r="BK29" s="131"/>
      <c r="BL29" s="131"/>
    </row>
    <row r="30" spans="1:64" s="130" customFormat="1" ht="45" customHeight="1">
      <c r="A30" s="1"/>
      <c r="B30" s="1"/>
      <c r="C30" s="132">
        <v>23</v>
      </c>
      <c r="D30" s="135" t="s">
        <v>642</v>
      </c>
      <c r="E30" s="127" t="s">
        <v>6</v>
      </c>
      <c r="F30" s="128">
        <v>0</v>
      </c>
      <c r="G30" s="128">
        <v>70</v>
      </c>
      <c r="H30" s="128">
        <v>85</v>
      </c>
      <c r="I30" s="128">
        <v>85</v>
      </c>
      <c r="J30" s="128">
        <v>85</v>
      </c>
      <c r="K30" s="129">
        <v>90</v>
      </c>
      <c r="L30" s="1"/>
      <c r="N30" s="131"/>
      <c r="O30" s="131"/>
      <c r="P30" s="131"/>
      <c r="Q30" s="131"/>
      <c r="R30" s="131"/>
      <c r="S30" s="131"/>
      <c r="T30" s="131"/>
      <c r="U30" s="131"/>
      <c r="V30" s="131"/>
      <c r="W30" s="131"/>
      <c r="X30" s="131"/>
      <c r="Y30" s="131"/>
      <c r="Z30" s="131"/>
      <c r="AA30" s="131"/>
      <c r="AB30" s="131"/>
      <c r="AC30" s="131"/>
      <c r="AD30" s="131"/>
      <c r="AE30" s="131"/>
      <c r="AF30" s="131"/>
      <c r="AG30" s="131"/>
      <c r="AH30" s="131"/>
      <c r="AI30" s="131"/>
      <c r="AJ30" s="131"/>
      <c r="AK30" s="131"/>
      <c r="AL30" s="131"/>
      <c r="AM30" s="131"/>
      <c r="AN30" s="131"/>
      <c r="AO30" s="131"/>
      <c r="AP30" s="131"/>
      <c r="AQ30" s="131"/>
      <c r="AR30" s="131"/>
      <c r="AS30" s="131"/>
      <c r="AT30" s="131"/>
      <c r="AU30" s="131"/>
      <c r="AV30" s="131"/>
      <c r="AW30" s="131"/>
      <c r="AX30" s="131"/>
      <c r="AY30" s="131"/>
      <c r="AZ30" s="131"/>
      <c r="BA30" s="131"/>
      <c r="BB30" s="131"/>
      <c r="BC30" s="131"/>
      <c r="BD30" s="131"/>
      <c r="BE30" s="131"/>
      <c r="BF30" s="131"/>
      <c r="BG30" s="131"/>
      <c r="BH30" s="131"/>
      <c r="BI30" s="131"/>
      <c r="BJ30" s="131"/>
      <c r="BK30" s="131"/>
      <c r="BL30" s="131"/>
    </row>
    <row r="31" spans="1:64" s="130" customFormat="1" ht="110.5" customHeight="1">
      <c r="A31" s="1"/>
      <c r="B31" s="1"/>
      <c r="C31" s="132">
        <v>24</v>
      </c>
      <c r="D31" s="135" t="s">
        <v>643</v>
      </c>
      <c r="E31" s="128" t="s">
        <v>6</v>
      </c>
      <c r="F31" s="128">
        <v>195</v>
      </c>
      <c r="G31" s="128">
        <v>470</v>
      </c>
      <c r="H31" s="128">
        <v>220</v>
      </c>
      <c r="I31" s="128">
        <v>50</v>
      </c>
      <c r="J31" s="128">
        <v>410</v>
      </c>
      <c r="K31" s="129">
        <v>955</v>
      </c>
      <c r="L31" s="1"/>
      <c r="N31" s="131"/>
      <c r="O31" s="131"/>
      <c r="P31" s="131"/>
      <c r="Q31" s="131"/>
      <c r="R31" s="131"/>
      <c r="S31" s="131"/>
      <c r="T31" s="131"/>
      <c r="U31" s="131"/>
      <c r="V31" s="131"/>
      <c r="W31" s="131"/>
      <c r="X31" s="131"/>
      <c r="Y31" s="131"/>
      <c r="Z31" s="131"/>
      <c r="AA31" s="131"/>
      <c r="AB31" s="131"/>
      <c r="AC31" s="131"/>
      <c r="AD31" s="131"/>
      <c r="AE31" s="131"/>
      <c r="AF31" s="131"/>
      <c r="AG31" s="131"/>
      <c r="AH31" s="131"/>
      <c r="AI31" s="131"/>
      <c r="AJ31" s="131"/>
      <c r="AK31" s="131"/>
      <c r="AL31" s="131"/>
      <c r="AM31" s="131"/>
      <c r="AN31" s="131"/>
      <c r="AO31" s="131"/>
      <c r="AP31" s="131"/>
      <c r="AQ31" s="131"/>
      <c r="AR31" s="131"/>
      <c r="AS31" s="131"/>
      <c r="AT31" s="131"/>
      <c r="AU31" s="131"/>
      <c r="AV31" s="131"/>
      <c r="AW31" s="131"/>
      <c r="AX31" s="131"/>
      <c r="AY31" s="131"/>
      <c r="AZ31" s="131"/>
      <c r="BA31" s="131"/>
      <c r="BB31" s="131"/>
      <c r="BC31" s="131"/>
      <c r="BD31" s="131"/>
      <c r="BE31" s="131"/>
      <c r="BF31" s="131"/>
      <c r="BG31" s="131"/>
      <c r="BH31" s="131"/>
      <c r="BI31" s="131"/>
      <c r="BJ31" s="131"/>
      <c r="BK31" s="131"/>
      <c r="BL31" s="131"/>
    </row>
    <row r="32" spans="1:64" s="130" customFormat="1" ht="45" customHeight="1">
      <c r="A32" s="1"/>
      <c r="B32" s="1"/>
      <c r="C32" s="132">
        <v>25</v>
      </c>
      <c r="D32" s="133" t="s">
        <v>644</v>
      </c>
      <c r="E32" s="128" t="s">
        <v>6</v>
      </c>
      <c r="F32" s="128">
        <v>115</v>
      </c>
      <c r="G32" s="128">
        <v>90</v>
      </c>
      <c r="H32" s="128">
        <v>170</v>
      </c>
      <c r="I32" s="128">
        <v>255</v>
      </c>
      <c r="J32" s="128">
        <v>280</v>
      </c>
      <c r="K32" s="129">
        <v>310</v>
      </c>
      <c r="L32" s="1"/>
      <c r="N32" s="131"/>
      <c r="O32" s="131"/>
      <c r="P32" s="131"/>
      <c r="Q32" s="131"/>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1"/>
      <c r="BD32" s="131"/>
      <c r="BE32" s="131"/>
      <c r="BF32" s="131"/>
      <c r="BG32" s="131"/>
      <c r="BH32" s="131"/>
      <c r="BI32" s="131"/>
      <c r="BJ32" s="131"/>
      <c r="BK32" s="131"/>
      <c r="BL32" s="131"/>
    </row>
    <row r="33" spans="1:64" s="149" customFormat="1" ht="45" customHeight="1" thickBot="1">
      <c r="A33" s="142"/>
      <c r="B33" s="142"/>
      <c r="C33" s="143"/>
      <c r="D33" s="144" t="s">
        <v>645</v>
      </c>
      <c r="E33" s="146"/>
      <c r="F33" s="146">
        <v>1115</v>
      </c>
      <c r="G33" s="146">
        <v>3510</v>
      </c>
      <c r="H33" s="146">
        <v>9635</v>
      </c>
      <c r="I33" s="146">
        <v>12275</v>
      </c>
      <c r="J33" s="146">
        <v>10185</v>
      </c>
      <c r="K33" s="147">
        <v>9745</v>
      </c>
      <c r="L33" s="142">
        <v>0</v>
      </c>
      <c r="N33" s="150"/>
      <c r="O33" s="150"/>
      <c r="P33" s="150"/>
      <c r="Q33" s="150"/>
      <c r="R33" s="150"/>
      <c r="S33" s="150"/>
      <c r="T33" s="150"/>
      <c r="U33" s="150"/>
      <c r="V33" s="150"/>
      <c r="W33" s="150"/>
      <c r="X33" s="150"/>
      <c r="Y33" s="150"/>
      <c r="Z33" s="150"/>
      <c r="AA33" s="150"/>
      <c r="AB33" s="150"/>
      <c r="AC33" s="150"/>
      <c r="AD33" s="150"/>
      <c r="AE33" s="150"/>
      <c r="AF33" s="150"/>
      <c r="AG33" s="150"/>
      <c r="AH33" s="150"/>
      <c r="AI33" s="150"/>
      <c r="AJ33" s="150"/>
      <c r="AK33" s="150"/>
      <c r="AL33" s="150"/>
      <c r="AM33" s="150"/>
      <c r="AN33" s="150"/>
      <c r="AO33" s="150"/>
      <c r="AP33" s="150"/>
      <c r="AQ33" s="150"/>
      <c r="AR33" s="150"/>
      <c r="AS33" s="150"/>
      <c r="AT33" s="150"/>
      <c r="AU33" s="150"/>
      <c r="AV33" s="150"/>
      <c r="AW33" s="150"/>
      <c r="AX33" s="150"/>
      <c r="AY33" s="150"/>
      <c r="AZ33" s="150"/>
      <c r="BA33" s="150"/>
      <c r="BB33" s="150"/>
      <c r="BC33" s="150"/>
      <c r="BD33" s="150"/>
      <c r="BE33" s="150"/>
      <c r="BF33" s="150"/>
      <c r="BG33" s="150"/>
      <c r="BH33" s="150"/>
      <c r="BI33" s="150"/>
      <c r="BJ33" s="150"/>
      <c r="BK33" s="150"/>
      <c r="BL33" s="150"/>
    </row>
    <row r="34" spans="1:64" s="130" customFormat="1" ht="45" customHeight="1">
      <c r="A34" s="1"/>
      <c r="B34" s="1"/>
      <c r="C34" s="137" t="s">
        <v>646</v>
      </c>
      <c r="D34" s="138"/>
      <c r="E34" s="139"/>
      <c r="F34" s="139"/>
      <c r="G34" s="139">
        <f>+G35+G36</f>
        <v>19025</v>
      </c>
      <c r="H34" s="139">
        <f t="shared" ref="H34:K34" si="0">+H35+H36</f>
        <v>18960</v>
      </c>
      <c r="I34" s="139">
        <f t="shared" si="0"/>
        <v>19340</v>
      </c>
      <c r="J34" s="139">
        <f t="shared" si="0"/>
        <v>19990</v>
      </c>
      <c r="K34" s="139">
        <f t="shared" si="0"/>
        <v>20600</v>
      </c>
      <c r="L34" s="1"/>
      <c r="O34" s="131"/>
      <c r="P34" s="131"/>
      <c r="Q34" s="131"/>
      <c r="R34" s="131"/>
      <c r="S34" s="131"/>
      <c r="T34" s="131"/>
      <c r="U34" s="131"/>
      <c r="V34" s="131"/>
      <c r="W34" s="131"/>
      <c r="X34" s="131"/>
      <c r="Y34" s="131"/>
      <c r="Z34" s="131"/>
      <c r="AA34" s="131"/>
      <c r="AB34" s="131"/>
      <c r="AC34" s="131"/>
      <c r="AD34" s="131"/>
      <c r="AE34" s="131"/>
      <c r="AF34" s="131"/>
      <c r="AG34" s="131"/>
      <c r="AH34" s="131"/>
      <c r="AI34" s="131"/>
      <c r="AJ34" s="131"/>
      <c r="AK34" s="131"/>
      <c r="AL34" s="131"/>
      <c r="AM34" s="131"/>
      <c r="AN34" s="131"/>
      <c r="AO34" s="131"/>
      <c r="AP34" s="131"/>
      <c r="AQ34" s="131"/>
      <c r="AR34" s="131"/>
      <c r="AS34" s="131"/>
      <c r="AT34" s="131"/>
      <c r="AU34" s="131"/>
      <c r="AV34" s="131"/>
      <c r="AW34" s="131"/>
      <c r="AX34" s="131"/>
      <c r="AY34" s="131"/>
      <c r="AZ34" s="131"/>
      <c r="BA34" s="131"/>
      <c r="BB34" s="131"/>
      <c r="BC34" s="131"/>
      <c r="BD34" s="131"/>
      <c r="BE34" s="131"/>
      <c r="BF34" s="131"/>
      <c r="BG34" s="131"/>
      <c r="BH34" s="131"/>
      <c r="BI34" s="131"/>
      <c r="BJ34" s="131"/>
      <c r="BK34" s="131"/>
      <c r="BL34" s="131"/>
    </row>
    <row r="35" spans="1:64" s="130" customFormat="1" ht="68.150000000000006" customHeight="1">
      <c r="A35" s="1"/>
      <c r="B35" s="1"/>
      <c r="C35" s="132">
        <v>26</v>
      </c>
      <c r="D35" s="135" t="s">
        <v>647</v>
      </c>
      <c r="E35" s="128" t="s">
        <v>6</v>
      </c>
      <c r="F35" s="128">
        <v>0</v>
      </c>
      <c r="G35" s="128">
        <v>23770</v>
      </c>
      <c r="H35" s="128">
        <v>23690</v>
      </c>
      <c r="I35" s="128">
        <v>24170</v>
      </c>
      <c r="J35" s="128">
        <v>24930</v>
      </c>
      <c r="K35" s="129">
        <v>25710</v>
      </c>
      <c r="L35" s="1"/>
      <c r="N35" s="131"/>
      <c r="O35" s="131"/>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1"/>
      <c r="AR35" s="131"/>
      <c r="AS35" s="131"/>
      <c r="AT35" s="131"/>
      <c r="AU35" s="131"/>
      <c r="AV35" s="131"/>
      <c r="AW35" s="131"/>
      <c r="AX35" s="131"/>
      <c r="AY35" s="131"/>
      <c r="AZ35" s="131"/>
      <c r="BA35" s="131"/>
      <c r="BB35" s="131"/>
      <c r="BC35" s="131"/>
      <c r="BD35" s="131"/>
      <c r="BE35" s="131"/>
      <c r="BF35" s="131"/>
      <c r="BG35" s="131"/>
      <c r="BH35" s="131"/>
      <c r="BI35" s="131"/>
      <c r="BJ35" s="131"/>
      <c r="BK35" s="131"/>
      <c r="BL35" s="131"/>
    </row>
    <row r="36" spans="1:64" s="130" customFormat="1" ht="40" customHeight="1">
      <c r="A36" s="1"/>
      <c r="B36" s="1"/>
      <c r="C36" s="132"/>
      <c r="D36" s="152" t="s">
        <v>648</v>
      </c>
      <c r="E36" s="146"/>
      <c r="F36" s="146">
        <v>0</v>
      </c>
      <c r="G36" s="146">
        <v>-4745</v>
      </c>
      <c r="H36" s="146">
        <v>-4730</v>
      </c>
      <c r="I36" s="146">
        <v>-4830</v>
      </c>
      <c r="J36" s="146">
        <v>-4940</v>
      </c>
      <c r="K36" s="147">
        <v>-5110</v>
      </c>
      <c r="L36" s="1"/>
      <c r="N36" s="131"/>
      <c r="O36" s="131"/>
      <c r="P36" s="131"/>
      <c r="Q36" s="131"/>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31"/>
      <c r="AP36" s="131"/>
      <c r="AQ36" s="131"/>
      <c r="AR36" s="131"/>
      <c r="AS36" s="131"/>
      <c r="AT36" s="131"/>
      <c r="AU36" s="131"/>
      <c r="AV36" s="131"/>
      <c r="AW36" s="131"/>
      <c r="AX36" s="131"/>
      <c r="AY36" s="131"/>
      <c r="AZ36" s="131"/>
      <c r="BA36" s="131"/>
      <c r="BB36" s="131"/>
      <c r="BC36" s="131"/>
      <c r="BD36" s="131"/>
      <c r="BE36" s="131"/>
      <c r="BF36" s="131"/>
      <c r="BG36" s="131"/>
      <c r="BH36" s="131"/>
      <c r="BI36" s="131"/>
      <c r="BJ36" s="131"/>
      <c r="BK36" s="131"/>
      <c r="BL36" s="131"/>
    </row>
    <row r="37" spans="1:64" s="130" customFormat="1" ht="53.15" customHeight="1">
      <c r="A37" s="1"/>
      <c r="B37" s="1"/>
      <c r="C37" s="132">
        <v>27</v>
      </c>
      <c r="D37" s="133" t="s">
        <v>649</v>
      </c>
      <c r="E37" s="127" t="s">
        <v>6</v>
      </c>
      <c r="F37" s="128">
        <v>90</v>
      </c>
      <c r="G37" s="128">
        <v>1440</v>
      </c>
      <c r="H37" s="128">
        <v>1370</v>
      </c>
      <c r="I37" s="128">
        <v>1350</v>
      </c>
      <c r="J37" s="128">
        <v>2180</v>
      </c>
      <c r="K37" s="129">
        <v>2490</v>
      </c>
      <c r="L37" s="1"/>
      <c r="N37" s="131"/>
      <c r="O37" s="131"/>
      <c r="P37" s="131"/>
      <c r="Q37" s="131"/>
      <c r="R37" s="131"/>
      <c r="S37" s="131"/>
      <c r="T37" s="131"/>
      <c r="U37" s="131"/>
      <c r="V37" s="131"/>
      <c r="W37" s="131"/>
      <c r="X37" s="131"/>
      <c r="Y37" s="131"/>
      <c r="Z37" s="131"/>
      <c r="AA37" s="131"/>
      <c r="AB37" s="131"/>
      <c r="AC37" s="131"/>
      <c r="AD37" s="131"/>
      <c r="AE37" s="131"/>
      <c r="AF37" s="131"/>
      <c r="AG37" s="131"/>
      <c r="AH37" s="131"/>
      <c r="AI37" s="131"/>
      <c r="AJ37" s="131"/>
      <c r="AK37" s="131"/>
      <c r="AL37" s="131"/>
      <c r="AM37" s="131"/>
      <c r="AN37" s="131"/>
      <c r="AO37" s="131"/>
      <c r="AP37" s="131"/>
      <c r="AQ37" s="131"/>
      <c r="AR37" s="131"/>
      <c r="AS37" s="131"/>
      <c r="AT37" s="131"/>
      <c r="AU37" s="131"/>
      <c r="AV37" s="131"/>
      <c r="AW37" s="131"/>
      <c r="AX37" s="131"/>
      <c r="AY37" s="131"/>
      <c r="AZ37" s="131"/>
      <c r="BA37" s="131"/>
      <c r="BB37" s="131"/>
      <c r="BC37" s="131"/>
      <c r="BD37" s="131"/>
      <c r="BE37" s="131"/>
      <c r="BF37" s="131"/>
      <c r="BG37" s="131"/>
      <c r="BH37" s="131"/>
      <c r="BI37" s="131"/>
      <c r="BJ37" s="131"/>
      <c r="BK37" s="131"/>
      <c r="BL37" s="131"/>
    </row>
    <row r="38" spans="1:64" s="130" customFormat="1" ht="45" customHeight="1">
      <c r="A38" s="1"/>
      <c r="B38" s="1"/>
      <c r="C38" s="132">
        <v>28</v>
      </c>
      <c r="D38" s="133" t="s">
        <v>650</v>
      </c>
      <c r="E38" s="128" t="s">
        <v>6</v>
      </c>
      <c r="F38" s="128">
        <v>0</v>
      </c>
      <c r="G38" s="128">
        <v>0</v>
      </c>
      <c r="H38" s="128">
        <v>0</v>
      </c>
      <c r="I38" s="128">
        <v>640</v>
      </c>
      <c r="J38" s="128">
        <v>1340</v>
      </c>
      <c r="K38" s="129">
        <v>1460</v>
      </c>
      <c r="L38" s="1"/>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1"/>
      <c r="BF38" s="131"/>
      <c r="BG38" s="131"/>
      <c r="BH38" s="131"/>
      <c r="BI38" s="131"/>
      <c r="BJ38" s="131"/>
      <c r="BK38" s="131"/>
      <c r="BL38" s="131"/>
    </row>
    <row r="39" spans="1:64" s="130" customFormat="1" ht="80.150000000000006" customHeight="1">
      <c r="A39" s="1"/>
      <c r="B39" s="1"/>
      <c r="C39" s="132">
        <v>29</v>
      </c>
      <c r="D39" s="133" t="s">
        <v>651</v>
      </c>
      <c r="E39" s="128" t="s">
        <v>6</v>
      </c>
      <c r="F39" s="128">
        <v>0</v>
      </c>
      <c r="G39" s="128">
        <v>0</v>
      </c>
      <c r="H39" s="128">
        <v>230</v>
      </c>
      <c r="I39" s="128">
        <v>495</v>
      </c>
      <c r="J39" s="128">
        <v>520</v>
      </c>
      <c r="K39" s="129">
        <v>520</v>
      </c>
      <c r="L39" s="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1"/>
      <c r="BD39" s="131"/>
      <c r="BE39" s="131"/>
      <c r="BF39" s="131"/>
      <c r="BG39" s="131"/>
      <c r="BH39" s="131"/>
      <c r="BI39" s="131"/>
      <c r="BJ39" s="131"/>
      <c r="BK39" s="131"/>
      <c r="BL39" s="131"/>
    </row>
    <row r="40" spans="1:64" s="130" customFormat="1" ht="45" customHeight="1">
      <c r="A40" s="1"/>
      <c r="B40" s="1"/>
      <c r="C40" s="132">
        <v>30</v>
      </c>
      <c r="D40" s="133" t="s">
        <v>652</v>
      </c>
      <c r="E40" s="128" t="s">
        <v>6</v>
      </c>
      <c r="F40" s="128">
        <v>0</v>
      </c>
      <c r="G40" s="128">
        <v>0</v>
      </c>
      <c r="H40" s="128">
        <v>0</v>
      </c>
      <c r="I40" s="128">
        <v>0</v>
      </c>
      <c r="J40" s="128">
        <v>110</v>
      </c>
      <c r="K40" s="129">
        <v>355</v>
      </c>
      <c r="L40" s="1"/>
      <c r="N40" s="131"/>
      <c r="O40" s="131"/>
      <c r="P40" s="131"/>
      <c r="Q40" s="131"/>
      <c r="R40" s="131"/>
      <c r="S40" s="131"/>
      <c r="T40" s="131"/>
      <c r="U40" s="131"/>
      <c r="V40" s="131"/>
      <c r="W40" s="131"/>
      <c r="X40" s="131"/>
      <c r="Y40" s="131"/>
      <c r="Z40" s="131"/>
      <c r="AA40" s="131"/>
      <c r="AB40" s="131"/>
      <c r="AC40" s="131"/>
      <c r="AD40" s="131"/>
      <c r="AE40" s="131"/>
      <c r="AF40" s="131"/>
      <c r="AG40" s="131"/>
      <c r="AH40" s="131"/>
      <c r="AI40" s="131"/>
      <c r="AJ40" s="131"/>
      <c r="AK40" s="131"/>
      <c r="AL40" s="131"/>
      <c r="AM40" s="131"/>
      <c r="AN40" s="131"/>
      <c r="AO40" s="131"/>
      <c r="AP40" s="131"/>
      <c r="AQ40" s="131"/>
      <c r="AR40" s="131"/>
      <c r="AS40" s="131"/>
      <c r="AT40" s="131"/>
      <c r="AU40" s="131"/>
      <c r="AV40" s="131"/>
      <c r="AW40" s="131"/>
      <c r="AX40" s="131"/>
      <c r="AY40" s="131"/>
      <c r="AZ40" s="131"/>
      <c r="BA40" s="131"/>
      <c r="BB40" s="131"/>
      <c r="BC40" s="131"/>
      <c r="BD40" s="131"/>
      <c r="BE40" s="131"/>
      <c r="BF40" s="131"/>
      <c r="BG40" s="131"/>
      <c r="BH40" s="131"/>
      <c r="BI40" s="131"/>
      <c r="BJ40" s="131"/>
      <c r="BK40" s="131"/>
      <c r="BL40" s="131"/>
    </row>
    <row r="41" spans="1:64" s="130" customFormat="1" ht="53.15" customHeight="1" thickBot="1">
      <c r="A41" s="1"/>
      <c r="B41" s="1"/>
      <c r="C41" s="132">
        <v>31</v>
      </c>
      <c r="D41" s="133" t="s">
        <v>653</v>
      </c>
      <c r="E41" s="127" t="s">
        <v>6</v>
      </c>
      <c r="F41" s="128">
        <v>0</v>
      </c>
      <c r="G41" s="128">
        <v>0</v>
      </c>
      <c r="H41" s="128">
        <v>15</v>
      </c>
      <c r="I41" s="128">
        <v>90</v>
      </c>
      <c r="J41" s="128">
        <v>265</v>
      </c>
      <c r="K41" s="129">
        <v>605</v>
      </c>
      <c r="L41" s="1"/>
      <c r="N41" s="131"/>
      <c r="O41" s="131"/>
      <c r="P41" s="131"/>
      <c r="Q41" s="131"/>
      <c r="R41" s="131"/>
      <c r="S41" s="131"/>
      <c r="T41" s="131"/>
      <c r="U41" s="131"/>
      <c r="V41" s="131"/>
      <c r="W41" s="131"/>
      <c r="X41" s="131"/>
      <c r="Y41" s="131"/>
      <c r="Z41" s="131"/>
      <c r="AA41" s="131"/>
      <c r="AB41" s="131"/>
      <c r="AC41" s="131"/>
      <c r="AD41" s="131"/>
      <c r="AE41" s="131"/>
      <c r="AF41" s="131"/>
      <c r="AG41" s="131"/>
      <c r="AH41" s="131"/>
      <c r="AI41" s="131"/>
      <c r="AJ41" s="131"/>
      <c r="AK41" s="131"/>
      <c r="AL41" s="131"/>
      <c r="AM41" s="131"/>
      <c r="AN41" s="131"/>
      <c r="AO41" s="131"/>
      <c r="AP41" s="131"/>
      <c r="AQ41" s="131"/>
      <c r="AR41" s="131"/>
      <c r="AS41" s="131"/>
      <c r="AT41" s="131"/>
      <c r="AU41" s="131"/>
      <c r="AV41" s="131"/>
      <c r="AW41" s="131"/>
      <c r="AX41" s="131"/>
      <c r="AY41" s="131"/>
      <c r="AZ41" s="131"/>
      <c r="BA41" s="131"/>
      <c r="BB41" s="131"/>
      <c r="BC41" s="131"/>
      <c r="BD41" s="131"/>
      <c r="BE41" s="131"/>
      <c r="BF41" s="131"/>
      <c r="BG41" s="131"/>
      <c r="BH41" s="131"/>
      <c r="BI41" s="131"/>
      <c r="BJ41" s="131"/>
      <c r="BK41" s="131"/>
      <c r="BL41" s="131"/>
    </row>
    <row r="42" spans="1:64" s="130" customFormat="1" ht="45" customHeight="1">
      <c r="A42" s="1"/>
      <c r="B42" s="1"/>
      <c r="C42" s="137" t="s">
        <v>654</v>
      </c>
      <c r="D42" s="138"/>
      <c r="E42" s="139"/>
      <c r="F42" s="139"/>
      <c r="G42" s="139"/>
      <c r="H42" s="139"/>
      <c r="I42" s="139"/>
      <c r="J42" s="139"/>
      <c r="K42" s="140"/>
      <c r="L42" s="1"/>
      <c r="O42" s="131"/>
      <c r="P42" s="131"/>
      <c r="Q42" s="131"/>
      <c r="R42" s="131"/>
      <c r="S42" s="131"/>
      <c r="T42" s="131"/>
      <c r="U42" s="131"/>
      <c r="V42" s="131"/>
      <c r="W42" s="131"/>
      <c r="X42" s="131"/>
      <c r="Y42" s="131"/>
      <c r="Z42" s="131"/>
      <c r="AA42" s="131"/>
      <c r="AB42" s="131"/>
      <c r="AC42" s="131"/>
      <c r="AD42" s="131"/>
      <c r="AE42" s="131"/>
      <c r="AF42" s="131"/>
      <c r="AG42" s="131"/>
      <c r="AH42" s="131"/>
      <c r="AI42" s="131"/>
      <c r="AJ42" s="131"/>
      <c r="AK42" s="131"/>
      <c r="AL42" s="131"/>
      <c r="AM42" s="131"/>
      <c r="AN42" s="131"/>
      <c r="AO42" s="131"/>
      <c r="AP42" s="131"/>
      <c r="AQ42" s="131"/>
      <c r="AR42" s="131"/>
      <c r="AS42" s="131"/>
      <c r="AT42" s="131"/>
      <c r="AU42" s="131"/>
      <c r="AV42" s="131"/>
      <c r="AW42" s="131"/>
      <c r="AX42" s="131"/>
      <c r="AY42" s="131"/>
      <c r="AZ42" s="131"/>
      <c r="BA42" s="131"/>
      <c r="BB42" s="131"/>
      <c r="BC42" s="131"/>
      <c r="BD42" s="131"/>
      <c r="BE42" s="131"/>
      <c r="BF42" s="131"/>
      <c r="BG42" s="131"/>
      <c r="BH42" s="131"/>
      <c r="BI42" s="131"/>
      <c r="BJ42" s="131"/>
      <c r="BK42" s="131"/>
      <c r="BL42" s="131"/>
    </row>
    <row r="43" spans="1:64" s="130" customFormat="1" ht="49" customHeight="1">
      <c r="A43" s="1"/>
      <c r="B43" s="1"/>
      <c r="C43" s="132">
        <v>32</v>
      </c>
      <c r="D43" s="133" t="s">
        <v>655</v>
      </c>
      <c r="E43" s="128" t="s">
        <v>6</v>
      </c>
      <c r="F43" s="128">
        <v>0</v>
      </c>
      <c r="G43" s="128">
        <v>0</v>
      </c>
      <c r="H43" s="128">
        <v>0</v>
      </c>
      <c r="I43" s="128">
        <v>0</v>
      </c>
      <c r="J43" s="128">
        <v>135</v>
      </c>
      <c r="K43" s="129">
        <v>210</v>
      </c>
      <c r="L43" s="1"/>
      <c r="N43" s="131"/>
      <c r="O43" s="131"/>
      <c r="P43" s="131"/>
      <c r="Q43" s="131"/>
      <c r="R43" s="131"/>
      <c r="S43" s="131"/>
      <c r="T43" s="131"/>
      <c r="U43" s="131"/>
      <c r="V43" s="131"/>
      <c r="W43" s="131"/>
      <c r="X43" s="131"/>
      <c r="Y43" s="131"/>
      <c r="Z43" s="131"/>
      <c r="AA43" s="131"/>
      <c r="AB43" s="131"/>
      <c r="AC43" s="131"/>
      <c r="AD43" s="131"/>
      <c r="AE43" s="131"/>
      <c r="AF43" s="131"/>
      <c r="AG43" s="131"/>
      <c r="AH43" s="131"/>
      <c r="AI43" s="131"/>
      <c r="AJ43" s="131"/>
      <c r="AK43" s="131"/>
      <c r="AL43" s="131"/>
      <c r="AM43" s="131"/>
      <c r="AN43" s="131"/>
      <c r="AO43" s="131"/>
      <c r="AP43" s="131"/>
      <c r="AQ43" s="131"/>
      <c r="AR43" s="131"/>
      <c r="AS43" s="131"/>
      <c r="AT43" s="131"/>
      <c r="AU43" s="131"/>
      <c r="AV43" s="131"/>
      <c r="AW43" s="131"/>
      <c r="AX43" s="131"/>
      <c r="AY43" s="131"/>
      <c r="AZ43" s="131"/>
      <c r="BA43" s="131"/>
      <c r="BB43" s="131"/>
      <c r="BC43" s="131"/>
      <c r="BD43" s="131"/>
      <c r="BE43" s="131"/>
      <c r="BF43" s="131"/>
      <c r="BG43" s="131"/>
      <c r="BH43" s="131"/>
      <c r="BI43" s="131"/>
      <c r="BJ43" s="131"/>
      <c r="BK43" s="131"/>
      <c r="BL43" s="131"/>
    </row>
    <row r="44" spans="1:64" s="130" customFormat="1" ht="71.150000000000006" customHeight="1">
      <c r="A44" s="1"/>
      <c r="B44" s="1"/>
      <c r="C44" s="132">
        <v>33</v>
      </c>
      <c r="D44" s="133" t="s">
        <v>656</v>
      </c>
      <c r="E44" s="128" t="s">
        <v>6</v>
      </c>
      <c r="F44" s="128">
        <v>15</v>
      </c>
      <c r="G44" s="128">
        <v>415</v>
      </c>
      <c r="H44" s="128">
        <v>410</v>
      </c>
      <c r="I44" s="128">
        <v>370</v>
      </c>
      <c r="J44" s="128">
        <v>285</v>
      </c>
      <c r="K44" s="129">
        <v>200</v>
      </c>
      <c r="L44" s="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row>
    <row r="45" spans="1:64" s="130" customFormat="1" ht="45" customHeight="1">
      <c r="A45" s="1"/>
      <c r="B45" s="1"/>
      <c r="C45" s="132">
        <v>34</v>
      </c>
      <c r="D45" s="133" t="s">
        <v>657</v>
      </c>
      <c r="E45" s="128" t="s">
        <v>6</v>
      </c>
      <c r="F45" s="128">
        <v>0</v>
      </c>
      <c r="G45" s="128">
        <v>0</v>
      </c>
      <c r="H45" s="128">
        <v>520</v>
      </c>
      <c r="I45" s="128">
        <v>585</v>
      </c>
      <c r="J45" s="128">
        <v>650</v>
      </c>
      <c r="K45" s="129">
        <v>720</v>
      </c>
      <c r="L45" s="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1"/>
      <c r="AK45" s="131"/>
      <c r="AL45" s="131"/>
      <c r="AM45" s="131"/>
      <c r="AN45" s="131"/>
      <c r="AO45" s="131"/>
      <c r="AP45" s="131"/>
      <c r="AQ45" s="131"/>
      <c r="AR45" s="131"/>
      <c r="AS45" s="131"/>
      <c r="AT45" s="131"/>
      <c r="AU45" s="131"/>
      <c r="AV45" s="131"/>
      <c r="AW45" s="131"/>
      <c r="AX45" s="131"/>
      <c r="AY45" s="131"/>
      <c r="AZ45" s="131"/>
      <c r="BA45" s="131"/>
      <c r="BB45" s="131"/>
      <c r="BC45" s="131"/>
      <c r="BD45" s="131"/>
      <c r="BE45" s="131"/>
      <c r="BF45" s="131"/>
      <c r="BG45" s="131"/>
      <c r="BH45" s="131"/>
      <c r="BI45" s="131"/>
      <c r="BJ45" s="131"/>
      <c r="BK45" s="131"/>
      <c r="BL45" s="131"/>
    </row>
    <row r="46" spans="1:64" s="130" customFormat="1" ht="45" customHeight="1">
      <c r="A46" s="1"/>
      <c r="B46" s="1"/>
      <c r="C46" s="132">
        <v>35</v>
      </c>
      <c r="D46" s="133" t="s">
        <v>658</v>
      </c>
      <c r="E46" s="128" t="s">
        <v>6</v>
      </c>
      <c r="F46" s="128">
        <v>0</v>
      </c>
      <c r="G46" s="128">
        <v>0</v>
      </c>
      <c r="H46" s="128">
        <v>5</v>
      </c>
      <c r="I46" s="128">
        <v>10</v>
      </c>
      <c r="J46" s="128">
        <v>10</v>
      </c>
      <c r="K46" s="129">
        <v>15</v>
      </c>
      <c r="L46" s="1"/>
      <c r="N46" s="131"/>
      <c r="O46" s="131"/>
      <c r="P46" s="131"/>
      <c r="Q46" s="131"/>
      <c r="R46" s="131"/>
      <c r="S46" s="131"/>
      <c r="T46" s="131"/>
      <c r="U46" s="131"/>
      <c r="V46" s="131"/>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31"/>
      <c r="AS46" s="131"/>
      <c r="AT46" s="131"/>
      <c r="AU46" s="131"/>
      <c r="AV46" s="131"/>
      <c r="AW46" s="131"/>
      <c r="AX46" s="131"/>
      <c r="AY46" s="131"/>
      <c r="AZ46" s="131"/>
      <c r="BA46" s="131"/>
      <c r="BB46" s="131"/>
      <c r="BC46" s="131"/>
      <c r="BD46" s="131"/>
      <c r="BE46" s="131"/>
      <c r="BF46" s="131"/>
      <c r="BG46" s="131"/>
      <c r="BH46" s="131"/>
      <c r="BI46" s="131"/>
      <c r="BJ46" s="131"/>
      <c r="BK46" s="131"/>
      <c r="BL46" s="131"/>
    </row>
    <row r="47" spans="1:64" s="130" customFormat="1" ht="76.400000000000006" customHeight="1">
      <c r="A47" s="1"/>
      <c r="B47" s="1"/>
      <c r="C47" s="132">
        <v>36</v>
      </c>
      <c r="D47" s="133" t="s">
        <v>659</v>
      </c>
      <c r="E47" s="128" t="s">
        <v>6</v>
      </c>
      <c r="F47" s="128">
        <v>40</v>
      </c>
      <c r="G47" s="128">
        <v>85</v>
      </c>
      <c r="H47" s="128">
        <v>105</v>
      </c>
      <c r="I47" s="128">
        <v>135</v>
      </c>
      <c r="J47" s="128">
        <v>160</v>
      </c>
      <c r="K47" s="129">
        <v>180</v>
      </c>
      <c r="L47" s="1"/>
      <c r="N47" s="131"/>
      <c r="O47" s="131"/>
      <c r="P47" s="131"/>
      <c r="Q47" s="131"/>
      <c r="R47" s="131"/>
      <c r="S47" s="131"/>
      <c r="T47" s="131"/>
      <c r="U47" s="131"/>
      <c r="V47" s="131"/>
      <c r="W47" s="131"/>
      <c r="X47" s="131"/>
      <c r="Y47" s="131"/>
      <c r="Z47" s="131"/>
      <c r="AA47" s="131"/>
      <c r="AB47" s="131"/>
      <c r="AC47" s="131"/>
      <c r="AD47" s="131"/>
      <c r="AE47" s="131"/>
      <c r="AF47" s="131"/>
      <c r="AG47" s="131"/>
      <c r="AH47" s="131"/>
      <c r="AI47" s="131"/>
      <c r="AJ47" s="131"/>
      <c r="AK47" s="131"/>
      <c r="AL47" s="131"/>
      <c r="AM47" s="131"/>
      <c r="AN47" s="131"/>
      <c r="AO47" s="131"/>
      <c r="AP47" s="131"/>
      <c r="AQ47" s="131"/>
      <c r="AR47" s="131"/>
      <c r="AS47" s="131"/>
      <c r="AT47" s="131"/>
      <c r="AU47" s="131"/>
      <c r="AV47" s="131"/>
      <c r="AW47" s="131"/>
      <c r="AX47" s="131"/>
      <c r="AY47" s="131"/>
      <c r="AZ47" s="131"/>
      <c r="BA47" s="131"/>
      <c r="BB47" s="131"/>
      <c r="BC47" s="131"/>
      <c r="BD47" s="131"/>
      <c r="BE47" s="131"/>
      <c r="BF47" s="131"/>
      <c r="BG47" s="131"/>
      <c r="BH47" s="131"/>
      <c r="BI47" s="131"/>
      <c r="BJ47" s="131"/>
      <c r="BK47" s="131"/>
      <c r="BL47" s="131"/>
    </row>
    <row r="48" spans="1:64" s="130" customFormat="1" ht="53.15" customHeight="1" thickBot="1">
      <c r="A48" s="1"/>
      <c r="B48" s="1"/>
      <c r="C48" s="132">
        <v>37</v>
      </c>
      <c r="D48" s="133" t="s">
        <v>660</v>
      </c>
      <c r="E48" s="128" t="s">
        <v>6</v>
      </c>
      <c r="F48" s="128">
        <v>0</v>
      </c>
      <c r="G48" s="128">
        <v>20</v>
      </c>
      <c r="H48" s="128">
        <v>40</v>
      </c>
      <c r="I48" s="128">
        <v>60</v>
      </c>
      <c r="J48" s="128">
        <v>75</v>
      </c>
      <c r="K48" s="129">
        <v>95</v>
      </c>
      <c r="L48" s="1"/>
      <c r="N48" s="131"/>
      <c r="O48" s="131"/>
      <c r="P48" s="131"/>
      <c r="Q48" s="131"/>
      <c r="R48" s="131"/>
      <c r="S48" s="131"/>
      <c r="T48" s="131"/>
      <c r="U48" s="131"/>
      <c r="V48" s="131"/>
      <c r="W48" s="131"/>
      <c r="X48" s="131"/>
      <c r="Y48" s="131"/>
      <c r="Z48" s="131"/>
      <c r="AA48" s="131"/>
      <c r="AB48" s="131"/>
      <c r="AC48" s="131"/>
      <c r="AD48" s="131"/>
      <c r="AE48" s="131"/>
      <c r="AF48" s="131"/>
      <c r="AG48" s="131"/>
      <c r="AH48" s="131"/>
      <c r="AI48" s="131"/>
      <c r="AJ48" s="131"/>
      <c r="AK48" s="131"/>
      <c r="AL48" s="131"/>
      <c r="AM48" s="131"/>
      <c r="AN48" s="131"/>
      <c r="AO48" s="131"/>
      <c r="AP48" s="131"/>
      <c r="AQ48" s="131"/>
      <c r="AR48" s="131"/>
      <c r="AS48" s="131"/>
      <c r="AT48" s="131"/>
      <c r="AU48" s="131"/>
      <c r="AV48" s="131"/>
      <c r="AW48" s="131"/>
      <c r="AX48" s="131"/>
      <c r="AY48" s="131"/>
      <c r="AZ48" s="131"/>
      <c r="BA48" s="131"/>
      <c r="BB48" s="131"/>
      <c r="BC48" s="131"/>
      <c r="BD48" s="131"/>
      <c r="BE48" s="131"/>
      <c r="BF48" s="131"/>
      <c r="BG48" s="131"/>
      <c r="BH48" s="131"/>
      <c r="BI48" s="131"/>
      <c r="BJ48" s="131"/>
      <c r="BK48" s="131"/>
      <c r="BL48" s="131"/>
    </row>
    <row r="49" spans="1:64" s="130" customFormat="1" ht="45" customHeight="1">
      <c r="A49" s="1"/>
      <c r="B49" s="1"/>
      <c r="C49" s="137" t="s">
        <v>661</v>
      </c>
      <c r="D49" s="138"/>
      <c r="E49" s="139"/>
      <c r="F49" s="139"/>
      <c r="G49" s="139"/>
      <c r="H49" s="139"/>
      <c r="I49" s="139"/>
      <c r="J49" s="139"/>
      <c r="K49" s="140"/>
      <c r="L49" s="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1"/>
      <c r="BF49" s="131"/>
      <c r="BG49" s="131"/>
      <c r="BH49" s="131"/>
      <c r="BI49" s="131"/>
      <c r="BJ49" s="131"/>
      <c r="BK49" s="131"/>
      <c r="BL49" s="131"/>
    </row>
    <row r="50" spans="1:64" s="130" customFormat="1" ht="45" customHeight="1">
      <c r="A50" s="1"/>
      <c r="B50" s="1"/>
      <c r="C50" s="132">
        <v>38</v>
      </c>
      <c r="D50" s="133" t="s">
        <v>662</v>
      </c>
      <c r="E50" s="128" t="s">
        <v>7</v>
      </c>
      <c r="F50" s="128">
        <v>1450</v>
      </c>
      <c r="G50" s="128">
        <v>1510</v>
      </c>
      <c r="H50" s="128">
        <v>1555</v>
      </c>
      <c r="I50" s="128">
        <v>1580</v>
      </c>
      <c r="J50" s="128">
        <v>1605</v>
      </c>
      <c r="K50" s="129">
        <v>1655</v>
      </c>
      <c r="L50" s="1"/>
      <c r="O50" s="131"/>
      <c r="P50" s="131"/>
      <c r="Q50" s="131"/>
      <c r="R50" s="131"/>
      <c r="S50" s="131"/>
      <c r="T50" s="131"/>
      <c r="U50" s="131"/>
      <c r="V50" s="131"/>
      <c r="W50" s="131"/>
      <c r="X50" s="131"/>
      <c r="Y50" s="131"/>
      <c r="Z50" s="131"/>
      <c r="AA50" s="131"/>
      <c r="AB50" s="131"/>
      <c r="AC50" s="131"/>
      <c r="AD50" s="131"/>
      <c r="AE50" s="131"/>
      <c r="AF50" s="131"/>
      <c r="AG50" s="131"/>
      <c r="AH50" s="131"/>
      <c r="AI50" s="131"/>
      <c r="AJ50" s="131"/>
      <c r="AK50" s="131"/>
      <c r="AL50" s="131"/>
      <c r="AM50" s="131"/>
      <c r="AN50" s="131"/>
      <c r="AO50" s="131"/>
      <c r="AP50" s="131"/>
      <c r="AQ50" s="131"/>
      <c r="AR50" s="131"/>
      <c r="AS50" s="131"/>
      <c r="AT50" s="131"/>
      <c r="AU50" s="131"/>
      <c r="AV50" s="131"/>
      <c r="AW50" s="131"/>
      <c r="AX50" s="131"/>
      <c r="AY50" s="131"/>
      <c r="AZ50" s="131"/>
      <c r="BA50" s="131"/>
      <c r="BB50" s="131"/>
      <c r="BC50" s="131"/>
      <c r="BD50" s="131"/>
      <c r="BE50" s="131"/>
      <c r="BF50" s="131"/>
      <c r="BG50" s="131"/>
      <c r="BH50" s="131"/>
      <c r="BI50" s="131"/>
      <c r="BJ50" s="131"/>
      <c r="BK50" s="131"/>
      <c r="BL50" s="131"/>
    </row>
    <row r="51" spans="1:64" s="130" customFormat="1" ht="45" customHeight="1">
      <c r="A51" s="1"/>
      <c r="B51" s="1"/>
      <c r="C51" s="132">
        <v>39</v>
      </c>
      <c r="D51" s="133" t="s">
        <v>663</v>
      </c>
      <c r="E51" s="127" t="s">
        <v>7</v>
      </c>
      <c r="F51" s="128">
        <v>0</v>
      </c>
      <c r="G51" s="128" t="s">
        <v>8</v>
      </c>
      <c r="H51" s="128">
        <v>-5</v>
      </c>
      <c r="I51" s="128">
        <v>-10</v>
      </c>
      <c r="J51" s="128">
        <v>0</v>
      </c>
      <c r="K51" s="129">
        <v>0</v>
      </c>
      <c r="L51" s="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row>
    <row r="52" spans="1:64" s="130" customFormat="1" ht="45" customHeight="1">
      <c r="A52" s="1"/>
      <c r="B52" s="1"/>
      <c r="C52" s="132">
        <v>40</v>
      </c>
      <c r="D52" s="133" t="s">
        <v>664</v>
      </c>
      <c r="E52" s="128" t="s">
        <v>7</v>
      </c>
      <c r="F52" s="128">
        <v>-25</v>
      </c>
      <c r="G52" s="128">
        <v>-485</v>
      </c>
      <c r="H52" s="128">
        <v>-455</v>
      </c>
      <c r="I52" s="128">
        <v>-275</v>
      </c>
      <c r="J52" s="128">
        <v>70</v>
      </c>
      <c r="K52" s="129">
        <v>455</v>
      </c>
      <c r="L52" s="1"/>
      <c r="O52" s="131"/>
      <c r="P52" s="131"/>
      <c r="Q52" s="131"/>
      <c r="R52" s="131"/>
      <c r="S52" s="131"/>
      <c r="T52" s="131"/>
      <c r="U52" s="131"/>
      <c r="V52" s="131"/>
      <c r="W52" s="131"/>
      <c r="X52" s="131"/>
      <c r="Y52" s="131"/>
      <c r="Z52" s="131"/>
      <c r="AA52" s="131"/>
      <c r="AB52" s="131"/>
      <c r="AC52" s="131"/>
      <c r="AD52" s="131"/>
      <c r="AE52" s="131"/>
      <c r="AF52" s="131"/>
      <c r="AG52" s="131"/>
      <c r="AH52" s="131"/>
      <c r="AI52" s="131"/>
      <c r="AJ52" s="131"/>
      <c r="AK52" s="131"/>
      <c r="AL52" s="131"/>
      <c r="AM52" s="131"/>
      <c r="AN52" s="131"/>
      <c r="AO52" s="131"/>
      <c r="AP52" s="131"/>
      <c r="AQ52" s="131"/>
      <c r="AR52" s="131"/>
      <c r="AS52" s="131"/>
      <c r="AT52" s="131"/>
      <c r="AU52" s="131"/>
      <c r="AV52" s="131"/>
      <c r="AW52" s="131"/>
      <c r="AX52" s="131"/>
      <c r="AY52" s="131"/>
      <c r="AZ52" s="131"/>
      <c r="BA52" s="131"/>
      <c r="BB52" s="131"/>
      <c r="BC52" s="131"/>
      <c r="BD52" s="131"/>
      <c r="BE52" s="131"/>
      <c r="BF52" s="131"/>
      <c r="BG52" s="131"/>
      <c r="BH52" s="131"/>
      <c r="BI52" s="131"/>
      <c r="BJ52" s="131"/>
      <c r="BK52" s="131"/>
      <c r="BL52" s="131"/>
    </row>
    <row r="53" spans="1:64" s="130" customFormat="1" ht="45" customHeight="1">
      <c r="A53" s="1"/>
      <c r="B53" s="1"/>
      <c r="C53" s="132">
        <v>41</v>
      </c>
      <c r="D53" s="133" t="s">
        <v>665</v>
      </c>
      <c r="E53" s="127" t="s">
        <v>7</v>
      </c>
      <c r="F53" s="128" t="s">
        <v>8</v>
      </c>
      <c r="G53" s="128">
        <v>-5</v>
      </c>
      <c r="H53" s="128">
        <v>-5</v>
      </c>
      <c r="I53" s="128">
        <v>-5</v>
      </c>
      <c r="J53" s="128">
        <v>-5</v>
      </c>
      <c r="K53" s="129">
        <v>-5</v>
      </c>
      <c r="L53" s="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1"/>
      <c r="AM53" s="131"/>
      <c r="AN53" s="131"/>
      <c r="AO53" s="131"/>
      <c r="AP53" s="131"/>
      <c r="AQ53" s="131"/>
      <c r="AR53" s="131"/>
      <c r="AS53" s="131"/>
      <c r="AT53" s="131"/>
      <c r="AU53" s="131"/>
      <c r="AV53" s="131"/>
      <c r="AW53" s="131"/>
      <c r="AX53" s="131"/>
      <c r="AY53" s="131"/>
      <c r="AZ53" s="131"/>
      <c r="BA53" s="131"/>
      <c r="BB53" s="131"/>
      <c r="BC53" s="131"/>
      <c r="BD53" s="131"/>
      <c r="BE53" s="131"/>
      <c r="BF53" s="131"/>
      <c r="BG53" s="131"/>
      <c r="BH53" s="131"/>
      <c r="BI53" s="131"/>
      <c r="BJ53" s="131"/>
      <c r="BK53" s="131"/>
      <c r="BL53" s="131"/>
    </row>
    <row r="54" spans="1:64" s="130" customFormat="1" ht="45" customHeight="1">
      <c r="A54" s="1"/>
      <c r="B54" s="1"/>
      <c r="C54" s="132">
        <v>42</v>
      </c>
      <c r="D54" s="133" t="s">
        <v>666</v>
      </c>
      <c r="E54" s="127" t="s">
        <v>7</v>
      </c>
      <c r="F54" s="128">
        <v>0</v>
      </c>
      <c r="G54" s="128">
        <v>80</v>
      </c>
      <c r="H54" s="128">
        <v>345</v>
      </c>
      <c r="I54" s="128">
        <v>530</v>
      </c>
      <c r="J54" s="128">
        <v>625</v>
      </c>
      <c r="K54" s="129">
        <v>665</v>
      </c>
      <c r="L54" s="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1"/>
      <c r="AM54" s="131"/>
      <c r="AN54" s="131"/>
      <c r="AO54" s="131"/>
      <c r="AP54" s="131"/>
      <c r="AQ54" s="131"/>
      <c r="AR54" s="131"/>
      <c r="AS54" s="131"/>
      <c r="AT54" s="131"/>
      <c r="AU54" s="131"/>
      <c r="AV54" s="131"/>
      <c r="AW54" s="131"/>
      <c r="AX54" s="131"/>
      <c r="AY54" s="131"/>
      <c r="AZ54" s="131"/>
      <c r="BA54" s="131"/>
      <c r="BB54" s="131"/>
      <c r="BC54" s="131"/>
      <c r="BD54" s="131"/>
      <c r="BE54" s="131"/>
      <c r="BF54" s="131"/>
      <c r="BG54" s="131"/>
      <c r="BH54" s="131"/>
      <c r="BI54" s="131"/>
      <c r="BJ54" s="131"/>
      <c r="BK54" s="131"/>
      <c r="BL54" s="131"/>
    </row>
    <row r="55" spans="1:64" s="130" customFormat="1" ht="45" customHeight="1">
      <c r="A55" s="1"/>
      <c r="B55" s="1"/>
      <c r="C55" s="132">
        <v>43</v>
      </c>
      <c r="D55" s="133" t="s">
        <v>667</v>
      </c>
      <c r="E55" s="127" t="s">
        <v>7</v>
      </c>
      <c r="F55" s="128">
        <v>0</v>
      </c>
      <c r="G55" s="128">
        <v>105</v>
      </c>
      <c r="H55" s="128">
        <v>225</v>
      </c>
      <c r="I55" s="128">
        <v>225</v>
      </c>
      <c r="J55" s="128">
        <v>235</v>
      </c>
      <c r="K55" s="129">
        <v>250</v>
      </c>
      <c r="L55" s="1"/>
      <c r="N55" s="131"/>
      <c r="O55" s="131"/>
      <c r="P55" s="131"/>
      <c r="Q55" s="131"/>
      <c r="R55" s="131"/>
      <c r="S55" s="131"/>
      <c r="T55" s="131"/>
      <c r="U55" s="131"/>
      <c r="V55" s="131"/>
      <c r="W55" s="131"/>
      <c r="X55" s="131"/>
      <c r="Y55" s="131"/>
      <c r="Z55" s="131"/>
      <c r="AA55" s="131"/>
      <c r="AB55" s="131"/>
      <c r="AC55" s="131"/>
      <c r="AD55" s="131"/>
      <c r="AE55" s="131"/>
      <c r="AF55" s="131"/>
      <c r="AG55" s="131"/>
      <c r="AH55" s="131"/>
      <c r="AI55" s="131"/>
      <c r="AJ55" s="131"/>
      <c r="AK55" s="131"/>
      <c r="AL55" s="131"/>
      <c r="AM55" s="131"/>
      <c r="AN55" s="131"/>
      <c r="AO55" s="131"/>
      <c r="AP55" s="131"/>
      <c r="AQ55" s="131"/>
      <c r="AR55" s="131"/>
      <c r="AS55" s="131"/>
      <c r="AT55" s="131"/>
      <c r="AU55" s="131"/>
      <c r="AV55" s="131"/>
      <c r="AW55" s="131"/>
      <c r="AX55" s="131"/>
      <c r="AY55" s="131"/>
      <c r="AZ55" s="131"/>
      <c r="BA55" s="131"/>
      <c r="BB55" s="131"/>
      <c r="BC55" s="131"/>
      <c r="BD55" s="131"/>
      <c r="BE55" s="131"/>
      <c r="BF55" s="131"/>
      <c r="BG55" s="131"/>
      <c r="BH55" s="131"/>
      <c r="BI55" s="131"/>
      <c r="BJ55" s="131"/>
      <c r="BK55" s="131"/>
      <c r="BL55" s="131"/>
    </row>
    <row r="56" spans="1:64" s="130" customFormat="1" ht="45" customHeight="1">
      <c r="A56" s="1"/>
      <c r="B56" s="1"/>
      <c r="C56" s="132">
        <v>44</v>
      </c>
      <c r="D56" s="133" t="s">
        <v>668</v>
      </c>
      <c r="E56" s="127" t="s">
        <v>7</v>
      </c>
      <c r="F56" s="128">
        <v>0</v>
      </c>
      <c r="G56" s="128">
        <v>0</v>
      </c>
      <c r="H56" s="128">
        <v>0</v>
      </c>
      <c r="I56" s="128">
        <v>0</v>
      </c>
      <c r="J56" s="128">
        <v>1345</v>
      </c>
      <c r="K56" s="129">
        <v>2540</v>
      </c>
      <c r="L56" s="1"/>
      <c r="N56" s="131"/>
      <c r="O56" s="131"/>
      <c r="P56" s="131"/>
      <c r="Q56" s="131"/>
      <c r="R56" s="131"/>
      <c r="S56" s="131"/>
      <c r="T56" s="131"/>
      <c r="U56" s="131"/>
      <c r="V56" s="131"/>
      <c r="W56" s="131"/>
      <c r="X56" s="131"/>
      <c r="Y56" s="131"/>
      <c r="Z56" s="131"/>
      <c r="AA56" s="131"/>
      <c r="AB56" s="131"/>
      <c r="AC56" s="131"/>
      <c r="AD56" s="131"/>
      <c r="AE56" s="131"/>
      <c r="AF56" s="131"/>
      <c r="AG56" s="131"/>
      <c r="AH56" s="131"/>
      <c r="AI56" s="131"/>
      <c r="AJ56" s="131"/>
      <c r="AK56" s="131"/>
      <c r="AL56" s="131"/>
      <c r="AM56" s="131"/>
      <c r="AN56" s="131"/>
      <c r="AO56" s="131"/>
      <c r="AP56" s="131"/>
      <c r="AQ56" s="131"/>
      <c r="AR56" s="131"/>
      <c r="AS56" s="131"/>
      <c r="AT56" s="131"/>
      <c r="AU56" s="131"/>
      <c r="AV56" s="131"/>
      <c r="AW56" s="131"/>
      <c r="AX56" s="131"/>
      <c r="AY56" s="131"/>
      <c r="AZ56" s="131"/>
      <c r="BA56" s="131"/>
      <c r="BB56" s="131"/>
      <c r="BC56" s="131"/>
      <c r="BD56" s="131"/>
      <c r="BE56" s="131"/>
      <c r="BF56" s="131"/>
      <c r="BG56" s="131"/>
      <c r="BH56" s="131"/>
      <c r="BI56" s="131"/>
      <c r="BJ56" s="131"/>
      <c r="BK56" s="131"/>
      <c r="BL56" s="131"/>
    </row>
    <row r="57" spans="1:64" s="130" customFormat="1" ht="45" customHeight="1">
      <c r="A57" s="1"/>
      <c r="B57" s="1"/>
      <c r="C57" s="132">
        <v>45</v>
      </c>
      <c r="D57" s="133" t="s">
        <v>669</v>
      </c>
      <c r="E57" s="127" t="s">
        <v>7</v>
      </c>
      <c r="F57" s="128">
        <v>0</v>
      </c>
      <c r="G57" s="128">
        <v>20</v>
      </c>
      <c r="H57" s="128">
        <v>60</v>
      </c>
      <c r="I57" s="128">
        <v>90</v>
      </c>
      <c r="J57" s="128">
        <v>95</v>
      </c>
      <c r="K57" s="129">
        <v>90</v>
      </c>
      <c r="L57" s="1"/>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131"/>
      <c r="AX57" s="131"/>
      <c r="AY57" s="131"/>
      <c r="AZ57" s="131"/>
      <c r="BA57" s="131"/>
      <c r="BB57" s="131"/>
      <c r="BC57" s="131"/>
      <c r="BD57" s="131"/>
      <c r="BE57" s="131"/>
      <c r="BF57" s="131"/>
      <c r="BG57" s="131"/>
      <c r="BH57" s="131"/>
      <c r="BI57" s="131"/>
      <c r="BJ57" s="131"/>
      <c r="BK57" s="131"/>
      <c r="BL57" s="131"/>
    </row>
    <row r="58" spans="1:64" s="130" customFormat="1" ht="45" customHeight="1" thickBot="1">
      <c r="A58" s="1"/>
      <c r="B58" s="1"/>
      <c r="C58" s="132">
        <v>46</v>
      </c>
      <c r="D58" s="133" t="s">
        <v>670</v>
      </c>
      <c r="E58" s="127" t="s">
        <v>7</v>
      </c>
      <c r="F58" s="128">
        <v>0</v>
      </c>
      <c r="G58" s="128">
        <v>0</v>
      </c>
      <c r="H58" s="128">
        <v>-30</v>
      </c>
      <c r="I58" s="128">
        <v>-30</v>
      </c>
      <c r="J58" s="128">
        <v>-30</v>
      </c>
      <c r="K58" s="129">
        <v>-30</v>
      </c>
      <c r="L58" s="1"/>
      <c r="N58" s="131"/>
      <c r="O58" s="131"/>
      <c r="P58" s="131"/>
      <c r="Q58" s="131"/>
      <c r="R58" s="131"/>
      <c r="S58" s="131"/>
      <c r="T58" s="131"/>
      <c r="U58" s="131"/>
      <c r="V58" s="131"/>
      <c r="W58" s="131"/>
      <c r="X58" s="131"/>
      <c r="Y58" s="131"/>
      <c r="Z58" s="131"/>
      <c r="AA58" s="131"/>
      <c r="AB58" s="131"/>
      <c r="AC58" s="131"/>
      <c r="AD58" s="131"/>
      <c r="AE58" s="131"/>
      <c r="AF58" s="131"/>
      <c r="AG58" s="131"/>
      <c r="AH58" s="131"/>
      <c r="AI58" s="131"/>
      <c r="AJ58" s="131"/>
      <c r="AK58" s="131"/>
      <c r="AL58" s="131"/>
      <c r="AM58" s="131"/>
      <c r="AN58" s="131"/>
      <c r="AO58" s="131"/>
      <c r="AP58" s="131"/>
      <c r="AQ58" s="131"/>
      <c r="AR58" s="131"/>
      <c r="AS58" s="131"/>
      <c r="AT58" s="131"/>
      <c r="AU58" s="131"/>
      <c r="AV58" s="131"/>
      <c r="AW58" s="131"/>
      <c r="AX58" s="131"/>
      <c r="AY58" s="131"/>
      <c r="AZ58" s="131"/>
      <c r="BA58" s="131"/>
      <c r="BB58" s="131"/>
      <c r="BC58" s="131"/>
      <c r="BD58" s="131"/>
      <c r="BE58" s="131"/>
      <c r="BF58" s="131"/>
      <c r="BG58" s="131"/>
      <c r="BH58" s="131"/>
      <c r="BI58" s="131"/>
      <c r="BJ58" s="131"/>
      <c r="BK58" s="131"/>
      <c r="BL58" s="131"/>
    </row>
    <row r="59" spans="1:64" s="130" customFormat="1" ht="45" customHeight="1">
      <c r="A59" s="1"/>
      <c r="B59" s="1"/>
      <c r="C59" s="137" t="s">
        <v>671</v>
      </c>
      <c r="D59" s="138"/>
      <c r="E59" s="139"/>
      <c r="F59" s="139"/>
      <c r="G59" s="139"/>
      <c r="H59" s="139"/>
      <c r="I59" s="139"/>
      <c r="J59" s="139"/>
      <c r="K59" s="140"/>
      <c r="L59" s="1"/>
      <c r="O59" s="131"/>
      <c r="P59" s="131"/>
      <c r="Q59" s="131"/>
      <c r="R59" s="131"/>
      <c r="S59" s="131"/>
      <c r="T59" s="131"/>
      <c r="U59" s="131"/>
      <c r="V59" s="131"/>
      <c r="W59" s="131"/>
      <c r="X59" s="131"/>
      <c r="Y59" s="131"/>
      <c r="Z59" s="131"/>
      <c r="AA59" s="131"/>
      <c r="AB59" s="131"/>
      <c r="AC59" s="131"/>
      <c r="AD59" s="131"/>
      <c r="AE59" s="131"/>
      <c r="AF59" s="131"/>
      <c r="AG59" s="131"/>
      <c r="AH59" s="131"/>
      <c r="AI59" s="131"/>
      <c r="AJ59" s="131"/>
      <c r="AK59" s="131"/>
      <c r="AL59" s="131"/>
      <c r="AM59" s="131"/>
      <c r="AN59" s="131"/>
      <c r="AO59" s="131"/>
      <c r="AP59" s="131"/>
      <c r="AQ59" s="131"/>
      <c r="AR59" s="131"/>
      <c r="AS59" s="131"/>
      <c r="AT59" s="131"/>
      <c r="AU59" s="131"/>
      <c r="AV59" s="131"/>
      <c r="AW59" s="131"/>
      <c r="AX59" s="131"/>
      <c r="AY59" s="131"/>
      <c r="AZ59" s="131"/>
      <c r="BA59" s="131"/>
      <c r="BB59" s="131"/>
      <c r="BC59" s="131"/>
      <c r="BD59" s="131"/>
      <c r="BE59" s="131"/>
      <c r="BF59" s="131"/>
      <c r="BG59" s="131"/>
      <c r="BH59" s="131"/>
      <c r="BI59" s="131"/>
      <c r="BJ59" s="131"/>
      <c r="BK59" s="131"/>
      <c r="BL59" s="131"/>
    </row>
    <row r="60" spans="1:64" s="130" customFormat="1" ht="45" customHeight="1">
      <c r="A60" s="1"/>
      <c r="B60" s="1"/>
      <c r="C60" s="132">
        <v>47</v>
      </c>
      <c r="D60" s="133" t="s">
        <v>672</v>
      </c>
      <c r="E60" s="127" t="s">
        <v>6</v>
      </c>
      <c r="F60" s="128">
        <v>35</v>
      </c>
      <c r="G60" s="128">
        <v>-1725</v>
      </c>
      <c r="H60" s="128">
        <v>50</v>
      </c>
      <c r="I60" s="128">
        <v>-15</v>
      </c>
      <c r="J60" s="128">
        <v>0</v>
      </c>
      <c r="K60" s="129">
        <v>0</v>
      </c>
      <c r="L60" s="1"/>
      <c r="O60" s="131"/>
      <c r="P60" s="131"/>
      <c r="Q60" s="131"/>
      <c r="R60" s="131"/>
      <c r="S60" s="131"/>
      <c r="T60" s="131"/>
      <c r="U60" s="131"/>
      <c r="V60" s="131"/>
      <c r="W60" s="131"/>
      <c r="X60" s="131"/>
      <c r="Y60" s="131"/>
      <c r="Z60" s="131"/>
      <c r="AA60" s="131"/>
      <c r="AB60" s="131"/>
      <c r="AC60" s="131"/>
      <c r="AD60" s="131"/>
      <c r="AE60" s="131"/>
      <c r="AF60" s="131"/>
      <c r="AG60" s="131"/>
      <c r="AH60" s="131"/>
      <c r="AI60" s="131"/>
      <c r="AJ60" s="131"/>
      <c r="AK60" s="131"/>
      <c r="AL60" s="131"/>
      <c r="AM60" s="131"/>
      <c r="AN60" s="131"/>
      <c r="AO60" s="131"/>
      <c r="AP60" s="131"/>
      <c r="AQ60" s="131"/>
      <c r="AR60" s="131"/>
      <c r="AS60" s="131"/>
      <c r="AT60" s="131"/>
      <c r="AU60" s="131"/>
      <c r="AV60" s="131"/>
      <c r="AW60" s="131"/>
      <c r="AX60" s="131"/>
      <c r="AY60" s="131"/>
      <c r="AZ60" s="131"/>
      <c r="BA60" s="131"/>
      <c r="BB60" s="131"/>
      <c r="BC60" s="131"/>
      <c r="BD60" s="131"/>
      <c r="BE60" s="131"/>
      <c r="BF60" s="131"/>
      <c r="BG60" s="131"/>
      <c r="BH60" s="131"/>
      <c r="BI60" s="131"/>
      <c r="BJ60" s="131"/>
      <c r="BK60" s="131"/>
      <c r="BL60" s="131"/>
    </row>
    <row r="61" spans="1:64" s="130" customFormat="1" ht="45" customHeight="1">
      <c r="A61" s="1"/>
      <c r="B61" s="1"/>
      <c r="C61" s="132">
        <v>48</v>
      </c>
      <c r="D61" s="133" t="s">
        <v>673</v>
      </c>
      <c r="E61" s="127" t="s">
        <v>6</v>
      </c>
      <c r="F61" s="128" t="s">
        <v>8</v>
      </c>
      <c r="G61" s="128">
        <v>-135</v>
      </c>
      <c r="H61" s="128">
        <v>-145</v>
      </c>
      <c r="I61" s="128">
        <v>-145</v>
      </c>
      <c r="J61" s="128">
        <v>-145</v>
      </c>
      <c r="K61" s="129">
        <v>-155</v>
      </c>
      <c r="L61" s="1"/>
      <c r="O61" s="131"/>
      <c r="P61" s="131"/>
      <c r="Q61" s="131"/>
      <c r="R61" s="131"/>
      <c r="S61" s="131"/>
      <c r="T61" s="131"/>
      <c r="U61" s="131"/>
      <c r="V61" s="131"/>
      <c r="W61" s="131"/>
      <c r="X61" s="131"/>
      <c r="Y61" s="131"/>
      <c r="Z61" s="131"/>
      <c r="AA61" s="131"/>
      <c r="AB61" s="131"/>
      <c r="AC61" s="131"/>
      <c r="AD61" s="131"/>
      <c r="AE61" s="131"/>
      <c r="AF61" s="131"/>
      <c r="AG61" s="131"/>
      <c r="AH61" s="131"/>
      <c r="AI61" s="131"/>
      <c r="AJ61" s="131"/>
      <c r="AK61" s="131"/>
      <c r="AL61" s="131"/>
      <c r="AM61" s="131"/>
      <c r="AN61" s="131"/>
      <c r="AO61" s="131"/>
      <c r="AP61" s="131"/>
      <c r="AQ61" s="131"/>
      <c r="AR61" s="131"/>
      <c r="AS61" s="131"/>
      <c r="AT61" s="131"/>
      <c r="AU61" s="131"/>
      <c r="AV61" s="131"/>
      <c r="AW61" s="131"/>
      <c r="AX61" s="131"/>
      <c r="AY61" s="131"/>
      <c r="AZ61" s="131"/>
      <c r="BA61" s="131"/>
      <c r="BB61" s="131"/>
      <c r="BC61" s="131"/>
      <c r="BD61" s="131"/>
      <c r="BE61" s="131"/>
      <c r="BF61" s="131"/>
      <c r="BG61" s="131"/>
      <c r="BH61" s="131"/>
      <c r="BI61" s="131"/>
      <c r="BJ61" s="131"/>
      <c r="BK61" s="131"/>
      <c r="BL61" s="131"/>
    </row>
    <row r="62" spans="1:64" s="130" customFormat="1" ht="45" customHeight="1">
      <c r="A62" s="1"/>
      <c r="B62" s="1"/>
      <c r="C62" s="132">
        <v>49</v>
      </c>
      <c r="D62" s="133" t="s">
        <v>674</v>
      </c>
      <c r="E62" s="127" t="s">
        <v>6</v>
      </c>
      <c r="F62" s="128">
        <v>-45</v>
      </c>
      <c r="G62" s="128">
        <v>-3015</v>
      </c>
      <c r="H62" s="128">
        <v>-880</v>
      </c>
      <c r="I62" s="128">
        <v>-890</v>
      </c>
      <c r="J62" s="128">
        <v>-900</v>
      </c>
      <c r="K62" s="129">
        <v>-890</v>
      </c>
      <c r="L62" s="1"/>
      <c r="O62" s="131"/>
      <c r="P62" s="131"/>
      <c r="Q62" s="131"/>
      <c r="R62" s="131"/>
      <c r="S62" s="131"/>
      <c r="T62" s="131"/>
      <c r="U62" s="131"/>
      <c r="V62" s="131"/>
      <c r="W62" s="131"/>
      <c r="X62" s="131"/>
      <c r="Y62" s="131"/>
      <c r="Z62" s="131"/>
      <c r="AA62" s="131"/>
      <c r="AB62" s="131"/>
      <c r="AC62" s="131"/>
      <c r="AD62" s="131"/>
      <c r="AE62" s="131"/>
      <c r="AF62" s="131"/>
      <c r="AG62" s="131"/>
      <c r="AH62" s="131"/>
      <c r="AI62" s="131"/>
      <c r="AJ62" s="131"/>
      <c r="AK62" s="131"/>
      <c r="AL62" s="131"/>
      <c r="AM62" s="131"/>
      <c r="AN62" s="131"/>
      <c r="AO62" s="131"/>
      <c r="AP62" s="131"/>
      <c r="AQ62" s="131"/>
      <c r="AR62" s="131"/>
      <c r="AS62" s="131"/>
      <c r="AT62" s="131"/>
      <c r="AU62" s="131"/>
      <c r="AV62" s="131"/>
      <c r="AW62" s="131"/>
      <c r="AX62" s="131"/>
      <c r="AY62" s="131"/>
      <c r="AZ62" s="131"/>
      <c r="BA62" s="131"/>
      <c r="BB62" s="131"/>
      <c r="BC62" s="131"/>
      <c r="BD62" s="131"/>
      <c r="BE62" s="131"/>
      <c r="BF62" s="131"/>
      <c r="BG62" s="131"/>
      <c r="BH62" s="131"/>
      <c r="BI62" s="131"/>
      <c r="BJ62" s="131"/>
      <c r="BK62" s="131"/>
      <c r="BL62" s="131"/>
    </row>
    <row r="63" spans="1:64" s="130" customFormat="1" ht="53.15" customHeight="1">
      <c r="A63" s="1"/>
      <c r="B63" s="1"/>
      <c r="C63" s="132">
        <v>50</v>
      </c>
      <c r="D63" s="133" t="s">
        <v>675</v>
      </c>
      <c r="E63" s="127" t="s">
        <v>6</v>
      </c>
      <c r="F63" s="128">
        <v>-20</v>
      </c>
      <c r="G63" s="128">
        <v>-175</v>
      </c>
      <c r="H63" s="128">
        <v>-125</v>
      </c>
      <c r="I63" s="128">
        <v>45</v>
      </c>
      <c r="J63" s="128">
        <v>25</v>
      </c>
      <c r="K63" s="129">
        <v>25</v>
      </c>
      <c r="L63" s="1"/>
      <c r="N63" s="131"/>
      <c r="O63" s="131"/>
      <c r="P63" s="131"/>
      <c r="Q63" s="131"/>
      <c r="R63" s="131"/>
      <c r="S63" s="131"/>
      <c r="T63" s="131"/>
      <c r="U63" s="131"/>
      <c r="V63" s="131"/>
      <c r="W63" s="131"/>
      <c r="X63" s="131"/>
      <c r="Y63" s="131"/>
      <c r="Z63" s="131"/>
      <c r="AA63" s="131"/>
      <c r="AB63" s="131"/>
      <c r="AC63" s="131"/>
      <c r="AD63" s="131"/>
      <c r="AE63" s="131"/>
      <c r="AF63" s="131"/>
      <c r="AG63" s="131"/>
      <c r="AH63" s="131"/>
      <c r="AI63" s="131"/>
      <c r="AJ63" s="131"/>
      <c r="AK63" s="131"/>
      <c r="AL63" s="131"/>
      <c r="AM63" s="131"/>
      <c r="AN63" s="131"/>
      <c r="AO63" s="131"/>
      <c r="AP63" s="131"/>
      <c r="AQ63" s="131"/>
      <c r="AR63" s="131"/>
      <c r="AS63" s="131"/>
      <c r="AT63" s="131"/>
      <c r="AU63" s="131"/>
      <c r="AV63" s="131"/>
      <c r="AW63" s="131"/>
      <c r="AX63" s="131"/>
      <c r="AY63" s="131"/>
      <c r="AZ63" s="131"/>
      <c r="BA63" s="131"/>
      <c r="BB63" s="131"/>
      <c r="BC63" s="131"/>
      <c r="BD63" s="131"/>
      <c r="BE63" s="131"/>
      <c r="BF63" s="131"/>
      <c r="BG63" s="131"/>
      <c r="BH63" s="131"/>
      <c r="BI63" s="131"/>
      <c r="BJ63" s="131"/>
      <c r="BK63" s="131"/>
      <c r="BL63" s="131"/>
    </row>
    <row r="64" spans="1:64" s="130" customFormat="1" ht="53.15" customHeight="1">
      <c r="A64" s="1"/>
      <c r="B64" s="1"/>
      <c r="C64" s="132">
        <v>51</v>
      </c>
      <c r="D64" s="133" t="s">
        <v>676</v>
      </c>
      <c r="E64" s="128" t="s">
        <v>6</v>
      </c>
      <c r="F64" s="128" t="s">
        <v>8</v>
      </c>
      <c r="G64" s="128">
        <v>-5</v>
      </c>
      <c r="H64" s="128">
        <v>-5</v>
      </c>
      <c r="I64" s="128">
        <v>-5</v>
      </c>
      <c r="J64" s="128">
        <v>-5</v>
      </c>
      <c r="K64" s="129">
        <v>-5</v>
      </c>
      <c r="L64" s="1"/>
      <c r="N64" s="131"/>
      <c r="O64" s="131"/>
      <c r="P64" s="131"/>
      <c r="Q64" s="131"/>
      <c r="R64" s="131"/>
      <c r="S64" s="131"/>
      <c r="T64" s="131"/>
      <c r="U64" s="131"/>
      <c r="V64" s="131"/>
      <c r="W64" s="131"/>
      <c r="X64" s="131"/>
      <c r="Y64" s="131"/>
      <c r="Z64" s="131"/>
      <c r="AA64" s="131"/>
      <c r="AB64" s="131"/>
      <c r="AC64" s="131"/>
      <c r="AD64" s="131"/>
      <c r="AE64" s="131"/>
      <c r="AF64" s="131"/>
      <c r="AG64" s="131"/>
      <c r="AH64" s="131"/>
      <c r="AI64" s="131"/>
      <c r="AJ64" s="131"/>
      <c r="AK64" s="131"/>
      <c r="AL64" s="131"/>
      <c r="AM64" s="131"/>
      <c r="AN64" s="131"/>
      <c r="AO64" s="131"/>
      <c r="AP64" s="131"/>
      <c r="AQ64" s="131"/>
      <c r="AR64" s="131"/>
      <c r="AS64" s="131"/>
      <c r="AT64" s="131"/>
      <c r="AU64" s="131"/>
      <c r="AV64" s="131"/>
      <c r="AW64" s="131"/>
      <c r="AX64" s="131"/>
      <c r="AY64" s="131"/>
      <c r="AZ64" s="131"/>
      <c r="BA64" s="131"/>
      <c r="BB64" s="131"/>
      <c r="BC64" s="131"/>
      <c r="BD64" s="131"/>
      <c r="BE64" s="131"/>
      <c r="BF64" s="131"/>
      <c r="BG64" s="131"/>
      <c r="BH64" s="131"/>
      <c r="BI64" s="131"/>
      <c r="BJ64" s="131"/>
      <c r="BK64" s="131"/>
      <c r="BL64" s="131"/>
    </row>
    <row r="65" spans="1:64" s="130" customFormat="1" ht="45" customHeight="1">
      <c r="A65" s="1"/>
      <c r="B65" s="1"/>
      <c r="C65" s="132">
        <v>52</v>
      </c>
      <c r="D65" s="133" t="s">
        <v>677</v>
      </c>
      <c r="E65" s="128" t="s">
        <v>6</v>
      </c>
      <c r="F65" s="128">
        <v>-10</v>
      </c>
      <c r="G65" s="128">
        <v>-85</v>
      </c>
      <c r="H65" s="128">
        <v>-85</v>
      </c>
      <c r="I65" s="128">
        <v>-90</v>
      </c>
      <c r="J65" s="128">
        <v>-95</v>
      </c>
      <c r="K65" s="129">
        <v>-100</v>
      </c>
      <c r="L65" s="1"/>
      <c r="N65" s="131"/>
      <c r="O65" s="131"/>
      <c r="P65" s="131"/>
      <c r="Q65" s="131"/>
      <c r="R65" s="131"/>
      <c r="S65" s="131"/>
      <c r="T65" s="131"/>
      <c r="U65" s="131"/>
      <c r="V65" s="131"/>
      <c r="W65" s="131"/>
      <c r="X65" s="131"/>
      <c r="Y65" s="131"/>
      <c r="Z65" s="131"/>
      <c r="AA65" s="131"/>
      <c r="AB65" s="131"/>
      <c r="AC65" s="131"/>
      <c r="AD65" s="131"/>
      <c r="AE65" s="131"/>
      <c r="AF65" s="131"/>
      <c r="AG65" s="131"/>
      <c r="AH65" s="131"/>
      <c r="AI65" s="131"/>
      <c r="AJ65" s="131"/>
      <c r="AK65" s="131"/>
      <c r="AL65" s="131"/>
      <c r="AM65" s="131"/>
      <c r="AN65" s="131"/>
      <c r="AO65" s="131"/>
      <c r="AP65" s="131"/>
      <c r="AQ65" s="131"/>
      <c r="AR65" s="131"/>
      <c r="AS65" s="131"/>
      <c r="AT65" s="131"/>
      <c r="AU65" s="131"/>
      <c r="AV65" s="131"/>
      <c r="AW65" s="131"/>
      <c r="AX65" s="131"/>
      <c r="AY65" s="131"/>
      <c r="AZ65" s="131"/>
      <c r="BA65" s="131"/>
      <c r="BB65" s="131"/>
      <c r="BC65" s="131"/>
      <c r="BD65" s="131"/>
      <c r="BE65" s="131"/>
      <c r="BF65" s="131"/>
      <c r="BG65" s="131"/>
      <c r="BH65" s="131"/>
      <c r="BI65" s="131"/>
      <c r="BJ65" s="131"/>
      <c r="BK65" s="131"/>
      <c r="BL65" s="131"/>
    </row>
    <row r="66" spans="1:64" s="130" customFormat="1" ht="45" customHeight="1">
      <c r="A66" s="1"/>
      <c r="B66" s="1"/>
      <c r="C66" s="132">
        <v>53</v>
      </c>
      <c r="D66" s="133" t="s">
        <v>678</v>
      </c>
      <c r="E66" s="127" t="s">
        <v>7</v>
      </c>
      <c r="F66" s="128">
        <v>0</v>
      </c>
      <c r="G66" s="128">
        <v>-25</v>
      </c>
      <c r="H66" s="128">
        <v>-70</v>
      </c>
      <c r="I66" s="128">
        <v>-105</v>
      </c>
      <c r="J66" s="128">
        <v>-135</v>
      </c>
      <c r="K66" s="129">
        <v>-165</v>
      </c>
      <c r="L66" s="1"/>
      <c r="N66" s="131"/>
      <c r="O66" s="131"/>
      <c r="P66" s="131"/>
      <c r="Q66" s="131"/>
      <c r="R66" s="131"/>
      <c r="S66" s="131"/>
      <c r="T66" s="131"/>
      <c r="U66" s="131"/>
      <c r="V66" s="131"/>
      <c r="W66" s="131"/>
      <c r="X66" s="131"/>
      <c r="Y66" s="131"/>
      <c r="Z66" s="131"/>
      <c r="AA66" s="131"/>
      <c r="AB66" s="131"/>
      <c r="AC66" s="131"/>
      <c r="AD66" s="131"/>
      <c r="AE66" s="131"/>
      <c r="AF66" s="131"/>
      <c r="AG66" s="131"/>
      <c r="AH66" s="131"/>
      <c r="AI66" s="131"/>
      <c r="AJ66" s="131"/>
      <c r="AK66" s="131"/>
      <c r="AL66" s="131"/>
      <c r="AM66" s="131"/>
      <c r="AN66" s="131"/>
      <c r="AO66" s="131"/>
      <c r="AP66" s="131"/>
      <c r="AQ66" s="131"/>
      <c r="AR66" s="131"/>
      <c r="AS66" s="131"/>
      <c r="AT66" s="131"/>
      <c r="AU66" s="131"/>
      <c r="AV66" s="131"/>
      <c r="AW66" s="131"/>
      <c r="AX66" s="131"/>
      <c r="AY66" s="131"/>
      <c r="AZ66" s="131"/>
      <c r="BA66" s="131"/>
      <c r="BB66" s="131"/>
      <c r="BC66" s="131"/>
      <c r="BD66" s="131"/>
      <c r="BE66" s="131"/>
      <c r="BF66" s="131"/>
      <c r="BG66" s="131"/>
      <c r="BH66" s="131"/>
      <c r="BI66" s="131"/>
      <c r="BJ66" s="131"/>
      <c r="BK66" s="131"/>
      <c r="BL66" s="131"/>
    </row>
    <row r="67" spans="1:64" s="130" customFormat="1" ht="45" customHeight="1">
      <c r="A67" s="1"/>
      <c r="B67" s="1"/>
      <c r="C67" s="132">
        <v>54</v>
      </c>
      <c r="D67" s="133" t="s">
        <v>679</v>
      </c>
      <c r="E67" s="127" t="s">
        <v>7</v>
      </c>
      <c r="F67" s="128">
        <v>0</v>
      </c>
      <c r="G67" s="128">
        <v>0</v>
      </c>
      <c r="H67" s="128">
        <v>0</v>
      </c>
      <c r="I67" s="128">
        <v>-20</v>
      </c>
      <c r="J67" s="128">
        <v>-20</v>
      </c>
      <c r="K67" s="129">
        <v>-20</v>
      </c>
      <c r="L67" s="1"/>
      <c r="N67" s="131"/>
      <c r="O67" s="131"/>
      <c r="P67" s="131"/>
      <c r="Q67" s="131"/>
      <c r="R67" s="131"/>
      <c r="S67" s="131"/>
      <c r="T67" s="131"/>
      <c r="U67" s="131"/>
      <c r="V67" s="131"/>
      <c r="W67" s="131"/>
      <c r="X67" s="131"/>
      <c r="Y67" s="131"/>
      <c r="Z67" s="131"/>
      <c r="AA67" s="131"/>
      <c r="AB67" s="131"/>
      <c r="AC67" s="131"/>
      <c r="AD67" s="131"/>
      <c r="AE67" s="131"/>
      <c r="AF67" s="131"/>
      <c r="AG67" s="131"/>
      <c r="AH67" s="131"/>
      <c r="AI67" s="131"/>
      <c r="AJ67" s="131"/>
      <c r="AK67" s="131"/>
      <c r="AL67" s="131"/>
      <c r="AM67" s="131"/>
      <c r="AN67" s="131"/>
      <c r="AO67" s="131"/>
      <c r="AP67" s="131"/>
      <c r="AQ67" s="131"/>
      <c r="AR67" s="131"/>
      <c r="AS67" s="131"/>
      <c r="AT67" s="131"/>
      <c r="AU67" s="131"/>
      <c r="AV67" s="131"/>
      <c r="AW67" s="131"/>
      <c r="AX67" s="131"/>
      <c r="AY67" s="131"/>
      <c r="AZ67" s="131"/>
      <c r="BA67" s="131"/>
      <c r="BB67" s="131"/>
      <c r="BC67" s="131"/>
      <c r="BD67" s="131"/>
      <c r="BE67" s="131"/>
      <c r="BF67" s="131"/>
      <c r="BG67" s="131"/>
      <c r="BH67" s="131"/>
      <c r="BI67" s="131"/>
      <c r="BJ67" s="131"/>
      <c r="BK67" s="131"/>
      <c r="BL67" s="131"/>
    </row>
    <row r="68" spans="1:64" s="130" customFormat="1" ht="45" customHeight="1">
      <c r="A68" s="1"/>
      <c r="B68" s="1"/>
      <c r="C68" s="132">
        <v>55</v>
      </c>
      <c r="D68" s="133" t="s">
        <v>680</v>
      </c>
      <c r="E68" s="127" t="s">
        <v>7</v>
      </c>
      <c r="F68" s="128">
        <v>0</v>
      </c>
      <c r="G68" s="128">
        <v>-70</v>
      </c>
      <c r="H68" s="128">
        <v>-70</v>
      </c>
      <c r="I68" s="128">
        <v>-65</v>
      </c>
      <c r="J68" s="128">
        <v>-60</v>
      </c>
      <c r="K68" s="129">
        <v>-60</v>
      </c>
      <c r="L68" s="1"/>
      <c r="N68" s="131"/>
      <c r="O68" s="131"/>
      <c r="P68" s="131"/>
      <c r="Q68" s="131"/>
      <c r="R68" s="131"/>
      <c r="S68" s="131"/>
      <c r="T68" s="131"/>
      <c r="U68" s="131"/>
      <c r="V68" s="131"/>
      <c r="W68" s="131"/>
      <c r="X68" s="131"/>
      <c r="Y68" s="131"/>
      <c r="Z68" s="131"/>
      <c r="AA68" s="131"/>
      <c r="AB68" s="131"/>
      <c r="AC68" s="131"/>
      <c r="AD68" s="131"/>
      <c r="AE68" s="131"/>
      <c r="AF68" s="131"/>
      <c r="AG68" s="131"/>
      <c r="AH68" s="131"/>
      <c r="AI68" s="131"/>
      <c r="AJ68" s="131"/>
      <c r="AK68" s="131"/>
      <c r="AL68" s="131"/>
      <c r="AM68" s="131"/>
      <c r="AN68" s="131"/>
      <c r="AO68" s="131"/>
      <c r="AP68" s="131"/>
      <c r="AQ68" s="131"/>
      <c r="AR68" s="131"/>
      <c r="AS68" s="131"/>
      <c r="AT68" s="131"/>
      <c r="AU68" s="131"/>
      <c r="AV68" s="131"/>
      <c r="AW68" s="131"/>
      <c r="AX68" s="131"/>
      <c r="AY68" s="131"/>
      <c r="AZ68" s="131"/>
      <c r="BA68" s="131"/>
      <c r="BB68" s="131"/>
      <c r="BC68" s="131"/>
      <c r="BD68" s="131"/>
      <c r="BE68" s="131"/>
      <c r="BF68" s="131"/>
      <c r="BG68" s="131"/>
      <c r="BH68" s="131"/>
      <c r="BI68" s="131"/>
      <c r="BJ68" s="131"/>
      <c r="BK68" s="131"/>
      <c r="BL68" s="131"/>
    </row>
    <row r="69" spans="1:64" s="130" customFormat="1" ht="45" customHeight="1">
      <c r="A69" s="1"/>
      <c r="B69" s="1"/>
      <c r="C69" s="132">
        <v>56</v>
      </c>
      <c r="D69" s="133" t="s">
        <v>681</v>
      </c>
      <c r="E69" s="127" t="s">
        <v>6</v>
      </c>
      <c r="F69" s="128">
        <v>0</v>
      </c>
      <c r="G69" s="128">
        <v>-5</v>
      </c>
      <c r="H69" s="128">
        <v>0</v>
      </c>
      <c r="I69" s="128">
        <v>0</v>
      </c>
      <c r="J69" s="128">
        <v>0</v>
      </c>
      <c r="K69" s="129">
        <v>0</v>
      </c>
      <c r="L69" s="1"/>
      <c r="N69" s="131"/>
      <c r="O69" s="131"/>
      <c r="P69" s="131"/>
      <c r="Q69" s="131"/>
      <c r="R69" s="131"/>
      <c r="S69" s="131"/>
      <c r="T69" s="131"/>
      <c r="U69" s="131"/>
      <c r="V69" s="131"/>
      <c r="W69" s="131"/>
      <c r="X69" s="131"/>
      <c r="Y69" s="131"/>
      <c r="Z69" s="131"/>
      <c r="AA69" s="131"/>
      <c r="AB69" s="131"/>
      <c r="AC69" s="131"/>
      <c r="AD69" s="131"/>
      <c r="AE69" s="131"/>
      <c r="AF69" s="131"/>
      <c r="AG69" s="131"/>
      <c r="AH69" s="131"/>
      <c r="AI69" s="131"/>
      <c r="AJ69" s="131"/>
      <c r="AK69" s="131"/>
      <c r="AL69" s="131"/>
      <c r="AM69" s="131"/>
      <c r="AN69" s="131"/>
      <c r="AO69" s="131"/>
      <c r="AP69" s="131"/>
      <c r="AQ69" s="131"/>
      <c r="AR69" s="131"/>
      <c r="AS69" s="131"/>
      <c r="AT69" s="131"/>
      <c r="AU69" s="131"/>
      <c r="AV69" s="131"/>
      <c r="AW69" s="131"/>
      <c r="AX69" s="131"/>
      <c r="AY69" s="131"/>
      <c r="AZ69" s="131"/>
      <c r="BA69" s="131"/>
      <c r="BB69" s="131"/>
      <c r="BC69" s="131"/>
      <c r="BD69" s="131"/>
      <c r="BE69" s="131"/>
      <c r="BF69" s="131"/>
      <c r="BG69" s="131"/>
      <c r="BH69" s="131"/>
      <c r="BI69" s="131"/>
      <c r="BJ69" s="131"/>
      <c r="BK69" s="131"/>
      <c r="BL69" s="131"/>
    </row>
    <row r="70" spans="1:64" s="130" customFormat="1" ht="45" customHeight="1">
      <c r="A70" s="1"/>
      <c r="B70" s="1"/>
      <c r="C70" s="132">
        <v>57</v>
      </c>
      <c r="D70" s="133" t="s">
        <v>682</v>
      </c>
      <c r="E70" s="127" t="s">
        <v>7</v>
      </c>
      <c r="F70" s="128">
        <v>0</v>
      </c>
      <c r="G70" s="128">
        <v>-265</v>
      </c>
      <c r="H70" s="128">
        <v>-280</v>
      </c>
      <c r="I70" s="128">
        <v>-195</v>
      </c>
      <c r="J70" s="128">
        <v>-205</v>
      </c>
      <c r="K70" s="129">
        <v>-240</v>
      </c>
      <c r="L70" s="1"/>
      <c r="N70" s="131"/>
      <c r="O70" s="131"/>
      <c r="P70" s="131"/>
      <c r="Q70" s="131"/>
      <c r="R70" s="131"/>
      <c r="S70" s="131"/>
      <c r="T70" s="131"/>
      <c r="U70" s="131"/>
      <c r="V70" s="131"/>
      <c r="W70" s="131"/>
      <c r="X70" s="131"/>
      <c r="Y70" s="131"/>
      <c r="Z70" s="131"/>
      <c r="AA70" s="131"/>
      <c r="AB70" s="131"/>
      <c r="AC70" s="131"/>
      <c r="AD70" s="131"/>
      <c r="AE70" s="131"/>
      <c r="AF70" s="131"/>
      <c r="AG70" s="131"/>
      <c r="AH70" s="131"/>
      <c r="AI70" s="131"/>
      <c r="AJ70" s="131"/>
      <c r="AK70" s="131"/>
      <c r="AL70" s="131"/>
      <c r="AM70" s="131"/>
      <c r="AN70" s="131"/>
      <c r="AO70" s="131"/>
      <c r="AP70" s="131"/>
      <c r="AQ70" s="131"/>
      <c r="AR70" s="131"/>
      <c r="AS70" s="131"/>
      <c r="AT70" s="131"/>
      <c r="AU70" s="131"/>
      <c r="AV70" s="131"/>
      <c r="AW70" s="131"/>
      <c r="AX70" s="131"/>
      <c r="AY70" s="131"/>
      <c r="AZ70" s="131"/>
      <c r="BA70" s="131"/>
      <c r="BB70" s="131"/>
      <c r="BC70" s="131"/>
      <c r="BD70" s="131"/>
      <c r="BE70" s="131"/>
      <c r="BF70" s="131"/>
      <c r="BG70" s="131"/>
      <c r="BH70" s="131"/>
      <c r="BI70" s="131"/>
      <c r="BJ70" s="131"/>
      <c r="BK70" s="131"/>
      <c r="BL70" s="131"/>
    </row>
    <row r="71" spans="1:64" s="130" customFormat="1" ht="52.4" customHeight="1">
      <c r="A71" s="1"/>
      <c r="B71" s="1"/>
      <c r="C71" s="132">
        <v>58</v>
      </c>
      <c r="D71" s="133" t="s">
        <v>683</v>
      </c>
      <c r="E71" s="127" t="s">
        <v>7</v>
      </c>
      <c r="F71" s="128">
        <v>0</v>
      </c>
      <c r="G71" s="128">
        <v>-5</v>
      </c>
      <c r="H71" s="128">
        <v>-10</v>
      </c>
      <c r="I71" s="128">
        <v>-10</v>
      </c>
      <c r="J71" s="128">
        <v>-10</v>
      </c>
      <c r="K71" s="129">
        <v>-10</v>
      </c>
      <c r="L71" s="1"/>
      <c r="N71" s="131"/>
      <c r="O71" s="131"/>
      <c r="P71" s="131"/>
      <c r="Q71" s="131"/>
      <c r="R71" s="131"/>
      <c r="S71" s="131"/>
      <c r="T71" s="131"/>
      <c r="U71" s="131"/>
      <c r="V71" s="131"/>
      <c r="W71" s="131"/>
      <c r="X71" s="131"/>
      <c r="Y71" s="131"/>
      <c r="Z71" s="131"/>
      <c r="AA71" s="131"/>
      <c r="AB71" s="131"/>
      <c r="AC71" s="131"/>
      <c r="AD71" s="131"/>
      <c r="AE71" s="131"/>
      <c r="AF71" s="131"/>
      <c r="AG71" s="131"/>
      <c r="AH71" s="131"/>
      <c r="AI71" s="131"/>
      <c r="AJ71" s="131"/>
      <c r="AK71" s="131"/>
      <c r="AL71" s="131"/>
      <c r="AM71" s="131"/>
      <c r="AN71" s="131"/>
      <c r="AO71" s="131"/>
      <c r="AP71" s="131"/>
      <c r="AQ71" s="131"/>
      <c r="AR71" s="131"/>
      <c r="AS71" s="131"/>
      <c r="AT71" s="131"/>
      <c r="AU71" s="131"/>
      <c r="AV71" s="131"/>
      <c r="AW71" s="131"/>
      <c r="AX71" s="131"/>
      <c r="AY71" s="131"/>
      <c r="AZ71" s="131"/>
      <c r="BA71" s="131"/>
      <c r="BB71" s="131"/>
      <c r="BC71" s="131"/>
      <c r="BD71" s="131"/>
      <c r="BE71" s="131"/>
      <c r="BF71" s="131"/>
      <c r="BG71" s="131"/>
      <c r="BH71" s="131"/>
      <c r="BI71" s="131"/>
      <c r="BJ71" s="131"/>
      <c r="BK71" s="131"/>
      <c r="BL71" s="131"/>
    </row>
    <row r="72" spans="1:64" s="130" customFormat="1" ht="55.4" customHeight="1">
      <c r="A72" s="1"/>
      <c r="B72" s="1"/>
      <c r="C72" s="132">
        <v>59</v>
      </c>
      <c r="D72" s="133" t="s">
        <v>684</v>
      </c>
      <c r="E72" s="127" t="s">
        <v>7</v>
      </c>
      <c r="F72" s="128">
        <v>-5</v>
      </c>
      <c r="G72" s="128">
        <v>-25</v>
      </c>
      <c r="H72" s="128">
        <v>-40</v>
      </c>
      <c r="I72" s="128">
        <v>-20</v>
      </c>
      <c r="J72" s="128">
        <v>-5</v>
      </c>
      <c r="K72" s="129">
        <v>0</v>
      </c>
      <c r="L72" s="1"/>
      <c r="N72" s="131"/>
      <c r="O72" s="131"/>
      <c r="P72" s="131"/>
      <c r="Q72" s="131"/>
      <c r="R72" s="131"/>
      <c r="S72" s="131"/>
      <c r="T72" s="131"/>
      <c r="U72" s="131"/>
      <c r="V72" s="131"/>
      <c r="W72" s="131"/>
      <c r="X72" s="131"/>
      <c r="Y72" s="131"/>
      <c r="Z72" s="131"/>
      <c r="AA72" s="131"/>
      <c r="AB72" s="131"/>
      <c r="AC72" s="131"/>
      <c r="AD72" s="131"/>
      <c r="AE72" s="131"/>
      <c r="AF72" s="131"/>
      <c r="AG72" s="131"/>
      <c r="AH72" s="131"/>
      <c r="AI72" s="131"/>
      <c r="AJ72" s="131"/>
      <c r="AK72" s="131"/>
      <c r="AL72" s="131"/>
      <c r="AM72" s="131"/>
      <c r="AN72" s="131"/>
      <c r="AO72" s="131"/>
      <c r="AP72" s="131"/>
      <c r="AQ72" s="131"/>
      <c r="AR72" s="131"/>
      <c r="AS72" s="131"/>
      <c r="AT72" s="131"/>
      <c r="AU72" s="131"/>
      <c r="AV72" s="131"/>
      <c r="AW72" s="131"/>
      <c r="AX72" s="131"/>
      <c r="AY72" s="131"/>
      <c r="AZ72" s="131"/>
      <c r="BA72" s="131"/>
      <c r="BB72" s="131"/>
      <c r="BC72" s="131"/>
      <c r="BD72" s="131"/>
      <c r="BE72" s="131"/>
      <c r="BF72" s="131"/>
      <c r="BG72" s="131"/>
      <c r="BH72" s="131"/>
      <c r="BI72" s="131"/>
      <c r="BJ72" s="131"/>
      <c r="BK72" s="131"/>
      <c r="BL72" s="131"/>
    </row>
    <row r="73" spans="1:64" s="130" customFormat="1" ht="57" customHeight="1" thickBot="1">
      <c r="A73" s="1"/>
      <c r="B73" s="1"/>
      <c r="C73" s="132">
        <v>60</v>
      </c>
      <c r="D73" s="133" t="s">
        <v>685</v>
      </c>
      <c r="E73" s="127" t="s">
        <v>7</v>
      </c>
      <c r="F73" s="128">
        <v>0</v>
      </c>
      <c r="G73" s="128">
        <v>-1185</v>
      </c>
      <c r="H73" s="128">
        <v>25</v>
      </c>
      <c r="I73" s="128">
        <v>0</v>
      </c>
      <c r="J73" s="128">
        <v>0</v>
      </c>
      <c r="K73" s="129">
        <v>0</v>
      </c>
      <c r="L73" s="1"/>
      <c r="N73" s="131"/>
      <c r="O73" s="131"/>
      <c r="P73" s="131"/>
      <c r="Q73" s="131"/>
      <c r="R73" s="131"/>
      <c r="S73" s="131"/>
      <c r="T73" s="131"/>
      <c r="U73" s="131"/>
      <c r="V73" s="131"/>
      <c r="W73" s="131"/>
      <c r="X73" s="131"/>
      <c r="Y73" s="131"/>
      <c r="Z73" s="131"/>
      <c r="AA73" s="131"/>
      <c r="AB73" s="131"/>
      <c r="AC73" s="131"/>
      <c r="AD73" s="131"/>
      <c r="AE73" s="131"/>
      <c r="AF73" s="131"/>
      <c r="AG73" s="131"/>
      <c r="AH73" s="131"/>
      <c r="AI73" s="131"/>
      <c r="AJ73" s="131"/>
      <c r="AK73" s="131"/>
      <c r="AL73" s="131"/>
      <c r="AM73" s="131"/>
      <c r="AN73" s="131"/>
      <c r="AO73" s="131"/>
      <c r="AP73" s="131"/>
      <c r="AQ73" s="131"/>
      <c r="AR73" s="131"/>
      <c r="AS73" s="131"/>
      <c r="AT73" s="131"/>
      <c r="AU73" s="131"/>
      <c r="AV73" s="131"/>
      <c r="AW73" s="131"/>
      <c r="AX73" s="131"/>
      <c r="AY73" s="131"/>
      <c r="AZ73" s="131"/>
      <c r="BA73" s="131"/>
      <c r="BB73" s="131"/>
      <c r="BC73" s="131"/>
      <c r="BD73" s="131"/>
      <c r="BE73" s="131"/>
      <c r="BF73" s="131"/>
      <c r="BG73" s="131"/>
      <c r="BH73" s="131"/>
      <c r="BI73" s="131"/>
      <c r="BJ73" s="131"/>
      <c r="BK73" s="131"/>
      <c r="BL73" s="131"/>
    </row>
    <row r="74" spans="1:64" s="130" customFormat="1" ht="45" customHeight="1">
      <c r="A74" s="1"/>
      <c r="B74" s="1"/>
      <c r="C74" s="137" t="s">
        <v>686</v>
      </c>
      <c r="D74" s="138"/>
      <c r="E74" s="139"/>
      <c r="F74" s="139"/>
      <c r="G74" s="139"/>
      <c r="H74" s="139"/>
      <c r="I74" s="139"/>
      <c r="J74" s="139"/>
      <c r="K74" s="140"/>
      <c r="L74" s="1"/>
      <c r="O74" s="131"/>
      <c r="P74" s="131"/>
      <c r="Q74" s="131"/>
      <c r="R74" s="131"/>
      <c r="S74" s="131"/>
      <c r="T74" s="131"/>
      <c r="U74" s="131"/>
      <c r="V74" s="131"/>
      <c r="W74" s="131"/>
      <c r="X74" s="131"/>
      <c r="Y74" s="131"/>
      <c r="Z74" s="131"/>
      <c r="AA74" s="131"/>
      <c r="AB74" s="131"/>
      <c r="AC74" s="131"/>
      <c r="AD74" s="131"/>
      <c r="AE74" s="131"/>
      <c r="AF74" s="131"/>
      <c r="AG74" s="131"/>
      <c r="AH74" s="131"/>
      <c r="AI74" s="131"/>
      <c r="AJ74" s="131"/>
      <c r="AK74" s="131"/>
      <c r="AL74" s="131"/>
      <c r="AM74" s="131"/>
      <c r="AN74" s="131"/>
      <c r="AO74" s="131"/>
      <c r="AP74" s="131"/>
      <c r="AQ74" s="131"/>
      <c r="AR74" s="131"/>
      <c r="AS74" s="131"/>
      <c r="AT74" s="131"/>
      <c r="AU74" s="131"/>
      <c r="AV74" s="131"/>
      <c r="AW74" s="131"/>
      <c r="AX74" s="131"/>
      <c r="AY74" s="131"/>
      <c r="AZ74" s="131"/>
      <c r="BA74" s="131"/>
      <c r="BB74" s="131"/>
      <c r="BC74" s="131"/>
      <c r="BD74" s="131"/>
      <c r="BE74" s="131"/>
      <c r="BF74" s="131"/>
      <c r="BG74" s="131"/>
      <c r="BH74" s="131"/>
      <c r="BI74" s="131"/>
      <c r="BJ74" s="131"/>
      <c r="BK74" s="131"/>
      <c r="BL74" s="131"/>
    </row>
    <row r="75" spans="1:64" s="130" customFormat="1" ht="45" customHeight="1">
      <c r="A75" s="1"/>
      <c r="B75" s="1"/>
      <c r="C75" s="132">
        <v>61</v>
      </c>
      <c r="D75" s="133" t="s">
        <v>687</v>
      </c>
      <c r="E75" s="127" t="s">
        <v>6</v>
      </c>
      <c r="F75" s="128">
        <v>-55</v>
      </c>
      <c r="G75" s="128">
        <v>-105</v>
      </c>
      <c r="H75" s="128">
        <v>-35</v>
      </c>
      <c r="I75" s="128">
        <v>0</v>
      </c>
      <c r="J75" s="128">
        <v>0</v>
      </c>
      <c r="K75" s="129">
        <v>0</v>
      </c>
      <c r="L75" s="1"/>
      <c r="N75" s="131"/>
      <c r="O75" s="131"/>
      <c r="P75" s="131"/>
      <c r="Q75" s="131"/>
      <c r="R75" s="131"/>
      <c r="S75" s="131"/>
      <c r="T75" s="131"/>
      <c r="U75" s="131"/>
      <c r="V75" s="131"/>
      <c r="W75" s="131"/>
      <c r="X75" s="131"/>
      <c r="Y75" s="131"/>
      <c r="Z75" s="131"/>
      <c r="AA75" s="131"/>
      <c r="AB75" s="131"/>
      <c r="AC75" s="131"/>
      <c r="AD75" s="131"/>
      <c r="AE75" s="131"/>
      <c r="AF75" s="131"/>
      <c r="AG75" s="131"/>
      <c r="AH75" s="131"/>
      <c r="AI75" s="131"/>
      <c r="AJ75" s="131"/>
      <c r="AK75" s="131"/>
      <c r="AL75" s="131"/>
      <c r="AM75" s="131"/>
      <c r="AN75" s="131"/>
      <c r="AO75" s="131"/>
      <c r="AP75" s="131"/>
      <c r="AQ75" s="131"/>
      <c r="AR75" s="131"/>
      <c r="AS75" s="131"/>
      <c r="AT75" s="131"/>
      <c r="AU75" s="131"/>
      <c r="AV75" s="131"/>
      <c r="AW75" s="131"/>
      <c r="AX75" s="131"/>
      <c r="AY75" s="131"/>
      <c r="AZ75" s="131"/>
      <c r="BA75" s="131"/>
      <c r="BB75" s="131"/>
      <c r="BC75" s="131"/>
      <c r="BD75" s="131"/>
      <c r="BE75" s="131"/>
      <c r="BF75" s="131"/>
      <c r="BG75" s="131"/>
      <c r="BH75" s="131"/>
      <c r="BI75" s="131"/>
      <c r="BJ75" s="131"/>
      <c r="BK75" s="131"/>
      <c r="BL75" s="131"/>
    </row>
    <row r="76" spans="1:64" s="130" customFormat="1" ht="53.15" customHeight="1">
      <c r="A76" s="1"/>
      <c r="B76" s="1"/>
      <c r="C76" s="132">
        <v>62</v>
      </c>
      <c r="D76" s="133" t="s">
        <v>688</v>
      </c>
      <c r="E76" s="127" t="s">
        <v>7</v>
      </c>
      <c r="F76" s="128">
        <v>0</v>
      </c>
      <c r="G76" s="128">
        <v>865</v>
      </c>
      <c r="H76" s="128">
        <v>0</v>
      </c>
      <c r="I76" s="128">
        <v>0</v>
      </c>
      <c r="J76" s="128">
        <v>0</v>
      </c>
      <c r="K76" s="129">
        <v>0</v>
      </c>
      <c r="L76" s="1"/>
      <c r="N76" s="131"/>
      <c r="O76" s="131"/>
      <c r="P76" s="131"/>
      <c r="Q76" s="131"/>
      <c r="R76" s="131"/>
      <c r="S76" s="131"/>
      <c r="T76" s="131"/>
      <c r="U76" s="131"/>
      <c r="V76" s="131"/>
      <c r="W76" s="131"/>
      <c r="X76" s="131"/>
      <c r="Y76" s="131"/>
      <c r="Z76" s="131"/>
      <c r="AA76" s="131"/>
      <c r="AB76" s="131"/>
      <c r="AC76" s="131"/>
      <c r="AD76" s="131"/>
      <c r="AE76" s="131"/>
      <c r="AF76" s="131"/>
      <c r="AG76" s="131"/>
      <c r="AH76" s="131"/>
      <c r="AI76" s="131"/>
      <c r="AJ76" s="131"/>
      <c r="AK76" s="131"/>
      <c r="AL76" s="131"/>
      <c r="AM76" s="131"/>
      <c r="AN76" s="131"/>
      <c r="AO76" s="131"/>
      <c r="AP76" s="131"/>
      <c r="AQ76" s="131"/>
      <c r="AR76" s="131"/>
      <c r="AS76" s="131"/>
      <c r="AT76" s="131"/>
      <c r="AU76" s="131"/>
      <c r="AV76" s="131"/>
      <c r="AW76" s="131"/>
      <c r="AX76" s="131"/>
      <c r="AY76" s="131"/>
      <c r="AZ76" s="131"/>
      <c r="BA76" s="131"/>
      <c r="BB76" s="131"/>
      <c r="BC76" s="131"/>
      <c r="BD76" s="131"/>
      <c r="BE76" s="131"/>
      <c r="BF76" s="131"/>
      <c r="BG76" s="131"/>
      <c r="BH76" s="131"/>
      <c r="BI76" s="131"/>
      <c r="BJ76" s="131"/>
      <c r="BK76" s="131"/>
      <c r="BL76" s="131"/>
    </row>
    <row r="77" spans="1:64" s="130" customFormat="1" ht="45" customHeight="1">
      <c r="A77" s="1"/>
      <c r="B77" s="1"/>
      <c r="C77" s="132">
        <v>63</v>
      </c>
      <c r="D77" s="133" t="s">
        <v>689</v>
      </c>
      <c r="E77" s="127" t="s">
        <v>7</v>
      </c>
      <c r="F77" s="128">
        <v>0</v>
      </c>
      <c r="G77" s="128">
        <v>-160</v>
      </c>
      <c r="H77" s="128">
        <v>0</v>
      </c>
      <c r="I77" s="128">
        <v>0</v>
      </c>
      <c r="J77" s="128">
        <v>0</v>
      </c>
      <c r="K77" s="129">
        <v>0</v>
      </c>
      <c r="L77" s="1"/>
      <c r="N77" s="131"/>
      <c r="O77" s="131"/>
      <c r="P77" s="131"/>
      <c r="Q77" s="131"/>
      <c r="R77" s="131"/>
      <c r="S77" s="131"/>
      <c r="T77" s="131"/>
      <c r="U77" s="131"/>
      <c r="V77" s="131"/>
      <c r="W77" s="131"/>
      <c r="X77" s="131"/>
      <c r="Y77" s="131"/>
      <c r="Z77" s="131"/>
      <c r="AA77" s="131"/>
      <c r="AB77" s="131"/>
      <c r="AC77" s="131"/>
      <c r="AD77" s="131"/>
      <c r="AE77" s="131"/>
      <c r="AF77" s="131"/>
      <c r="AG77" s="131"/>
      <c r="AH77" s="131"/>
      <c r="AI77" s="131"/>
      <c r="AJ77" s="131"/>
      <c r="AK77" s="131"/>
      <c r="AL77" s="131"/>
      <c r="AM77" s="131"/>
      <c r="AN77" s="131"/>
      <c r="AO77" s="131"/>
      <c r="AP77" s="131"/>
      <c r="AQ77" s="131"/>
      <c r="AR77" s="131"/>
      <c r="AS77" s="131"/>
      <c r="AT77" s="131"/>
      <c r="AU77" s="131"/>
      <c r="AV77" s="131"/>
      <c r="AW77" s="131"/>
      <c r="AX77" s="131"/>
      <c r="AY77" s="131"/>
      <c r="AZ77" s="131"/>
      <c r="BA77" s="131"/>
      <c r="BB77" s="131"/>
      <c r="BC77" s="131"/>
      <c r="BD77" s="131"/>
      <c r="BE77" s="131"/>
      <c r="BF77" s="131"/>
      <c r="BG77" s="131"/>
      <c r="BH77" s="131"/>
      <c r="BI77" s="131"/>
      <c r="BJ77" s="131"/>
      <c r="BK77" s="131"/>
      <c r="BL77" s="131"/>
    </row>
    <row r="78" spans="1:64" s="130" customFormat="1" ht="45" customHeight="1">
      <c r="A78" s="1"/>
      <c r="B78" s="1"/>
      <c r="C78" s="132">
        <v>64</v>
      </c>
      <c r="D78" s="133" t="s">
        <v>690</v>
      </c>
      <c r="E78" s="128" t="s">
        <v>6</v>
      </c>
      <c r="F78" s="128">
        <v>0</v>
      </c>
      <c r="G78" s="128">
        <v>5</v>
      </c>
      <c r="H78" s="128">
        <v>5</v>
      </c>
      <c r="I78" s="128">
        <v>5</v>
      </c>
      <c r="J78" s="128">
        <v>5</v>
      </c>
      <c r="K78" s="129">
        <v>5</v>
      </c>
      <c r="L78" s="1"/>
      <c r="N78" s="131"/>
      <c r="O78" s="131"/>
      <c r="P78" s="131"/>
      <c r="Q78" s="131"/>
      <c r="R78" s="131"/>
      <c r="S78" s="131"/>
      <c r="T78" s="131"/>
      <c r="U78" s="131"/>
      <c r="V78" s="131"/>
      <c r="W78" s="131"/>
      <c r="X78" s="131"/>
      <c r="Y78" s="131"/>
      <c r="Z78" s="131"/>
      <c r="AA78" s="131"/>
      <c r="AB78" s="131"/>
      <c r="AC78" s="131"/>
      <c r="AD78" s="131"/>
      <c r="AE78" s="131"/>
      <c r="AF78" s="131"/>
      <c r="AG78" s="131"/>
      <c r="AH78" s="131"/>
      <c r="AI78" s="131"/>
      <c r="AJ78" s="131"/>
      <c r="AK78" s="131"/>
      <c r="AL78" s="131"/>
      <c r="AM78" s="131"/>
      <c r="AN78" s="131"/>
      <c r="AO78" s="131"/>
      <c r="AP78" s="131"/>
      <c r="AQ78" s="131"/>
      <c r="AR78" s="131"/>
      <c r="AS78" s="131"/>
      <c r="AT78" s="131"/>
      <c r="AU78" s="131"/>
      <c r="AV78" s="131"/>
      <c r="AW78" s="131"/>
      <c r="AX78" s="131"/>
      <c r="AY78" s="131"/>
      <c r="AZ78" s="131"/>
      <c r="BA78" s="131"/>
      <c r="BB78" s="131"/>
      <c r="BC78" s="131"/>
      <c r="BD78" s="131"/>
      <c r="BE78" s="131"/>
      <c r="BF78" s="131"/>
      <c r="BG78" s="131"/>
      <c r="BH78" s="131"/>
      <c r="BI78" s="131"/>
      <c r="BJ78" s="131"/>
      <c r="BK78" s="131"/>
      <c r="BL78" s="131"/>
    </row>
    <row r="79" spans="1:64" s="130" customFormat="1" ht="53.15" customHeight="1">
      <c r="A79" s="1"/>
      <c r="B79" s="1"/>
      <c r="C79" s="132">
        <v>65</v>
      </c>
      <c r="D79" s="133" t="s">
        <v>691</v>
      </c>
      <c r="E79" s="128" t="s">
        <v>6</v>
      </c>
      <c r="F79" s="128">
        <v>0</v>
      </c>
      <c r="G79" s="128" t="s">
        <v>8</v>
      </c>
      <c r="H79" s="128">
        <v>-5</v>
      </c>
      <c r="I79" s="128">
        <v>0</v>
      </c>
      <c r="J79" s="128">
        <v>0</v>
      </c>
      <c r="K79" s="129">
        <v>0</v>
      </c>
      <c r="L79" s="1"/>
      <c r="N79" s="131"/>
      <c r="O79" s="131"/>
      <c r="P79" s="131"/>
      <c r="Q79" s="131"/>
      <c r="R79" s="131"/>
      <c r="S79" s="131"/>
      <c r="T79" s="131"/>
      <c r="U79" s="131"/>
      <c r="V79" s="131"/>
      <c r="W79" s="131"/>
      <c r="X79" s="131"/>
      <c r="Y79" s="131"/>
      <c r="Z79" s="131"/>
      <c r="AA79" s="131"/>
      <c r="AB79" s="131"/>
      <c r="AC79" s="131"/>
      <c r="AD79" s="131"/>
      <c r="AE79" s="131"/>
      <c r="AF79" s="131"/>
      <c r="AG79" s="131"/>
      <c r="AH79" s="131"/>
      <c r="AI79" s="131"/>
      <c r="AJ79" s="131"/>
      <c r="AK79" s="131"/>
      <c r="AL79" s="131"/>
      <c r="AM79" s="131"/>
      <c r="AN79" s="131"/>
      <c r="AO79" s="131"/>
      <c r="AP79" s="131"/>
      <c r="AQ79" s="131"/>
      <c r="AR79" s="131"/>
      <c r="AS79" s="131"/>
      <c r="AT79" s="131"/>
      <c r="AU79" s="131"/>
      <c r="AV79" s="131"/>
      <c r="AW79" s="131"/>
      <c r="AX79" s="131"/>
      <c r="AY79" s="131"/>
      <c r="AZ79" s="131"/>
      <c r="BA79" s="131"/>
      <c r="BB79" s="131"/>
      <c r="BC79" s="131"/>
      <c r="BD79" s="131"/>
      <c r="BE79" s="131"/>
      <c r="BF79" s="131"/>
      <c r="BG79" s="131"/>
      <c r="BH79" s="131"/>
      <c r="BI79" s="131"/>
      <c r="BJ79" s="131"/>
      <c r="BK79" s="131"/>
      <c r="BL79" s="131"/>
    </row>
    <row r="80" spans="1:64" s="130" customFormat="1" ht="53.15" customHeight="1">
      <c r="A80" s="1"/>
      <c r="B80" s="1"/>
      <c r="C80" s="132">
        <v>66</v>
      </c>
      <c r="D80" s="133" t="s">
        <v>692</v>
      </c>
      <c r="E80" s="127" t="s">
        <v>6</v>
      </c>
      <c r="F80" s="128">
        <v>0</v>
      </c>
      <c r="G80" s="128" t="s">
        <v>8</v>
      </c>
      <c r="H80" s="128">
        <v>5</v>
      </c>
      <c r="I80" s="128" t="s">
        <v>8</v>
      </c>
      <c r="J80" s="128" t="s">
        <v>8</v>
      </c>
      <c r="K80" s="129" t="s">
        <v>8</v>
      </c>
      <c r="L80" s="1"/>
      <c r="N80" s="131"/>
      <c r="O80" s="131"/>
      <c r="P80" s="131"/>
      <c r="Q80" s="131"/>
      <c r="R80" s="131"/>
      <c r="S80" s="131"/>
      <c r="T80" s="131"/>
      <c r="U80" s="131"/>
      <c r="V80" s="131"/>
      <c r="W80" s="131"/>
      <c r="X80" s="131"/>
      <c r="Y80" s="131"/>
      <c r="Z80" s="131"/>
      <c r="AA80" s="131"/>
      <c r="AB80" s="131"/>
      <c r="AC80" s="131"/>
      <c r="AD80" s="131"/>
      <c r="AE80" s="131"/>
      <c r="AF80" s="131"/>
      <c r="AG80" s="131"/>
      <c r="AH80" s="131"/>
      <c r="AI80" s="131"/>
      <c r="AJ80" s="131"/>
      <c r="AK80" s="131"/>
      <c r="AL80" s="131"/>
      <c r="AM80" s="131"/>
      <c r="AN80" s="131"/>
      <c r="AO80" s="131"/>
      <c r="AP80" s="131"/>
      <c r="AQ80" s="131"/>
      <c r="AR80" s="131"/>
      <c r="AS80" s="131"/>
      <c r="AT80" s="131"/>
      <c r="AU80" s="131"/>
      <c r="AV80" s="131"/>
      <c r="AW80" s="131"/>
      <c r="AX80" s="131"/>
      <c r="AY80" s="131"/>
      <c r="AZ80" s="131"/>
      <c r="BA80" s="131"/>
      <c r="BB80" s="131"/>
      <c r="BC80" s="131"/>
      <c r="BD80" s="131"/>
      <c r="BE80" s="131"/>
      <c r="BF80" s="131"/>
      <c r="BG80" s="131"/>
      <c r="BH80" s="131"/>
      <c r="BI80" s="131"/>
      <c r="BJ80" s="131"/>
      <c r="BK80" s="131"/>
      <c r="BL80" s="131"/>
    </row>
    <row r="81" spans="1:64" s="130" customFormat="1" ht="52.5" customHeight="1">
      <c r="A81" s="1"/>
      <c r="B81" s="1"/>
      <c r="C81" s="132">
        <v>67</v>
      </c>
      <c r="D81" s="133" t="s">
        <v>693</v>
      </c>
      <c r="E81" s="127" t="s">
        <v>6</v>
      </c>
      <c r="F81" s="128" t="s">
        <v>8</v>
      </c>
      <c r="G81" s="128" t="s">
        <v>8</v>
      </c>
      <c r="H81" s="128" t="s">
        <v>8</v>
      </c>
      <c r="I81" s="128" t="s">
        <v>8</v>
      </c>
      <c r="J81" s="128">
        <v>-5</v>
      </c>
      <c r="K81" s="129">
        <v>-5</v>
      </c>
      <c r="L81" s="1"/>
      <c r="N81" s="131"/>
      <c r="O81" s="131"/>
      <c r="P81" s="131"/>
      <c r="Q81" s="131"/>
      <c r="R81" s="131"/>
      <c r="S81" s="131"/>
      <c r="T81" s="131"/>
      <c r="U81" s="131"/>
      <c r="V81" s="131"/>
      <c r="W81" s="131"/>
      <c r="X81" s="131"/>
      <c r="Y81" s="131"/>
      <c r="Z81" s="131"/>
      <c r="AA81" s="131"/>
      <c r="AB81" s="131"/>
      <c r="AC81" s="131"/>
      <c r="AD81" s="131"/>
      <c r="AE81" s="131"/>
      <c r="AF81" s="131"/>
      <c r="AG81" s="131"/>
      <c r="AH81" s="131"/>
      <c r="AI81" s="131"/>
      <c r="AJ81" s="131"/>
      <c r="AK81" s="131"/>
      <c r="AL81" s="131"/>
      <c r="AM81" s="131"/>
      <c r="AN81" s="131"/>
      <c r="AO81" s="131"/>
      <c r="AP81" s="131"/>
      <c r="AQ81" s="131"/>
      <c r="AR81" s="131"/>
      <c r="AS81" s="131"/>
      <c r="AT81" s="131"/>
      <c r="AU81" s="131"/>
      <c r="AV81" s="131"/>
      <c r="AW81" s="131"/>
      <c r="AX81" s="131"/>
      <c r="AY81" s="131"/>
      <c r="AZ81" s="131"/>
      <c r="BA81" s="131"/>
      <c r="BB81" s="131"/>
      <c r="BC81" s="131"/>
      <c r="BD81" s="131"/>
      <c r="BE81" s="131"/>
      <c r="BF81" s="131"/>
      <c r="BG81" s="131"/>
      <c r="BH81" s="131"/>
      <c r="BI81" s="131"/>
      <c r="BJ81" s="131"/>
      <c r="BK81" s="131"/>
      <c r="BL81" s="131"/>
    </row>
    <row r="82" spans="1:64" s="130" customFormat="1" ht="74.900000000000006" customHeight="1">
      <c r="A82" s="1"/>
      <c r="B82" s="1"/>
      <c r="C82" s="132">
        <v>68</v>
      </c>
      <c r="D82" s="133" t="s">
        <v>694</v>
      </c>
      <c r="E82" s="128" t="s">
        <v>6</v>
      </c>
      <c r="F82" s="128">
        <v>0</v>
      </c>
      <c r="G82" s="128">
        <v>0</v>
      </c>
      <c r="H82" s="128" t="s">
        <v>8</v>
      </c>
      <c r="I82" s="128">
        <v>-5</v>
      </c>
      <c r="J82" s="128">
        <v>-5</v>
      </c>
      <c r="K82" s="129">
        <v>-5</v>
      </c>
      <c r="L82" s="1"/>
      <c r="N82" s="131"/>
      <c r="O82" s="131"/>
      <c r="P82" s="131"/>
      <c r="Q82" s="131"/>
      <c r="R82" s="131"/>
      <c r="S82" s="131"/>
      <c r="T82" s="131"/>
      <c r="U82" s="131"/>
      <c r="V82" s="131"/>
      <c r="W82" s="131"/>
      <c r="X82" s="131"/>
      <c r="Y82" s="131"/>
      <c r="Z82" s="131"/>
      <c r="AA82" s="131"/>
      <c r="AB82" s="131"/>
      <c r="AC82" s="131"/>
      <c r="AD82" s="131"/>
      <c r="AE82" s="131"/>
      <c r="AF82" s="131"/>
      <c r="AG82" s="131"/>
      <c r="AH82" s="131"/>
      <c r="AI82" s="131"/>
      <c r="AJ82" s="131"/>
      <c r="AK82" s="131"/>
      <c r="AL82" s="131"/>
      <c r="AM82" s="131"/>
      <c r="AN82" s="131"/>
      <c r="AO82" s="131"/>
      <c r="AP82" s="131"/>
      <c r="AQ82" s="131"/>
      <c r="AR82" s="131"/>
      <c r="AS82" s="131"/>
      <c r="AT82" s="131"/>
      <c r="AU82" s="131"/>
      <c r="AV82" s="131"/>
      <c r="AW82" s="131"/>
      <c r="AX82" s="131"/>
      <c r="AY82" s="131"/>
      <c r="AZ82" s="131"/>
      <c r="BA82" s="131"/>
      <c r="BB82" s="131"/>
      <c r="BC82" s="131"/>
      <c r="BD82" s="131"/>
      <c r="BE82" s="131"/>
      <c r="BF82" s="131"/>
      <c r="BG82" s="131"/>
      <c r="BH82" s="131"/>
      <c r="BI82" s="131"/>
      <c r="BJ82" s="131"/>
      <c r="BK82" s="131"/>
      <c r="BL82" s="131"/>
    </row>
    <row r="83" spans="1:64" s="130" customFormat="1" ht="45" customHeight="1">
      <c r="A83" s="1"/>
      <c r="B83" s="1"/>
      <c r="C83" s="132">
        <v>69</v>
      </c>
      <c r="D83" s="133" t="s">
        <v>695</v>
      </c>
      <c r="E83" s="127" t="s">
        <v>6</v>
      </c>
      <c r="F83" s="128">
        <v>0</v>
      </c>
      <c r="G83" s="128">
        <v>0</v>
      </c>
      <c r="H83" s="128">
        <v>-10</v>
      </c>
      <c r="I83" s="128">
        <v>-10</v>
      </c>
      <c r="J83" s="128">
        <v>-5</v>
      </c>
      <c r="K83" s="129">
        <v>-5</v>
      </c>
      <c r="L83" s="1"/>
      <c r="N83" s="131"/>
      <c r="O83" s="131"/>
      <c r="P83" s="131"/>
      <c r="Q83" s="131"/>
      <c r="R83" s="131"/>
      <c r="S83" s="131"/>
      <c r="T83" s="131"/>
      <c r="U83" s="131"/>
      <c r="V83" s="131"/>
      <c r="W83" s="131"/>
      <c r="X83" s="131"/>
      <c r="Y83" s="131"/>
      <c r="Z83" s="131"/>
      <c r="AA83" s="131"/>
      <c r="AB83" s="131"/>
      <c r="AC83" s="131"/>
      <c r="AD83" s="131"/>
      <c r="AE83" s="131"/>
      <c r="AF83" s="131"/>
      <c r="AG83" s="131"/>
      <c r="AH83" s="131"/>
      <c r="AI83" s="131"/>
      <c r="AJ83" s="131"/>
      <c r="AK83" s="131"/>
      <c r="AL83" s="131"/>
      <c r="AM83" s="131"/>
      <c r="AN83" s="131"/>
      <c r="AO83" s="131"/>
      <c r="AP83" s="131"/>
      <c r="AQ83" s="131"/>
      <c r="AR83" s="131"/>
      <c r="AS83" s="131"/>
      <c r="AT83" s="131"/>
      <c r="AU83" s="131"/>
      <c r="AV83" s="131"/>
      <c r="AW83" s="131"/>
      <c r="AX83" s="131"/>
      <c r="AY83" s="131"/>
      <c r="AZ83" s="131"/>
      <c r="BA83" s="131"/>
      <c r="BB83" s="131"/>
      <c r="BC83" s="131"/>
      <c r="BD83" s="131"/>
      <c r="BE83" s="131"/>
      <c r="BF83" s="131"/>
      <c r="BG83" s="131"/>
      <c r="BH83" s="131"/>
      <c r="BI83" s="131"/>
      <c r="BJ83" s="131"/>
      <c r="BK83" s="131"/>
      <c r="BL83" s="131"/>
    </row>
    <row r="84" spans="1:64" s="130" customFormat="1" ht="45" customHeight="1">
      <c r="A84" s="1"/>
      <c r="B84" s="1"/>
      <c r="C84" s="132">
        <v>70</v>
      </c>
      <c r="D84" s="133" t="s">
        <v>696</v>
      </c>
      <c r="E84" s="127" t="s">
        <v>7</v>
      </c>
      <c r="F84" s="128">
        <v>0</v>
      </c>
      <c r="G84" s="128" t="s">
        <v>8</v>
      </c>
      <c r="H84" s="128" t="s">
        <v>8</v>
      </c>
      <c r="I84" s="128">
        <v>10</v>
      </c>
      <c r="J84" s="128">
        <v>10</v>
      </c>
      <c r="K84" s="129">
        <v>10</v>
      </c>
      <c r="L84" s="1"/>
      <c r="N84" s="131"/>
      <c r="O84" s="131"/>
      <c r="P84" s="131"/>
      <c r="Q84" s="131"/>
      <c r="R84" s="131"/>
      <c r="S84" s="131"/>
      <c r="T84" s="131"/>
      <c r="U84" s="131"/>
      <c r="V84" s="131"/>
      <c r="W84" s="131"/>
      <c r="X84" s="131"/>
      <c r="Y84" s="131"/>
      <c r="Z84" s="131"/>
      <c r="AA84" s="131"/>
      <c r="AB84" s="131"/>
      <c r="AC84" s="131"/>
      <c r="AD84" s="131"/>
      <c r="AE84" s="131"/>
      <c r="AF84" s="131"/>
      <c r="AG84" s="131"/>
      <c r="AH84" s="131"/>
      <c r="AI84" s="131"/>
      <c r="AJ84" s="131"/>
      <c r="AK84" s="131"/>
      <c r="AL84" s="131"/>
      <c r="AM84" s="131"/>
      <c r="AN84" s="131"/>
      <c r="AO84" s="131"/>
      <c r="AP84" s="131"/>
      <c r="AQ84" s="131"/>
      <c r="AR84" s="131"/>
      <c r="AS84" s="131"/>
      <c r="AT84" s="131"/>
      <c r="AU84" s="131"/>
      <c r="AV84" s="131"/>
      <c r="AW84" s="131"/>
      <c r="AX84" s="131"/>
      <c r="AY84" s="131"/>
      <c r="AZ84" s="131"/>
      <c r="BA84" s="131"/>
      <c r="BB84" s="131"/>
      <c r="BC84" s="131"/>
      <c r="BD84" s="131"/>
      <c r="BE84" s="131"/>
      <c r="BF84" s="131"/>
      <c r="BG84" s="131"/>
      <c r="BH84" s="131"/>
      <c r="BI84" s="131"/>
      <c r="BJ84" s="131"/>
      <c r="BK84" s="131"/>
      <c r="BL84" s="131"/>
    </row>
    <row r="85" spans="1:64" s="136" customFormat="1" ht="5.15" customHeight="1" thickBot="1">
      <c r="A85" s="153"/>
      <c r="B85" s="153"/>
      <c r="C85" s="154" t="s">
        <v>697</v>
      </c>
      <c r="D85" s="155"/>
      <c r="E85" s="156"/>
      <c r="F85" s="157"/>
      <c r="G85" s="157"/>
      <c r="H85" s="157"/>
      <c r="I85" s="157"/>
      <c r="J85" s="157"/>
      <c r="K85" s="158"/>
      <c r="L85" s="153"/>
      <c r="M85" s="151"/>
      <c r="N85" s="131"/>
      <c r="O85" s="131"/>
      <c r="P85" s="131"/>
      <c r="Q85" s="131"/>
      <c r="R85" s="131"/>
      <c r="S85" s="131"/>
      <c r="T85" s="131"/>
      <c r="U85" s="131"/>
      <c r="V85" s="131"/>
      <c r="W85" s="131"/>
      <c r="X85" s="131"/>
      <c r="Y85" s="131"/>
      <c r="Z85" s="131"/>
      <c r="AA85" s="131"/>
      <c r="AB85" s="131"/>
      <c r="AC85" s="131"/>
      <c r="AD85" s="131"/>
      <c r="AE85" s="131"/>
      <c r="AF85" s="131"/>
      <c r="AG85" s="131"/>
      <c r="AH85" s="131"/>
      <c r="AI85" s="131"/>
      <c r="AJ85" s="131"/>
      <c r="AK85" s="131"/>
      <c r="AL85" s="131"/>
      <c r="AM85" s="131"/>
      <c r="AN85" s="131"/>
      <c r="AO85" s="131"/>
      <c r="AP85" s="131"/>
      <c r="AQ85" s="131"/>
      <c r="AR85" s="131"/>
      <c r="AS85" s="131"/>
      <c r="AT85" s="131"/>
      <c r="AU85" s="131"/>
      <c r="AV85" s="131"/>
      <c r="AW85" s="131"/>
      <c r="AX85" s="131"/>
      <c r="AY85" s="131"/>
      <c r="AZ85" s="131"/>
      <c r="BA85" s="131"/>
      <c r="BB85" s="131"/>
      <c r="BC85" s="131"/>
      <c r="BD85" s="131"/>
      <c r="BE85" s="131"/>
      <c r="BF85" s="131"/>
      <c r="BG85" s="131"/>
      <c r="BH85" s="131"/>
      <c r="BI85" s="131"/>
      <c r="BJ85" s="131"/>
      <c r="BK85" s="131"/>
      <c r="BL85" s="131"/>
    </row>
    <row r="86" spans="1:64" s="164" customFormat="1" ht="29.9" customHeight="1" thickBot="1">
      <c r="A86" s="159"/>
      <c r="B86" s="159"/>
      <c r="C86" s="154"/>
      <c r="D86" s="160" t="s">
        <v>698</v>
      </c>
      <c r="E86" s="161"/>
      <c r="F86" s="162">
        <v>-24705</v>
      </c>
      <c r="G86" s="162">
        <v>-39550</v>
      </c>
      <c r="H86" s="162">
        <v>-35330</v>
      </c>
      <c r="I86" s="162">
        <v>-36585</v>
      </c>
      <c r="J86" s="162">
        <v>-38775</v>
      </c>
      <c r="K86" s="163">
        <v>-32990</v>
      </c>
      <c r="L86" s="159"/>
      <c r="N86" s="131"/>
      <c r="O86" s="131"/>
      <c r="P86" s="131"/>
      <c r="Q86" s="131"/>
      <c r="R86" s="131"/>
      <c r="S86" s="131"/>
      <c r="T86" s="131"/>
      <c r="U86" s="131"/>
      <c r="V86" s="131"/>
      <c r="W86" s="131"/>
      <c r="X86" s="131"/>
      <c r="Y86" s="131"/>
      <c r="Z86" s="131"/>
      <c r="AA86" s="131"/>
      <c r="AB86" s="131"/>
      <c r="AC86" s="131"/>
      <c r="AD86" s="131"/>
      <c r="AE86" s="131"/>
      <c r="AF86" s="131"/>
      <c r="AG86" s="131"/>
      <c r="AH86" s="131"/>
      <c r="AI86" s="131"/>
      <c r="AJ86" s="131"/>
      <c r="AK86" s="131"/>
      <c r="AL86" s="131"/>
      <c r="AM86" s="131"/>
      <c r="AN86" s="131"/>
      <c r="AO86" s="131"/>
      <c r="AP86" s="131"/>
      <c r="AQ86" s="131"/>
      <c r="AR86" s="131"/>
      <c r="AS86" s="131"/>
      <c r="AT86" s="131"/>
      <c r="AU86" s="131"/>
      <c r="AV86" s="131"/>
      <c r="AW86" s="131"/>
      <c r="AX86" s="131"/>
      <c r="AY86" s="131"/>
      <c r="AZ86" s="131"/>
      <c r="BA86" s="131"/>
      <c r="BB86" s="131"/>
      <c r="BC86" s="131"/>
      <c r="BD86" s="131"/>
      <c r="BE86" s="131"/>
      <c r="BF86" s="131"/>
      <c r="BG86" s="131"/>
      <c r="BH86" s="131"/>
      <c r="BI86" s="131"/>
      <c r="BJ86" s="131"/>
      <c r="BK86" s="131"/>
      <c r="BL86" s="131"/>
    </row>
    <row r="87" spans="1:64" s="164" customFormat="1" ht="29.9" customHeight="1" thickBot="1">
      <c r="A87" s="165"/>
      <c r="B87" s="165"/>
      <c r="C87" s="166"/>
      <c r="D87" s="167" t="s">
        <v>699</v>
      </c>
      <c r="E87" s="168"/>
      <c r="F87" s="169">
        <v>-25865</v>
      </c>
      <c r="G87" s="169">
        <v>-63550</v>
      </c>
      <c r="H87" s="169">
        <v>-70115</v>
      </c>
      <c r="I87" s="169">
        <v>-75645</v>
      </c>
      <c r="J87" s="169">
        <v>-78500</v>
      </c>
      <c r="K87" s="170">
        <v>-74160</v>
      </c>
      <c r="L87" s="165"/>
      <c r="N87" s="131"/>
      <c r="O87" s="131"/>
      <c r="P87" s="131"/>
      <c r="Q87" s="131"/>
      <c r="R87" s="131"/>
      <c r="S87" s="131"/>
      <c r="T87" s="131"/>
      <c r="U87" s="131"/>
      <c r="V87" s="131"/>
      <c r="W87" s="131"/>
      <c r="X87" s="131"/>
      <c r="Y87" s="131"/>
      <c r="Z87" s="131"/>
      <c r="AA87" s="131"/>
      <c r="AB87" s="131"/>
      <c r="AC87" s="131"/>
      <c r="AD87" s="131"/>
      <c r="AE87" s="131"/>
      <c r="AF87" s="131"/>
      <c r="AG87" s="131"/>
      <c r="AH87" s="131"/>
      <c r="AI87" s="131"/>
      <c r="AJ87" s="131"/>
      <c r="AK87" s="131"/>
      <c r="AL87" s="131"/>
      <c r="AM87" s="131"/>
      <c r="AN87" s="131"/>
      <c r="AO87" s="131"/>
      <c r="AP87" s="131"/>
      <c r="AQ87" s="131"/>
      <c r="AR87" s="131"/>
      <c r="AS87" s="131"/>
      <c r="AT87" s="131"/>
      <c r="AU87" s="131"/>
      <c r="AV87" s="131"/>
      <c r="AW87" s="131"/>
      <c r="AX87" s="131"/>
      <c r="AY87" s="131"/>
      <c r="AZ87" s="131"/>
      <c r="BA87" s="131"/>
      <c r="BB87" s="131"/>
      <c r="BC87" s="131"/>
      <c r="BD87" s="131"/>
      <c r="BE87" s="131"/>
      <c r="BF87" s="131"/>
      <c r="BG87" s="131"/>
      <c r="BH87" s="131"/>
      <c r="BI87" s="131"/>
      <c r="BJ87" s="131"/>
      <c r="BK87" s="131"/>
      <c r="BL87" s="131"/>
    </row>
    <row r="88" spans="1:64" s="164" customFormat="1" ht="29.25" customHeight="1" thickBot="1">
      <c r="A88" s="171"/>
      <c r="B88" s="171"/>
      <c r="C88" s="172"/>
      <c r="D88" s="173" t="s">
        <v>700</v>
      </c>
      <c r="E88" s="174"/>
      <c r="F88" s="169">
        <v>1160</v>
      </c>
      <c r="G88" s="169">
        <v>24005</v>
      </c>
      <c r="H88" s="169">
        <v>34785</v>
      </c>
      <c r="I88" s="169">
        <v>39065</v>
      </c>
      <c r="J88" s="169">
        <v>39725</v>
      </c>
      <c r="K88" s="170">
        <v>41170</v>
      </c>
      <c r="L88" s="171"/>
      <c r="N88" s="131"/>
      <c r="O88" s="131"/>
      <c r="P88" s="131"/>
      <c r="Q88" s="131"/>
      <c r="R88" s="131"/>
      <c r="S88" s="131"/>
      <c r="T88" s="131"/>
      <c r="U88" s="131"/>
      <c r="V88" s="131"/>
      <c r="W88" s="131"/>
      <c r="X88" s="131"/>
      <c r="Y88" s="131"/>
      <c r="Z88" s="131"/>
      <c r="AA88" s="131"/>
      <c r="AB88" s="131"/>
      <c r="AC88" s="131"/>
      <c r="AD88" s="131"/>
      <c r="AE88" s="131"/>
      <c r="AF88" s="131"/>
      <c r="AG88" s="131"/>
      <c r="AH88" s="131"/>
      <c r="AI88" s="131"/>
      <c r="AJ88" s="131"/>
      <c r="AK88" s="131"/>
      <c r="AL88" s="131"/>
      <c r="AM88" s="131"/>
      <c r="AN88" s="131"/>
      <c r="AO88" s="131"/>
      <c r="AP88" s="131"/>
      <c r="AQ88" s="131"/>
      <c r="AR88" s="131"/>
      <c r="AS88" s="131"/>
      <c r="AT88" s="131"/>
      <c r="AU88" s="131"/>
      <c r="AV88" s="131"/>
      <c r="AW88" s="131"/>
      <c r="AX88" s="131"/>
      <c r="AY88" s="131"/>
      <c r="AZ88" s="131"/>
      <c r="BA88" s="131"/>
      <c r="BB88" s="131"/>
      <c r="BC88" s="131"/>
      <c r="BD88" s="131"/>
      <c r="BE88" s="131"/>
      <c r="BF88" s="131"/>
      <c r="BG88" s="131"/>
      <c r="BH88" s="131"/>
      <c r="BI88" s="131"/>
      <c r="BJ88" s="131"/>
      <c r="BK88" s="131"/>
      <c r="BL88" s="131"/>
    </row>
    <row r="89" spans="1:64" s="164" customFormat="1" ht="25.4" customHeight="1">
      <c r="A89" s="171"/>
      <c r="B89" s="171"/>
      <c r="C89" s="445" t="s">
        <v>9</v>
      </c>
      <c r="D89" s="446"/>
      <c r="E89" s="446"/>
      <c r="F89" s="446"/>
      <c r="G89" s="446"/>
      <c r="H89" s="446"/>
      <c r="I89" s="446"/>
      <c r="J89" s="446"/>
      <c r="K89" s="447"/>
      <c r="L89" s="171"/>
      <c r="N89" s="131"/>
      <c r="O89" s="131"/>
      <c r="P89" s="131"/>
      <c r="Q89" s="131"/>
      <c r="R89" s="131"/>
      <c r="S89" s="131"/>
      <c r="T89" s="131"/>
      <c r="U89" s="131"/>
      <c r="V89" s="131"/>
      <c r="W89" s="131"/>
      <c r="X89" s="131"/>
      <c r="Y89" s="131"/>
      <c r="Z89" s="131"/>
      <c r="AA89" s="131"/>
      <c r="AB89" s="131"/>
      <c r="AC89" s="131"/>
      <c r="AD89" s="131"/>
      <c r="AE89" s="131"/>
      <c r="AF89" s="131"/>
      <c r="AG89" s="131"/>
      <c r="AH89" s="131"/>
      <c r="AI89" s="131"/>
      <c r="AJ89" s="131"/>
      <c r="AK89" s="131"/>
      <c r="AL89" s="131"/>
      <c r="AM89" s="131"/>
      <c r="AN89" s="131"/>
      <c r="AO89" s="131"/>
      <c r="AP89" s="131"/>
      <c r="AQ89" s="131"/>
      <c r="AR89" s="131"/>
      <c r="AS89" s="131"/>
      <c r="AT89" s="131"/>
      <c r="AU89" s="131"/>
      <c r="AV89" s="131"/>
      <c r="AW89" s="131"/>
      <c r="AX89" s="131"/>
      <c r="AY89" s="131"/>
      <c r="AZ89" s="131"/>
      <c r="BA89" s="131"/>
      <c r="BB89" s="131"/>
      <c r="BC89" s="131"/>
      <c r="BD89" s="131"/>
      <c r="BE89" s="131"/>
      <c r="BF89" s="131"/>
      <c r="BG89" s="131"/>
      <c r="BH89" s="131"/>
      <c r="BI89" s="131"/>
      <c r="BJ89" s="131"/>
      <c r="BK89" s="131"/>
      <c r="BL89" s="131"/>
    </row>
    <row r="90" spans="1:64" ht="25.4" customHeight="1">
      <c r="C90" s="445" t="s">
        <v>701</v>
      </c>
      <c r="D90" s="446"/>
      <c r="E90" s="446"/>
      <c r="F90" s="446"/>
      <c r="G90" s="446"/>
      <c r="H90" s="446"/>
      <c r="I90" s="446"/>
      <c r="J90" s="446"/>
      <c r="K90" s="447"/>
      <c r="N90" s="131"/>
      <c r="O90" s="131"/>
      <c r="P90" s="131"/>
      <c r="Q90" s="131"/>
      <c r="R90" s="131"/>
      <c r="S90" s="131"/>
      <c r="T90" s="131"/>
      <c r="U90" s="131"/>
      <c r="V90" s="131"/>
      <c r="W90" s="131"/>
      <c r="X90" s="131"/>
      <c r="Y90" s="131"/>
      <c r="Z90" s="131"/>
      <c r="AA90" s="131"/>
      <c r="AB90" s="131"/>
      <c r="AC90" s="131"/>
      <c r="AD90" s="131"/>
      <c r="AE90" s="131"/>
      <c r="AF90" s="131"/>
      <c r="AG90" s="131"/>
      <c r="AH90" s="131"/>
      <c r="AI90" s="131"/>
      <c r="AJ90" s="131"/>
      <c r="AK90" s="131"/>
      <c r="AL90" s="131"/>
      <c r="AM90" s="131"/>
      <c r="AN90" s="131"/>
      <c r="AO90" s="131"/>
      <c r="AP90" s="131"/>
      <c r="AQ90" s="131"/>
      <c r="AR90" s="131"/>
      <c r="AS90" s="131"/>
      <c r="AT90" s="131"/>
      <c r="AU90" s="131"/>
      <c r="AV90" s="131"/>
      <c r="AW90" s="131"/>
      <c r="AX90" s="131"/>
      <c r="AY90" s="131"/>
      <c r="AZ90" s="131"/>
      <c r="BA90" s="131"/>
      <c r="BB90" s="131"/>
      <c r="BC90" s="131"/>
      <c r="BD90" s="131"/>
      <c r="BE90" s="131"/>
      <c r="BF90" s="131"/>
      <c r="BG90" s="131"/>
      <c r="BH90" s="131"/>
      <c r="BI90" s="131"/>
      <c r="BJ90" s="131"/>
      <c r="BK90" s="131"/>
      <c r="BL90" s="131"/>
    </row>
    <row r="91" spans="1:64" ht="25.4" customHeight="1">
      <c r="C91" s="445" t="s">
        <v>702</v>
      </c>
      <c r="D91" s="446"/>
      <c r="E91" s="446"/>
      <c r="F91" s="446"/>
      <c r="G91" s="446"/>
      <c r="H91" s="446"/>
      <c r="I91" s="446"/>
      <c r="J91" s="446"/>
      <c r="K91" s="447"/>
      <c r="N91" s="131"/>
      <c r="O91" s="131"/>
      <c r="P91" s="131"/>
      <c r="Q91" s="131"/>
      <c r="R91" s="131"/>
      <c r="S91" s="131"/>
      <c r="T91" s="131"/>
      <c r="U91" s="131"/>
      <c r="V91" s="131"/>
      <c r="W91" s="131"/>
      <c r="X91" s="131"/>
      <c r="Y91" s="131"/>
      <c r="Z91" s="131"/>
      <c r="AA91" s="131"/>
      <c r="AB91" s="131"/>
      <c r="AC91" s="131"/>
      <c r="AD91" s="131"/>
      <c r="AE91" s="131"/>
      <c r="AF91" s="131"/>
      <c r="AG91" s="131"/>
      <c r="AH91" s="131"/>
      <c r="AI91" s="131"/>
      <c r="AJ91" s="131"/>
      <c r="AK91" s="131"/>
      <c r="AL91" s="131"/>
      <c r="AM91" s="131"/>
      <c r="AN91" s="131"/>
      <c r="AO91" s="131"/>
      <c r="AP91" s="131"/>
      <c r="AQ91" s="131"/>
      <c r="AR91" s="131"/>
      <c r="AS91" s="131"/>
      <c r="AT91" s="131"/>
      <c r="AU91" s="131"/>
      <c r="AV91" s="131"/>
      <c r="AW91" s="131"/>
      <c r="AX91" s="131"/>
      <c r="AY91" s="131"/>
      <c r="AZ91" s="131"/>
      <c r="BA91" s="131"/>
      <c r="BB91" s="131"/>
      <c r="BC91" s="131"/>
      <c r="BD91" s="131"/>
      <c r="BE91" s="131"/>
      <c r="BF91" s="131"/>
      <c r="BG91" s="131"/>
      <c r="BH91" s="131"/>
      <c r="BI91" s="131"/>
      <c r="BJ91" s="131"/>
      <c r="BK91" s="131"/>
      <c r="BL91" s="131"/>
    </row>
    <row r="92" spans="1:64" ht="25.4" customHeight="1">
      <c r="C92" s="445" t="s">
        <v>703</v>
      </c>
      <c r="D92" s="446"/>
      <c r="E92" s="446"/>
      <c r="F92" s="446"/>
      <c r="G92" s="446"/>
      <c r="H92" s="446"/>
      <c r="I92" s="446"/>
      <c r="J92" s="446"/>
      <c r="K92" s="447"/>
      <c r="N92" s="131"/>
      <c r="O92" s="131"/>
      <c r="P92" s="131"/>
      <c r="Q92" s="131"/>
      <c r="R92" s="131"/>
      <c r="S92" s="131"/>
      <c r="T92" s="131"/>
      <c r="U92" s="131"/>
      <c r="V92" s="131"/>
      <c r="W92" s="131"/>
      <c r="X92" s="131"/>
      <c r="Y92" s="131"/>
      <c r="Z92" s="131"/>
      <c r="AA92" s="131"/>
      <c r="AB92" s="131"/>
      <c r="AC92" s="131"/>
      <c r="AD92" s="131"/>
      <c r="AE92" s="131"/>
      <c r="AF92" s="131"/>
      <c r="AG92" s="131"/>
      <c r="AH92" s="131"/>
      <c r="AI92" s="131"/>
      <c r="AJ92" s="131"/>
      <c r="AK92" s="131"/>
      <c r="AL92" s="131"/>
      <c r="AM92" s="131"/>
      <c r="AN92" s="131"/>
      <c r="AO92" s="131"/>
      <c r="AP92" s="131"/>
      <c r="AQ92" s="131"/>
      <c r="AR92" s="131"/>
      <c r="AS92" s="131"/>
      <c r="AT92" s="131"/>
      <c r="AU92" s="131"/>
      <c r="AV92" s="131"/>
      <c r="AW92" s="131"/>
      <c r="AX92" s="131"/>
      <c r="AY92" s="131"/>
      <c r="AZ92" s="131"/>
      <c r="BA92" s="131"/>
      <c r="BB92" s="131"/>
      <c r="BC92" s="131"/>
      <c r="BD92" s="131"/>
      <c r="BE92" s="131"/>
      <c r="BF92" s="131"/>
      <c r="BG92" s="131"/>
      <c r="BH92" s="131"/>
      <c r="BI92" s="131"/>
      <c r="BJ92" s="131"/>
      <c r="BK92" s="131"/>
      <c r="BL92" s="131"/>
    </row>
    <row r="93" spans="1:64" ht="25.4" customHeight="1">
      <c r="C93" s="445" t="s">
        <v>704</v>
      </c>
      <c r="D93" s="446"/>
      <c r="E93" s="446"/>
      <c r="F93" s="446"/>
      <c r="G93" s="446"/>
      <c r="H93" s="446"/>
      <c r="I93" s="446"/>
      <c r="J93" s="446"/>
      <c r="K93" s="447"/>
      <c r="N93" s="131"/>
      <c r="O93" s="131"/>
      <c r="P93" s="131"/>
      <c r="Q93" s="131"/>
      <c r="R93" s="131"/>
      <c r="S93" s="131"/>
      <c r="T93" s="131"/>
      <c r="U93" s="131"/>
      <c r="V93" s="131"/>
      <c r="W93" s="131"/>
      <c r="X93" s="131"/>
      <c r="Y93" s="131"/>
      <c r="Z93" s="131"/>
      <c r="AA93" s="131"/>
      <c r="AB93" s="131"/>
      <c r="AC93" s="131"/>
      <c r="AD93" s="131"/>
      <c r="AE93" s="131"/>
      <c r="AF93" s="131"/>
      <c r="AG93" s="131"/>
      <c r="AH93" s="131"/>
      <c r="AI93" s="131"/>
      <c r="AJ93" s="131"/>
      <c r="AK93" s="131"/>
      <c r="AL93" s="131"/>
      <c r="AM93" s="131"/>
      <c r="AN93" s="131"/>
      <c r="AO93" s="131"/>
      <c r="AP93" s="131"/>
      <c r="AQ93" s="131"/>
      <c r="AR93" s="131"/>
      <c r="AS93" s="131"/>
      <c r="AT93" s="131"/>
      <c r="AU93" s="131"/>
      <c r="AV93" s="131"/>
      <c r="AW93" s="131"/>
      <c r="AX93" s="131"/>
      <c r="AY93" s="131"/>
      <c r="AZ93" s="131"/>
      <c r="BA93" s="131"/>
      <c r="BB93" s="131"/>
      <c r="BC93" s="131"/>
      <c r="BD93" s="131"/>
      <c r="BE93" s="131"/>
      <c r="BF93" s="131"/>
      <c r="BG93" s="131"/>
      <c r="BH93" s="131"/>
      <c r="BI93" s="131"/>
      <c r="BJ93" s="131"/>
      <c r="BK93" s="131"/>
      <c r="BL93" s="131"/>
    </row>
    <row r="94" spans="1:64" ht="25.4" customHeight="1">
      <c r="C94" s="445" t="s">
        <v>705</v>
      </c>
      <c r="D94" s="446"/>
      <c r="E94" s="446"/>
      <c r="F94" s="446"/>
      <c r="G94" s="446"/>
      <c r="H94" s="446"/>
      <c r="I94" s="446"/>
      <c r="J94" s="446"/>
      <c r="K94" s="447"/>
      <c r="N94" s="131"/>
      <c r="O94" s="131"/>
      <c r="P94" s="131"/>
      <c r="Q94" s="131"/>
      <c r="R94" s="131"/>
      <c r="S94" s="131"/>
      <c r="T94" s="131"/>
      <c r="U94" s="131"/>
      <c r="V94" s="131"/>
      <c r="W94" s="131"/>
      <c r="X94" s="131"/>
      <c r="Y94" s="131"/>
      <c r="Z94" s="131"/>
      <c r="AA94" s="131"/>
      <c r="AB94" s="131"/>
      <c r="AC94" s="131"/>
      <c r="AD94" s="131"/>
      <c r="AE94" s="131"/>
      <c r="AF94" s="131"/>
      <c r="AG94" s="131"/>
      <c r="AH94" s="131"/>
      <c r="AI94" s="131"/>
      <c r="AJ94" s="131"/>
      <c r="AK94" s="131"/>
      <c r="AL94" s="131"/>
      <c r="AM94" s="131"/>
      <c r="AN94" s="131"/>
      <c r="AO94" s="131"/>
      <c r="AP94" s="131"/>
      <c r="AQ94" s="131"/>
      <c r="AR94" s="131"/>
      <c r="AS94" s="131"/>
      <c r="AT94" s="131"/>
      <c r="AU94" s="131"/>
      <c r="AV94" s="131"/>
      <c r="AW94" s="131"/>
      <c r="AX94" s="131"/>
      <c r="AY94" s="131"/>
      <c r="AZ94" s="131"/>
      <c r="BA94" s="131"/>
      <c r="BB94" s="131"/>
      <c r="BC94" s="131"/>
      <c r="BD94" s="131"/>
      <c r="BE94" s="131"/>
      <c r="BF94" s="131"/>
      <c r="BG94" s="131"/>
      <c r="BH94" s="131"/>
      <c r="BI94" s="131"/>
      <c r="BJ94" s="131"/>
      <c r="BK94" s="131"/>
      <c r="BL94" s="131"/>
    </row>
    <row r="95" spans="1:64" ht="25.4" customHeight="1" thickBot="1">
      <c r="C95" s="448" t="s">
        <v>706</v>
      </c>
      <c r="D95" s="449"/>
      <c r="E95" s="449"/>
      <c r="F95" s="449"/>
      <c r="G95" s="449"/>
      <c r="H95" s="449"/>
      <c r="I95" s="449"/>
      <c r="J95" s="449"/>
      <c r="K95" s="450"/>
      <c r="N95" s="131"/>
      <c r="O95" s="131"/>
      <c r="P95" s="131"/>
      <c r="Q95" s="131"/>
      <c r="R95" s="131"/>
      <c r="S95" s="131"/>
      <c r="T95" s="131"/>
      <c r="U95" s="131"/>
      <c r="V95" s="131"/>
      <c r="W95" s="131"/>
      <c r="X95" s="131"/>
      <c r="Y95" s="131"/>
      <c r="Z95" s="131"/>
      <c r="AA95" s="131"/>
      <c r="AB95" s="131"/>
      <c r="AC95" s="131"/>
      <c r="AD95" s="131"/>
      <c r="AE95" s="131"/>
      <c r="AF95" s="131"/>
      <c r="AG95" s="131"/>
      <c r="AH95" s="131"/>
      <c r="AI95" s="131"/>
      <c r="AJ95" s="131"/>
      <c r="AK95" s="131"/>
      <c r="AL95" s="131"/>
      <c r="AM95" s="131"/>
      <c r="AN95" s="131"/>
      <c r="AO95" s="131"/>
      <c r="AP95" s="131"/>
      <c r="AQ95" s="131"/>
      <c r="AR95" s="131"/>
      <c r="AS95" s="131"/>
      <c r="AT95" s="131"/>
      <c r="AU95" s="131"/>
      <c r="AV95" s="131"/>
      <c r="AW95" s="131"/>
      <c r="AX95" s="131"/>
      <c r="AY95" s="131"/>
      <c r="AZ95" s="131"/>
      <c r="BA95" s="131"/>
      <c r="BB95" s="131"/>
      <c r="BC95" s="131"/>
      <c r="BD95" s="131"/>
      <c r="BE95" s="131"/>
      <c r="BF95" s="131"/>
      <c r="BG95" s="131"/>
      <c r="BH95" s="131"/>
      <c r="BI95" s="131"/>
      <c r="BJ95" s="131"/>
      <c r="BK95" s="131"/>
      <c r="BL95" s="131"/>
    </row>
    <row r="96" spans="1:64">
      <c r="N96" s="131"/>
      <c r="O96" s="131"/>
      <c r="P96" s="131"/>
      <c r="Q96" s="131"/>
      <c r="R96" s="131"/>
      <c r="S96" s="131"/>
      <c r="T96" s="131"/>
      <c r="U96" s="131"/>
      <c r="V96" s="131"/>
      <c r="W96" s="131"/>
      <c r="X96" s="131"/>
      <c r="Y96" s="131"/>
      <c r="Z96" s="131"/>
      <c r="AA96" s="131"/>
      <c r="AB96" s="131"/>
      <c r="AC96" s="131"/>
      <c r="AD96" s="131"/>
      <c r="AE96" s="131"/>
      <c r="AF96" s="131"/>
      <c r="AG96" s="131"/>
      <c r="AH96" s="131"/>
      <c r="AI96" s="131"/>
      <c r="AJ96" s="131"/>
      <c r="AK96" s="131"/>
      <c r="AL96" s="131"/>
      <c r="AM96" s="131"/>
      <c r="AN96" s="131"/>
      <c r="AO96" s="131"/>
      <c r="AP96" s="131"/>
      <c r="AQ96" s="131"/>
      <c r="AR96" s="131"/>
      <c r="AS96" s="131"/>
      <c r="AT96" s="131"/>
      <c r="AU96" s="131"/>
      <c r="AV96" s="131"/>
      <c r="AW96" s="131"/>
      <c r="AX96" s="131"/>
      <c r="AY96" s="131"/>
      <c r="AZ96" s="131"/>
      <c r="BA96" s="131"/>
      <c r="BB96" s="131"/>
      <c r="BC96" s="131"/>
      <c r="BD96" s="131"/>
      <c r="BE96" s="131"/>
      <c r="BF96" s="131"/>
      <c r="BG96" s="131"/>
      <c r="BH96" s="131"/>
      <c r="BI96" s="131"/>
      <c r="BJ96" s="131"/>
      <c r="BK96" s="131"/>
      <c r="BL96" s="131"/>
    </row>
    <row r="97" spans="1:64">
      <c r="A97" s="116"/>
      <c r="C97" s="177"/>
      <c r="N97" s="131"/>
      <c r="O97" s="131"/>
      <c r="P97" s="131"/>
      <c r="Q97" s="131"/>
      <c r="R97" s="131"/>
      <c r="S97" s="131"/>
      <c r="T97" s="131"/>
      <c r="U97" s="131"/>
      <c r="V97" s="131"/>
      <c r="W97" s="131"/>
      <c r="X97" s="131"/>
      <c r="Y97" s="131"/>
      <c r="Z97" s="131"/>
      <c r="AA97" s="131"/>
      <c r="AB97" s="131"/>
      <c r="AC97" s="131"/>
      <c r="AD97" s="131"/>
      <c r="AE97" s="131"/>
      <c r="AF97" s="131"/>
      <c r="AG97" s="131"/>
      <c r="AH97" s="131"/>
      <c r="AI97" s="131"/>
      <c r="AJ97" s="131"/>
      <c r="AK97" s="131"/>
      <c r="AL97" s="131"/>
      <c r="AM97" s="131"/>
      <c r="AN97" s="131"/>
      <c r="AO97" s="131"/>
      <c r="AP97" s="131"/>
      <c r="AQ97" s="131"/>
      <c r="AR97" s="131"/>
      <c r="AS97" s="131"/>
      <c r="AT97" s="131"/>
      <c r="AU97" s="131"/>
      <c r="AV97" s="131"/>
      <c r="AW97" s="131"/>
      <c r="AX97" s="131"/>
      <c r="AY97" s="131"/>
      <c r="AZ97" s="131"/>
      <c r="BA97" s="131"/>
      <c r="BB97" s="131"/>
      <c r="BC97" s="131"/>
      <c r="BD97" s="131"/>
      <c r="BE97" s="131"/>
      <c r="BF97" s="131"/>
      <c r="BG97" s="131"/>
      <c r="BH97" s="131"/>
      <c r="BI97" s="131"/>
      <c r="BJ97" s="131"/>
      <c r="BK97" s="131"/>
      <c r="BL97" s="131"/>
    </row>
    <row r="98" spans="1:64">
      <c r="A98" s="116"/>
      <c r="C98" s="177"/>
      <c r="N98" s="131"/>
      <c r="O98" s="131"/>
      <c r="P98" s="131"/>
      <c r="Q98" s="131"/>
      <c r="R98" s="131"/>
      <c r="S98" s="131"/>
      <c r="T98" s="131"/>
      <c r="U98" s="131"/>
      <c r="V98" s="131"/>
      <c r="W98" s="131"/>
      <c r="X98" s="131"/>
      <c r="Y98" s="131"/>
      <c r="Z98" s="131"/>
      <c r="AA98" s="131"/>
      <c r="AB98" s="131"/>
      <c r="AC98" s="131"/>
      <c r="AD98" s="131"/>
      <c r="AE98" s="131"/>
      <c r="AF98" s="131"/>
      <c r="AG98" s="131"/>
      <c r="AH98" s="131"/>
      <c r="AI98" s="131"/>
      <c r="AJ98" s="131"/>
      <c r="AK98" s="131"/>
      <c r="AL98" s="131"/>
      <c r="AM98" s="131"/>
      <c r="AN98" s="131"/>
      <c r="AO98" s="131"/>
      <c r="AP98" s="131"/>
      <c r="AQ98" s="131"/>
      <c r="AR98" s="131"/>
      <c r="AS98" s="131"/>
      <c r="AT98" s="131"/>
      <c r="AU98" s="131"/>
      <c r="AV98" s="131"/>
      <c r="AW98" s="131"/>
      <c r="AX98" s="131"/>
      <c r="AY98" s="131"/>
      <c r="AZ98" s="131"/>
      <c r="BA98" s="131"/>
      <c r="BB98" s="131"/>
      <c r="BC98" s="131"/>
      <c r="BD98" s="131"/>
      <c r="BE98" s="131"/>
      <c r="BF98" s="131"/>
      <c r="BG98" s="131"/>
      <c r="BH98" s="131"/>
      <c r="BI98" s="131"/>
      <c r="BJ98" s="131"/>
      <c r="BK98" s="131"/>
      <c r="BL98" s="131"/>
    </row>
    <row r="99" spans="1:64" ht="23">
      <c r="A99" s="116"/>
      <c r="C99" s="177"/>
      <c r="D99" s="178"/>
      <c r="N99" s="131"/>
      <c r="O99" s="131"/>
      <c r="P99" s="131"/>
      <c r="Q99" s="131"/>
      <c r="R99" s="131"/>
      <c r="S99" s="131"/>
      <c r="T99" s="131"/>
      <c r="U99" s="131"/>
      <c r="V99" s="131"/>
      <c r="W99" s="131"/>
      <c r="X99" s="131"/>
      <c r="Y99" s="131"/>
      <c r="Z99" s="131"/>
      <c r="AA99" s="131"/>
      <c r="AB99" s="131"/>
      <c r="AC99" s="131"/>
      <c r="AD99" s="131"/>
      <c r="AE99" s="131"/>
      <c r="AF99" s="131"/>
      <c r="AG99" s="131"/>
      <c r="AH99" s="131"/>
      <c r="AI99" s="131"/>
      <c r="AJ99" s="131"/>
      <c r="AK99" s="131"/>
      <c r="AL99" s="131"/>
      <c r="AM99" s="131"/>
      <c r="AN99" s="131"/>
      <c r="AO99" s="131"/>
      <c r="AP99" s="131"/>
      <c r="AQ99" s="131"/>
      <c r="AR99" s="131"/>
      <c r="AS99" s="131"/>
      <c r="AT99" s="131"/>
      <c r="AU99" s="131"/>
      <c r="AV99" s="131"/>
      <c r="AW99" s="131"/>
      <c r="AX99" s="131"/>
      <c r="AY99" s="131"/>
      <c r="AZ99" s="131"/>
      <c r="BA99" s="131"/>
      <c r="BB99" s="131"/>
      <c r="BC99" s="131"/>
      <c r="BD99" s="131"/>
      <c r="BE99" s="131"/>
      <c r="BF99" s="131"/>
      <c r="BG99" s="131"/>
      <c r="BH99" s="131"/>
      <c r="BI99" s="131"/>
      <c r="BJ99" s="131"/>
      <c r="BK99" s="131"/>
      <c r="BL99" s="131"/>
    </row>
    <row r="100" spans="1:64" ht="23">
      <c r="A100" s="116"/>
      <c r="C100" s="177"/>
      <c r="D100" s="179"/>
      <c r="N100" s="131"/>
      <c r="O100" s="131"/>
      <c r="P100" s="131"/>
      <c r="Q100" s="131"/>
      <c r="R100" s="131"/>
      <c r="S100" s="131"/>
      <c r="T100" s="131"/>
      <c r="U100" s="131"/>
      <c r="V100" s="131"/>
      <c r="W100" s="131"/>
      <c r="X100" s="131"/>
      <c r="Y100" s="131"/>
      <c r="Z100" s="131"/>
      <c r="AA100" s="131"/>
      <c r="AB100" s="131"/>
      <c r="AC100" s="131"/>
      <c r="AD100" s="131"/>
      <c r="AE100" s="131"/>
      <c r="AF100" s="131"/>
      <c r="AG100" s="131"/>
      <c r="AH100" s="131"/>
      <c r="AI100" s="131"/>
      <c r="AJ100" s="131"/>
      <c r="AK100" s="131"/>
      <c r="AL100" s="131"/>
      <c r="AM100" s="131"/>
      <c r="AN100" s="131"/>
      <c r="AO100" s="131"/>
      <c r="AP100" s="131"/>
      <c r="AQ100" s="131"/>
      <c r="AR100" s="131"/>
      <c r="AS100" s="131"/>
      <c r="AT100" s="131"/>
      <c r="AU100" s="131"/>
      <c r="AV100" s="131"/>
      <c r="AW100" s="131"/>
      <c r="AX100" s="131"/>
      <c r="AY100" s="131"/>
      <c r="AZ100" s="131"/>
      <c r="BA100" s="131"/>
      <c r="BB100" s="131"/>
      <c r="BC100" s="131"/>
      <c r="BD100" s="131"/>
      <c r="BE100" s="131"/>
      <c r="BF100" s="131"/>
      <c r="BG100" s="131"/>
      <c r="BH100" s="131"/>
      <c r="BI100" s="131"/>
      <c r="BJ100" s="131"/>
      <c r="BK100" s="131"/>
      <c r="BL100" s="131"/>
    </row>
    <row r="101" spans="1:64" ht="23">
      <c r="A101" s="116"/>
      <c r="C101" s="177"/>
      <c r="D101" s="179"/>
      <c r="N101" s="131"/>
      <c r="O101" s="131"/>
      <c r="P101" s="131"/>
      <c r="Q101" s="131"/>
      <c r="R101" s="131"/>
      <c r="S101" s="131"/>
      <c r="T101" s="131"/>
      <c r="U101" s="131"/>
      <c r="V101" s="131"/>
      <c r="W101" s="131"/>
      <c r="X101" s="131"/>
      <c r="Y101" s="131"/>
      <c r="Z101" s="131"/>
      <c r="AA101" s="131"/>
      <c r="AB101" s="131"/>
      <c r="AC101" s="131"/>
      <c r="AD101" s="131"/>
      <c r="AE101" s="131"/>
      <c r="AF101" s="131"/>
      <c r="AG101" s="131"/>
      <c r="AH101" s="131"/>
      <c r="AI101" s="131"/>
      <c r="AJ101" s="131"/>
      <c r="AK101" s="131"/>
      <c r="AL101" s="131"/>
      <c r="AM101" s="131"/>
      <c r="AN101" s="131"/>
      <c r="AO101" s="131"/>
      <c r="AP101" s="131"/>
      <c r="AQ101" s="131"/>
      <c r="AR101" s="131"/>
      <c r="AS101" s="131"/>
      <c r="AT101" s="131"/>
      <c r="AU101" s="131"/>
      <c r="AV101" s="131"/>
      <c r="AW101" s="131"/>
      <c r="AX101" s="131"/>
      <c r="AY101" s="131"/>
      <c r="AZ101" s="131"/>
      <c r="BA101" s="131"/>
      <c r="BB101" s="131"/>
      <c r="BC101" s="131"/>
      <c r="BD101" s="131"/>
      <c r="BE101" s="131"/>
      <c r="BF101" s="131"/>
      <c r="BG101" s="131"/>
      <c r="BH101" s="131"/>
      <c r="BI101" s="131"/>
      <c r="BJ101" s="131"/>
      <c r="BK101" s="131"/>
      <c r="BL101" s="131"/>
    </row>
    <row r="102" spans="1:64" ht="23">
      <c r="A102" s="116"/>
      <c r="C102" s="177"/>
      <c r="D102" s="179"/>
      <c r="N102" s="131"/>
      <c r="O102" s="131"/>
      <c r="P102" s="131"/>
      <c r="Q102" s="131"/>
      <c r="R102" s="131"/>
      <c r="S102" s="131"/>
      <c r="T102" s="131"/>
      <c r="U102" s="131"/>
      <c r="V102" s="131"/>
      <c r="W102" s="131"/>
      <c r="X102" s="131"/>
      <c r="Y102" s="131"/>
      <c r="Z102" s="131"/>
      <c r="AA102" s="131"/>
      <c r="AB102" s="131"/>
      <c r="AC102" s="131"/>
      <c r="AD102" s="131"/>
      <c r="AE102" s="131"/>
      <c r="AF102" s="131"/>
      <c r="AG102" s="131"/>
      <c r="AH102" s="131"/>
      <c r="AI102" s="131"/>
      <c r="AJ102" s="131"/>
      <c r="AK102" s="131"/>
      <c r="AL102" s="131"/>
      <c r="AM102" s="131"/>
      <c r="AN102" s="131"/>
      <c r="AO102" s="131"/>
      <c r="AP102" s="131"/>
      <c r="AQ102" s="131"/>
      <c r="AR102" s="131"/>
      <c r="AS102" s="131"/>
      <c r="AT102" s="131"/>
      <c r="AU102" s="131"/>
      <c r="AV102" s="131"/>
      <c r="AW102" s="131"/>
      <c r="AX102" s="131"/>
      <c r="AY102" s="131"/>
      <c r="AZ102" s="131"/>
      <c r="BA102" s="131"/>
      <c r="BB102" s="131"/>
      <c r="BC102" s="131"/>
      <c r="BD102" s="131"/>
      <c r="BE102" s="131"/>
      <c r="BF102" s="131"/>
      <c r="BG102" s="131"/>
      <c r="BH102" s="131"/>
      <c r="BI102" s="131"/>
      <c r="BJ102" s="131"/>
      <c r="BK102" s="131"/>
      <c r="BL102" s="131"/>
    </row>
    <row r="103" spans="1:64" ht="23">
      <c r="A103" s="116"/>
      <c r="C103" s="177"/>
      <c r="D103" s="179"/>
      <c r="N103" s="131"/>
      <c r="O103" s="131"/>
      <c r="P103" s="131"/>
      <c r="Q103" s="131"/>
      <c r="R103" s="131"/>
      <c r="S103" s="131"/>
      <c r="T103" s="131"/>
      <c r="U103" s="131"/>
      <c r="V103" s="131"/>
      <c r="W103" s="131"/>
      <c r="X103" s="131"/>
      <c r="Y103" s="131"/>
      <c r="Z103" s="131"/>
      <c r="AA103" s="131"/>
      <c r="AB103" s="131"/>
      <c r="AC103" s="131"/>
      <c r="AD103" s="131"/>
      <c r="AE103" s="131"/>
      <c r="AF103" s="131"/>
      <c r="AG103" s="131"/>
      <c r="AH103" s="131"/>
      <c r="AI103" s="131"/>
      <c r="AJ103" s="131"/>
      <c r="AK103" s="131"/>
      <c r="AL103" s="131"/>
      <c r="AM103" s="131"/>
      <c r="AN103" s="131"/>
      <c r="AO103" s="131"/>
      <c r="AP103" s="131"/>
      <c r="AQ103" s="131"/>
      <c r="AR103" s="131"/>
      <c r="AS103" s="131"/>
      <c r="AT103" s="131"/>
      <c r="AU103" s="131"/>
      <c r="AV103" s="131"/>
      <c r="AW103" s="131"/>
      <c r="AX103" s="131"/>
      <c r="AY103" s="131"/>
      <c r="AZ103" s="131"/>
      <c r="BA103" s="131"/>
      <c r="BB103" s="131"/>
      <c r="BC103" s="131"/>
      <c r="BD103" s="131"/>
      <c r="BE103" s="131"/>
      <c r="BF103" s="131"/>
      <c r="BG103" s="131"/>
      <c r="BH103" s="131"/>
      <c r="BI103" s="131"/>
      <c r="BJ103" s="131"/>
      <c r="BK103" s="131"/>
      <c r="BL103" s="131"/>
    </row>
    <row r="104" spans="1:64" ht="23">
      <c r="A104" s="116"/>
      <c r="C104" s="177"/>
      <c r="D104" s="179"/>
      <c r="N104" s="131"/>
      <c r="O104" s="131"/>
      <c r="P104" s="131"/>
      <c r="Q104" s="131"/>
      <c r="R104" s="131"/>
      <c r="S104" s="131"/>
      <c r="T104" s="131"/>
      <c r="U104" s="131"/>
      <c r="V104" s="131"/>
      <c r="W104" s="131"/>
      <c r="X104" s="131"/>
      <c r="Y104" s="131"/>
      <c r="Z104" s="131"/>
      <c r="AA104" s="131"/>
      <c r="AB104" s="131"/>
      <c r="AC104" s="131"/>
      <c r="AD104" s="131"/>
      <c r="AE104" s="131"/>
      <c r="AF104" s="131"/>
      <c r="AG104" s="131"/>
      <c r="AH104" s="131"/>
      <c r="AI104" s="131"/>
      <c r="AJ104" s="131"/>
      <c r="AK104" s="131"/>
      <c r="AL104" s="131"/>
      <c r="AM104" s="131"/>
      <c r="AN104" s="131"/>
      <c r="AO104" s="131"/>
      <c r="AP104" s="131"/>
      <c r="AQ104" s="131"/>
      <c r="AR104" s="131"/>
      <c r="AS104" s="131"/>
      <c r="AT104" s="131"/>
      <c r="AU104" s="131"/>
      <c r="AV104" s="131"/>
      <c r="AW104" s="131"/>
      <c r="AX104" s="131"/>
      <c r="AY104" s="131"/>
      <c r="AZ104" s="131"/>
      <c r="BA104" s="131"/>
      <c r="BB104" s="131"/>
      <c r="BC104" s="131"/>
      <c r="BD104" s="131"/>
      <c r="BE104" s="131"/>
      <c r="BF104" s="131"/>
      <c r="BG104" s="131"/>
      <c r="BH104" s="131"/>
      <c r="BI104" s="131"/>
      <c r="BJ104" s="131"/>
      <c r="BK104" s="131"/>
      <c r="BL104" s="131"/>
    </row>
    <row r="105" spans="1:64" ht="23">
      <c r="A105" s="116"/>
      <c r="C105" s="177"/>
      <c r="D105" s="179"/>
    </row>
    <row r="106" spans="1:64" ht="23">
      <c r="A106" s="116"/>
      <c r="C106" s="177"/>
      <c r="D106" s="179"/>
    </row>
  </sheetData>
  <mergeCells count="9">
    <mergeCell ref="C93:K93"/>
    <mergeCell ref="C94:K94"/>
    <mergeCell ref="C95:K95"/>
    <mergeCell ref="C1:I1"/>
    <mergeCell ref="N4:O4"/>
    <mergeCell ref="C89:K89"/>
    <mergeCell ref="C90:K90"/>
    <mergeCell ref="C91:K91"/>
    <mergeCell ref="C92:K92"/>
  </mergeCells>
  <conditionalFormatting sqref="E51 E84 E76:E80 E35:E41 E8:E20 E4:E6 E43:E48 E53:E73">
    <cfRule type="expression" dxfId="63" priority="61" stopIfTrue="1">
      <formula>OR(#REF!="FT",#REF!="FT2",#REF!="OFT")</formula>
    </cfRule>
    <cfRule type="expression" dxfId="62" priority="62">
      <formula>#REF!&lt;&gt;""</formula>
    </cfRule>
  </conditionalFormatting>
  <conditionalFormatting sqref="E51 E84 E76:E80 E35:E41 E8:E20 E4:E6 E43:E48 E53:E73">
    <cfRule type="expression" dxfId="61" priority="63" stopIfTrue="1">
      <formula>OR(#REF!="FT",#REF!="FT2",#REF!="OFT")</formula>
    </cfRule>
    <cfRule type="expression" dxfId="60" priority="64">
      <formula>#REF!&lt;&gt;""</formula>
    </cfRule>
  </conditionalFormatting>
  <conditionalFormatting sqref="E51 G59:K59 E35:E41 E8:E20 E4:E6 K4:K6 E27:E33 E43:E48 K43:K48 E53:E73 K60:K73 E75:E84 K75:K84">
    <cfRule type="expression" dxfId="59" priority="57" stopIfTrue="1">
      <formula>OR(#REF!="FT",#REF!="FT2",#REF!="OFT")</formula>
    </cfRule>
    <cfRule type="expression" dxfId="58" priority="58">
      <formula>#REF!&lt;&gt;""</formula>
    </cfRule>
  </conditionalFormatting>
  <conditionalFormatting sqref="E51 E84 E76:E80 E35:E41">
    <cfRule type="expression" dxfId="57" priority="59" stopIfTrue="1">
      <formula>OR(#REF!="FT",#REF!="FT2",#REF!="OFT")</formula>
    </cfRule>
    <cfRule type="expression" dxfId="56" priority="60">
      <formula>#REF!&lt;&gt;""</formula>
    </cfRule>
  </conditionalFormatting>
  <conditionalFormatting sqref="E51 E84 E76:E80 E35:E41">
    <cfRule type="expression" dxfId="55" priority="55" stopIfTrue="1">
      <formula>OR(#REF!="FT",#REF!="FT2",#REF!="OFT")</formula>
    </cfRule>
    <cfRule type="expression" dxfId="54" priority="56">
      <formula>#REF!&lt;&gt;""</formula>
    </cfRule>
  </conditionalFormatting>
  <conditionalFormatting sqref="E51 G74:K74 G59:K59 E36:E37 K7 G11:K11 G42:K42 K32:K33 K38:K41 G25:K26 G34:K34">
    <cfRule type="expression" dxfId="53" priority="53" stopIfTrue="1">
      <formula>OR(#REF!="FT",#REF!="FT2",#REF!="OFT")</formula>
    </cfRule>
    <cfRule type="expression" dxfId="52" priority="54">
      <formula>#REF!&lt;&gt;""</formula>
    </cfRule>
  </conditionalFormatting>
  <conditionalFormatting sqref="G3:K3 E35 E15:E20 E12:E13 K11 E80 E38:E41 K35:K37 E22:E25 G25:K25">
    <cfRule type="expression" dxfId="51" priority="51" stopIfTrue="1">
      <formula>OR(#REF!="FT",#REF!="FT2",#REF!="OFT")</formula>
    </cfRule>
    <cfRule type="expression" dxfId="50" priority="52">
      <formula>#REF!&lt;&gt;""</formula>
    </cfRule>
  </conditionalFormatting>
  <conditionalFormatting sqref="E14">
    <cfRule type="expression" dxfId="49" priority="49" stopIfTrue="1">
      <formula>OR(#REF!="FT",#REF!="FT2",#REF!="OFT")</formula>
    </cfRule>
    <cfRule type="expression" dxfId="48" priority="50">
      <formula>#REF!&lt;&gt;""</formula>
    </cfRule>
  </conditionalFormatting>
  <conditionalFormatting sqref="E60">
    <cfRule type="expression" dxfId="47" priority="47" stopIfTrue="1">
      <formula>OR(#REF!="FT",#REF!="FT2",#REF!="OFT")</formula>
    </cfRule>
    <cfRule type="expression" dxfId="46" priority="48">
      <formula>#REF!&lt;&gt;""</formula>
    </cfRule>
  </conditionalFormatting>
  <conditionalFormatting sqref="G21:K21">
    <cfRule type="expression" dxfId="45" priority="45" stopIfTrue="1">
      <formula>OR(#REF!="FT",#REF!="FT2",#REF!="OFT")</formula>
    </cfRule>
    <cfRule type="expression" dxfId="44" priority="46">
      <formula>#REF!&lt;&gt;""</formula>
    </cfRule>
  </conditionalFormatting>
  <conditionalFormatting sqref="E3">
    <cfRule type="expression" dxfId="43" priority="41" stopIfTrue="1">
      <formula>OR(#REF!="FT",#REF!="FT2",#REF!="OFT")</formula>
    </cfRule>
    <cfRule type="expression" dxfId="42" priority="42">
      <formula>#REF!&lt;&gt;""</formula>
    </cfRule>
  </conditionalFormatting>
  <conditionalFormatting sqref="E3">
    <cfRule type="expression" dxfId="41" priority="43" stopIfTrue="1">
      <formula>OR(#REF!="FT",#REF!="FT2",#REF!="OFT")</formula>
    </cfRule>
    <cfRule type="expression" dxfId="40" priority="44">
      <formula>#REF!&lt;&gt;""</formula>
    </cfRule>
  </conditionalFormatting>
  <conditionalFormatting sqref="E3">
    <cfRule type="expression" dxfId="39" priority="37" stopIfTrue="1">
      <formula>OR(#REF!="FT",#REF!="FT2",#REF!="OFT")</formula>
    </cfRule>
    <cfRule type="expression" dxfId="38" priority="38">
      <formula>#REF!&lt;&gt;""</formula>
    </cfRule>
  </conditionalFormatting>
  <conditionalFormatting sqref="E3">
    <cfRule type="expression" dxfId="37" priority="39" stopIfTrue="1">
      <formula>OR(#REF!="FT",#REF!="FT2",#REF!="OFT")</formula>
    </cfRule>
    <cfRule type="expression" dxfId="36" priority="40">
      <formula>#REF!&lt;&gt;""</formula>
    </cfRule>
  </conditionalFormatting>
  <conditionalFormatting sqref="E3">
    <cfRule type="expression" dxfId="35" priority="35" stopIfTrue="1">
      <formula>OR(#REF!="FT",#REF!="FT2",#REF!="OFT")</formula>
    </cfRule>
    <cfRule type="expression" dxfId="34" priority="36">
      <formula>#REF!&lt;&gt;""</formula>
    </cfRule>
  </conditionalFormatting>
  <conditionalFormatting sqref="E3">
    <cfRule type="expression" dxfId="33" priority="33" stopIfTrue="1">
      <formula>OR(#REF!="FT",#REF!="FT2",#REF!="OFT")</formula>
    </cfRule>
    <cfRule type="expression" dxfId="32" priority="34">
      <formula>#REF!&lt;&gt;""</formula>
    </cfRule>
  </conditionalFormatting>
  <conditionalFormatting sqref="E82">
    <cfRule type="expression" dxfId="31" priority="29" stopIfTrue="1">
      <formula>OR(#REF!="FT",#REF!="FT2",#REF!="OFT")</formula>
    </cfRule>
    <cfRule type="expression" dxfId="30" priority="30">
      <formula>#REF!&lt;&gt;""</formula>
    </cfRule>
  </conditionalFormatting>
  <conditionalFormatting sqref="E82">
    <cfRule type="expression" dxfId="29" priority="31" stopIfTrue="1">
      <formula>OR(#REF!="FT",#REF!="FT2",#REF!="OFT")</formula>
    </cfRule>
    <cfRule type="expression" dxfId="28" priority="32">
      <formula>#REF!&lt;&gt;""</formula>
    </cfRule>
  </conditionalFormatting>
  <conditionalFormatting sqref="E82">
    <cfRule type="expression" dxfId="27" priority="25" stopIfTrue="1">
      <formula>OR(#REF!="FT",#REF!="FT2",#REF!="OFT")</formula>
    </cfRule>
    <cfRule type="expression" dxfId="26" priority="26">
      <formula>#REF!&lt;&gt;""</formula>
    </cfRule>
  </conditionalFormatting>
  <conditionalFormatting sqref="E82">
    <cfRule type="expression" dxfId="25" priority="27" stopIfTrue="1">
      <formula>OR(#REF!="FT",#REF!="FT2",#REF!="OFT")</formula>
    </cfRule>
    <cfRule type="expression" dxfId="24" priority="28">
      <formula>#REF!&lt;&gt;""</formula>
    </cfRule>
  </conditionalFormatting>
  <conditionalFormatting sqref="E82">
    <cfRule type="expression" dxfId="23" priority="23" stopIfTrue="1">
      <formula>OR(#REF!="FT",#REF!="FT2",#REF!="OFT")</formula>
    </cfRule>
    <cfRule type="expression" dxfId="22" priority="24">
      <formula>#REF!&lt;&gt;""</formula>
    </cfRule>
  </conditionalFormatting>
  <conditionalFormatting sqref="K49">
    <cfRule type="expression" dxfId="21" priority="21" stopIfTrue="1">
      <formula>OR(#REF!="FT",#REF!="FT2",#REF!="OFT")</formula>
    </cfRule>
    <cfRule type="expression" dxfId="20" priority="22">
      <formula>#REF!&lt;&gt;""</formula>
    </cfRule>
  </conditionalFormatting>
  <conditionalFormatting sqref="K8">
    <cfRule type="expression" dxfId="19" priority="19" stopIfTrue="1">
      <formula>OR(#REF!="FT",#REF!="FT2",#REF!="OFT")</formula>
    </cfRule>
    <cfRule type="expression" dxfId="18" priority="20">
      <formula>#REF!&lt;&gt;""</formula>
    </cfRule>
  </conditionalFormatting>
  <conditionalFormatting sqref="K9:K10">
    <cfRule type="expression" dxfId="17" priority="17" stopIfTrue="1">
      <formula>OR(#REF!="FT",#REF!="FT2",#REF!="OFT")</formula>
    </cfRule>
    <cfRule type="expression" dxfId="16" priority="18">
      <formula>#REF!&lt;&gt;""</formula>
    </cfRule>
  </conditionalFormatting>
  <conditionalFormatting sqref="K12">
    <cfRule type="expression" dxfId="15" priority="15" stopIfTrue="1">
      <formula>OR(#REF!="FT",#REF!="FT2",#REF!="OFT")</formula>
    </cfRule>
    <cfRule type="expression" dxfId="14" priority="16">
      <formula>#REF!&lt;&gt;""</formula>
    </cfRule>
  </conditionalFormatting>
  <conditionalFormatting sqref="K13:K20">
    <cfRule type="expression" dxfId="13" priority="13" stopIfTrue="1">
      <formula>OR(#REF!="FT",#REF!="FT2",#REF!="OFT")</formula>
    </cfRule>
    <cfRule type="expression" dxfId="12" priority="14">
      <formula>#REF!&lt;&gt;""</formula>
    </cfRule>
  </conditionalFormatting>
  <conditionalFormatting sqref="K22:K24">
    <cfRule type="expression" dxfId="11" priority="11" stopIfTrue="1">
      <formula>OR(#REF!="FT",#REF!="FT2",#REF!="OFT")</formula>
    </cfRule>
    <cfRule type="expression" dxfId="10" priority="12">
      <formula>#REF!&lt;&gt;""</formula>
    </cfRule>
  </conditionalFormatting>
  <conditionalFormatting sqref="K50:K58">
    <cfRule type="expression" dxfId="9" priority="9" stopIfTrue="1">
      <formula>OR(#REF!="FT",#REF!="FT2",#REF!="OFT")</formula>
    </cfRule>
    <cfRule type="expression" dxfId="8" priority="10">
      <formula>#REF!&lt;&gt;""</formula>
    </cfRule>
  </conditionalFormatting>
  <conditionalFormatting sqref="K86">
    <cfRule type="expression" dxfId="7" priority="7" stopIfTrue="1">
      <formula>OR(#REF!="FT",#REF!="FT2",#REF!="OFT")</formula>
    </cfRule>
    <cfRule type="expression" dxfId="6" priority="8">
      <formula>#REF!&lt;&gt;""</formula>
    </cfRule>
  </conditionalFormatting>
  <conditionalFormatting sqref="K27:K31">
    <cfRule type="expression" dxfId="5" priority="5" stopIfTrue="1">
      <formula>OR(#REF!="FT",#REF!="FT2",#REF!="OFT")</formula>
    </cfRule>
    <cfRule type="expression" dxfId="4" priority="6">
      <formula>#REF!&lt;&gt;""</formula>
    </cfRule>
  </conditionalFormatting>
  <conditionalFormatting sqref="E37">
    <cfRule type="expression" dxfId="3" priority="3" stopIfTrue="1">
      <formula>OR(#REF!="FT",#REF!="FT2",#REF!="OFT")</formula>
    </cfRule>
    <cfRule type="expression" dxfId="2" priority="4">
      <formula>#REF!&lt;&gt;""</formula>
    </cfRule>
  </conditionalFormatting>
  <conditionalFormatting sqref="K37">
    <cfRule type="expression" dxfId="1" priority="1" stopIfTrue="1">
      <formula>OR(#REF!="FT",#REF!="FT2",#REF!="OFT")</formula>
    </cfRule>
    <cfRule type="expression" dxfId="0" priority="2">
      <formula>#REF!&lt;&gt;""</formula>
    </cfRule>
  </conditionalFormatting>
  <printOptions horizontalCentered="1"/>
  <pageMargins left="0.70866141732283472" right="0.70866141732283472" top="0.35433070866141736" bottom="0.74803149606299213" header="0.31496062992125984" footer="0.31496062992125984"/>
  <pageSetup paperSize="8" scale="12" fitToHeight="0" orientation="portrait" r:id="rId1"/>
  <rowBreaks count="1" manualBreakCount="1">
    <brk id="68" min="1" max="1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EC03A-8FC7-4330-AEB3-C92A6D052F4E}">
  <dimension ref="A1:H30"/>
  <sheetViews>
    <sheetView showGridLines="0" workbookViewId="0">
      <selection activeCell="H25" sqref="H25"/>
    </sheetView>
  </sheetViews>
  <sheetFormatPr defaultColWidth="10.1796875" defaultRowHeight="13"/>
  <cols>
    <col min="1" max="1" width="10.1796875" style="106"/>
    <col min="2" max="2" width="23" style="106" customWidth="1"/>
    <col min="3" max="16384" width="10.1796875" style="106"/>
  </cols>
  <sheetData>
    <row r="1" spans="1:2" ht="40" customHeight="1">
      <c r="A1" s="105" t="s">
        <v>149</v>
      </c>
    </row>
    <row r="2" spans="1:2" ht="17">
      <c r="B2" s="108" t="s">
        <v>1205</v>
      </c>
    </row>
    <row r="23" spans="2:8" ht="13.5" thickBot="1"/>
    <row r="24" spans="2:8" ht="26.5" thickBot="1">
      <c r="B24" s="426"/>
      <c r="C24" s="205" t="s">
        <v>1210</v>
      </c>
      <c r="D24" s="205" t="s">
        <v>1211</v>
      </c>
      <c r="E24" s="205" t="s">
        <v>1212</v>
      </c>
      <c r="F24" s="205" t="s">
        <v>1213</v>
      </c>
      <c r="G24" s="205" t="s">
        <v>1214</v>
      </c>
      <c r="H24" s="206" t="s">
        <v>1215</v>
      </c>
    </row>
    <row r="25" spans="2:8">
      <c r="B25" s="207" t="s">
        <v>1206</v>
      </c>
      <c r="C25" s="427">
        <v>-9.3942734427773344E-2</v>
      </c>
      <c r="D25" s="427">
        <v>-0.23217860451197514</v>
      </c>
      <c r="E25" s="427">
        <v>-0.38680973158277654</v>
      </c>
      <c r="F25" s="427">
        <v>-0.60042963481260614</v>
      </c>
      <c r="G25" s="427">
        <v>-0.77712466362581889</v>
      </c>
      <c r="H25" s="428">
        <v>-0.89966167853740586</v>
      </c>
    </row>
    <row r="26" spans="2:8">
      <c r="B26" s="207" t="s">
        <v>1207</v>
      </c>
      <c r="C26" s="427">
        <v>0.32887636172408385</v>
      </c>
      <c r="D26" s="427">
        <v>0.73236087916053272</v>
      </c>
      <c r="E26" s="427">
        <v>0.71784720526140755</v>
      </c>
      <c r="F26" s="427">
        <v>0.75759174791354567</v>
      </c>
      <c r="G26" s="427">
        <v>0.79544995478338709</v>
      </c>
      <c r="H26" s="428">
        <v>0.80412190662275096</v>
      </c>
    </row>
    <row r="27" spans="2:8">
      <c r="B27" s="207" t="s">
        <v>767</v>
      </c>
      <c r="C27" s="427">
        <v>-4.9167948354134072E-4</v>
      </c>
      <c r="D27" s="427">
        <v>0.32896938692436861</v>
      </c>
      <c r="E27" s="427">
        <v>0.54963825831336621</v>
      </c>
      <c r="F27" s="427">
        <v>0.62844420094217757</v>
      </c>
      <c r="G27" s="427">
        <v>0.65652622893466972</v>
      </c>
      <c r="H27" s="428">
        <v>0.58430639479491941</v>
      </c>
    </row>
    <row r="28" spans="2:8">
      <c r="B28" s="207" t="s">
        <v>1208</v>
      </c>
      <c r="C28" s="427">
        <v>-3.8727021490542496E-2</v>
      </c>
      <c r="D28" s="427">
        <v>-0.1963344356944986</v>
      </c>
      <c r="E28" s="427">
        <v>-0.21318642225493256</v>
      </c>
      <c r="F28" s="427">
        <v>-0.21619957797830103</v>
      </c>
      <c r="G28" s="427">
        <v>-0.23446439989526502</v>
      </c>
      <c r="H28" s="428">
        <v>-0.20918802408912129</v>
      </c>
    </row>
    <row r="29" spans="2:8">
      <c r="B29" s="207" t="s">
        <v>1209</v>
      </c>
      <c r="C29" s="427">
        <v>-0.11013923837695486</v>
      </c>
      <c r="D29" s="427">
        <v>-7.7323335141480931E-2</v>
      </c>
      <c r="E29" s="427">
        <v>-0.30077350147961956</v>
      </c>
      <c r="F29" s="427">
        <v>-0.4741435206900082</v>
      </c>
      <c r="G29" s="427">
        <v>-0.4722571216240985</v>
      </c>
      <c r="H29" s="428">
        <v>-0.39055548157385278</v>
      </c>
    </row>
    <row r="30" spans="2:8" ht="13.5" thickBot="1">
      <c r="B30" s="211" t="s">
        <v>583</v>
      </c>
      <c r="C30" s="429">
        <v>8.5575687945271817E-2</v>
      </c>
      <c r="D30" s="429">
        <v>0.55549389073694666</v>
      </c>
      <c r="E30" s="429">
        <v>0.3667158082574451</v>
      </c>
      <c r="F30" s="429">
        <v>9.5263215374807864E-2</v>
      </c>
      <c r="G30" s="429">
        <v>-3.1870001427125594E-2</v>
      </c>
      <c r="H30" s="430">
        <v>-0.11097688278270956</v>
      </c>
    </row>
  </sheetData>
  <hyperlinks>
    <hyperlink ref="A1" location="Contents!A1" display="Contents!A1" xr:uid="{755EB5AF-6565-48B3-8B71-01D9C93BFC29}"/>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43C3D-8A86-4071-9CFC-F02430519176}">
  <dimension ref="A1:D32"/>
  <sheetViews>
    <sheetView showGridLines="0" workbookViewId="0">
      <selection activeCell="I29" sqref="I29"/>
    </sheetView>
  </sheetViews>
  <sheetFormatPr defaultColWidth="9.1796875" defaultRowHeight="13"/>
  <cols>
    <col min="1" max="2" width="9.1796875" style="415"/>
    <col min="3" max="4" width="12" style="415" bestFit="1" customWidth="1"/>
    <col min="5" max="16384" width="9.1796875" style="415"/>
  </cols>
  <sheetData>
    <row r="1" spans="1:2" ht="40" customHeight="1">
      <c r="A1" s="414" t="s">
        <v>149</v>
      </c>
    </row>
    <row r="2" spans="1:2" ht="17">
      <c r="B2" s="416" t="s">
        <v>1197</v>
      </c>
    </row>
    <row r="24" spans="2:4" ht="13.5" thickBot="1"/>
    <row r="25" spans="2:4" ht="26.5" thickBot="1">
      <c r="B25" s="417"/>
      <c r="C25" s="418" t="s">
        <v>1203</v>
      </c>
      <c r="D25" s="419" t="s">
        <v>1204</v>
      </c>
    </row>
    <row r="26" spans="2:4">
      <c r="B26" s="420" t="s">
        <v>21</v>
      </c>
      <c r="C26" s="421">
        <v>2.3774257411993314</v>
      </c>
      <c r="D26" s="422">
        <v>1.3365393583533891</v>
      </c>
    </row>
    <row r="27" spans="2:4" ht="26">
      <c r="B27" s="420" t="s">
        <v>1198</v>
      </c>
      <c r="C27" s="421">
        <v>3.747735979684252</v>
      </c>
      <c r="D27" s="422">
        <v>3.5999999999999979</v>
      </c>
    </row>
    <row r="28" spans="2:4">
      <c r="B28" s="420" t="s">
        <v>1199</v>
      </c>
      <c r="C28" s="421">
        <v>1.6172065191298579</v>
      </c>
      <c r="D28" s="422">
        <v>1.5928771797066033</v>
      </c>
    </row>
    <row r="29" spans="2:4" ht="52">
      <c r="B29" s="420" t="s">
        <v>1202</v>
      </c>
      <c r="C29" s="421">
        <v>-0.94352092448175939</v>
      </c>
      <c r="D29" s="422">
        <v>1.5789929918439916</v>
      </c>
    </row>
    <row r="30" spans="2:4" ht="26">
      <c r="B30" s="420" t="s">
        <v>1200</v>
      </c>
      <c r="C30" s="421">
        <v>2.2725228709384131E-2</v>
      </c>
      <c r="D30" s="422">
        <v>-0.88720109271606951</v>
      </c>
    </row>
    <row r="31" spans="2:4" ht="26">
      <c r="B31" s="420" t="s">
        <v>1201</v>
      </c>
      <c r="C31" s="421">
        <v>0</v>
      </c>
      <c r="D31" s="422">
        <v>4.8258415498515701</v>
      </c>
    </row>
    <row r="32" spans="2:4" ht="13.5" thickBot="1">
      <c r="B32" s="423" t="s">
        <v>1139</v>
      </c>
      <c r="C32" s="424">
        <v>1.4884105826611094</v>
      </c>
      <c r="D32" s="425">
        <v>-1.1160817323633361</v>
      </c>
    </row>
  </sheetData>
  <hyperlinks>
    <hyperlink ref="A1" location="Contents!A1" display="Contents!A1" xr:uid="{04B66CB9-6410-4029-8348-5CC947A1C5C2}"/>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2EE5F-13A2-4758-9848-FD29FF89281E}">
  <dimension ref="A1:D55"/>
  <sheetViews>
    <sheetView showGridLines="0" topLeftCell="A18" workbookViewId="0">
      <selection activeCell="H57" sqref="H57"/>
    </sheetView>
  </sheetViews>
  <sheetFormatPr defaultColWidth="10.54296875" defaultRowHeight="13"/>
  <cols>
    <col min="1" max="16384" width="10.54296875" style="106"/>
  </cols>
  <sheetData>
    <row r="1" spans="1:2" ht="40" customHeight="1">
      <c r="A1" s="105" t="s">
        <v>149</v>
      </c>
    </row>
    <row r="2" spans="1:2" ht="17">
      <c r="B2" s="108" t="s">
        <v>1166</v>
      </c>
    </row>
    <row r="26" spans="2:4" ht="13.5" thickBot="1"/>
    <row r="27" spans="2:4" ht="13.5" thickBot="1">
      <c r="B27" s="412" t="s">
        <v>1167</v>
      </c>
      <c r="C27" s="413"/>
      <c r="D27" s="412" t="s">
        <v>1196</v>
      </c>
    </row>
    <row r="28" spans="2:4">
      <c r="B28" s="207" t="s">
        <v>1168</v>
      </c>
      <c r="C28" s="408">
        <v>27.178251295999999</v>
      </c>
      <c r="D28" s="411">
        <f>AVERAGE($C$28:$C$55)</f>
        <v>26.962120085862942</v>
      </c>
    </row>
    <row r="29" spans="2:4">
      <c r="B29" s="207" t="s">
        <v>1169</v>
      </c>
      <c r="C29" s="408">
        <v>30.575532708000001</v>
      </c>
      <c r="D29" s="411">
        <f t="shared" ref="D29:D55" si="0">AVERAGE($C$28:$C$55)</f>
        <v>26.962120085862942</v>
      </c>
    </row>
    <row r="30" spans="2:4">
      <c r="B30" s="207" t="s">
        <v>1170</v>
      </c>
      <c r="C30" s="408">
        <v>27.178251295999999</v>
      </c>
      <c r="D30" s="411">
        <f t="shared" si="0"/>
        <v>26.962120085862942</v>
      </c>
    </row>
    <row r="31" spans="2:4">
      <c r="B31" s="207" t="s">
        <v>1171</v>
      </c>
      <c r="C31" s="408">
        <v>16.986407059999998</v>
      </c>
      <c r="D31" s="411">
        <f t="shared" si="0"/>
        <v>26.962120085862942</v>
      </c>
    </row>
    <row r="32" spans="2:4">
      <c r="B32" s="207" t="s">
        <v>1172</v>
      </c>
      <c r="C32" s="408">
        <v>16.986407059999998</v>
      </c>
      <c r="D32" s="411">
        <f t="shared" si="0"/>
        <v>26.962120085862942</v>
      </c>
    </row>
    <row r="33" spans="2:4">
      <c r="B33" s="207" t="s">
        <v>1173</v>
      </c>
      <c r="C33" s="408">
        <v>30.575532708000001</v>
      </c>
      <c r="D33" s="411">
        <f t="shared" si="0"/>
        <v>26.962120085862942</v>
      </c>
    </row>
    <row r="34" spans="2:4">
      <c r="B34" s="207" t="s">
        <v>1174</v>
      </c>
      <c r="C34" s="408">
        <v>13.589125648</v>
      </c>
      <c r="D34" s="411">
        <f t="shared" si="0"/>
        <v>26.962120085862942</v>
      </c>
    </row>
    <row r="35" spans="2:4">
      <c r="B35" s="207" t="s">
        <v>1175</v>
      </c>
      <c r="C35" s="408">
        <v>54.356502591999998</v>
      </c>
      <c r="D35" s="411">
        <f t="shared" si="0"/>
        <v>26.962120085862942</v>
      </c>
    </row>
    <row r="36" spans="2:4">
      <c r="B36" s="207" t="s">
        <v>1176</v>
      </c>
      <c r="C36" s="408">
        <v>50.959221179999993</v>
      </c>
      <c r="D36" s="411">
        <f t="shared" si="0"/>
        <v>26.962120085862942</v>
      </c>
    </row>
    <row r="37" spans="2:4">
      <c r="B37" s="207" t="s">
        <v>1177</v>
      </c>
      <c r="C37" s="408">
        <v>78.137472475999999</v>
      </c>
      <c r="D37" s="411">
        <f t="shared" si="0"/>
        <v>26.962120085862942</v>
      </c>
    </row>
    <row r="38" spans="2:4">
      <c r="B38" s="207" t="s">
        <v>1178</v>
      </c>
      <c r="C38" s="408">
        <v>27.178251295999999</v>
      </c>
      <c r="D38" s="411">
        <f t="shared" si="0"/>
        <v>26.962120085862942</v>
      </c>
    </row>
    <row r="39" spans="2:4">
      <c r="B39" s="409" t="s">
        <v>1179</v>
      </c>
      <c r="C39" s="408">
        <v>37.370095532000001</v>
      </c>
      <c r="D39" s="411">
        <f t="shared" si="0"/>
        <v>26.962120085862942</v>
      </c>
    </row>
    <row r="40" spans="2:4">
      <c r="B40" s="207" t="s">
        <v>1180</v>
      </c>
      <c r="C40" s="408">
        <v>16.986407059999998</v>
      </c>
      <c r="D40" s="411">
        <f t="shared" si="0"/>
        <v>26.962120085862942</v>
      </c>
    </row>
    <row r="41" spans="2:4">
      <c r="B41" s="207" t="s">
        <v>1181</v>
      </c>
      <c r="C41" s="408">
        <v>16.207601360336447</v>
      </c>
      <c r="D41" s="411">
        <f t="shared" si="0"/>
        <v>26.962120085862942</v>
      </c>
    </row>
    <row r="42" spans="2:4">
      <c r="B42" s="207" t="s">
        <v>1182</v>
      </c>
      <c r="C42" s="408">
        <v>40.091218021510279</v>
      </c>
      <c r="D42" s="411">
        <f t="shared" si="0"/>
        <v>26.962120085862942</v>
      </c>
    </row>
    <row r="43" spans="2:4">
      <c r="B43" s="207" t="s">
        <v>1183</v>
      </c>
      <c r="C43" s="408">
        <v>38.886531170525799</v>
      </c>
      <c r="D43" s="411">
        <f t="shared" si="0"/>
        <v>26.962120085862942</v>
      </c>
    </row>
    <row r="44" spans="2:4">
      <c r="B44" s="207" t="s">
        <v>1184</v>
      </c>
      <c r="C44" s="408">
        <v>22.536558594006692</v>
      </c>
      <c r="D44" s="411">
        <f t="shared" si="0"/>
        <v>26.962120085862942</v>
      </c>
    </row>
    <row r="45" spans="2:4">
      <c r="B45" s="207" t="s">
        <v>1185</v>
      </c>
      <c r="C45" s="408">
        <v>23.272186474951845</v>
      </c>
      <c r="D45" s="411">
        <f t="shared" si="0"/>
        <v>26.962120085862942</v>
      </c>
    </row>
    <row r="46" spans="2:4">
      <c r="B46" s="207" t="s">
        <v>1186</v>
      </c>
      <c r="C46" s="408">
        <v>23.007110353878225</v>
      </c>
      <c r="D46" s="411">
        <f t="shared" si="0"/>
        <v>26.962120085862942</v>
      </c>
    </row>
    <row r="47" spans="2:4">
      <c r="B47" s="207" t="s">
        <v>1187</v>
      </c>
      <c r="C47" s="408">
        <v>39.786450388685019</v>
      </c>
      <c r="D47" s="411">
        <f t="shared" si="0"/>
        <v>26.962120085862942</v>
      </c>
    </row>
    <row r="48" spans="2:4">
      <c r="B48" s="207" t="s">
        <v>1188</v>
      </c>
      <c r="C48" s="408">
        <v>16.075878270642466</v>
      </c>
      <c r="D48" s="411">
        <f t="shared" si="0"/>
        <v>26.962120085862942</v>
      </c>
    </row>
    <row r="49" spans="2:4">
      <c r="B49" s="207" t="s">
        <v>1189</v>
      </c>
      <c r="C49" s="408">
        <v>22.357291863583065</v>
      </c>
      <c r="D49" s="411">
        <f t="shared" si="0"/>
        <v>26.962120085862942</v>
      </c>
    </row>
    <row r="50" spans="2:4">
      <c r="B50" s="207" t="s">
        <v>1190</v>
      </c>
      <c r="C50" s="408">
        <v>34.69425945320102</v>
      </c>
      <c r="D50" s="411">
        <f t="shared" si="0"/>
        <v>26.962120085862942</v>
      </c>
    </row>
    <row r="51" spans="2:4">
      <c r="B51" s="207" t="s">
        <v>1191</v>
      </c>
      <c r="C51" s="408">
        <v>10.652626378399921</v>
      </c>
      <c r="D51" s="411">
        <f t="shared" si="0"/>
        <v>26.962120085862942</v>
      </c>
    </row>
    <row r="52" spans="2:4">
      <c r="B52" s="207" t="s">
        <v>1192</v>
      </c>
      <c r="C52" s="408">
        <v>7.4841792733403762</v>
      </c>
      <c r="D52" s="411">
        <f t="shared" si="0"/>
        <v>26.962120085862942</v>
      </c>
    </row>
    <row r="53" spans="2:4">
      <c r="B53" s="207" t="s">
        <v>1193</v>
      </c>
      <c r="C53" s="408">
        <v>12.954418572801842</v>
      </c>
      <c r="D53" s="411">
        <f t="shared" si="0"/>
        <v>26.962120085862942</v>
      </c>
    </row>
    <row r="54" spans="2:4">
      <c r="B54" s="207" t="s">
        <v>1194</v>
      </c>
      <c r="C54" s="408">
        <v>8.9462348180741174</v>
      </c>
      <c r="D54" s="411">
        <f t="shared" si="0"/>
        <v>26.962120085862942</v>
      </c>
    </row>
    <row r="55" spans="2:4" ht="13.5" thickBot="1">
      <c r="B55" s="211" t="s">
        <v>1195</v>
      </c>
      <c r="C55" s="410">
        <v>9.9293594982254874</v>
      </c>
      <c r="D55" s="411">
        <f t="shared" si="0"/>
        <v>26.962120085862942</v>
      </c>
    </row>
  </sheetData>
  <hyperlinks>
    <hyperlink ref="A1" location="Contents!A1" display="Contents!A1" xr:uid="{3786E47D-6665-4E23-9605-886AC11640FF}"/>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0F7AC-D262-4561-BFE9-6A960B8204B2}">
  <sheetPr>
    <tabColor theme="7" tint="0.79998168889431442"/>
  </sheetPr>
  <dimension ref="A1:Y100"/>
  <sheetViews>
    <sheetView workbookViewId="0">
      <selection activeCell="B6" sqref="B6"/>
    </sheetView>
  </sheetViews>
  <sheetFormatPr defaultColWidth="13.453125" defaultRowHeight="14.5"/>
  <cols>
    <col min="1" max="1" width="10.54296875" style="393" customWidth="1"/>
    <col min="2" max="2" width="34" style="393" customWidth="1"/>
    <col min="3" max="6" width="14.54296875" style="393" customWidth="1"/>
    <col min="7" max="16384" width="13.453125" style="393"/>
  </cols>
  <sheetData>
    <row r="1" spans="1:25" ht="33.75" customHeight="1" thickBot="1">
      <c r="A1" s="220" t="s">
        <v>149</v>
      </c>
      <c r="B1" s="391"/>
      <c r="C1" s="392"/>
      <c r="D1" s="392"/>
      <c r="E1" s="392"/>
      <c r="F1" s="392"/>
      <c r="G1" s="392"/>
      <c r="H1" s="392"/>
      <c r="I1" s="392"/>
      <c r="J1" s="392"/>
      <c r="K1" s="392"/>
      <c r="L1" s="392"/>
      <c r="M1" s="392"/>
      <c r="N1" s="392"/>
      <c r="O1" s="392"/>
      <c r="P1" s="392"/>
      <c r="Q1" s="392"/>
      <c r="R1" s="392"/>
      <c r="S1" s="392"/>
      <c r="T1" s="392"/>
      <c r="U1" s="392"/>
      <c r="V1" s="392"/>
      <c r="W1" s="392"/>
      <c r="X1" s="392"/>
      <c r="Y1" s="392"/>
    </row>
    <row r="2" spans="1:25" ht="22.5" customHeight="1">
      <c r="A2" s="392"/>
      <c r="B2" s="453" t="s">
        <v>1159</v>
      </c>
      <c r="C2" s="454"/>
      <c r="D2" s="454"/>
      <c r="E2" s="454"/>
      <c r="F2" s="454"/>
      <c r="G2" s="454"/>
      <c r="H2" s="455"/>
      <c r="I2" s="392"/>
      <c r="J2" s="392"/>
      <c r="K2" s="392"/>
      <c r="L2" s="392"/>
      <c r="M2" s="392"/>
      <c r="N2" s="392"/>
      <c r="O2" s="392"/>
      <c r="P2" s="392"/>
      <c r="Q2" s="392"/>
      <c r="R2" s="392"/>
      <c r="S2" s="392"/>
      <c r="T2" s="392"/>
      <c r="U2" s="392"/>
      <c r="V2" s="392"/>
      <c r="W2" s="392"/>
      <c r="X2" s="392"/>
      <c r="Y2" s="392"/>
    </row>
    <row r="3" spans="1:25" s="396" customFormat="1" ht="12.75" customHeight="1">
      <c r="A3" s="394"/>
      <c r="B3" s="395"/>
      <c r="C3" s="456" t="s">
        <v>1160</v>
      </c>
      <c r="D3" s="456"/>
      <c r="E3" s="456"/>
      <c r="F3" s="456"/>
      <c r="G3" s="456"/>
      <c r="H3" s="457"/>
      <c r="I3" s="394"/>
      <c r="J3" s="394"/>
      <c r="K3" s="394"/>
      <c r="L3" s="394"/>
      <c r="M3" s="394"/>
      <c r="N3" s="394"/>
      <c r="O3" s="394"/>
      <c r="P3" s="394"/>
      <c r="Q3" s="394"/>
      <c r="R3" s="394"/>
      <c r="S3" s="394"/>
      <c r="T3" s="394"/>
      <c r="U3" s="394"/>
      <c r="V3" s="394"/>
      <c r="W3" s="394"/>
      <c r="X3" s="394"/>
      <c r="Y3" s="394"/>
    </row>
    <row r="4" spans="1:25" s="396" customFormat="1" ht="12.75" customHeight="1">
      <c r="A4" s="394"/>
      <c r="B4" s="397"/>
      <c r="C4" s="458" t="s">
        <v>65</v>
      </c>
      <c r="D4" s="458"/>
      <c r="E4" s="458"/>
      <c r="F4" s="458"/>
      <c r="G4" s="458"/>
      <c r="H4" s="459"/>
      <c r="I4" s="394"/>
      <c r="J4" s="394"/>
      <c r="K4" s="394"/>
      <c r="L4" s="394"/>
      <c r="M4" s="394"/>
      <c r="N4" s="394"/>
      <c r="O4" s="394"/>
      <c r="P4" s="394"/>
      <c r="Q4" s="394"/>
      <c r="R4" s="394"/>
      <c r="S4" s="394"/>
      <c r="T4" s="394"/>
      <c r="U4" s="394"/>
      <c r="V4" s="394"/>
      <c r="W4" s="394"/>
      <c r="X4" s="394"/>
      <c r="Y4" s="394"/>
    </row>
    <row r="5" spans="1:25" s="396" customFormat="1" ht="12.75" customHeight="1">
      <c r="A5" s="394"/>
      <c r="B5" s="398"/>
      <c r="C5" s="399" t="s">
        <v>1</v>
      </c>
      <c r="D5" s="399" t="s">
        <v>2</v>
      </c>
      <c r="E5" s="399" t="s">
        <v>3</v>
      </c>
      <c r="F5" s="399" t="s">
        <v>4</v>
      </c>
      <c r="G5" s="399" t="s">
        <v>5</v>
      </c>
      <c r="H5" s="400" t="s">
        <v>614</v>
      </c>
      <c r="I5" s="394"/>
      <c r="J5" s="394"/>
      <c r="K5" s="394"/>
      <c r="L5" s="394"/>
      <c r="M5" s="394"/>
      <c r="N5" s="394"/>
      <c r="O5" s="394"/>
      <c r="P5" s="394"/>
      <c r="Q5" s="394"/>
      <c r="R5" s="394"/>
      <c r="S5" s="394"/>
      <c r="T5" s="394"/>
      <c r="U5" s="394"/>
      <c r="V5" s="394"/>
      <c r="W5" s="394"/>
      <c r="X5" s="394"/>
      <c r="Y5" s="394"/>
    </row>
    <row r="6" spans="1:25" ht="13.5" customHeight="1">
      <c r="A6" s="392"/>
      <c r="B6" s="401" t="s">
        <v>1161</v>
      </c>
      <c r="C6" s="402">
        <v>1.1507913309766025</v>
      </c>
      <c r="D6" s="402">
        <v>4.0706470257113949</v>
      </c>
      <c r="E6" s="402">
        <v>6.4261028257836728</v>
      </c>
      <c r="F6" s="402">
        <v>8.4024310613501285</v>
      </c>
      <c r="G6" s="402">
        <v>10.375950110723664</v>
      </c>
      <c r="H6" s="403">
        <v>11.958890081260378</v>
      </c>
      <c r="I6" s="394"/>
      <c r="J6" s="404"/>
      <c r="K6" s="392"/>
      <c r="L6" s="392"/>
      <c r="M6" s="392"/>
      <c r="N6" s="392"/>
      <c r="O6" s="392"/>
      <c r="P6" s="392"/>
      <c r="Q6" s="392"/>
      <c r="R6" s="392"/>
      <c r="S6" s="392"/>
      <c r="T6" s="392"/>
      <c r="U6" s="392"/>
      <c r="V6" s="392"/>
      <c r="W6" s="392"/>
      <c r="X6" s="392"/>
      <c r="Y6" s="392"/>
    </row>
    <row r="7" spans="1:25" ht="13.5" customHeight="1">
      <c r="A7" s="392"/>
      <c r="B7" s="401" t="s">
        <v>1162</v>
      </c>
      <c r="C7" s="402">
        <v>8.142901757112579</v>
      </c>
      <c r="D7" s="402">
        <v>8.0608830710546293</v>
      </c>
      <c r="E7" s="402">
        <v>7.2351294296595556</v>
      </c>
      <c r="F7" s="402">
        <v>6.2033906811120003</v>
      </c>
      <c r="G7" s="402">
        <v>5.3773177168530637</v>
      </c>
      <c r="H7" s="403">
        <v>4.6651017544448088</v>
      </c>
      <c r="I7" s="394"/>
      <c r="J7" s="394"/>
      <c r="K7" s="392"/>
      <c r="L7" s="392"/>
      <c r="M7" s="392"/>
      <c r="N7" s="392"/>
      <c r="O7" s="392"/>
      <c r="P7" s="392"/>
      <c r="Q7" s="392"/>
      <c r="R7" s="392"/>
      <c r="S7" s="392"/>
      <c r="T7" s="392"/>
      <c r="U7" s="392"/>
      <c r="V7" s="392"/>
      <c r="W7" s="392"/>
      <c r="X7" s="392"/>
      <c r="Y7" s="392"/>
    </row>
    <row r="8" spans="1:25" ht="13.5" customHeight="1">
      <c r="A8" s="392"/>
      <c r="B8" s="401" t="s">
        <v>1163</v>
      </c>
      <c r="C8" s="402">
        <v>5.9472443690361079</v>
      </c>
      <c r="D8" s="402">
        <v>7.7163172828521969</v>
      </c>
      <c r="E8" s="402">
        <v>8.6043115159107746</v>
      </c>
      <c r="F8" s="402">
        <v>9.8274264614222009</v>
      </c>
      <c r="G8" s="402">
        <v>10.315368577088657</v>
      </c>
      <c r="H8" s="403">
        <v>10.966508862476923</v>
      </c>
      <c r="I8" s="394"/>
      <c r="J8" s="394"/>
      <c r="K8" s="392"/>
      <c r="L8" s="392"/>
      <c r="M8" s="392"/>
      <c r="N8" s="392"/>
      <c r="O8" s="392"/>
      <c r="P8" s="392"/>
      <c r="Q8" s="392"/>
      <c r="R8" s="392"/>
      <c r="S8" s="392"/>
      <c r="T8" s="392"/>
      <c r="U8" s="392"/>
      <c r="V8" s="392"/>
      <c r="W8" s="392"/>
      <c r="X8" s="392"/>
      <c r="Y8" s="392"/>
    </row>
    <row r="9" spans="1:25" ht="13.5" customHeight="1">
      <c r="A9" s="392"/>
      <c r="B9" s="405" t="s">
        <v>1164</v>
      </c>
      <c r="C9" s="406">
        <v>0.17263854883756835</v>
      </c>
      <c r="D9" s="406">
        <v>0.64194417777017065</v>
      </c>
      <c r="E9" s="406">
        <v>1.0573713455117399</v>
      </c>
      <c r="F9" s="406">
        <v>1.4752340699858024</v>
      </c>
      <c r="G9" s="406">
        <v>1.8977175298548303</v>
      </c>
      <c r="H9" s="407">
        <v>2.3065698938669215</v>
      </c>
      <c r="I9" s="394"/>
      <c r="J9" s="394"/>
      <c r="K9" s="392"/>
      <c r="L9" s="392"/>
      <c r="M9" s="392"/>
      <c r="N9" s="392"/>
      <c r="O9" s="392"/>
      <c r="P9" s="392"/>
      <c r="Q9" s="392"/>
      <c r="R9" s="392"/>
      <c r="S9" s="392"/>
      <c r="T9" s="392"/>
      <c r="U9" s="392"/>
      <c r="V9" s="392"/>
      <c r="W9" s="392"/>
      <c r="X9" s="392"/>
      <c r="Y9" s="392"/>
    </row>
    <row r="10" spans="1:25" ht="14.25" customHeight="1" thickBot="1">
      <c r="A10" s="392"/>
      <c r="B10" s="460" t="s">
        <v>1165</v>
      </c>
      <c r="C10" s="461"/>
      <c r="D10" s="461"/>
      <c r="E10" s="461"/>
      <c r="F10" s="461"/>
      <c r="G10" s="461"/>
      <c r="H10" s="462"/>
      <c r="I10" s="394"/>
      <c r="J10" s="394"/>
      <c r="K10" s="392"/>
      <c r="L10" s="392"/>
      <c r="M10" s="392"/>
      <c r="N10" s="392"/>
      <c r="O10" s="392"/>
      <c r="P10" s="392"/>
      <c r="Q10" s="392"/>
      <c r="R10" s="392"/>
      <c r="S10" s="392"/>
      <c r="T10" s="392"/>
      <c r="U10" s="392"/>
      <c r="V10" s="392"/>
      <c r="W10" s="392"/>
      <c r="X10" s="392"/>
      <c r="Y10" s="392"/>
    </row>
    <row r="11" spans="1:25" ht="13.5" customHeight="1">
      <c r="A11" s="392"/>
      <c r="B11" s="392"/>
      <c r="C11" s="392"/>
      <c r="D11" s="392"/>
      <c r="E11" s="392"/>
      <c r="F11" s="392"/>
      <c r="G11" s="394"/>
      <c r="H11" s="394"/>
      <c r="I11" s="394"/>
      <c r="J11" s="394"/>
      <c r="K11" s="392"/>
      <c r="L11" s="392"/>
      <c r="M11" s="392"/>
      <c r="N11" s="392"/>
      <c r="O11" s="392"/>
      <c r="P11" s="392"/>
      <c r="Q11" s="392"/>
      <c r="R11" s="392"/>
      <c r="S11" s="392"/>
      <c r="T11" s="392"/>
      <c r="U11" s="392"/>
      <c r="V11" s="392"/>
      <c r="W11" s="392"/>
      <c r="X11" s="392"/>
      <c r="Y11" s="392"/>
    </row>
    <row r="12" spans="1:25">
      <c r="A12" s="392"/>
      <c r="B12" s="394"/>
      <c r="C12" s="394"/>
      <c r="D12" s="394"/>
      <c r="E12" s="394"/>
      <c r="F12" s="394"/>
      <c r="G12" s="394"/>
      <c r="H12" s="394"/>
      <c r="I12" s="394"/>
      <c r="J12" s="394"/>
      <c r="K12" s="392"/>
      <c r="L12" s="392"/>
      <c r="M12" s="392"/>
      <c r="N12" s="392"/>
      <c r="O12" s="392"/>
      <c r="P12" s="392"/>
      <c r="Q12" s="392"/>
      <c r="R12" s="392"/>
      <c r="S12" s="392"/>
      <c r="T12" s="392"/>
      <c r="U12" s="392"/>
      <c r="V12" s="392"/>
      <c r="W12" s="392"/>
      <c r="X12" s="392"/>
      <c r="Y12" s="392"/>
    </row>
    <row r="13" spans="1:25">
      <c r="A13" s="392"/>
      <c r="B13" s="394"/>
      <c r="C13" s="394"/>
      <c r="D13" s="394"/>
      <c r="E13" s="394"/>
      <c r="F13" s="394"/>
      <c r="G13" s="394"/>
      <c r="H13" s="394"/>
      <c r="I13" s="394"/>
      <c r="J13" s="394"/>
      <c r="K13" s="392"/>
      <c r="L13" s="392"/>
      <c r="M13" s="392"/>
      <c r="N13" s="392"/>
      <c r="O13" s="392"/>
      <c r="P13" s="392"/>
      <c r="Q13" s="392"/>
      <c r="R13" s="392"/>
      <c r="S13" s="392"/>
      <c r="T13" s="392"/>
      <c r="U13" s="392"/>
      <c r="V13" s="392"/>
      <c r="W13" s="392"/>
      <c r="X13" s="392"/>
      <c r="Y13" s="392"/>
    </row>
    <row r="14" spans="1:25">
      <c r="A14" s="392"/>
      <c r="B14" s="392"/>
      <c r="C14" s="392"/>
      <c r="D14" s="392"/>
      <c r="E14" s="392"/>
      <c r="F14" s="392"/>
      <c r="G14" s="392"/>
      <c r="H14" s="392"/>
      <c r="I14" s="392"/>
      <c r="J14" s="392"/>
      <c r="K14" s="392"/>
      <c r="L14" s="392"/>
      <c r="M14" s="392"/>
      <c r="N14" s="392"/>
      <c r="O14" s="392"/>
      <c r="P14" s="392"/>
      <c r="Q14" s="392"/>
      <c r="R14" s="392"/>
      <c r="S14" s="392"/>
      <c r="T14" s="392"/>
      <c r="U14" s="392"/>
      <c r="V14" s="392"/>
      <c r="W14" s="392"/>
      <c r="X14" s="392"/>
      <c r="Y14" s="392"/>
    </row>
    <row r="15" spans="1:25">
      <c r="A15" s="392"/>
      <c r="B15" s="392"/>
      <c r="C15" s="392"/>
      <c r="D15" s="392"/>
      <c r="E15" s="392"/>
      <c r="F15" s="392"/>
      <c r="G15" s="392"/>
      <c r="H15" s="392"/>
      <c r="I15" s="392"/>
      <c r="J15" s="392"/>
      <c r="K15" s="392"/>
      <c r="L15" s="392"/>
      <c r="M15" s="392"/>
      <c r="N15" s="392"/>
      <c r="O15" s="392"/>
      <c r="P15" s="392"/>
      <c r="Q15" s="392"/>
      <c r="R15" s="392"/>
      <c r="S15" s="392"/>
      <c r="T15" s="392"/>
      <c r="U15" s="392"/>
      <c r="V15" s="392"/>
      <c r="W15" s="392"/>
      <c r="X15" s="392"/>
      <c r="Y15" s="392"/>
    </row>
    <row r="16" spans="1:25">
      <c r="A16" s="392"/>
      <c r="B16" s="392"/>
      <c r="C16" s="392"/>
      <c r="D16" s="392"/>
      <c r="E16" s="392"/>
      <c r="F16" s="392"/>
      <c r="G16" s="392"/>
      <c r="H16" s="392"/>
      <c r="I16" s="392"/>
      <c r="J16" s="392"/>
      <c r="K16" s="392"/>
      <c r="L16" s="392"/>
      <c r="M16" s="392"/>
      <c r="N16" s="392"/>
      <c r="O16" s="392"/>
      <c r="P16" s="392"/>
      <c r="Q16" s="392"/>
      <c r="R16" s="392"/>
      <c r="S16" s="392"/>
      <c r="T16" s="392"/>
      <c r="U16" s="392"/>
      <c r="V16" s="392"/>
      <c r="W16" s="392"/>
      <c r="X16" s="392"/>
      <c r="Y16" s="392"/>
    </row>
    <row r="17" spans="1:25">
      <c r="A17" s="392"/>
      <c r="B17" s="392"/>
      <c r="C17" s="392"/>
      <c r="D17" s="392"/>
      <c r="E17" s="392"/>
      <c r="F17" s="392"/>
      <c r="G17" s="392"/>
      <c r="H17" s="392"/>
      <c r="I17" s="392"/>
      <c r="J17" s="392"/>
      <c r="K17" s="392"/>
      <c r="L17" s="392"/>
      <c r="M17" s="392"/>
      <c r="N17" s="392"/>
      <c r="O17" s="392"/>
      <c r="P17" s="392"/>
      <c r="Q17" s="392"/>
      <c r="R17" s="392"/>
      <c r="S17" s="392"/>
      <c r="T17" s="392"/>
      <c r="U17" s="392"/>
      <c r="V17" s="392"/>
      <c r="W17" s="392"/>
      <c r="X17" s="392"/>
      <c r="Y17" s="392"/>
    </row>
    <row r="18" spans="1:25">
      <c r="A18" s="392"/>
      <c r="B18" s="392"/>
      <c r="C18" s="392"/>
      <c r="D18" s="392"/>
      <c r="E18" s="392"/>
      <c r="F18" s="392"/>
      <c r="G18" s="392"/>
      <c r="H18" s="392"/>
      <c r="I18" s="392"/>
      <c r="J18" s="392"/>
      <c r="K18" s="392"/>
      <c r="L18" s="392"/>
      <c r="M18" s="392"/>
      <c r="N18" s="392"/>
      <c r="O18" s="392"/>
      <c r="P18" s="392"/>
      <c r="Q18" s="392"/>
      <c r="R18" s="392"/>
      <c r="S18" s="392"/>
      <c r="T18" s="392"/>
      <c r="U18" s="392"/>
      <c r="V18" s="392"/>
      <c r="W18" s="392"/>
      <c r="X18" s="392"/>
      <c r="Y18" s="392"/>
    </row>
    <row r="19" spans="1:25">
      <c r="A19" s="392"/>
      <c r="B19" s="392"/>
      <c r="C19" s="392"/>
      <c r="D19" s="392"/>
      <c r="E19" s="392"/>
      <c r="F19" s="392"/>
      <c r="G19" s="392"/>
      <c r="H19" s="392"/>
      <c r="I19" s="392"/>
      <c r="J19" s="392"/>
      <c r="K19" s="392"/>
      <c r="L19" s="392"/>
      <c r="M19" s="392"/>
      <c r="N19" s="392"/>
      <c r="O19" s="392"/>
      <c r="P19" s="392"/>
      <c r="Q19" s="392"/>
      <c r="R19" s="392"/>
      <c r="S19" s="392"/>
      <c r="T19" s="392"/>
      <c r="U19" s="392"/>
      <c r="V19" s="392"/>
      <c r="W19" s="392"/>
      <c r="X19" s="392"/>
      <c r="Y19" s="392"/>
    </row>
    <row r="20" spans="1:25">
      <c r="A20" s="392"/>
      <c r="B20" s="392"/>
      <c r="C20" s="392"/>
      <c r="D20" s="392"/>
      <c r="E20" s="392"/>
      <c r="F20" s="392"/>
      <c r="G20" s="392"/>
      <c r="H20" s="392"/>
      <c r="I20" s="392"/>
      <c r="J20" s="392"/>
      <c r="K20" s="392"/>
      <c r="L20" s="392"/>
      <c r="M20" s="392"/>
      <c r="N20" s="392"/>
      <c r="O20" s="392"/>
      <c r="P20" s="392"/>
      <c r="Q20" s="392"/>
      <c r="R20" s="392"/>
      <c r="S20" s="392"/>
      <c r="T20" s="392"/>
      <c r="U20" s="392"/>
      <c r="V20" s="392"/>
      <c r="W20" s="392"/>
      <c r="X20" s="392"/>
      <c r="Y20" s="392"/>
    </row>
    <row r="21" spans="1:25">
      <c r="A21" s="392"/>
      <c r="B21" s="392"/>
      <c r="C21" s="392"/>
      <c r="D21" s="392"/>
      <c r="E21" s="392"/>
      <c r="F21" s="392"/>
      <c r="G21" s="392"/>
      <c r="H21" s="392"/>
      <c r="I21" s="392"/>
      <c r="J21" s="392"/>
      <c r="K21" s="392"/>
      <c r="L21" s="392"/>
      <c r="M21" s="392"/>
      <c r="N21" s="392"/>
      <c r="O21" s="392"/>
      <c r="P21" s="392"/>
      <c r="Q21" s="392"/>
      <c r="R21" s="392"/>
      <c r="S21" s="392"/>
      <c r="T21" s="392"/>
      <c r="U21" s="392"/>
      <c r="V21" s="392"/>
      <c r="W21" s="392"/>
      <c r="X21" s="392"/>
      <c r="Y21" s="392"/>
    </row>
    <row r="22" spans="1:25">
      <c r="A22" s="392"/>
      <c r="B22" s="392"/>
      <c r="C22" s="392"/>
      <c r="D22" s="392"/>
      <c r="E22" s="392"/>
      <c r="F22" s="392"/>
      <c r="G22" s="392"/>
      <c r="H22" s="392"/>
      <c r="I22" s="392"/>
      <c r="J22" s="392"/>
      <c r="K22" s="392"/>
      <c r="L22" s="392"/>
      <c r="M22" s="392"/>
      <c r="N22" s="392"/>
      <c r="O22" s="392"/>
      <c r="P22" s="392"/>
      <c r="Q22" s="392"/>
      <c r="R22" s="392"/>
      <c r="S22" s="392"/>
      <c r="T22" s="392"/>
      <c r="U22" s="392"/>
      <c r="V22" s="392"/>
      <c r="W22" s="392"/>
      <c r="X22" s="392"/>
      <c r="Y22" s="392"/>
    </row>
    <row r="23" spans="1:25">
      <c r="A23" s="392"/>
      <c r="B23" s="392"/>
      <c r="C23" s="392"/>
      <c r="D23" s="392"/>
      <c r="E23" s="392"/>
      <c r="F23" s="392"/>
      <c r="G23" s="392"/>
      <c r="H23" s="392"/>
      <c r="I23" s="392"/>
      <c r="J23" s="392"/>
      <c r="K23" s="392"/>
      <c r="L23" s="392"/>
      <c r="M23" s="392"/>
      <c r="N23" s="392"/>
      <c r="O23" s="392"/>
      <c r="P23" s="392"/>
      <c r="Q23" s="392"/>
      <c r="R23" s="392"/>
      <c r="S23" s="392"/>
      <c r="T23" s="392"/>
      <c r="U23" s="392"/>
      <c r="V23" s="392"/>
      <c r="W23" s="392"/>
      <c r="X23" s="392"/>
      <c r="Y23" s="392"/>
    </row>
    <row r="24" spans="1:25">
      <c r="A24" s="392"/>
      <c r="B24" s="392"/>
      <c r="C24" s="392"/>
      <c r="D24" s="392"/>
      <c r="E24" s="392"/>
      <c r="F24" s="392"/>
      <c r="G24" s="392"/>
      <c r="H24" s="392"/>
      <c r="I24" s="392"/>
      <c r="J24" s="392"/>
      <c r="K24" s="392"/>
      <c r="L24" s="392"/>
      <c r="M24" s="392"/>
      <c r="N24" s="392"/>
      <c r="O24" s="392"/>
      <c r="P24" s="392"/>
      <c r="Q24" s="392"/>
      <c r="R24" s="392"/>
      <c r="S24" s="392"/>
      <c r="T24" s="392"/>
      <c r="U24" s="392"/>
      <c r="V24" s="392"/>
      <c r="W24" s="392"/>
      <c r="X24" s="392"/>
      <c r="Y24" s="392"/>
    </row>
    <row r="25" spans="1:25">
      <c r="A25" s="392"/>
      <c r="B25" s="392"/>
      <c r="C25" s="392"/>
      <c r="D25" s="392"/>
      <c r="E25" s="392"/>
      <c r="F25" s="392"/>
      <c r="G25" s="392"/>
      <c r="H25" s="392"/>
      <c r="I25" s="392"/>
      <c r="J25" s="392"/>
      <c r="K25" s="392"/>
      <c r="L25" s="392"/>
      <c r="M25" s="392"/>
      <c r="N25" s="392"/>
      <c r="O25" s="392"/>
      <c r="P25" s="392"/>
      <c r="Q25" s="392"/>
      <c r="R25" s="392"/>
      <c r="S25" s="392"/>
      <c r="T25" s="392"/>
      <c r="U25" s="392"/>
      <c r="V25" s="392"/>
      <c r="W25" s="392"/>
      <c r="X25" s="392"/>
      <c r="Y25" s="392"/>
    </row>
    <row r="26" spans="1:25">
      <c r="A26" s="392"/>
      <c r="B26" s="392"/>
      <c r="C26" s="392"/>
      <c r="D26" s="392"/>
      <c r="E26" s="392"/>
      <c r="F26" s="392"/>
      <c r="G26" s="392"/>
      <c r="H26" s="392"/>
      <c r="I26" s="392"/>
      <c r="J26" s="392"/>
      <c r="K26" s="392"/>
      <c r="L26" s="392"/>
      <c r="M26" s="392"/>
      <c r="N26" s="392"/>
      <c r="O26" s="392"/>
      <c r="P26" s="392"/>
      <c r="Q26" s="392"/>
      <c r="R26" s="392"/>
      <c r="S26" s="392"/>
      <c r="T26" s="392"/>
      <c r="U26" s="392"/>
      <c r="V26" s="392"/>
      <c r="W26" s="392"/>
      <c r="X26" s="392"/>
      <c r="Y26" s="392"/>
    </row>
    <row r="27" spans="1:25">
      <c r="A27" s="392"/>
      <c r="B27" s="392"/>
      <c r="C27" s="392"/>
      <c r="D27" s="392"/>
      <c r="E27" s="392"/>
      <c r="F27" s="392"/>
      <c r="G27" s="392"/>
      <c r="H27" s="392"/>
      <c r="I27" s="392"/>
      <c r="J27" s="392"/>
      <c r="K27" s="392"/>
      <c r="L27" s="392"/>
      <c r="M27" s="392"/>
      <c r="N27" s="392"/>
      <c r="O27" s="392"/>
      <c r="P27" s="392"/>
      <c r="Q27" s="392"/>
      <c r="R27" s="392"/>
      <c r="S27" s="392"/>
      <c r="T27" s="392"/>
      <c r="U27" s="392"/>
      <c r="V27" s="392"/>
      <c r="W27" s="392"/>
      <c r="X27" s="392"/>
      <c r="Y27" s="392"/>
    </row>
    <row r="28" spans="1:25">
      <c r="A28" s="392"/>
      <c r="B28" s="392"/>
      <c r="C28" s="392"/>
      <c r="D28" s="392"/>
      <c r="E28" s="392"/>
      <c r="F28" s="392"/>
      <c r="G28" s="392"/>
      <c r="H28" s="392"/>
      <c r="I28" s="392"/>
      <c r="J28" s="392"/>
      <c r="K28" s="392"/>
      <c r="L28" s="392"/>
      <c r="M28" s="392"/>
      <c r="N28" s="392"/>
      <c r="O28" s="392"/>
      <c r="P28" s="392"/>
      <c r="Q28" s="392"/>
      <c r="R28" s="392"/>
      <c r="S28" s="392"/>
      <c r="T28" s="392"/>
      <c r="U28" s="392"/>
      <c r="V28" s="392"/>
      <c r="W28" s="392"/>
      <c r="X28" s="392"/>
      <c r="Y28" s="392"/>
    </row>
    <row r="29" spans="1:25">
      <c r="A29" s="392"/>
      <c r="B29" s="392"/>
      <c r="C29" s="392"/>
      <c r="D29" s="392"/>
      <c r="E29" s="392"/>
      <c r="F29" s="392"/>
      <c r="G29" s="392"/>
      <c r="H29" s="392"/>
      <c r="I29" s="392"/>
      <c r="J29" s="392"/>
      <c r="K29" s="392"/>
      <c r="L29" s="392"/>
      <c r="M29" s="392"/>
      <c r="N29" s="392"/>
      <c r="O29" s="392"/>
      <c r="P29" s="392"/>
      <c r="Q29" s="392"/>
      <c r="R29" s="392"/>
      <c r="S29" s="392"/>
      <c r="T29" s="392"/>
      <c r="U29" s="392"/>
      <c r="V29" s="392"/>
      <c r="W29" s="392"/>
      <c r="X29" s="392"/>
      <c r="Y29" s="392"/>
    </row>
    <row r="30" spans="1:25">
      <c r="A30" s="392"/>
      <c r="B30" s="392"/>
      <c r="C30" s="392"/>
      <c r="D30" s="392"/>
      <c r="E30" s="392"/>
      <c r="F30" s="392"/>
      <c r="G30" s="392"/>
      <c r="H30" s="392"/>
      <c r="I30" s="392"/>
      <c r="J30" s="392"/>
      <c r="K30" s="392"/>
      <c r="L30" s="392"/>
      <c r="M30" s="392"/>
      <c r="N30" s="392"/>
      <c r="O30" s="392"/>
      <c r="P30" s="392"/>
      <c r="Q30" s="392"/>
      <c r="R30" s="392"/>
      <c r="S30" s="392"/>
      <c r="T30" s="392"/>
      <c r="U30" s="392"/>
      <c r="V30" s="392"/>
      <c r="W30" s="392"/>
      <c r="X30" s="392"/>
      <c r="Y30" s="392"/>
    </row>
    <row r="31" spans="1:25">
      <c r="A31" s="392"/>
      <c r="B31" s="392"/>
      <c r="C31" s="392"/>
      <c r="D31" s="392"/>
      <c r="E31" s="392"/>
      <c r="F31" s="392"/>
      <c r="G31" s="392"/>
      <c r="H31" s="392"/>
      <c r="I31" s="392"/>
      <c r="J31" s="392"/>
      <c r="K31" s="392"/>
      <c r="L31" s="392"/>
      <c r="M31" s="392"/>
      <c r="N31" s="392"/>
      <c r="O31" s="392"/>
      <c r="P31" s="392"/>
      <c r="Q31" s="392"/>
      <c r="R31" s="392"/>
      <c r="S31" s="392"/>
      <c r="T31" s="392"/>
      <c r="U31" s="392"/>
      <c r="V31" s="392"/>
      <c r="W31" s="392"/>
      <c r="X31" s="392"/>
      <c r="Y31" s="392"/>
    </row>
    <row r="32" spans="1:25">
      <c r="A32" s="392"/>
      <c r="B32" s="392"/>
      <c r="C32" s="392"/>
      <c r="D32" s="392"/>
      <c r="E32" s="392"/>
      <c r="F32" s="392"/>
      <c r="G32" s="392"/>
      <c r="H32" s="392"/>
      <c r="I32" s="392"/>
      <c r="J32" s="392"/>
      <c r="K32" s="392"/>
      <c r="L32" s="392"/>
      <c r="M32" s="392"/>
      <c r="N32" s="392"/>
      <c r="O32" s="392"/>
      <c r="P32" s="392"/>
      <c r="Q32" s="392"/>
      <c r="R32" s="392"/>
      <c r="S32" s="392"/>
      <c r="T32" s="392"/>
      <c r="U32" s="392"/>
      <c r="V32" s="392"/>
      <c r="W32" s="392"/>
      <c r="X32" s="392"/>
      <c r="Y32" s="392"/>
    </row>
    <row r="33" spans="1:25">
      <c r="A33" s="392"/>
      <c r="B33" s="392"/>
      <c r="C33" s="392"/>
      <c r="D33" s="392"/>
      <c r="E33" s="392"/>
      <c r="F33" s="392"/>
      <c r="G33" s="392"/>
      <c r="H33" s="392"/>
      <c r="I33" s="392"/>
      <c r="J33" s="392"/>
      <c r="K33" s="392"/>
      <c r="L33" s="392"/>
      <c r="M33" s="392"/>
      <c r="N33" s="392"/>
      <c r="O33" s="392"/>
      <c r="P33" s="392"/>
      <c r="Q33" s="392"/>
      <c r="R33" s="392"/>
      <c r="S33" s="392"/>
      <c r="T33" s="392"/>
      <c r="U33" s="392"/>
      <c r="V33" s="392"/>
      <c r="W33" s="392"/>
      <c r="X33" s="392"/>
      <c r="Y33" s="392"/>
    </row>
    <row r="34" spans="1:25">
      <c r="A34" s="392"/>
      <c r="B34" s="392"/>
      <c r="C34" s="392"/>
      <c r="D34" s="392"/>
      <c r="E34" s="392"/>
      <c r="F34" s="392"/>
      <c r="G34" s="392"/>
      <c r="H34" s="392"/>
      <c r="I34" s="392"/>
      <c r="J34" s="392"/>
      <c r="K34" s="392"/>
      <c r="L34" s="392"/>
      <c r="M34" s="392"/>
      <c r="N34" s="392"/>
      <c r="O34" s="392"/>
      <c r="P34" s="392"/>
      <c r="Q34" s="392"/>
      <c r="R34" s="392"/>
      <c r="S34" s="392"/>
      <c r="T34" s="392"/>
      <c r="U34" s="392"/>
      <c r="V34" s="392"/>
      <c r="W34" s="392"/>
      <c r="X34" s="392"/>
      <c r="Y34" s="392"/>
    </row>
    <row r="35" spans="1:25">
      <c r="A35" s="392"/>
      <c r="B35" s="392"/>
      <c r="C35" s="392"/>
      <c r="D35" s="392"/>
      <c r="E35" s="392"/>
      <c r="F35" s="392"/>
      <c r="G35" s="392"/>
      <c r="H35" s="392"/>
      <c r="I35" s="392"/>
      <c r="J35" s="392"/>
      <c r="K35" s="392"/>
      <c r="L35" s="392"/>
      <c r="M35" s="392"/>
      <c r="N35" s="392"/>
      <c r="O35" s="392"/>
      <c r="P35" s="392"/>
      <c r="Q35" s="392"/>
      <c r="R35" s="392"/>
      <c r="S35" s="392"/>
      <c r="T35" s="392"/>
      <c r="U35" s="392"/>
      <c r="V35" s="392"/>
      <c r="W35" s="392"/>
      <c r="X35" s="392"/>
      <c r="Y35" s="392"/>
    </row>
    <row r="36" spans="1:25">
      <c r="A36" s="392"/>
      <c r="B36" s="392"/>
      <c r="C36" s="392"/>
      <c r="D36" s="392"/>
      <c r="E36" s="392"/>
      <c r="F36" s="392"/>
      <c r="G36" s="392"/>
      <c r="H36" s="392"/>
      <c r="I36" s="392"/>
      <c r="J36" s="392"/>
      <c r="K36" s="392"/>
      <c r="L36" s="392"/>
      <c r="M36" s="392"/>
      <c r="N36" s="392"/>
      <c r="O36" s="392"/>
      <c r="P36" s="392"/>
      <c r="Q36" s="392"/>
      <c r="R36" s="392"/>
      <c r="S36" s="392"/>
      <c r="T36" s="392"/>
      <c r="U36" s="392"/>
      <c r="V36" s="392"/>
      <c r="W36" s="392"/>
      <c r="X36" s="392"/>
      <c r="Y36" s="392"/>
    </row>
    <row r="37" spans="1:25">
      <c r="A37" s="392"/>
      <c r="B37" s="392"/>
      <c r="C37" s="392"/>
      <c r="D37" s="392"/>
      <c r="E37" s="392"/>
      <c r="F37" s="392"/>
      <c r="G37" s="392"/>
      <c r="H37" s="392"/>
      <c r="I37" s="392"/>
      <c r="J37" s="392"/>
      <c r="K37" s="392"/>
      <c r="L37" s="392"/>
      <c r="M37" s="392"/>
      <c r="N37" s="392"/>
      <c r="O37" s="392"/>
      <c r="P37" s="392"/>
      <c r="Q37" s="392"/>
      <c r="R37" s="392"/>
      <c r="S37" s="392"/>
      <c r="T37" s="392"/>
      <c r="U37" s="392"/>
      <c r="V37" s="392"/>
      <c r="W37" s="392"/>
      <c r="X37" s="392"/>
      <c r="Y37" s="392"/>
    </row>
    <row r="38" spans="1:25">
      <c r="A38" s="392"/>
      <c r="B38" s="392"/>
      <c r="C38" s="392"/>
      <c r="D38" s="392"/>
      <c r="E38" s="392"/>
      <c r="F38" s="392"/>
      <c r="G38" s="392"/>
      <c r="H38" s="392"/>
      <c r="I38" s="392"/>
      <c r="J38" s="392"/>
      <c r="K38" s="392"/>
      <c r="L38" s="392"/>
      <c r="M38" s="392"/>
      <c r="N38" s="392"/>
      <c r="O38" s="392"/>
      <c r="P38" s="392"/>
      <c r="Q38" s="392"/>
      <c r="R38" s="392"/>
      <c r="S38" s="392"/>
      <c r="T38" s="392"/>
      <c r="U38" s="392"/>
      <c r="V38" s="392"/>
      <c r="W38" s="392"/>
      <c r="X38" s="392"/>
      <c r="Y38" s="392"/>
    </row>
    <row r="39" spans="1:25">
      <c r="A39" s="392"/>
      <c r="B39" s="392"/>
      <c r="C39" s="392"/>
      <c r="D39" s="392"/>
      <c r="E39" s="392"/>
      <c r="F39" s="392"/>
      <c r="G39" s="392"/>
      <c r="H39" s="392"/>
      <c r="I39" s="392"/>
      <c r="J39" s="392"/>
      <c r="K39" s="392"/>
      <c r="L39" s="392"/>
      <c r="M39" s="392"/>
      <c r="N39" s="392"/>
      <c r="O39" s="392"/>
      <c r="P39" s="392"/>
      <c r="Q39" s="392"/>
      <c r="R39" s="392"/>
      <c r="S39" s="392"/>
      <c r="T39" s="392"/>
      <c r="U39" s="392"/>
      <c r="V39" s="392"/>
      <c r="W39" s="392"/>
      <c r="X39" s="392"/>
      <c r="Y39" s="392"/>
    </row>
    <row r="40" spans="1:25">
      <c r="A40" s="392"/>
      <c r="B40" s="392"/>
      <c r="C40" s="392"/>
      <c r="D40" s="392"/>
      <c r="E40" s="392"/>
      <c r="F40" s="392"/>
      <c r="G40" s="392"/>
      <c r="H40" s="392"/>
      <c r="I40" s="392"/>
      <c r="J40" s="392"/>
      <c r="K40" s="392"/>
      <c r="L40" s="392"/>
      <c r="M40" s="392"/>
      <c r="N40" s="392"/>
      <c r="O40" s="392"/>
      <c r="P40" s="392"/>
      <c r="Q40" s="392"/>
      <c r="R40" s="392"/>
      <c r="S40" s="392"/>
      <c r="T40" s="392"/>
      <c r="U40" s="392"/>
      <c r="V40" s="392"/>
      <c r="W40" s="392"/>
      <c r="X40" s="392"/>
      <c r="Y40" s="392"/>
    </row>
    <row r="41" spans="1:25">
      <c r="A41" s="392"/>
      <c r="B41" s="392"/>
      <c r="C41" s="392"/>
      <c r="D41" s="392"/>
      <c r="E41" s="392"/>
      <c r="F41" s="392"/>
      <c r="G41" s="392"/>
      <c r="H41" s="392"/>
      <c r="I41" s="392"/>
      <c r="J41" s="392"/>
      <c r="K41" s="392"/>
      <c r="L41" s="392"/>
      <c r="M41" s="392"/>
      <c r="N41" s="392"/>
      <c r="O41" s="392"/>
      <c r="P41" s="392"/>
      <c r="Q41" s="392"/>
      <c r="R41" s="392"/>
      <c r="S41" s="392"/>
      <c r="T41" s="392"/>
      <c r="U41" s="392"/>
      <c r="V41" s="392"/>
      <c r="W41" s="392"/>
      <c r="X41" s="392"/>
      <c r="Y41" s="392"/>
    </row>
    <row r="42" spans="1:25">
      <c r="A42" s="392"/>
      <c r="B42" s="392"/>
      <c r="C42" s="392"/>
      <c r="D42" s="392"/>
      <c r="E42" s="392"/>
      <c r="F42" s="392"/>
      <c r="G42" s="392"/>
      <c r="H42" s="392"/>
      <c r="I42" s="392"/>
      <c r="J42" s="392"/>
      <c r="K42" s="392"/>
      <c r="L42" s="392"/>
      <c r="M42" s="392"/>
      <c r="N42" s="392"/>
      <c r="O42" s="392"/>
      <c r="P42" s="392"/>
      <c r="Q42" s="392"/>
      <c r="R42" s="392"/>
      <c r="S42" s="392"/>
      <c r="T42" s="392"/>
      <c r="U42" s="392"/>
      <c r="V42" s="392"/>
      <c r="W42" s="392"/>
      <c r="X42" s="392"/>
      <c r="Y42" s="392"/>
    </row>
    <row r="43" spans="1:25">
      <c r="A43" s="392"/>
      <c r="B43" s="392"/>
      <c r="C43" s="392"/>
      <c r="D43" s="392"/>
      <c r="E43" s="392"/>
      <c r="F43" s="392"/>
      <c r="G43" s="392"/>
      <c r="H43" s="392"/>
      <c r="I43" s="392"/>
      <c r="J43" s="392"/>
      <c r="K43" s="392"/>
      <c r="L43" s="392"/>
      <c r="M43" s="392"/>
      <c r="N43" s="392"/>
      <c r="O43" s="392"/>
      <c r="P43" s="392"/>
      <c r="Q43" s="392"/>
      <c r="R43" s="392"/>
      <c r="S43" s="392"/>
      <c r="T43" s="392"/>
      <c r="U43" s="392"/>
      <c r="V43" s="392"/>
      <c r="W43" s="392"/>
      <c r="X43" s="392"/>
      <c r="Y43" s="392"/>
    </row>
    <row r="44" spans="1:25">
      <c r="A44" s="392"/>
      <c r="B44" s="392"/>
      <c r="C44" s="392"/>
      <c r="D44" s="392"/>
      <c r="E44" s="392"/>
      <c r="F44" s="392"/>
      <c r="G44" s="392"/>
      <c r="H44" s="392"/>
      <c r="I44" s="392"/>
      <c r="J44" s="392"/>
      <c r="K44" s="392"/>
      <c r="L44" s="392"/>
      <c r="M44" s="392"/>
      <c r="N44" s="392"/>
      <c r="O44" s="392"/>
      <c r="P44" s="392"/>
      <c r="Q44" s="392"/>
      <c r="R44" s="392"/>
      <c r="S44" s="392"/>
      <c r="T44" s="392"/>
      <c r="U44" s="392"/>
      <c r="V44" s="392"/>
      <c r="W44" s="392"/>
      <c r="X44" s="392"/>
      <c r="Y44" s="392"/>
    </row>
    <row r="45" spans="1:25">
      <c r="A45" s="392"/>
      <c r="B45" s="392"/>
      <c r="C45" s="392"/>
      <c r="D45" s="392"/>
      <c r="E45" s="392"/>
      <c r="F45" s="392"/>
      <c r="G45" s="392"/>
      <c r="H45" s="392"/>
      <c r="I45" s="392"/>
      <c r="J45" s="392"/>
      <c r="K45" s="392"/>
      <c r="L45" s="392"/>
      <c r="M45" s="392"/>
      <c r="N45" s="392"/>
      <c r="O45" s="392"/>
      <c r="P45" s="392"/>
      <c r="Q45" s="392"/>
      <c r="R45" s="392"/>
      <c r="S45" s="392"/>
      <c r="T45" s="392"/>
      <c r="U45" s="392"/>
      <c r="V45" s="392"/>
      <c r="W45" s="392"/>
      <c r="X45" s="392"/>
      <c r="Y45" s="392"/>
    </row>
    <row r="46" spans="1:25">
      <c r="A46" s="392"/>
      <c r="B46" s="392"/>
      <c r="C46" s="392"/>
      <c r="D46" s="392"/>
      <c r="E46" s="392"/>
      <c r="F46" s="392"/>
      <c r="G46" s="392"/>
      <c r="H46" s="392"/>
      <c r="I46" s="392"/>
      <c r="J46" s="392"/>
      <c r="K46" s="392"/>
      <c r="L46" s="392"/>
      <c r="M46" s="392"/>
      <c r="N46" s="392"/>
      <c r="O46" s="392"/>
      <c r="P46" s="392"/>
      <c r="Q46" s="392"/>
      <c r="R46" s="392"/>
      <c r="S46" s="392"/>
      <c r="T46" s="392"/>
      <c r="U46" s="392"/>
      <c r="V46" s="392"/>
      <c r="W46" s="392"/>
      <c r="X46" s="392"/>
      <c r="Y46" s="392"/>
    </row>
    <row r="47" spans="1:25">
      <c r="A47" s="392"/>
      <c r="B47" s="392"/>
      <c r="C47" s="392"/>
      <c r="D47" s="392"/>
      <c r="E47" s="392"/>
      <c r="F47" s="392"/>
      <c r="G47" s="392"/>
      <c r="H47" s="392"/>
      <c r="I47" s="392"/>
      <c r="J47" s="392"/>
      <c r="K47" s="392"/>
      <c r="L47" s="392"/>
      <c r="M47" s="392"/>
      <c r="N47" s="392"/>
      <c r="O47" s="392"/>
      <c r="P47" s="392"/>
      <c r="Q47" s="392"/>
      <c r="R47" s="392"/>
      <c r="S47" s="392"/>
      <c r="T47" s="392"/>
      <c r="U47" s="392"/>
      <c r="V47" s="392"/>
      <c r="W47" s="392"/>
      <c r="X47" s="392"/>
      <c r="Y47" s="392"/>
    </row>
    <row r="48" spans="1:25">
      <c r="A48" s="392"/>
      <c r="B48" s="392"/>
      <c r="C48" s="392"/>
      <c r="D48" s="392"/>
      <c r="E48" s="392"/>
      <c r="F48" s="392"/>
      <c r="G48" s="392"/>
      <c r="H48" s="392"/>
      <c r="I48" s="392"/>
      <c r="J48" s="392"/>
      <c r="K48" s="392"/>
      <c r="L48" s="392"/>
      <c r="M48" s="392"/>
      <c r="N48" s="392"/>
      <c r="O48" s="392"/>
      <c r="P48" s="392"/>
      <c r="Q48" s="392"/>
      <c r="R48" s="392"/>
      <c r="S48" s="392"/>
      <c r="T48" s="392"/>
      <c r="U48" s="392"/>
      <c r="V48" s="392"/>
      <c r="W48" s="392"/>
      <c r="X48" s="392"/>
      <c r="Y48" s="392"/>
    </row>
    <row r="49" spans="1:25">
      <c r="A49" s="392"/>
      <c r="B49" s="392"/>
      <c r="C49" s="392"/>
      <c r="D49" s="392"/>
      <c r="E49" s="392"/>
      <c r="F49" s="392"/>
      <c r="G49" s="392"/>
      <c r="H49" s="392"/>
      <c r="I49" s="392"/>
      <c r="J49" s="392"/>
      <c r="K49" s="392"/>
      <c r="L49" s="392"/>
      <c r="M49" s="392"/>
      <c r="N49" s="392"/>
      <c r="O49" s="392"/>
      <c r="P49" s="392"/>
      <c r="Q49" s="392"/>
      <c r="R49" s="392"/>
      <c r="S49" s="392"/>
      <c r="T49" s="392"/>
      <c r="U49" s="392"/>
      <c r="V49" s="392"/>
      <c r="W49" s="392"/>
      <c r="X49" s="392"/>
      <c r="Y49" s="392"/>
    </row>
    <row r="50" spans="1:25">
      <c r="A50" s="392"/>
      <c r="B50" s="392"/>
      <c r="C50" s="392"/>
      <c r="D50" s="392"/>
      <c r="E50" s="392"/>
      <c r="F50" s="392"/>
      <c r="G50" s="392"/>
      <c r="H50" s="392"/>
      <c r="I50" s="392"/>
      <c r="J50" s="392"/>
      <c r="K50" s="392"/>
      <c r="L50" s="392"/>
      <c r="M50" s="392"/>
      <c r="N50" s="392"/>
      <c r="O50" s="392"/>
      <c r="P50" s="392"/>
      <c r="Q50" s="392"/>
      <c r="R50" s="392"/>
      <c r="S50" s="392"/>
      <c r="T50" s="392"/>
      <c r="U50" s="392"/>
      <c r="V50" s="392"/>
      <c r="W50" s="392"/>
      <c r="X50" s="392"/>
      <c r="Y50" s="392"/>
    </row>
    <row r="51" spans="1:25">
      <c r="A51" s="392"/>
      <c r="B51" s="392"/>
      <c r="C51" s="392"/>
      <c r="D51" s="392"/>
      <c r="E51" s="392"/>
      <c r="F51" s="392"/>
      <c r="G51" s="392"/>
      <c r="H51" s="392"/>
      <c r="I51" s="392"/>
      <c r="J51" s="392"/>
      <c r="K51" s="392"/>
      <c r="L51" s="392"/>
      <c r="M51" s="392"/>
      <c r="N51" s="392"/>
      <c r="O51" s="392"/>
      <c r="P51" s="392"/>
      <c r="Q51" s="392"/>
      <c r="R51" s="392"/>
      <c r="S51" s="392"/>
      <c r="T51" s="392"/>
      <c r="U51" s="392"/>
      <c r="V51" s="392"/>
      <c r="W51" s="392"/>
      <c r="X51" s="392"/>
      <c r="Y51" s="392"/>
    </row>
    <row r="52" spans="1:25">
      <c r="A52" s="392"/>
      <c r="B52" s="392"/>
      <c r="C52" s="392"/>
      <c r="D52" s="392"/>
      <c r="E52" s="392"/>
      <c r="F52" s="392"/>
      <c r="G52" s="392"/>
      <c r="H52" s="392"/>
      <c r="I52" s="392"/>
      <c r="J52" s="392"/>
      <c r="K52" s="392"/>
      <c r="L52" s="392"/>
      <c r="M52" s="392"/>
      <c r="N52" s="392"/>
      <c r="O52" s="392"/>
      <c r="P52" s="392"/>
      <c r="Q52" s="392"/>
      <c r="R52" s="392"/>
      <c r="S52" s="392"/>
      <c r="T52" s="392"/>
      <c r="U52" s="392"/>
      <c r="V52" s="392"/>
      <c r="W52" s="392"/>
      <c r="X52" s="392"/>
      <c r="Y52" s="392"/>
    </row>
    <row r="53" spans="1:25">
      <c r="A53" s="392"/>
      <c r="B53" s="392"/>
      <c r="C53" s="392"/>
      <c r="D53" s="392"/>
      <c r="E53" s="392"/>
      <c r="F53" s="392"/>
      <c r="G53" s="392"/>
      <c r="H53" s="392"/>
      <c r="I53" s="392"/>
      <c r="J53" s="392"/>
      <c r="K53" s="392"/>
      <c r="L53" s="392"/>
      <c r="M53" s="392"/>
      <c r="N53" s="392"/>
      <c r="O53" s="392"/>
      <c r="P53" s="392"/>
      <c r="Q53" s="392"/>
      <c r="R53" s="392"/>
      <c r="S53" s="392"/>
      <c r="T53" s="392"/>
      <c r="U53" s="392"/>
      <c r="V53" s="392"/>
      <c r="W53" s="392"/>
      <c r="X53" s="392"/>
      <c r="Y53" s="392"/>
    </row>
    <row r="54" spans="1:25">
      <c r="A54" s="392"/>
      <c r="B54" s="392"/>
      <c r="C54" s="392"/>
      <c r="D54" s="392"/>
      <c r="E54" s="392"/>
      <c r="F54" s="392"/>
      <c r="G54" s="392"/>
      <c r="H54" s="392"/>
      <c r="I54" s="392"/>
      <c r="J54" s="392"/>
      <c r="K54" s="392"/>
      <c r="L54" s="392"/>
      <c r="M54" s="392"/>
      <c r="N54" s="392"/>
      <c r="O54" s="392"/>
      <c r="P54" s="392"/>
      <c r="Q54" s="392"/>
      <c r="R54" s="392"/>
      <c r="S54" s="392"/>
      <c r="T54" s="392"/>
      <c r="U54" s="392"/>
      <c r="V54" s="392"/>
      <c r="W54" s="392"/>
      <c r="X54" s="392"/>
      <c r="Y54" s="392"/>
    </row>
    <row r="55" spans="1:25">
      <c r="A55" s="392"/>
      <c r="B55" s="392"/>
      <c r="C55" s="392"/>
      <c r="D55" s="392"/>
      <c r="E55" s="392"/>
      <c r="F55" s="392"/>
      <c r="G55" s="392"/>
      <c r="H55" s="392"/>
      <c r="I55" s="392"/>
      <c r="J55" s="392"/>
      <c r="K55" s="392"/>
      <c r="L55" s="392"/>
      <c r="M55" s="392"/>
      <c r="N55" s="392"/>
      <c r="O55" s="392"/>
      <c r="P55" s="392"/>
      <c r="Q55" s="392"/>
      <c r="R55" s="392"/>
      <c r="S55" s="392"/>
      <c r="T55" s="392"/>
      <c r="U55" s="392"/>
      <c r="V55" s="392"/>
      <c r="W55" s="392"/>
      <c r="X55" s="392"/>
      <c r="Y55" s="392"/>
    </row>
    <row r="56" spans="1:25">
      <c r="A56" s="392"/>
      <c r="B56" s="392"/>
      <c r="C56" s="392"/>
      <c r="D56" s="392"/>
      <c r="E56" s="392"/>
      <c r="F56" s="392"/>
      <c r="G56" s="392"/>
      <c r="H56" s="392"/>
      <c r="I56" s="392"/>
      <c r="J56" s="392"/>
      <c r="K56" s="392"/>
      <c r="L56" s="392"/>
      <c r="M56" s="392"/>
      <c r="N56" s="392"/>
      <c r="O56" s="392"/>
      <c r="P56" s="392"/>
      <c r="Q56" s="392"/>
      <c r="R56" s="392"/>
      <c r="S56" s="392"/>
      <c r="T56" s="392"/>
      <c r="U56" s="392"/>
      <c r="V56" s="392"/>
      <c r="W56" s="392"/>
      <c r="X56" s="392"/>
      <c r="Y56" s="392"/>
    </row>
    <row r="57" spans="1:25">
      <c r="A57" s="392"/>
      <c r="B57" s="392"/>
      <c r="C57" s="392"/>
      <c r="D57" s="392"/>
      <c r="E57" s="392"/>
      <c r="F57" s="392"/>
      <c r="G57" s="392"/>
      <c r="H57" s="392"/>
      <c r="I57" s="392"/>
      <c r="J57" s="392"/>
      <c r="K57" s="392"/>
      <c r="L57" s="392"/>
      <c r="M57" s="392"/>
      <c r="N57" s="392"/>
      <c r="O57" s="392"/>
      <c r="P57" s="392"/>
      <c r="Q57" s="392"/>
      <c r="R57" s="392"/>
      <c r="S57" s="392"/>
      <c r="T57" s="392"/>
      <c r="U57" s="392"/>
      <c r="V57" s="392"/>
      <c r="W57" s="392"/>
      <c r="X57" s="392"/>
      <c r="Y57" s="392"/>
    </row>
    <row r="58" spans="1:25">
      <c r="A58" s="392"/>
      <c r="B58" s="392"/>
      <c r="C58" s="392"/>
      <c r="D58" s="392"/>
      <c r="E58" s="392"/>
      <c r="F58" s="392"/>
      <c r="G58" s="392"/>
      <c r="H58" s="392"/>
      <c r="I58" s="392"/>
      <c r="J58" s="392"/>
      <c r="K58" s="392"/>
      <c r="L58" s="392"/>
      <c r="M58" s="392"/>
      <c r="N58" s="392"/>
      <c r="O58" s="392"/>
      <c r="P58" s="392"/>
      <c r="Q58" s="392"/>
      <c r="R58" s="392"/>
      <c r="S58" s="392"/>
      <c r="T58" s="392"/>
      <c r="U58" s="392"/>
      <c r="V58" s="392"/>
      <c r="W58" s="392"/>
      <c r="X58" s="392"/>
      <c r="Y58" s="392"/>
    </row>
    <row r="59" spans="1:25">
      <c r="A59" s="392"/>
      <c r="B59" s="392"/>
      <c r="C59" s="392"/>
      <c r="D59" s="392"/>
      <c r="E59" s="392"/>
      <c r="F59" s="392"/>
      <c r="G59" s="392"/>
      <c r="H59" s="392"/>
      <c r="I59" s="392"/>
      <c r="J59" s="392"/>
      <c r="K59" s="392"/>
      <c r="L59" s="392"/>
      <c r="M59" s="392"/>
      <c r="N59" s="392"/>
      <c r="O59" s="392"/>
      <c r="P59" s="392"/>
      <c r="Q59" s="392"/>
      <c r="R59" s="392"/>
      <c r="S59" s="392"/>
      <c r="T59" s="392"/>
      <c r="U59" s="392"/>
      <c r="V59" s="392"/>
      <c r="W59" s="392"/>
      <c r="X59" s="392"/>
      <c r="Y59" s="392"/>
    </row>
    <row r="60" spans="1:25">
      <c r="A60" s="392"/>
      <c r="B60" s="392"/>
      <c r="C60" s="392"/>
      <c r="D60" s="392"/>
      <c r="E60" s="392"/>
      <c r="F60" s="392"/>
      <c r="G60" s="392"/>
      <c r="H60" s="392"/>
      <c r="I60" s="392"/>
      <c r="J60" s="392"/>
      <c r="K60" s="392"/>
      <c r="L60" s="392"/>
      <c r="M60" s="392"/>
      <c r="N60" s="392"/>
      <c r="O60" s="392"/>
      <c r="P60" s="392"/>
      <c r="Q60" s="392"/>
      <c r="R60" s="392"/>
      <c r="S60" s="392"/>
      <c r="T60" s="392"/>
      <c r="U60" s="392"/>
      <c r="V60" s="392"/>
      <c r="W60" s="392"/>
      <c r="X60" s="392"/>
      <c r="Y60" s="392"/>
    </row>
    <row r="61" spans="1:25">
      <c r="A61" s="392"/>
      <c r="B61" s="392"/>
      <c r="C61" s="392"/>
      <c r="D61" s="392"/>
      <c r="E61" s="392"/>
      <c r="F61" s="392"/>
      <c r="G61" s="392"/>
      <c r="H61" s="392"/>
      <c r="I61" s="392"/>
      <c r="J61" s="392"/>
      <c r="K61" s="392"/>
      <c r="L61" s="392"/>
      <c r="M61" s="392"/>
      <c r="N61" s="392"/>
      <c r="O61" s="392"/>
      <c r="P61" s="392"/>
      <c r="Q61" s="392"/>
      <c r="R61" s="392"/>
      <c r="S61" s="392"/>
      <c r="T61" s="392"/>
      <c r="U61" s="392"/>
      <c r="V61" s="392"/>
      <c r="W61" s="392"/>
      <c r="X61" s="392"/>
      <c r="Y61" s="392"/>
    </row>
    <row r="62" spans="1:25">
      <c r="A62" s="392"/>
      <c r="B62" s="392"/>
      <c r="C62" s="392"/>
      <c r="D62" s="392"/>
      <c r="E62" s="392"/>
      <c r="F62" s="392"/>
      <c r="G62" s="392"/>
      <c r="H62" s="392"/>
      <c r="I62" s="392"/>
      <c r="J62" s="392"/>
      <c r="K62" s="392"/>
      <c r="L62" s="392"/>
      <c r="M62" s="392"/>
      <c r="N62" s="392"/>
      <c r="O62" s="392"/>
      <c r="P62" s="392"/>
      <c r="Q62" s="392"/>
      <c r="R62" s="392"/>
      <c r="S62" s="392"/>
      <c r="T62" s="392"/>
      <c r="U62" s="392"/>
      <c r="V62" s="392"/>
      <c r="W62" s="392"/>
      <c r="X62" s="392"/>
      <c r="Y62" s="392"/>
    </row>
    <row r="63" spans="1:25">
      <c r="A63" s="392"/>
      <c r="B63" s="392"/>
      <c r="C63" s="392"/>
      <c r="D63" s="392"/>
      <c r="E63" s="392"/>
      <c r="F63" s="392"/>
      <c r="G63" s="392"/>
      <c r="H63" s="392"/>
      <c r="I63" s="392"/>
      <c r="J63" s="392"/>
      <c r="K63" s="392"/>
      <c r="L63" s="392"/>
      <c r="M63" s="392"/>
      <c r="N63" s="392"/>
      <c r="O63" s="392"/>
      <c r="P63" s="392"/>
      <c r="Q63" s="392"/>
      <c r="R63" s="392"/>
      <c r="S63" s="392"/>
      <c r="T63" s="392"/>
      <c r="U63" s="392"/>
      <c r="V63" s="392"/>
      <c r="W63" s="392"/>
      <c r="X63" s="392"/>
      <c r="Y63" s="392"/>
    </row>
    <row r="64" spans="1:25">
      <c r="A64" s="392"/>
      <c r="B64" s="392"/>
      <c r="C64" s="392"/>
      <c r="D64" s="392"/>
      <c r="E64" s="392"/>
      <c r="F64" s="392"/>
      <c r="G64" s="392"/>
      <c r="H64" s="392"/>
      <c r="I64" s="392"/>
      <c r="J64" s="392"/>
      <c r="K64" s="392"/>
      <c r="L64" s="392"/>
      <c r="M64" s="392"/>
      <c r="N64" s="392"/>
      <c r="O64" s="392"/>
      <c r="P64" s="392"/>
      <c r="Q64" s="392"/>
      <c r="R64" s="392"/>
      <c r="S64" s="392"/>
      <c r="T64" s="392"/>
      <c r="U64" s="392"/>
      <c r="V64" s="392"/>
      <c r="W64" s="392"/>
      <c r="X64" s="392"/>
      <c r="Y64" s="392"/>
    </row>
    <row r="65" spans="1:25">
      <c r="A65" s="392"/>
      <c r="B65" s="392"/>
      <c r="C65" s="392"/>
      <c r="D65" s="392"/>
      <c r="E65" s="392"/>
      <c r="F65" s="392"/>
      <c r="G65" s="392"/>
      <c r="H65" s="392"/>
      <c r="I65" s="392"/>
      <c r="J65" s="392"/>
      <c r="K65" s="392"/>
      <c r="L65" s="392"/>
      <c r="M65" s="392"/>
      <c r="N65" s="392"/>
      <c r="O65" s="392"/>
      <c r="P65" s="392"/>
      <c r="Q65" s="392"/>
      <c r="R65" s="392"/>
      <c r="S65" s="392"/>
      <c r="T65" s="392"/>
      <c r="U65" s="392"/>
      <c r="V65" s="392"/>
      <c r="W65" s="392"/>
      <c r="X65" s="392"/>
      <c r="Y65" s="392"/>
    </row>
    <row r="66" spans="1:25">
      <c r="A66" s="392"/>
      <c r="B66" s="392"/>
      <c r="C66" s="392"/>
      <c r="D66" s="392"/>
      <c r="E66" s="392"/>
      <c r="F66" s="392"/>
      <c r="G66" s="392"/>
      <c r="H66" s="392"/>
      <c r="I66" s="392"/>
      <c r="J66" s="392"/>
      <c r="K66" s="392"/>
      <c r="L66" s="392"/>
      <c r="M66" s="392"/>
      <c r="N66" s="392"/>
      <c r="O66" s="392"/>
      <c r="P66" s="392"/>
      <c r="Q66" s="392"/>
      <c r="R66" s="392"/>
      <c r="S66" s="392"/>
      <c r="T66" s="392"/>
      <c r="U66" s="392"/>
      <c r="V66" s="392"/>
      <c r="W66" s="392"/>
      <c r="X66" s="392"/>
      <c r="Y66" s="392"/>
    </row>
    <row r="67" spans="1:25">
      <c r="A67" s="392"/>
      <c r="B67" s="392"/>
      <c r="C67" s="392"/>
      <c r="D67" s="392"/>
      <c r="E67" s="392"/>
      <c r="F67" s="392"/>
      <c r="G67" s="392"/>
      <c r="H67" s="392"/>
      <c r="I67" s="392"/>
      <c r="J67" s="392"/>
      <c r="K67" s="392"/>
      <c r="L67" s="392"/>
      <c r="M67" s="392"/>
      <c r="N67" s="392"/>
      <c r="O67" s="392"/>
      <c r="P67" s="392"/>
      <c r="Q67" s="392"/>
      <c r="R67" s="392"/>
      <c r="S67" s="392"/>
      <c r="T67" s="392"/>
      <c r="U67" s="392"/>
      <c r="V67" s="392"/>
      <c r="W67" s="392"/>
      <c r="X67" s="392"/>
      <c r="Y67" s="392"/>
    </row>
    <row r="68" spans="1:25">
      <c r="A68" s="392"/>
      <c r="B68" s="392"/>
      <c r="C68" s="392"/>
      <c r="D68" s="392"/>
      <c r="E68" s="392"/>
      <c r="F68" s="392"/>
      <c r="G68" s="392"/>
      <c r="H68" s="392"/>
      <c r="I68" s="392"/>
      <c r="J68" s="392"/>
      <c r="K68" s="392"/>
      <c r="L68" s="392"/>
      <c r="M68" s="392"/>
      <c r="N68" s="392"/>
      <c r="O68" s="392"/>
      <c r="P68" s="392"/>
      <c r="Q68" s="392"/>
      <c r="R68" s="392"/>
      <c r="S68" s="392"/>
      <c r="T68" s="392"/>
      <c r="U68" s="392"/>
      <c r="V68" s="392"/>
      <c r="W68" s="392"/>
      <c r="X68" s="392"/>
      <c r="Y68" s="392"/>
    </row>
    <row r="69" spans="1:25">
      <c r="A69" s="392"/>
      <c r="B69" s="392"/>
      <c r="C69" s="392"/>
      <c r="D69" s="392"/>
      <c r="E69" s="392"/>
      <c r="F69" s="392"/>
      <c r="G69" s="392"/>
      <c r="H69" s="392"/>
      <c r="I69" s="392"/>
      <c r="J69" s="392"/>
      <c r="K69" s="392"/>
      <c r="L69" s="392"/>
      <c r="M69" s="392"/>
      <c r="N69" s="392"/>
      <c r="O69" s="392"/>
      <c r="P69" s="392"/>
      <c r="Q69" s="392"/>
      <c r="R69" s="392"/>
      <c r="S69" s="392"/>
      <c r="T69" s="392"/>
      <c r="U69" s="392"/>
      <c r="V69" s="392"/>
      <c r="W69" s="392"/>
      <c r="X69" s="392"/>
      <c r="Y69" s="392"/>
    </row>
    <row r="70" spans="1:25">
      <c r="A70" s="392"/>
      <c r="B70" s="392"/>
      <c r="C70" s="392"/>
      <c r="D70" s="392"/>
      <c r="E70" s="392"/>
      <c r="F70" s="392"/>
      <c r="G70" s="392"/>
      <c r="H70" s="392"/>
      <c r="I70" s="392"/>
      <c r="J70" s="392"/>
      <c r="K70" s="392"/>
      <c r="L70" s="392"/>
      <c r="M70" s="392"/>
      <c r="N70" s="392"/>
      <c r="O70" s="392"/>
      <c r="P70" s="392"/>
      <c r="Q70" s="392"/>
      <c r="R70" s="392"/>
      <c r="S70" s="392"/>
      <c r="T70" s="392"/>
      <c r="U70" s="392"/>
      <c r="V70" s="392"/>
      <c r="W70" s="392"/>
      <c r="X70" s="392"/>
      <c r="Y70" s="392"/>
    </row>
    <row r="71" spans="1:25">
      <c r="A71" s="392"/>
      <c r="B71" s="392"/>
      <c r="C71" s="392"/>
      <c r="D71" s="392"/>
      <c r="E71" s="392"/>
      <c r="F71" s="392"/>
      <c r="G71" s="392"/>
      <c r="H71" s="392"/>
      <c r="I71" s="392"/>
      <c r="J71" s="392"/>
      <c r="K71" s="392"/>
      <c r="L71" s="392"/>
      <c r="M71" s="392"/>
      <c r="N71" s="392"/>
      <c r="O71" s="392"/>
      <c r="P71" s="392"/>
      <c r="Q71" s="392"/>
      <c r="R71" s="392"/>
      <c r="S71" s="392"/>
      <c r="T71" s="392"/>
      <c r="U71" s="392"/>
      <c r="V71" s="392"/>
      <c r="W71" s="392"/>
      <c r="X71" s="392"/>
      <c r="Y71" s="392"/>
    </row>
    <row r="72" spans="1:25">
      <c r="A72" s="392"/>
      <c r="B72" s="392"/>
      <c r="C72" s="392"/>
      <c r="D72" s="392"/>
      <c r="E72" s="392"/>
      <c r="F72" s="392"/>
      <c r="G72" s="392"/>
      <c r="H72" s="392"/>
      <c r="I72" s="392"/>
      <c r="J72" s="392"/>
      <c r="K72" s="392"/>
      <c r="L72" s="392"/>
      <c r="M72" s="392"/>
      <c r="N72" s="392"/>
      <c r="O72" s="392"/>
      <c r="P72" s="392"/>
      <c r="Q72" s="392"/>
      <c r="R72" s="392"/>
      <c r="S72" s="392"/>
      <c r="T72" s="392"/>
      <c r="U72" s="392"/>
      <c r="V72" s="392"/>
      <c r="W72" s="392"/>
      <c r="X72" s="392"/>
      <c r="Y72" s="392"/>
    </row>
    <row r="73" spans="1:25">
      <c r="A73" s="392"/>
      <c r="B73" s="392"/>
      <c r="C73" s="392"/>
      <c r="D73" s="392"/>
      <c r="E73" s="392"/>
      <c r="F73" s="392"/>
      <c r="G73" s="392"/>
      <c r="H73" s="392"/>
      <c r="I73" s="392"/>
      <c r="J73" s="392"/>
      <c r="K73" s="392"/>
      <c r="L73" s="392"/>
      <c r="M73" s="392"/>
      <c r="N73" s="392"/>
      <c r="O73" s="392"/>
      <c r="P73" s="392"/>
      <c r="Q73" s="392"/>
      <c r="R73" s="392"/>
      <c r="S73" s="392"/>
      <c r="T73" s="392"/>
      <c r="U73" s="392"/>
      <c r="V73" s="392"/>
      <c r="W73" s="392"/>
      <c r="X73" s="392"/>
      <c r="Y73" s="392"/>
    </row>
    <row r="74" spans="1:25">
      <c r="A74" s="392"/>
      <c r="B74" s="392"/>
      <c r="C74" s="392"/>
      <c r="D74" s="392"/>
      <c r="E74" s="392"/>
      <c r="F74" s="392"/>
      <c r="G74" s="392"/>
      <c r="H74" s="392"/>
      <c r="I74" s="392"/>
      <c r="J74" s="392"/>
      <c r="K74" s="392"/>
      <c r="L74" s="392"/>
      <c r="M74" s="392"/>
      <c r="N74" s="392"/>
      <c r="O74" s="392"/>
      <c r="P74" s="392"/>
      <c r="Q74" s="392"/>
      <c r="R74" s="392"/>
      <c r="S74" s="392"/>
      <c r="T74" s="392"/>
      <c r="U74" s="392"/>
      <c r="V74" s="392"/>
      <c r="W74" s="392"/>
      <c r="X74" s="392"/>
      <c r="Y74" s="392"/>
    </row>
    <row r="75" spans="1:25">
      <c r="A75" s="392"/>
      <c r="B75" s="392"/>
      <c r="C75" s="392"/>
      <c r="D75" s="392"/>
      <c r="E75" s="392"/>
      <c r="F75" s="392"/>
      <c r="G75" s="392"/>
      <c r="H75" s="392"/>
      <c r="I75" s="392"/>
      <c r="J75" s="392"/>
      <c r="K75" s="392"/>
      <c r="L75" s="392"/>
      <c r="M75" s="392"/>
      <c r="N75" s="392"/>
      <c r="O75" s="392"/>
      <c r="P75" s="392"/>
      <c r="Q75" s="392"/>
      <c r="R75" s="392"/>
      <c r="S75" s="392"/>
      <c r="T75" s="392"/>
      <c r="U75" s="392"/>
      <c r="V75" s="392"/>
      <c r="W75" s="392"/>
      <c r="X75" s="392"/>
      <c r="Y75" s="392"/>
    </row>
    <row r="76" spans="1:25">
      <c r="A76" s="392"/>
      <c r="B76" s="392"/>
      <c r="C76" s="392"/>
      <c r="D76" s="392"/>
      <c r="E76" s="392"/>
      <c r="F76" s="392"/>
      <c r="G76" s="392"/>
      <c r="H76" s="392"/>
      <c r="I76" s="392"/>
      <c r="J76" s="392"/>
      <c r="K76" s="392"/>
      <c r="L76" s="392"/>
      <c r="M76" s="392"/>
      <c r="N76" s="392"/>
      <c r="O76" s="392"/>
      <c r="P76" s="392"/>
      <c r="Q76" s="392"/>
      <c r="R76" s="392"/>
      <c r="S76" s="392"/>
      <c r="T76" s="392"/>
      <c r="U76" s="392"/>
      <c r="V76" s="392"/>
      <c r="W76" s="392"/>
      <c r="X76" s="392"/>
      <c r="Y76" s="392"/>
    </row>
    <row r="77" spans="1:25">
      <c r="A77" s="392"/>
      <c r="B77" s="392"/>
      <c r="C77" s="392"/>
      <c r="D77" s="392"/>
      <c r="E77" s="392"/>
      <c r="F77" s="392"/>
      <c r="G77" s="392"/>
      <c r="H77" s="392"/>
      <c r="I77" s="392"/>
      <c r="J77" s="392"/>
      <c r="K77" s="392"/>
      <c r="L77" s="392"/>
      <c r="M77" s="392"/>
      <c r="N77" s="392"/>
      <c r="O77" s="392"/>
      <c r="P77" s="392"/>
      <c r="Q77" s="392"/>
      <c r="R77" s="392"/>
      <c r="S77" s="392"/>
      <c r="T77" s="392"/>
      <c r="U77" s="392"/>
      <c r="V77" s="392"/>
      <c r="W77" s="392"/>
      <c r="X77" s="392"/>
      <c r="Y77" s="392"/>
    </row>
    <row r="78" spans="1:25">
      <c r="A78" s="392"/>
      <c r="B78" s="392"/>
      <c r="C78" s="392"/>
      <c r="D78" s="392"/>
      <c r="E78" s="392"/>
      <c r="F78" s="392"/>
      <c r="G78" s="392"/>
      <c r="H78" s="392"/>
      <c r="I78" s="392"/>
      <c r="J78" s="392"/>
      <c r="K78" s="392"/>
      <c r="L78" s="392"/>
      <c r="M78" s="392"/>
      <c r="N78" s="392"/>
      <c r="O78" s="392"/>
      <c r="P78" s="392"/>
      <c r="Q78" s="392"/>
      <c r="R78" s="392"/>
      <c r="S78" s="392"/>
      <c r="T78" s="392"/>
      <c r="U78" s="392"/>
      <c r="V78" s="392"/>
      <c r="W78" s="392"/>
      <c r="X78" s="392"/>
      <c r="Y78" s="392"/>
    </row>
    <row r="79" spans="1:25">
      <c r="A79" s="392"/>
      <c r="B79" s="392"/>
      <c r="C79" s="392"/>
      <c r="D79" s="392"/>
      <c r="E79" s="392"/>
      <c r="F79" s="392"/>
      <c r="G79" s="392"/>
      <c r="H79" s="392"/>
      <c r="I79" s="392"/>
      <c r="J79" s="392"/>
      <c r="K79" s="392"/>
      <c r="L79" s="392"/>
      <c r="M79" s="392"/>
      <c r="N79" s="392"/>
      <c r="O79" s="392"/>
      <c r="P79" s="392"/>
      <c r="Q79" s="392"/>
      <c r="R79" s="392"/>
      <c r="S79" s="392"/>
      <c r="T79" s="392"/>
      <c r="U79" s="392"/>
      <c r="V79" s="392"/>
      <c r="W79" s="392"/>
      <c r="X79" s="392"/>
      <c r="Y79" s="392"/>
    </row>
    <row r="80" spans="1:25">
      <c r="A80" s="392"/>
      <c r="B80" s="392"/>
      <c r="C80" s="392"/>
      <c r="D80" s="392"/>
      <c r="E80" s="392"/>
      <c r="F80" s="392"/>
      <c r="G80" s="392"/>
      <c r="H80" s="392"/>
      <c r="I80" s="392"/>
      <c r="J80" s="392"/>
      <c r="K80" s="392"/>
      <c r="L80" s="392"/>
      <c r="M80" s="392"/>
      <c r="N80" s="392"/>
      <c r="O80" s="392"/>
      <c r="P80" s="392"/>
      <c r="Q80" s="392"/>
      <c r="R80" s="392"/>
      <c r="S80" s="392"/>
      <c r="T80" s="392"/>
      <c r="U80" s="392"/>
      <c r="V80" s="392"/>
      <c r="W80" s="392"/>
      <c r="X80" s="392"/>
      <c r="Y80" s="392"/>
    </row>
    <row r="81" spans="1:25">
      <c r="A81" s="392"/>
      <c r="B81" s="392"/>
      <c r="C81" s="392"/>
      <c r="D81" s="392"/>
      <c r="E81" s="392"/>
      <c r="F81" s="392"/>
      <c r="G81" s="392"/>
      <c r="H81" s="392"/>
      <c r="I81" s="392"/>
      <c r="J81" s="392"/>
      <c r="K81" s="392"/>
      <c r="L81" s="392"/>
      <c r="M81" s="392"/>
      <c r="N81" s="392"/>
      <c r="O81" s="392"/>
      <c r="P81" s="392"/>
      <c r="Q81" s="392"/>
      <c r="R81" s="392"/>
      <c r="S81" s="392"/>
      <c r="T81" s="392"/>
      <c r="U81" s="392"/>
      <c r="V81" s="392"/>
      <c r="W81" s="392"/>
      <c r="X81" s="392"/>
      <c r="Y81" s="392"/>
    </row>
    <row r="82" spans="1:25">
      <c r="A82" s="392"/>
      <c r="B82" s="392"/>
      <c r="C82" s="392"/>
      <c r="D82" s="392"/>
      <c r="E82" s="392"/>
      <c r="F82" s="392"/>
      <c r="G82" s="392"/>
      <c r="H82" s="392"/>
      <c r="I82" s="392"/>
      <c r="J82" s="392"/>
      <c r="K82" s="392"/>
      <c r="L82" s="392"/>
      <c r="M82" s="392"/>
      <c r="N82" s="392"/>
      <c r="O82" s="392"/>
      <c r="P82" s="392"/>
      <c r="Q82" s="392"/>
      <c r="R82" s="392"/>
      <c r="S82" s="392"/>
      <c r="T82" s="392"/>
      <c r="U82" s="392"/>
      <c r="V82" s="392"/>
      <c r="W82" s="392"/>
      <c r="X82" s="392"/>
      <c r="Y82" s="392"/>
    </row>
    <row r="83" spans="1:25">
      <c r="A83" s="392"/>
      <c r="B83" s="392"/>
      <c r="C83" s="392"/>
      <c r="D83" s="392"/>
      <c r="E83" s="392"/>
      <c r="F83" s="392"/>
      <c r="G83" s="392"/>
      <c r="H83" s="392"/>
      <c r="I83" s="392"/>
      <c r="J83" s="392"/>
      <c r="K83" s="392"/>
      <c r="L83" s="392"/>
      <c r="M83" s="392"/>
      <c r="N83" s="392"/>
      <c r="O83" s="392"/>
      <c r="P83" s="392"/>
      <c r="Q83" s="392"/>
      <c r="R83" s="392"/>
      <c r="S83" s="392"/>
      <c r="T83" s="392"/>
      <c r="U83" s="392"/>
      <c r="V83" s="392"/>
      <c r="W83" s="392"/>
      <c r="X83" s="392"/>
      <c r="Y83" s="392"/>
    </row>
    <row r="84" spans="1:25">
      <c r="A84" s="392"/>
      <c r="B84" s="392"/>
      <c r="C84" s="392"/>
      <c r="D84" s="392"/>
      <c r="E84" s="392"/>
      <c r="F84" s="392"/>
      <c r="G84" s="392"/>
      <c r="H84" s="392"/>
      <c r="I84" s="392"/>
      <c r="J84" s="392"/>
      <c r="K84" s="392"/>
      <c r="L84" s="392"/>
      <c r="M84" s="392"/>
      <c r="N84" s="392"/>
      <c r="O84" s="392"/>
      <c r="P84" s="392"/>
      <c r="Q84" s="392"/>
      <c r="R84" s="392"/>
      <c r="S84" s="392"/>
      <c r="T84" s="392"/>
      <c r="U84" s="392"/>
      <c r="V84" s="392"/>
      <c r="W84" s="392"/>
      <c r="X84" s="392"/>
      <c r="Y84" s="392"/>
    </row>
    <row r="85" spans="1:25">
      <c r="A85" s="392"/>
      <c r="B85" s="392"/>
      <c r="C85" s="392"/>
      <c r="D85" s="392"/>
      <c r="E85" s="392"/>
      <c r="F85" s="392"/>
      <c r="G85" s="392"/>
      <c r="H85" s="392"/>
      <c r="I85" s="392"/>
      <c r="J85" s="392"/>
      <c r="K85" s="392"/>
      <c r="L85" s="392"/>
      <c r="M85" s="392"/>
      <c r="N85" s="392"/>
      <c r="O85" s="392"/>
      <c r="P85" s="392"/>
      <c r="Q85" s="392"/>
      <c r="R85" s="392"/>
      <c r="S85" s="392"/>
      <c r="T85" s="392"/>
      <c r="U85" s="392"/>
      <c r="V85" s="392"/>
      <c r="W85" s="392"/>
      <c r="X85" s="392"/>
      <c r="Y85" s="392"/>
    </row>
    <row r="86" spans="1:25">
      <c r="A86" s="392"/>
      <c r="B86" s="392"/>
      <c r="C86" s="392"/>
      <c r="D86" s="392"/>
      <c r="E86" s="392"/>
      <c r="F86" s="392"/>
      <c r="G86" s="392"/>
      <c r="H86" s="392"/>
      <c r="I86" s="392"/>
      <c r="J86" s="392"/>
      <c r="K86" s="392"/>
      <c r="L86" s="392"/>
      <c r="M86" s="392"/>
      <c r="N86" s="392"/>
      <c r="O86" s="392"/>
      <c r="P86" s="392"/>
      <c r="Q86" s="392"/>
      <c r="R86" s="392"/>
      <c r="S86" s="392"/>
      <c r="T86" s="392"/>
      <c r="U86" s="392"/>
      <c r="V86" s="392"/>
      <c r="W86" s="392"/>
      <c r="X86" s="392"/>
      <c r="Y86" s="392"/>
    </row>
    <row r="87" spans="1:25">
      <c r="A87" s="392"/>
      <c r="B87" s="392"/>
      <c r="C87" s="392"/>
      <c r="D87" s="392"/>
      <c r="E87" s="392"/>
      <c r="F87" s="392"/>
      <c r="G87" s="392"/>
      <c r="H87" s="392"/>
      <c r="I87" s="392"/>
      <c r="J87" s="392"/>
      <c r="K87" s="392"/>
      <c r="L87" s="392"/>
      <c r="M87" s="392"/>
      <c r="N87" s="392"/>
      <c r="O87" s="392"/>
      <c r="P87" s="392"/>
      <c r="Q87" s="392"/>
      <c r="R87" s="392"/>
      <c r="S87" s="392"/>
      <c r="T87" s="392"/>
      <c r="U87" s="392"/>
      <c r="V87" s="392"/>
      <c r="W87" s="392"/>
      <c r="X87" s="392"/>
      <c r="Y87" s="392"/>
    </row>
    <row r="88" spans="1:25">
      <c r="A88" s="392"/>
      <c r="B88" s="392"/>
      <c r="C88" s="392"/>
      <c r="D88" s="392"/>
      <c r="E88" s="392"/>
      <c r="F88" s="392"/>
      <c r="G88" s="392"/>
      <c r="H88" s="392"/>
      <c r="I88" s="392"/>
      <c r="J88" s="392"/>
      <c r="K88" s="392"/>
      <c r="L88" s="392"/>
      <c r="M88" s="392"/>
      <c r="N88" s="392"/>
      <c r="O88" s="392"/>
      <c r="P88" s="392"/>
      <c r="Q88" s="392"/>
      <c r="R88" s="392"/>
      <c r="S88" s="392"/>
      <c r="T88" s="392"/>
      <c r="U88" s="392"/>
      <c r="V88" s="392"/>
      <c r="W88" s="392"/>
      <c r="X88" s="392"/>
      <c r="Y88" s="392"/>
    </row>
    <row r="89" spans="1:25">
      <c r="A89" s="392"/>
      <c r="B89" s="392"/>
      <c r="C89" s="392"/>
      <c r="D89" s="392"/>
      <c r="E89" s="392"/>
      <c r="F89" s="392"/>
      <c r="G89" s="392"/>
      <c r="H89" s="392"/>
      <c r="I89" s="392"/>
      <c r="J89" s="392"/>
      <c r="K89" s="392"/>
      <c r="L89" s="392"/>
      <c r="M89" s="392"/>
      <c r="N89" s="392"/>
      <c r="O89" s="392"/>
      <c r="P89" s="392"/>
      <c r="Q89" s="392"/>
      <c r="R89" s="392"/>
      <c r="S89" s="392"/>
      <c r="T89" s="392"/>
      <c r="U89" s="392"/>
      <c r="V89" s="392"/>
      <c r="W89" s="392"/>
      <c r="X89" s="392"/>
      <c r="Y89" s="392"/>
    </row>
    <row r="90" spans="1:25">
      <c r="A90" s="392"/>
      <c r="B90" s="392"/>
      <c r="C90" s="392"/>
      <c r="D90" s="392"/>
      <c r="E90" s="392"/>
      <c r="F90" s="392"/>
      <c r="G90" s="392"/>
      <c r="H90" s="392"/>
      <c r="I90" s="392"/>
      <c r="J90" s="392"/>
      <c r="K90" s="392"/>
      <c r="L90" s="392"/>
      <c r="M90" s="392"/>
      <c r="N90" s="392"/>
      <c r="O90" s="392"/>
      <c r="P90" s="392"/>
      <c r="Q90" s="392"/>
      <c r="R90" s="392"/>
      <c r="S90" s="392"/>
      <c r="T90" s="392"/>
      <c r="U90" s="392"/>
      <c r="V90" s="392"/>
      <c r="W90" s="392"/>
      <c r="X90" s="392"/>
      <c r="Y90" s="392"/>
    </row>
    <row r="91" spans="1:25">
      <c r="A91" s="392"/>
      <c r="B91" s="392"/>
      <c r="C91" s="392"/>
      <c r="D91" s="392"/>
      <c r="E91" s="392"/>
      <c r="F91" s="392"/>
      <c r="G91" s="392"/>
      <c r="H91" s="392"/>
      <c r="I91" s="392"/>
      <c r="J91" s="392"/>
      <c r="K91" s="392"/>
      <c r="L91" s="392"/>
      <c r="M91" s="392"/>
      <c r="N91" s="392"/>
      <c r="O91" s="392"/>
      <c r="P91" s="392"/>
      <c r="Q91" s="392"/>
      <c r="R91" s="392"/>
      <c r="S91" s="392"/>
      <c r="T91" s="392"/>
      <c r="U91" s="392"/>
      <c r="V91" s="392"/>
      <c r="W91" s="392"/>
      <c r="X91" s="392"/>
      <c r="Y91" s="392"/>
    </row>
    <row r="92" spans="1:25">
      <c r="A92" s="392"/>
      <c r="B92" s="392"/>
      <c r="C92" s="392"/>
      <c r="D92" s="392"/>
      <c r="E92" s="392"/>
      <c r="F92" s="392"/>
      <c r="G92" s="392"/>
      <c r="H92" s="392"/>
      <c r="I92" s="392"/>
      <c r="J92" s="392"/>
      <c r="K92" s="392"/>
      <c r="L92" s="392"/>
      <c r="M92" s="392"/>
      <c r="N92" s="392"/>
      <c r="O92" s="392"/>
      <c r="P92" s="392"/>
      <c r="Q92" s="392"/>
      <c r="R92" s="392"/>
      <c r="S92" s="392"/>
      <c r="T92" s="392"/>
      <c r="U92" s="392"/>
      <c r="V92" s="392"/>
      <c r="W92" s="392"/>
      <c r="X92" s="392"/>
      <c r="Y92" s="392"/>
    </row>
    <row r="93" spans="1:25">
      <c r="A93" s="392"/>
      <c r="B93" s="392"/>
      <c r="C93" s="392"/>
      <c r="D93" s="392"/>
      <c r="E93" s="392"/>
      <c r="F93" s="392"/>
      <c r="G93" s="392"/>
      <c r="H93" s="392"/>
      <c r="I93" s="392"/>
      <c r="J93" s="392"/>
      <c r="K93" s="392"/>
      <c r="L93" s="392"/>
      <c r="M93" s="392"/>
      <c r="N93" s="392"/>
      <c r="O93" s="392"/>
      <c r="P93" s="392"/>
      <c r="Q93" s="392"/>
      <c r="R93" s="392"/>
      <c r="S93" s="392"/>
      <c r="T93" s="392"/>
      <c r="U93" s="392"/>
      <c r="V93" s="392"/>
      <c r="W93" s="392"/>
      <c r="X93" s="392"/>
      <c r="Y93" s="392"/>
    </row>
    <row r="94" spans="1:25">
      <c r="A94" s="392"/>
      <c r="B94" s="392"/>
      <c r="C94" s="392"/>
      <c r="D94" s="392"/>
      <c r="E94" s="392"/>
      <c r="F94" s="392"/>
      <c r="G94" s="392"/>
      <c r="H94" s="392"/>
      <c r="I94" s="392"/>
      <c r="J94" s="392"/>
      <c r="K94" s="392"/>
      <c r="L94" s="392"/>
      <c r="M94" s="392"/>
      <c r="N94" s="392"/>
      <c r="O94" s="392"/>
      <c r="P94" s="392"/>
      <c r="Q94" s="392"/>
      <c r="R94" s="392"/>
      <c r="S94" s="392"/>
      <c r="T94" s="392"/>
      <c r="U94" s="392"/>
      <c r="V94" s="392"/>
      <c r="W94" s="392"/>
      <c r="X94" s="392"/>
      <c r="Y94" s="392"/>
    </row>
    <row r="95" spans="1:25">
      <c r="A95" s="392"/>
      <c r="B95" s="392"/>
      <c r="C95" s="392"/>
      <c r="D95" s="392"/>
      <c r="E95" s="392"/>
      <c r="F95" s="392"/>
      <c r="G95" s="392"/>
      <c r="H95" s="392"/>
      <c r="I95" s="392"/>
      <c r="J95" s="392"/>
      <c r="K95" s="392"/>
      <c r="L95" s="392"/>
      <c r="M95" s="392"/>
      <c r="N95" s="392"/>
      <c r="O95" s="392"/>
      <c r="P95" s="392"/>
      <c r="Q95" s="392"/>
      <c r="R95" s="392"/>
      <c r="S95" s="392"/>
      <c r="T95" s="392"/>
      <c r="U95" s="392"/>
      <c r="V95" s="392"/>
      <c r="W95" s="392"/>
      <c r="X95" s="392"/>
      <c r="Y95" s="392"/>
    </row>
    <row r="96" spans="1:25">
      <c r="A96" s="392"/>
      <c r="B96" s="392"/>
      <c r="C96" s="392"/>
      <c r="D96" s="392"/>
      <c r="E96" s="392"/>
      <c r="F96" s="392"/>
      <c r="G96" s="392"/>
      <c r="H96" s="392"/>
      <c r="I96" s="392"/>
      <c r="J96" s="392"/>
      <c r="K96" s="392"/>
      <c r="L96" s="392"/>
      <c r="M96" s="392"/>
      <c r="N96" s="392"/>
      <c r="O96" s="392"/>
      <c r="P96" s="392"/>
      <c r="Q96" s="392"/>
      <c r="R96" s="392"/>
      <c r="S96" s="392"/>
      <c r="T96" s="392"/>
      <c r="U96" s="392"/>
      <c r="V96" s="392"/>
      <c r="W96" s="392"/>
      <c r="X96" s="392"/>
      <c r="Y96" s="392"/>
    </row>
    <row r="97" spans="1:25">
      <c r="A97" s="392"/>
      <c r="B97" s="392"/>
      <c r="C97" s="392"/>
      <c r="D97" s="392"/>
      <c r="E97" s="392"/>
      <c r="F97" s="392"/>
      <c r="G97" s="392"/>
      <c r="H97" s="392"/>
      <c r="I97" s="392"/>
      <c r="J97" s="392"/>
      <c r="K97" s="392"/>
      <c r="L97" s="392"/>
      <c r="M97" s="392"/>
      <c r="N97" s="392"/>
      <c r="O97" s="392"/>
      <c r="P97" s="392"/>
      <c r="Q97" s="392"/>
      <c r="R97" s="392"/>
      <c r="S97" s="392"/>
      <c r="T97" s="392"/>
      <c r="U97" s="392"/>
      <c r="V97" s="392"/>
      <c r="W97" s="392"/>
      <c r="X97" s="392"/>
      <c r="Y97" s="392"/>
    </row>
    <row r="98" spans="1:25">
      <c r="A98" s="392"/>
      <c r="B98" s="392"/>
      <c r="C98" s="392"/>
      <c r="D98" s="392"/>
      <c r="E98" s="392"/>
      <c r="F98" s="392"/>
      <c r="G98" s="392"/>
      <c r="H98" s="392"/>
      <c r="I98" s="392"/>
      <c r="J98" s="392"/>
      <c r="K98" s="392"/>
      <c r="L98" s="392"/>
      <c r="M98" s="392"/>
      <c r="N98" s="392"/>
      <c r="O98" s="392"/>
      <c r="P98" s="392"/>
      <c r="Q98" s="392"/>
      <c r="R98" s="392"/>
      <c r="S98" s="392"/>
      <c r="T98" s="392"/>
      <c r="U98" s="392"/>
      <c r="V98" s="392"/>
      <c r="W98" s="392"/>
      <c r="X98" s="392"/>
      <c r="Y98" s="392"/>
    </row>
    <row r="99" spans="1:25">
      <c r="A99" s="392"/>
      <c r="B99" s="392"/>
      <c r="C99" s="392"/>
      <c r="D99" s="392"/>
      <c r="E99" s="392"/>
      <c r="F99" s="392"/>
      <c r="G99" s="392"/>
      <c r="H99" s="392"/>
      <c r="I99" s="392"/>
      <c r="J99" s="392"/>
      <c r="K99" s="392"/>
      <c r="L99" s="392"/>
      <c r="M99" s="392"/>
      <c r="N99" s="392"/>
      <c r="O99" s="392"/>
      <c r="P99" s="392"/>
      <c r="Q99" s="392"/>
      <c r="R99" s="392"/>
      <c r="S99" s="392"/>
      <c r="T99" s="392"/>
      <c r="U99" s="392"/>
      <c r="V99" s="392"/>
      <c r="W99" s="392"/>
      <c r="X99" s="392"/>
      <c r="Y99" s="392"/>
    </row>
    <row r="100" spans="1:25">
      <c r="A100" s="392"/>
      <c r="B100" s="392"/>
      <c r="C100" s="392"/>
      <c r="D100" s="392"/>
      <c r="E100" s="392"/>
      <c r="F100" s="392"/>
      <c r="G100" s="392"/>
      <c r="H100" s="392"/>
      <c r="I100" s="392"/>
      <c r="J100" s="392"/>
      <c r="K100" s="392"/>
      <c r="L100" s="392"/>
      <c r="M100" s="392"/>
      <c r="N100" s="392"/>
      <c r="O100" s="392"/>
      <c r="P100" s="392"/>
      <c r="Q100" s="392"/>
      <c r="R100" s="392"/>
      <c r="S100" s="392"/>
      <c r="T100" s="392"/>
      <c r="U100" s="392"/>
      <c r="V100" s="392"/>
      <c r="W100" s="392"/>
      <c r="X100" s="392"/>
      <c r="Y100" s="392"/>
    </row>
  </sheetData>
  <mergeCells count="4">
    <mergeCell ref="B2:H2"/>
    <mergeCell ref="C3:H3"/>
    <mergeCell ref="C4:H4"/>
    <mergeCell ref="B10:H10"/>
  </mergeCells>
  <hyperlinks>
    <hyperlink ref="A1" location="Contents!A1" display="Back to contents" xr:uid="{75C2297C-A8E8-45DF-BA3B-3A9DBAA2DEF7}"/>
  </hyperlinks>
  <pageMargins left="0.74803149606299213" right="0.74803149606299213" top="0.98425196850393704" bottom="0.98425196850393704" header="0.51181102362204722" footer="0.51181102362204722"/>
  <pageSetup paperSize="9" scale="82"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E1722-5EAA-4E57-A5DC-ACBF7B9D4475}">
  <sheetPr codeName="Sheet25"/>
  <dimension ref="A1:AG41"/>
  <sheetViews>
    <sheetView showGridLines="0" workbookViewId="0">
      <selection activeCell="A41" sqref="A41"/>
    </sheetView>
  </sheetViews>
  <sheetFormatPr defaultColWidth="11.453125" defaultRowHeight="13"/>
  <cols>
    <col min="1" max="1" width="11.453125" style="181"/>
    <col min="2" max="2" width="41" style="181" customWidth="1"/>
    <col min="3" max="16384" width="11.453125" style="181"/>
  </cols>
  <sheetData>
    <row r="1" spans="1:2" ht="40" customHeight="1">
      <c r="A1" s="180" t="s">
        <v>149</v>
      </c>
    </row>
    <row r="2" spans="1:2" ht="17">
      <c r="B2" s="182" t="s">
        <v>708</v>
      </c>
    </row>
    <row r="24" spans="2:33" ht="13.5" thickBot="1"/>
    <row r="25" spans="2:33" s="195" customFormat="1" ht="13.5" thickBot="1">
      <c r="B25" s="190"/>
      <c r="C25" s="193" t="s">
        <v>118</v>
      </c>
      <c r="D25" s="193" t="s">
        <v>119</v>
      </c>
      <c r="E25" s="193" t="s">
        <v>120</v>
      </c>
      <c r="F25" s="193" t="s">
        <v>121</v>
      </c>
      <c r="G25" s="193" t="s">
        <v>122</v>
      </c>
      <c r="H25" s="193" t="s">
        <v>123</v>
      </c>
      <c r="I25" s="193" t="s">
        <v>124</v>
      </c>
      <c r="J25" s="193" t="s">
        <v>125</v>
      </c>
      <c r="K25" s="193" t="s">
        <v>126</v>
      </c>
      <c r="L25" s="193" t="s">
        <v>127</v>
      </c>
      <c r="M25" s="193" t="s">
        <v>128</v>
      </c>
      <c r="N25" s="193" t="s">
        <v>129</v>
      </c>
      <c r="O25" s="193" t="s">
        <v>130</v>
      </c>
      <c r="P25" s="193" t="s">
        <v>131</v>
      </c>
      <c r="Q25" s="193" t="s">
        <v>132</v>
      </c>
      <c r="R25" s="193" t="s">
        <v>133</v>
      </c>
      <c r="S25" s="193" t="s">
        <v>134</v>
      </c>
      <c r="T25" s="193" t="s">
        <v>135</v>
      </c>
      <c r="U25" s="193" t="s">
        <v>136</v>
      </c>
      <c r="V25" s="193" t="s">
        <v>137</v>
      </c>
      <c r="W25" s="193" t="s">
        <v>138</v>
      </c>
      <c r="X25" s="193" t="s">
        <v>139</v>
      </c>
      <c r="Y25" s="193" t="s">
        <v>140</v>
      </c>
      <c r="Z25" s="193" t="s">
        <v>141</v>
      </c>
      <c r="AA25" s="193" t="s">
        <v>0</v>
      </c>
      <c r="AB25" s="193" t="s">
        <v>1</v>
      </c>
      <c r="AC25" s="193" t="s">
        <v>2</v>
      </c>
      <c r="AD25" s="193" t="s">
        <v>3</v>
      </c>
      <c r="AE25" s="193" t="s">
        <v>4</v>
      </c>
      <c r="AF25" s="193" t="s">
        <v>5</v>
      </c>
      <c r="AG25" s="194" t="s">
        <v>614</v>
      </c>
    </row>
    <row r="26" spans="2:33" ht="13.5" customHeight="1">
      <c r="B26" s="191" t="s">
        <v>24</v>
      </c>
      <c r="C26" s="183">
        <v>32.5</v>
      </c>
      <c r="D26" s="183">
        <v>28.3</v>
      </c>
      <c r="E26" s="183">
        <v>28.1</v>
      </c>
      <c r="F26" s="183">
        <v>29.8</v>
      </c>
      <c r="G26" s="183">
        <v>30.9</v>
      </c>
      <c r="H26" s="183">
        <v>33.5</v>
      </c>
      <c r="I26" s="183">
        <v>34.299999999999997</v>
      </c>
      <c r="J26" s="183">
        <v>35.1</v>
      </c>
      <c r="K26" s="183">
        <v>35.6</v>
      </c>
      <c r="L26" s="183">
        <v>50.6</v>
      </c>
      <c r="M26" s="183">
        <v>64.7</v>
      </c>
      <c r="N26" s="183">
        <v>70.900000000000006</v>
      </c>
      <c r="O26" s="183">
        <v>74.3</v>
      </c>
      <c r="P26" s="183">
        <v>77.5</v>
      </c>
      <c r="Q26" s="183">
        <v>79.2</v>
      </c>
      <c r="R26" s="183">
        <v>81.599999999999994</v>
      </c>
      <c r="S26" s="183">
        <v>81.3</v>
      </c>
      <c r="T26" s="183">
        <v>83.5</v>
      </c>
      <c r="U26" s="183">
        <v>82.3</v>
      </c>
      <c r="V26" s="183">
        <v>80.3</v>
      </c>
      <c r="W26" s="183">
        <v>85.2</v>
      </c>
      <c r="X26" s="183">
        <v>96.5</v>
      </c>
      <c r="Y26" s="183">
        <v>96.6</v>
      </c>
      <c r="Z26" s="183">
        <v>95.7</v>
      </c>
      <c r="AA26" s="183">
        <v>97.810367923129988</v>
      </c>
      <c r="AB26" s="184">
        <v>98.39558667527487</v>
      </c>
      <c r="AC26" s="184">
        <v>96.92174393685228</v>
      </c>
      <c r="AD26" s="184">
        <v>96.966300507515726</v>
      </c>
      <c r="AE26" s="184">
        <v>97.24596903335447</v>
      </c>
      <c r="AF26" s="184">
        <v>97.339931666562251</v>
      </c>
      <c r="AG26" s="185">
        <v>97.147984898017739</v>
      </c>
    </row>
    <row r="27" spans="2:33" ht="13.5" customHeight="1">
      <c r="B27" s="191" t="s">
        <v>709</v>
      </c>
      <c r="C27" s="183">
        <v>32.6</v>
      </c>
      <c r="D27" s="183">
        <v>28.4</v>
      </c>
      <c r="E27" s="183">
        <v>28.2</v>
      </c>
      <c r="F27" s="183">
        <v>29.9</v>
      </c>
      <c r="G27" s="183">
        <v>31</v>
      </c>
      <c r="H27" s="183">
        <v>33.6</v>
      </c>
      <c r="I27" s="183">
        <v>34.5</v>
      </c>
      <c r="J27" s="183">
        <v>35.299999999999997</v>
      </c>
      <c r="K27" s="183">
        <v>35.799999999999997</v>
      </c>
      <c r="L27" s="183">
        <v>50.6</v>
      </c>
      <c r="M27" s="183">
        <v>63.9</v>
      </c>
      <c r="N27" s="183">
        <v>70.599999999999994</v>
      </c>
      <c r="O27" s="183">
        <v>74.599999999999994</v>
      </c>
      <c r="P27" s="183">
        <v>76.2</v>
      </c>
      <c r="Q27" s="183">
        <v>77</v>
      </c>
      <c r="R27" s="183">
        <v>79.2</v>
      </c>
      <c r="S27" s="183">
        <v>78.900000000000006</v>
      </c>
      <c r="T27" s="183">
        <v>77.400000000000006</v>
      </c>
      <c r="U27" s="183">
        <v>73.7</v>
      </c>
      <c r="V27" s="183">
        <v>72.3</v>
      </c>
      <c r="W27" s="183">
        <v>77.099999999999994</v>
      </c>
      <c r="X27" s="183">
        <v>86.5</v>
      </c>
      <c r="Y27" s="183">
        <v>83.2</v>
      </c>
      <c r="Z27" s="183">
        <v>84.8</v>
      </c>
      <c r="AA27" s="183">
        <v>88.853958473360478</v>
      </c>
      <c r="AB27" s="184">
        <v>91.752912815138501</v>
      </c>
      <c r="AC27" s="184">
        <v>93.140493296167065</v>
      </c>
      <c r="AD27" s="184">
        <v>94.384385925608811</v>
      </c>
      <c r="AE27" s="184">
        <v>95.054133757372853</v>
      </c>
      <c r="AF27" s="184">
        <v>95.607594350085449</v>
      </c>
      <c r="AG27" s="185">
        <v>95.774656046387136</v>
      </c>
    </row>
    <row r="28" spans="2:33" ht="13.5" customHeight="1">
      <c r="B28" s="191" t="s">
        <v>26</v>
      </c>
      <c r="C28" s="183">
        <v>27.565574582507782</v>
      </c>
      <c r="D28" s="183">
        <v>26.955398447204971</v>
      </c>
      <c r="E28" s="183">
        <v>28.366805505142167</v>
      </c>
      <c r="F28" s="183">
        <v>31.350052004333701</v>
      </c>
      <c r="G28" s="183">
        <v>31.244827194066744</v>
      </c>
      <c r="H28" s="183">
        <v>33.412415925363419</v>
      </c>
      <c r="I28" s="183">
        <v>32.378334601521821</v>
      </c>
      <c r="J28" s="183">
        <v>32.440742152466363</v>
      </c>
      <c r="K28" s="183">
        <v>34.196775035260927</v>
      </c>
      <c r="L28" s="183">
        <v>47.544202235772353</v>
      </c>
      <c r="M28" s="183">
        <v>54.597887148555309</v>
      </c>
      <c r="N28" s="183">
        <v>58.946491742962266</v>
      </c>
      <c r="O28" s="183">
        <v>65.016918411037111</v>
      </c>
      <c r="P28" s="183">
        <v>69.724359537403004</v>
      </c>
      <c r="Q28" s="183">
        <v>70.718374375470546</v>
      </c>
      <c r="R28" s="183">
        <v>72.913428037864634</v>
      </c>
      <c r="S28" s="183">
        <v>73.981932737388249</v>
      </c>
      <c r="T28" s="183">
        <v>74.221682188591373</v>
      </c>
      <c r="U28" s="183">
        <v>70.188463552040062</v>
      </c>
      <c r="V28" s="183">
        <v>66.982374472395733</v>
      </c>
      <c r="W28" s="183">
        <v>74.576334545454557</v>
      </c>
      <c r="X28" s="183">
        <v>83.079863382899632</v>
      </c>
      <c r="Y28" s="183">
        <v>80.629862920498937</v>
      </c>
      <c r="Z28" s="183">
        <v>81.311359589041089</v>
      </c>
      <c r="AA28" s="183">
        <v>82.794795308586217</v>
      </c>
      <c r="AB28" s="184">
        <v>83.544789736520826</v>
      </c>
      <c r="AC28" s="184">
        <v>83.791436212032806</v>
      </c>
      <c r="AD28" s="184">
        <v>84.227751092845665</v>
      </c>
      <c r="AE28" s="184">
        <v>84.100989154685948</v>
      </c>
      <c r="AF28" s="184">
        <v>83.872927049648496</v>
      </c>
      <c r="AG28" s="185">
        <v>83.417751487533224</v>
      </c>
    </row>
    <row r="29" spans="2:33" ht="13.5" customHeight="1" thickBot="1">
      <c r="B29" s="192" t="s">
        <v>27</v>
      </c>
      <c r="C29" s="186">
        <v>32.351620435890183</v>
      </c>
      <c r="D29" s="186">
        <v>32.436370186335402</v>
      </c>
      <c r="E29" s="186">
        <v>34.148469751966125</v>
      </c>
      <c r="F29" s="186">
        <v>36.652789274106183</v>
      </c>
      <c r="G29" s="186">
        <v>37.45461953028429</v>
      </c>
      <c r="H29" s="186">
        <v>37.390259275330877</v>
      </c>
      <c r="I29" s="186">
        <v>34.9423866639968</v>
      </c>
      <c r="J29" s="186">
        <v>35.127872757847527</v>
      </c>
      <c r="K29" s="186">
        <v>37.427136107193228</v>
      </c>
      <c r="L29" s="186">
        <v>46.938699186991869</v>
      </c>
      <c r="M29" s="186">
        <v>54.072179978597134</v>
      </c>
      <c r="N29" s="186">
        <v>49.558414477624709</v>
      </c>
      <c r="O29" s="186">
        <v>54.680428718680631</v>
      </c>
      <c r="P29" s="186">
        <v>58.751602986385592</v>
      </c>
      <c r="Q29" s="186">
        <v>56.32696844842927</v>
      </c>
      <c r="R29" s="186">
        <v>53.457799987120858</v>
      </c>
      <c r="S29" s="186">
        <v>51.95063393136212</v>
      </c>
      <c r="T29" s="186">
        <v>61.429268335273562</v>
      </c>
      <c r="U29" s="186">
        <v>63.049302680248104</v>
      </c>
      <c r="V29" s="186">
        <v>58.905420957847923</v>
      </c>
      <c r="W29" s="186">
        <v>67.191348760330584</v>
      </c>
      <c r="X29" s="186">
        <v>73.560622676579925</v>
      </c>
      <c r="Y29" s="186">
        <v>67.135032379992452</v>
      </c>
      <c r="Z29" s="186">
        <v>69.332773972602737</v>
      </c>
      <c r="AA29" s="186">
        <v>69.878036960248934</v>
      </c>
      <c r="AB29" s="187">
        <v>69.572316302535853</v>
      </c>
      <c r="AC29" s="187">
        <v>69.261947954335284</v>
      </c>
      <c r="AD29" s="187">
        <v>69.189136625057131</v>
      </c>
      <c r="AE29" s="187">
        <v>68.709183513082991</v>
      </c>
      <c r="AF29" s="187">
        <v>68.37793650625656</v>
      </c>
      <c r="AG29" s="188">
        <v>67.888123215257707</v>
      </c>
    </row>
    <row r="38" spans="3:33">
      <c r="C38" s="189"/>
      <c r="D38" s="189"/>
      <c r="E38" s="189"/>
      <c r="F38" s="189"/>
      <c r="G38" s="189"/>
      <c r="H38" s="189"/>
      <c r="I38" s="189"/>
      <c r="J38" s="189"/>
      <c r="K38" s="189"/>
      <c r="L38" s="189"/>
      <c r="M38" s="189"/>
      <c r="N38" s="189"/>
      <c r="O38" s="189"/>
      <c r="P38" s="189"/>
      <c r="Q38" s="189"/>
      <c r="R38" s="189"/>
      <c r="S38" s="189"/>
      <c r="T38" s="189"/>
      <c r="U38" s="189"/>
      <c r="V38" s="189"/>
      <c r="W38" s="189"/>
      <c r="X38" s="189"/>
      <c r="Y38" s="189"/>
      <c r="Z38" s="189"/>
      <c r="AA38" s="189"/>
      <c r="AB38" s="189"/>
      <c r="AC38" s="189"/>
      <c r="AD38" s="189"/>
      <c r="AE38" s="189"/>
      <c r="AF38" s="189"/>
      <c r="AG38" s="189"/>
    </row>
    <row r="39" spans="3:33">
      <c r="C39" s="189"/>
      <c r="D39" s="189"/>
      <c r="E39" s="189"/>
      <c r="F39" s="189"/>
      <c r="G39" s="189"/>
      <c r="H39" s="189"/>
      <c r="I39" s="189"/>
      <c r="J39" s="189"/>
      <c r="K39" s="189"/>
      <c r="L39" s="189"/>
      <c r="M39" s="189"/>
      <c r="N39" s="189"/>
      <c r="O39" s="189"/>
      <c r="P39" s="189"/>
      <c r="Q39" s="189"/>
      <c r="R39" s="189"/>
      <c r="S39" s="189"/>
      <c r="T39" s="189"/>
      <c r="U39" s="189"/>
      <c r="V39" s="189"/>
      <c r="W39" s="189"/>
      <c r="X39" s="189"/>
      <c r="Y39" s="189"/>
      <c r="Z39" s="189"/>
      <c r="AA39" s="189"/>
      <c r="AB39" s="189"/>
      <c r="AC39" s="189"/>
      <c r="AD39" s="189"/>
      <c r="AE39" s="189"/>
      <c r="AF39" s="189"/>
      <c r="AG39" s="189"/>
    </row>
    <row r="40" spans="3:33">
      <c r="C40" s="189"/>
      <c r="D40" s="189"/>
      <c r="E40" s="189"/>
      <c r="F40" s="189"/>
      <c r="G40" s="189"/>
      <c r="H40" s="189"/>
      <c r="I40" s="189"/>
      <c r="J40" s="189"/>
      <c r="K40" s="189"/>
      <c r="L40" s="189"/>
      <c r="M40" s="189"/>
      <c r="N40" s="189"/>
      <c r="O40" s="189"/>
      <c r="P40" s="189"/>
      <c r="Q40" s="189"/>
      <c r="R40" s="189"/>
      <c r="S40" s="189"/>
      <c r="T40" s="189"/>
      <c r="U40" s="189"/>
      <c r="V40" s="189"/>
      <c r="W40" s="189"/>
      <c r="X40" s="189"/>
      <c r="Y40" s="189"/>
      <c r="Z40" s="189"/>
      <c r="AA40" s="189"/>
      <c r="AB40" s="189"/>
      <c r="AC40" s="189"/>
      <c r="AD40" s="189"/>
      <c r="AE40" s="189"/>
      <c r="AF40" s="189"/>
      <c r="AG40" s="189"/>
    </row>
    <row r="41" spans="3:33">
      <c r="C41" s="189"/>
      <c r="D41" s="189"/>
      <c r="E41" s="189"/>
      <c r="F41" s="189"/>
      <c r="G41" s="189"/>
      <c r="H41" s="189"/>
      <c r="I41" s="189"/>
      <c r="J41" s="189"/>
      <c r="K41" s="189"/>
      <c r="L41" s="189"/>
      <c r="M41" s="189"/>
      <c r="N41" s="189"/>
      <c r="O41" s="189"/>
      <c r="P41" s="189"/>
      <c r="Q41" s="189"/>
      <c r="R41" s="189"/>
      <c r="S41" s="189"/>
      <c r="T41" s="189"/>
      <c r="U41" s="189"/>
      <c r="V41" s="189"/>
      <c r="W41" s="189"/>
      <c r="X41" s="189"/>
      <c r="Y41" s="189"/>
      <c r="Z41" s="189"/>
      <c r="AA41" s="189"/>
      <c r="AB41" s="189"/>
      <c r="AC41" s="189"/>
      <c r="AD41" s="189"/>
      <c r="AE41" s="189"/>
      <c r="AF41" s="189"/>
      <c r="AG41" s="189"/>
    </row>
  </sheetData>
  <hyperlinks>
    <hyperlink ref="A1" location="Contents!A1" display="Contents!A1" xr:uid="{27CBEAF7-EC3D-4E5B-A77A-26E0E37C3FD5}"/>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4D2B7-11D5-467C-83F0-8AC727F2779D}">
  <sheetPr codeName="Sheet26"/>
  <dimension ref="A1:Z100"/>
  <sheetViews>
    <sheetView showGridLines="0" workbookViewId="0">
      <selection activeCell="G40" sqref="G40"/>
    </sheetView>
  </sheetViews>
  <sheetFormatPr defaultColWidth="10.1796875" defaultRowHeight="13"/>
  <cols>
    <col min="1" max="1" width="10.1796875" style="107"/>
    <col min="2" max="2" width="41.7265625" style="107" customWidth="1"/>
    <col min="3" max="16384" width="10.1796875" style="107"/>
  </cols>
  <sheetData>
    <row r="1" spans="1:26" ht="40" customHeight="1">
      <c r="A1" s="105" t="s">
        <v>149</v>
      </c>
      <c r="B1" s="106"/>
      <c r="C1" s="106"/>
      <c r="D1" s="106"/>
      <c r="E1" s="106"/>
      <c r="F1" s="106"/>
      <c r="G1" s="106"/>
      <c r="H1" s="106"/>
      <c r="I1" s="106"/>
      <c r="J1" s="106"/>
      <c r="K1" s="106"/>
      <c r="L1" s="106"/>
      <c r="M1" s="106"/>
      <c r="N1" s="106"/>
      <c r="O1" s="106"/>
      <c r="P1" s="106"/>
      <c r="Q1" s="106"/>
      <c r="R1" s="106"/>
      <c r="S1" s="106"/>
      <c r="T1" s="106"/>
      <c r="U1" s="106"/>
      <c r="V1" s="106"/>
      <c r="W1" s="106"/>
      <c r="X1" s="106"/>
      <c r="Y1" s="106"/>
      <c r="Z1" s="106"/>
    </row>
    <row r="2" spans="1:26" ht="17">
      <c r="A2" s="106"/>
      <c r="B2" s="108" t="s">
        <v>728</v>
      </c>
      <c r="C2" s="106"/>
      <c r="D2" s="106"/>
      <c r="E2" s="106"/>
      <c r="F2" s="106"/>
      <c r="G2" s="106"/>
      <c r="H2" s="106"/>
      <c r="I2" s="106"/>
      <c r="J2" s="106"/>
      <c r="K2" s="106"/>
      <c r="L2" s="106"/>
      <c r="M2" s="106"/>
      <c r="N2" s="106"/>
      <c r="O2" s="106"/>
      <c r="P2" s="106"/>
      <c r="Q2" s="106"/>
      <c r="R2" s="106"/>
      <c r="S2" s="106"/>
      <c r="T2" s="106"/>
      <c r="U2" s="106"/>
      <c r="V2" s="106"/>
      <c r="W2" s="106"/>
      <c r="X2" s="106"/>
      <c r="Y2" s="106"/>
      <c r="Z2" s="106"/>
    </row>
    <row r="3" spans="1:26">
      <c r="A3" s="106"/>
      <c r="B3" s="106"/>
      <c r="C3" s="106"/>
      <c r="D3" s="106"/>
      <c r="E3" s="106"/>
      <c r="F3" s="106"/>
      <c r="G3" s="106"/>
      <c r="H3" s="106"/>
      <c r="I3" s="106"/>
      <c r="J3" s="106"/>
      <c r="K3" s="106"/>
      <c r="L3" s="106"/>
      <c r="M3" s="106"/>
      <c r="N3" s="106"/>
      <c r="O3" s="106"/>
      <c r="P3" s="106"/>
      <c r="Q3" s="106"/>
      <c r="R3" s="106"/>
      <c r="S3" s="106"/>
      <c r="T3" s="106"/>
      <c r="U3" s="106"/>
      <c r="V3" s="106"/>
      <c r="W3" s="106"/>
      <c r="X3" s="106"/>
      <c r="Y3" s="106"/>
      <c r="Z3" s="106"/>
    </row>
    <row r="4" spans="1:26">
      <c r="A4" s="106"/>
      <c r="B4" s="106"/>
      <c r="C4" s="106"/>
      <c r="D4" s="106"/>
      <c r="E4" s="106"/>
      <c r="F4" s="106"/>
      <c r="G4" s="106"/>
      <c r="H4" s="106"/>
      <c r="I4" s="106"/>
      <c r="J4" s="106"/>
      <c r="K4" s="106"/>
      <c r="L4" s="106"/>
      <c r="M4" s="106"/>
      <c r="N4" s="106"/>
      <c r="O4" s="106"/>
      <c r="P4" s="106"/>
      <c r="Q4" s="106"/>
      <c r="R4" s="106"/>
      <c r="S4" s="106"/>
      <c r="T4" s="106"/>
      <c r="U4" s="106"/>
      <c r="V4" s="106"/>
      <c r="W4" s="106"/>
      <c r="X4" s="106"/>
      <c r="Y4" s="106"/>
      <c r="Z4" s="106"/>
    </row>
    <row r="5" spans="1:26">
      <c r="A5" s="106"/>
      <c r="B5" s="106"/>
      <c r="C5" s="106"/>
      <c r="D5" s="106"/>
      <c r="E5" s="106"/>
      <c r="F5" s="106"/>
      <c r="G5" s="106"/>
      <c r="H5" s="106"/>
      <c r="I5" s="106"/>
      <c r="J5" s="106"/>
      <c r="K5" s="106"/>
      <c r="L5" s="106"/>
      <c r="M5" s="106"/>
      <c r="N5" s="106"/>
      <c r="O5" s="106"/>
      <c r="P5" s="106"/>
      <c r="Q5" s="106"/>
      <c r="R5" s="106"/>
      <c r="S5" s="106"/>
      <c r="T5" s="106"/>
      <c r="U5" s="106"/>
      <c r="V5" s="106"/>
      <c r="W5" s="106"/>
      <c r="X5" s="106"/>
      <c r="Y5" s="106"/>
      <c r="Z5" s="106"/>
    </row>
    <row r="6" spans="1:26">
      <c r="A6" s="106"/>
      <c r="B6" s="106"/>
      <c r="C6" s="106"/>
      <c r="D6" s="106"/>
      <c r="E6" s="106"/>
      <c r="F6" s="106"/>
      <c r="G6" s="106"/>
      <c r="H6" s="106"/>
      <c r="I6" s="106"/>
      <c r="J6" s="106"/>
      <c r="K6" s="106"/>
      <c r="L6" s="106"/>
      <c r="M6" s="106"/>
      <c r="N6" s="106"/>
      <c r="O6" s="106"/>
      <c r="P6" s="106"/>
      <c r="Q6" s="106"/>
      <c r="R6" s="106"/>
      <c r="S6" s="106"/>
      <c r="T6" s="106"/>
      <c r="U6" s="106"/>
      <c r="V6" s="106"/>
      <c r="W6" s="106"/>
      <c r="X6" s="106"/>
      <c r="Y6" s="106"/>
      <c r="Z6" s="106"/>
    </row>
    <row r="7" spans="1:26">
      <c r="A7" s="106"/>
      <c r="B7" s="106"/>
      <c r="C7" s="106"/>
      <c r="D7" s="106"/>
      <c r="E7" s="106"/>
      <c r="F7" s="106"/>
      <c r="G7" s="106"/>
      <c r="H7" s="106"/>
      <c r="I7" s="106"/>
      <c r="J7" s="106"/>
      <c r="K7" s="106"/>
      <c r="L7" s="106"/>
      <c r="M7" s="106"/>
      <c r="N7" s="106"/>
      <c r="O7" s="106"/>
      <c r="P7" s="106"/>
      <c r="Q7" s="106"/>
      <c r="R7" s="106"/>
      <c r="S7" s="106"/>
      <c r="T7" s="106"/>
      <c r="U7" s="106"/>
      <c r="V7" s="106"/>
      <c r="W7" s="106"/>
      <c r="X7" s="106"/>
      <c r="Y7" s="106"/>
      <c r="Z7" s="106"/>
    </row>
    <row r="8" spans="1:26">
      <c r="A8" s="106"/>
      <c r="B8" s="106"/>
      <c r="C8" s="106"/>
      <c r="D8" s="106"/>
      <c r="E8" s="106"/>
      <c r="F8" s="106"/>
      <c r="G8" s="106"/>
      <c r="H8" s="106"/>
      <c r="I8" s="106"/>
      <c r="J8" s="106"/>
      <c r="K8" s="106"/>
      <c r="L8" s="106"/>
      <c r="M8" s="106"/>
      <c r="N8" s="106"/>
      <c r="O8" s="106"/>
      <c r="P8" s="106"/>
      <c r="Q8" s="106"/>
      <c r="R8" s="106"/>
      <c r="S8" s="106"/>
      <c r="T8" s="106"/>
      <c r="U8" s="106"/>
      <c r="V8" s="106"/>
      <c r="W8" s="106"/>
      <c r="X8" s="106"/>
      <c r="Y8" s="106"/>
      <c r="Z8" s="106"/>
    </row>
    <row r="9" spans="1:26">
      <c r="A9" s="106"/>
      <c r="B9" s="106"/>
      <c r="C9" s="106"/>
      <c r="D9" s="106"/>
      <c r="E9" s="106"/>
      <c r="F9" s="106"/>
      <c r="G9" s="106"/>
      <c r="H9" s="106"/>
      <c r="I9" s="106"/>
      <c r="J9" s="106"/>
      <c r="K9" s="106"/>
      <c r="L9" s="106"/>
      <c r="M9" s="106"/>
      <c r="N9" s="106"/>
      <c r="O9" s="106"/>
      <c r="P9" s="106"/>
      <c r="Q9" s="106"/>
      <c r="R9" s="106"/>
      <c r="S9" s="106"/>
      <c r="T9" s="106"/>
      <c r="U9" s="106"/>
      <c r="V9" s="106"/>
      <c r="W9" s="106"/>
      <c r="X9" s="106"/>
      <c r="Y9" s="106"/>
      <c r="Z9" s="106"/>
    </row>
    <row r="10" spans="1:26">
      <c r="A10" s="106"/>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6"/>
      <c r="Z10" s="106"/>
    </row>
    <row r="11" spans="1:26">
      <c r="A11" s="106"/>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6"/>
      <c r="Z11" s="106"/>
    </row>
    <row r="12" spans="1:26">
      <c r="A12" s="106"/>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6"/>
      <c r="Z12" s="106"/>
    </row>
    <row r="13" spans="1:26">
      <c r="A13" s="106"/>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6"/>
      <c r="Z13" s="106"/>
    </row>
    <row r="14" spans="1:26">
      <c r="A14" s="106"/>
      <c r="B14" s="106"/>
      <c r="C14" s="106"/>
      <c r="D14" s="106"/>
      <c r="E14" s="106"/>
      <c r="F14" s="106"/>
      <c r="G14" s="106"/>
      <c r="H14" s="106"/>
      <c r="I14" s="106"/>
      <c r="J14" s="106"/>
      <c r="K14" s="106"/>
      <c r="L14" s="106"/>
      <c r="M14" s="106"/>
      <c r="N14" s="106"/>
      <c r="O14" s="106"/>
      <c r="P14" s="106"/>
      <c r="Q14" s="106"/>
      <c r="R14" s="106"/>
      <c r="S14" s="106"/>
      <c r="T14" s="106"/>
      <c r="U14" s="106"/>
      <c r="V14" s="106"/>
      <c r="W14" s="106"/>
      <c r="X14" s="106"/>
      <c r="Y14" s="106"/>
      <c r="Z14" s="106"/>
    </row>
    <row r="15" spans="1:26">
      <c r="A15" s="106"/>
      <c r="B15" s="106"/>
      <c r="C15" s="106"/>
      <c r="D15" s="106"/>
      <c r="E15" s="106"/>
      <c r="F15" s="106"/>
      <c r="G15" s="106"/>
      <c r="H15" s="106"/>
      <c r="I15" s="106"/>
      <c r="J15" s="106"/>
      <c r="K15" s="106"/>
      <c r="L15" s="106"/>
      <c r="M15" s="106"/>
      <c r="N15" s="106"/>
      <c r="O15" s="106"/>
      <c r="P15" s="106"/>
      <c r="Q15" s="106"/>
      <c r="R15" s="106"/>
      <c r="S15" s="106"/>
      <c r="T15" s="106"/>
      <c r="U15" s="106"/>
      <c r="V15" s="106"/>
      <c r="W15" s="106"/>
      <c r="X15" s="106"/>
      <c r="Y15" s="106"/>
      <c r="Z15" s="106"/>
    </row>
    <row r="16" spans="1:26">
      <c r="A16" s="106"/>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6"/>
      <c r="Z16" s="106"/>
    </row>
    <row r="17" spans="1:26">
      <c r="A17" s="106"/>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row>
    <row r="18" spans="1:26">
      <c r="A18" s="106"/>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row>
    <row r="19" spans="1:26">
      <c r="A19" s="106"/>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row>
    <row r="20" spans="1:26">
      <c r="A20" s="106"/>
      <c r="B20" s="106"/>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row>
    <row r="21" spans="1:26">
      <c r="A21" s="106"/>
      <c r="B21" s="106"/>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row>
    <row r="22" spans="1:26">
      <c r="A22" s="106"/>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row>
    <row r="23" spans="1:26">
      <c r="A23" s="106"/>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row>
    <row r="24" spans="1:26" ht="13.5" thickBot="1">
      <c r="A24" s="106"/>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row>
    <row r="25" spans="1:26" ht="13.5" thickBot="1">
      <c r="A25" s="106"/>
      <c r="B25" s="215"/>
      <c r="C25" s="218" t="s">
        <v>140</v>
      </c>
      <c r="D25" s="218" t="s">
        <v>141</v>
      </c>
      <c r="E25" s="218" t="s">
        <v>0</v>
      </c>
      <c r="F25" s="218" t="s">
        <v>1</v>
      </c>
      <c r="G25" s="218" t="s">
        <v>2</v>
      </c>
      <c r="H25" s="218" t="s">
        <v>3</v>
      </c>
      <c r="I25" s="218" t="s">
        <v>4</v>
      </c>
      <c r="J25" s="219" t="s">
        <v>5</v>
      </c>
      <c r="K25" s="106"/>
      <c r="L25" s="106"/>
      <c r="M25" s="106"/>
      <c r="N25" s="106"/>
      <c r="O25" s="106"/>
      <c r="P25" s="106"/>
      <c r="Q25" s="106"/>
      <c r="R25" s="106"/>
      <c r="S25" s="106"/>
      <c r="T25" s="106"/>
      <c r="U25" s="106"/>
      <c r="V25" s="106"/>
      <c r="W25" s="106"/>
      <c r="X25" s="106"/>
      <c r="Y25" s="106"/>
      <c r="Z25" s="106"/>
    </row>
    <row r="26" spans="1:26">
      <c r="A26" s="106"/>
      <c r="B26" s="216" t="s">
        <v>729</v>
      </c>
      <c r="C26" s="208">
        <v>8058.0942690885577</v>
      </c>
      <c r="D26" s="208">
        <v>7886.1650073466508</v>
      </c>
      <c r="E26" s="209">
        <v>7924.8430167134147</v>
      </c>
      <c r="F26" s="209">
        <v>7936.6873455323321</v>
      </c>
      <c r="G26" s="209">
        <v>8093.8951611993189</v>
      </c>
      <c r="H26" s="209">
        <v>8213.0076710505946</v>
      </c>
      <c r="I26" s="209"/>
      <c r="J26" s="210"/>
      <c r="K26" s="106"/>
      <c r="L26" s="106"/>
      <c r="M26" s="106"/>
      <c r="N26" s="106"/>
      <c r="O26" s="106"/>
      <c r="P26" s="106"/>
      <c r="Q26" s="106"/>
      <c r="R26" s="106"/>
      <c r="S26" s="106"/>
      <c r="T26" s="106"/>
      <c r="U26" s="106"/>
      <c r="V26" s="106"/>
      <c r="W26" s="106"/>
      <c r="X26" s="106"/>
      <c r="Y26" s="106"/>
      <c r="Z26" s="106"/>
    </row>
    <row r="27" spans="1:26">
      <c r="A27" s="106"/>
      <c r="B27" s="216" t="s">
        <v>730</v>
      </c>
      <c r="C27" s="208">
        <v>8096.5236829510604</v>
      </c>
      <c r="D27" s="208">
        <v>8161.9940782903932</v>
      </c>
      <c r="E27" s="209">
        <v>8294.4251569161315</v>
      </c>
      <c r="F27" s="209">
        <v>8283.499575173917</v>
      </c>
      <c r="G27" s="209">
        <v>8231.4650147360062</v>
      </c>
      <c r="H27" s="209">
        <v>8230.5647430161371</v>
      </c>
      <c r="I27" s="209"/>
      <c r="J27" s="210"/>
      <c r="K27" s="106"/>
      <c r="L27" s="106"/>
      <c r="M27" s="106"/>
      <c r="N27" s="106"/>
      <c r="O27" s="106"/>
      <c r="P27" s="106"/>
      <c r="Q27" s="106"/>
      <c r="R27" s="106"/>
      <c r="S27" s="106"/>
      <c r="T27" s="106"/>
      <c r="U27" s="106"/>
      <c r="V27" s="106"/>
      <c r="W27" s="106"/>
      <c r="X27" s="106"/>
      <c r="Y27" s="106"/>
      <c r="Z27" s="106"/>
    </row>
    <row r="28" spans="1:26" ht="15" customHeight="1">
      <c r="A28" s="106"/>
      <c r="B28" s="216" t="s">
        <v>731</v>
      </c>
      <c r="C28" s="208">
        <v>8096.5236829510604</v>
      </c>
      <c r="D28" s="208">
        <v>7848.2928585423761</v>
      </c>
      <c r="E28" s="209">
        <v>7650.2726394803676</v>
      </c>
      <c r="F28" s="209">
        <v>7722.1683215341891</v>
      </c>
      <c r="G28" s="209">
        <v>7722.187759010948</v>
      </c>
      <c r="H28" s="209">
        <v>7745.8693176540837</v>
      </c>
      <c r="I28" s="209"/>
      <c r="J28" s="210"/>
      <c r="K28" s="106"/>
      <c r="L28" s="106"/>
      <c r="M28" s="106"/>
      <c r="N28" s="106"/>
      <c r="O28" s="106"/>
      <c r="P28" s="106"/>
      <c r="Q28" s="106"/>
      <c r="R28" s="106"/>
      <c r="S28" s="106"/>
      <c r="T28" s="106"/>
      <c r="U28" s="106"/>
      <c r="V28" s="106"/>
      <c r="W28" s="106"/>
      <c r="X28" s="106"/>
      <c r="Y28" s="106"/>
      <c r="Z28" s="106"/>
    </row>
    <row r="29" spans="1:26" ht="26.5" thickBot="1">
      <c r="A29" s="106"/>
      <c r="B29" s="217" t="s">
        <v>732</v>
      </c>
      <c r="C29" s="212">
        <v>8088.1604900841157</v>
      </c>
      <c r="D29" s="212">
        <v>7786.1672088088053</v>
      </c>
      <c r="E29" s="213">
        <v>7547.7841205557197</v>
      </c>
      <c r="F29" s="213">
        <v>7583.7686669627801</v>
      </c>
      <c r="G29" s="213">
        <v>7563.5995778132046</v>
      </c>
      <c r="H29" s="213">
        <v>7568.7852594692495</v>
      </c>
      <c r="I29" s="213">
        <v>7569.1964536162304</v>
      </c>
      <c r="J29" s="214">
        <v>7552.7030397246554</v>
      </c>
      <c r="K29" s="106"/>
      <c r="L29" s="106"/>
      <c r="M29" s="106"/>
      <c r="N29" s="106"/>
      <c r="O29" s="106"/>
      <c r="P29" s="106"/>
      <c r="Q29" s="106"/>
      <c r="R29" s="106"/>
      <c r="S29" s="106"/>
      <c r="T29" s="106"/>
      <c r="U29" s="106"/>
      <c r="V29" s="106"/>
      <c r="W29" s="106"/>
      <c r="X29" s="106"/>
      <c r="Y29" s="106"/>
      <c r="Z29" s="106"/>
    </row>
    <row r="30" spans="1:26">
      <c r="A30" s="106"/>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row>
    <row r="31" spans="1:26">
      <c r="A31" s="106"/>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row>
    <row r="32" spans="1:26">
      <c r="A32" s="106"/>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row>
    <row r="33" spans="1:26">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row>
    <row r="34" spans="1:26">
      <c r="A34" s="106"/>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row>
    <row r="35" spans="1:26">
      <c r="A35" s="106"/>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row>
    <row r="36" spans="1:26">
      <c r="A36" s="106"/>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row>
    <row r="37" spans="1:26">
      <c r="A37" s="106"/>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row>
    <row r="38" spans="1:26">
      <c r="A38" s="106"/>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row>
    <row r="39" spans="1:26">
      <c r="A39" s="106"/>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row>
    <row r="40" spans="1:26">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row>
    <row r="41" spans="1:26">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row>
    <row r="42" spans="1:26">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row>
    <row r="43" spans="1:26">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row>
    <row r="44" spans="1:26">
      <c r="A44" s="106"/>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row>
    <row r="45" spans="1:26">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row>
    <row r="46" spans="1:26">
      <c r="A46" s="106"/>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row>
    <row r="47" spans="1:26">
      <c r="A47" s="106"/>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row>
    <row r="48" spans="1:26">
      <c r="A48" s="106"/>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row>
    <row r="49" spans="1:26">
      <c r="A49" s="106"/>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row>
    <row r="50" spans="1:26">
      <c r="A50" s="106"/>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row>
    <row r="51" spans="1:26">
      <c r="A51" s="106"/>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row>
    <row r="52" spans="1:26">
      <c r="A52" s="106"/>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row>
    <row r="53" spans="1:26">
      <c r="A53" s="106"/>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row>
    <row r="54" spans="1:26">
      <c r="A54" s="106"/>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spans="1:26">
      <c r="A55" s="106"/>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row>
    <row r="56" spans="1:26">
      <c r="A56" s="106"/>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row>
    <row r="57" spans="1:26">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spans="1:26">
      <c r="A58" s="106"/>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spans="1:26">
      <c r="A59" s="106"/>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spans="1:26">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row>
    <row r="61" spans="1:26">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row>
    <row r="62" spans="1:26">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row>
    <row r="63" spans="1:26">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row>
    <row r="64" spans="1:26">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row>
    <row r="65" spans="1:26">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row>
    <row r="66" spans="1:26">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row>
    <row r="67" spans="1:26">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row>
    <row r="68" spans="1:26">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row>
    <row r="69" spans="1:26">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row>
    <row r="70" spans="1:26">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row>
    <row r="71" spans="1:26">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row>
    <row r="72" spans="1:26">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row>
    <row r="73" spans="1:26">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row>
    <row r="74" spans="1:26">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row>
    <row r="75" spans="1:26">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row>
    <row r="76" spans="1:2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row>
    <row r="77" spans="1:26">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row>
    <row r="78" spans="1:26">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row>
    <row r="79" spans="1:26">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row>
    <row r="80" spans="1:26">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row>
    <row r="81" spans="1:26">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row>
    <row r="82" spans="1:26">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row>
    <row r="83" spans="1:26">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row>
    <row r="84" spans="1:26">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row>
    <row r="85" spans="1:26">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row>
    <row r="86" spans="1:2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row>
    <row r="87" spans="1:26">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row>
    <row r="88" spans="1:26">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row>
    <row r="89" spans="1:26">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row>
    <row r="90" spans="1:26">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row>
    <row r="91" spans="1:26">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row>
    <row r="92" spans="1:26">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row>
    <row r="93" spans="1:26">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row>
    <row r="94" spans="1:26">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row>
    <row r="95" spans="1:26">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row>
    <row r="96" spans="1:2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row>
    <row r="97" spans="1:26">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row>
    <row r="98" spans="1:26">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row>
    <row r="99" spans="1:26">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row>
    <row r="100" spans="1:26">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row>
  </sheetData>
  <hyperlinks>
    <hyperlink ref="A1" location="Contents!A1" display="Contents!A1" xr:uid="{33BBD7A0-644D-4A16-BC48-9600B371A24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28DDD-0F9B-428C-B072-91F5C02C53FD}">
  <sheetPr codeName="Sheet27">
    <tabColor theme="7" tint="0.79998168889431442"/>
    <pageSetUpPr fitToPage="1"/>
  </sheetPr>
  <dimension ref="A1:AZ38"/>
  <sheetViews>
    <sheetView showGridLines="0" zoomScale="85" zoomScaleNormal="85" workbookViewId="0">
      <pane xSplit="4" ySplit="4" topLeftCell="E5" activePane="bottomRight" state="frozen"/>
      <selection pane="topRight" activeCell="E1" sqref="E1"/>
      <selection pane="bottomLeft" activeCell="A5" sqref="A5"/>
      <selection pane="bottomRight" activeCell="I42" sqref="I42"/>
    </sheetView>
  </sheetViews>
  <sheetFormatPr defaultColWidth="10.453125" defaultRowHeight="13"/>
  <cols>
    <col min="1" max="1" width="10.54296875" style="223" customWidth="1"/>
    <col min="2" max="3" width="0.81640625" style="223" customWidth="1"/>
    <col min="4" max="4" width="53.453125" style="223" customWidth="1"/>
    <col min="5" max="17" width="12.26953125" style="223" customWidth="1"/>
    <col min="18" max="18" width="10.453125" style="223"/>
    <col min="19" max="19" width="11.1796875" style="223" customWidth="1"/>
    <col min="20" max="25" width="10.453125" style="223"/>
    <col min="26" max="26" width="10.453125" style="223" customWidth="1"/>
    <col min="27" max="31" width="11.1796875" style="223" customWidth="1"/>
    <col min="32" max="40" width="10.54296875" style="223" bestFit="1" customWidth="1"/>
    <col min="41" max="42" width="11.1796875" style="223" bestFit="1" customWidth="1"/>
    <col min="43" max="44" width="12.26953125" style="223" bestFit="1" customWidth="1"/>
    <col min="45" max="45" width="11.54296875" style="223" bestFit="1" customWidth="1"/>
    <col min="46" max="50" width="12.26953125" style="223" bestFit="1" customWidth="1"/>
    <col min="51" max="16384" width="10.453125" style="223"/>
  </cols>
  <sheetData>
    <row r="1" spans="1:52" ht="33.75" customHeight="1" thickBot="1">
      <c r="A1" s="220" t="s">
        <v>149</v>
      </c>
      <c r="B1" s="220"/>
      <c r="C1" s="220"/>
      <c r="D1" s="221"/>
      <c r="E1" s="222"/>
      <c r="F1" s="222"/>
      <c r="G1" s="222"/>
      <c r="H1" s="222"/>
      <c r="I1" s="222"/>
      <c r="J1" s="222"/>
      <c r="K1" s="222"/>
      <c r="L1" s="222"/>
      <c r="M1" s="222"/>
      <c r="N1" s="222"/>
      <c r="O1" s="222"/>
      <c r="P1" s="222"/>
      <c r="Q1" s="222"/>
      <c r="R1" s="222"/>
      <c r="S1" s="222"/>
    </row>
    <row r="2" spans="1:52" s="225" customFormat="1" ht="21" customHeight="1">
      <c r="A2" s="224"/>
      <c r="B2" s="477" t="s">
        <v>733</v>
      </c>
      <c r="C2" s="478"/>
      <c r="D2" s="478"/>
      <c r="E2" s="478"/>
      <c r="F2" s="478"/>
      <c r="G2" s="478"/>
      <c r="H2" s="478"/>
      <c r="I2" s="478"/>
      <c r="J2" s="478"/>
      <c r="K2" s="478"/>
      <c r="L2" s="478"/>
      <c r="M2" s="478"/>
      <c r="N2" s="478"/>
      <c r="O2" s="478"/>
      <c r="P2" s="478"/>
      <c r="Q2" s="478"/>
      <c r="R2" s="478"/>
      <c r="S2" s="478"/>
      <c r="T2" s="478"/>
      <c r="U2" s="478"/>
      <c r="V2" s="478"/>
      <c r="W2" s="478"/>
      <c r="X2" s="478"/>
      <c r="Y2" s="478"/>
      <c r="Z2" s="479"/>
    </row>
    <row r="3" spans="1:52" s="225" customFormat="1" ht="18" customHeight="1">
      <c r="A3" s="224"/>
      <c r="B3" s="226"/>
      <c r="C3" s="227"/>
      <c r="D3" s="227"/>
      <c r="E3" s="480" t="s">
        <v>734</v>
      </c>
      <c r="F3" s="480"/>
      <c r="G3" s="480"/>
      <c r="H3" s="480"/>
      <c r="I3" s="480"/>
      <c r="J3" s="480"/>
      <c r="K3" s="480"/>
      <c r="L3" s="480"/>
      <c r="M3" s="480"/>
      <c r="N3" s="480"/>
      <c r="O3" s="480"/>
      <c r="P3" s="480"/>
      <c r="Q3" s="480"/>
      <c r="R3" s="480"/>
      <c r="S3" s="480"/>
      <c r="T3" s="481"/>
      <c r="U3" s="482" t="s">
        <v>65</v>
      </c>
      <c r="V3" s="480"/>
      <c r="W3" s="480"/>
      <c r="X3" s="480"/>
      <c r="Y3" s="480"/>
      <c r="Z3" s="483"/>
    </row>
    <row r="4" spans="1:52" s="225" customFormat="1" ht="13.5" customHeight="1">
      <c r="A4" s="224"/>
      <c r="B4" s="228"/>
      <c r="C4" s="229"/>
      <c r="D4" s="229"/>
      <c r="E4" s="230" t="s">
        <v>126</v>
      </c>
      <c r="F4" s="230" t="s">
        <v>127</v>
      </c>
      <c r="G4" s="230" t="s">
        <v>128</v>
      </c>
      <c r="H4" s="230" t="s">
        <v>129</v>
      </c>
      <c r="I4" s="230" t="s">
        <v>130</v>
      </c>
      <c r="J4" s="230" t="s">
        <v>131</v>
      </c>
      <c r="K4" s="230" t="s">
        <v>132</v>
      </c>
      <c r="L4" s="230" t="s">
        <v>133</v>
      </c>
      <c r="M4" s="230" t="s">
        <v>134</v>
      </c>
      <c r="N4" s="231" t="s">
        <v>135</v>
      </c>
      <c r="O4" s="231" t="s">
        <v>136</v>
      </c>
      <c r="P4" s="231" t="s">
        <v>137</v>
      </c>
      <c r="Q4" s="231" t="s">
        <v>138</v>
      </c>
      <c r="R4" s="231" t="s">
        <v>139</v>
      </c>
      <c r="S4" s="231" t="s">
        <v>140</v>
      </c>
      <c r="T4" s="231" t="s">
        <v>141</v>
      </c>
      <c r="U4" s="231" t="s">
        <v>0</v>
      </c>
      <c r="V4" s="231" t="s">
        <v>1</v>
      </c>
      <c r="W4" s="232" t="s">
        <v>2</v>
      </c>
      <c r="X4" s="232" t="s">
        <v>3</v>
      </c>
      <c r="Y4" s="232" t="s">
        <v>4</v>
      </c>
      <c r="Z4" s="233" t="s">
        <v>5</v>
      </c>
    </row>
    <row r="5" spans="1:52">
      <c r="A5" s="234"/>
      <c r="B5" s="235"/>
      <c r="C5" s="236"/>
      <c r="D5" s="236"/>
      <c r="E5" s="237"/>
      <c r="F5" s="237"/>
      <c r="G5" s="237"/>
      <c r="H5" s="237"/>
      <c r="I5" s="237"/>
      <c r="J5" s="237"/>
      <c r="K5" s="237"/>
      <c r="L5" s="237"/>
      <c r="M5" s="237"/>
      <c r="N5" s="237"/>
      <c r="O5" s="237"/>
      <c r="P5" s="238"/>
      <c r="Q5" s="238"/>
      <c r="R5" s="238"/>
      <c r="S5" s="238"/>
      <c r="T5" s="238"/>
      <c r="U5" s="238"/>
      <c r="V5" s="238"/>
      <c r="W5" s="238"/>
      <c r="X5" s="238"/>
      <c r="Y5" s="238"/>
      <c r="Z5" s="239"/>
    </row>
    <row r="6" spans="1:52" s="225" customFormat="1" ht="18" customHeight="1">
      <c r="A6" s="240"/>
      <c r="B6" s="463" t="s">
        <v>735</v>
      </c>
      <c r="C6" s="464"/>
      <c r="D6" s="464"/>
      <c r="E6" s="464"/>
      <c r="F6" s="464"/>
      <c r="G6" s="464"/>
      <c r="H6" s="464"/>
      <c r="I6" s="464"/>
      <c r="J6" s="464"/>
      <c r="K6" s="464"/>
      <c r="L6" s="464"/>
      <c r="M6" s="464"/>
      <c r="N6" s="464"/>
      <c r="O6" s="464"/>
      <c r="P6" s="464"/>
      <c r="Q6" s="464"/>
      <c r="R6" s="464"/>
      <c r="S6" s="464"/>
      <c r="T6" s="464"/>
      <c r="U6" s="464"/>
      <c r="V6" s="464"/>
      <c r="W6" s="464"/>
      <c r="X6" s="464"/>
      <c r="Y6" s="464"/>
      <c r="Z6" s="465"/>
    </row>
    <row r="7" spans="1:52">
      <c r="A7" s="234"/>
      <c r="B7" s="241"/>
      <c r="C7" s="242"/>
      <c r="D7" s="243" t="s">
        <v>736</v>
      </c>
      <c r="E7" s="244">
        <v>256.07760198735463</v>
      </c>
      <c r="F7" s="244">
        <v>267.99917980422123</v>
      </c>
      <c r="G7" s="244">
        <v>285.18699360368055</v>
      </c>
      <c r="H7" s="244">
        <v>291.11867440273596</v>
      </c>
      <c r="I7" s="244">
        <v>287.0364428100936</v>
      </c>
      <c r="J7" s="244">
        <v>283.14996737838152</v>
      </c>
      <c r="K7" s="244">
        <v>287.61510825948511</v>
      </c>
      <c r="L7" s="244">
        <v>289.4599960932544</v>
      </c>
      <c r="M7" s="244">
        <v>288.05417678060718</v>
      </c>
      <c r="N7" s="244">
        <v>291.44417269695703</v>
      </c>
      <c r="O7" s="244">
        <v>294.71996688385099</v>
      </c>
      <c r="P7" s="244">
        <v>301.60795621536812</v>
      </c>
      <c r="Q7" s="244">
        <v>324.08233105167483</v>
      </c>
      <c r="R7" s="244">
        <v>410.82123464762344</v>
      </c>
      <c r="S7" s="244">
        <v>401.25719171999998</v>
      </c>
      <c r="T7" s="244">
        <v>407.45770389400002</v>
      </c>
      <c r="U7" s="244">
        <v>422.94448746678228</v>
      </c>
      <c r="V7" s="244">
        <v>430.19537877771137</v>
      </c>
      <c r="W7" s="244">
        <v>440.0353514465599</v>
      </c>
      <c r="X7" s="244">
        <v>452.28089150009794</v>
      </c>
      <c r="Y7" s="244">
        <v>465.55777213391832</v>
      </c>
      <c r="Z7" s="245">
        <v>479.15889214608609</v>
      </c>
      <c r="AD7" s="246"/>
      <c r="AE7" s="246"/>
      <c r="AF7" s="246"/>
      <c r="AG7" s="246"/>
      <c r="AH7" s="246"/>
      <c r="AI7" s="246"/>
      <c r="AJ7" s="246"/>
      <c r="AK7" s="246"/>
      <c r="AL7" s="246"/>
      <c r="AM7" s="246"/>
      <c r="AN7" s="246"/>
      <c r="AO7" s="246"/>
      <c r="AP7" s="246"/>
      <c r="AQ7" s="246"/>
      <c r="AR7" s="246"/>
      <c r="AS7" s="246"/>
      <c r="AT7" s="246"/>
      <c r="AU7" s="246"/>
      <c r="AV7" s="246"/>
      <c r="AW7" s="246"/>
      <c r="AX7" s="246"/>
      <c r="AY7" s="247"/>
      <c r="AZ7" s="247"/>
    </row>
    <row r="8" spans="1:52">
      <c r="A8" s="234"/>
      <c r="B8" s="241"/>
      <c r="C8" s="242"/>
      <c r="D8" s="243" t="s">
        <v>737</v>
      </c>
      <c r="E8" s="244">
        <v>380.92762210708224</v>
      </c>
      <c r="F8" s="244">
        <v>384.76716666285029</v>
      </c>
      <c r="G8" s="244">
        <v>404.14663270684741</v>
      </c>
      <c r="H8" s="244">
        <v>405.01246134771145</v>
      </c>
      <c r="I8" s="244">
        <v>392.50109932493376</v>
      </c>
      <c r="J8" s="244">
        <v>380.14096232057454</v>
      </c>
      <c r="K8" s="244">
        <v>378.81801207697703</v>
      </c>
      <c r="L8" s="244">
        <v>376.69570091582023</v>
      </c>
      <c r="M8" s="244">
        <v>372.13953737681982</v>
      </c>
      <c r="N8" s="244">
        <v>368.18727656845221</v>
      </c>
      <c r="O8" s="244">
        <v>366.62728388389769</v>
      </c>
      <c r="P8" s="244">
        <v>367.47458496137983</v>
      </c>
      <c r="Q8" s="244">
        <v>385.74267749973728</v>
      </c>
      <c r="R8" s="244">
        <v>463.77568916597306</v>
      </c>
      <c r="S8" s="244">
        <v>456.63363949494783</v>
      </c>
      <c r="T8" s="244">
        <v>434.12332899846604</v>
      </c>
      <c r="U8" s="244">
        <v>422.94448746678228</v>
      </c>
      <c r="V8" s="244">
        <v>426.76485089924529</v>
      </c>
      <c r="W8" s="244">
        <v>430.7195209102083</v>
      </c>
      <c r="X8" s="244">
        <v>435.11940989382686</v>
      </c>
      <c r="Y8" s="244">
        <v>439.65811651308718</v>
      </c>
      <c r="Z8" s="245">
        <v>443.92269810862206</v>
      </c>
      <c r="AD8" s="246"/>
      <c r="AE8" s="246"/>
      <c r="AF8" s="246"/>
      <c r="AG8" s="246"/>
      <c r="AH8" s="246"/>
      <c r="AI8" s="246"/>
      <c r="AJ8" s="246"/>
      <c r="AK8" s="246"/>
      <c r="AL8" s="246"/>
      <c r="AM8" s="246"/>
      <c r="AN8" s="246"/>
      <c r="AO8" s="246"/>
      <c r="AP8" s="246"/>
      <c r="AQ8" s="246"/>
      <c r="AR8" s="246"/>
      <c r="AS8" s="246"/>
      <c r="AT8" s="246"/>
      <c r="AU8" s="246"/>
      <c r="AV8" s="246"/>
      <c r="AW8" s="246"/>
      <c r="AX8" s="246"/>
    </row>
    <row r="9" spans="1:52">
      <c r="A9" s="248"/>
      <c r="B9" s="241"/>
      <c r="C9" s="242"/>
      <c r="D9" s="243" t="s">
        <v>738</v>
      </c>
      <c r="E9" s="244"/>
      <c r="F9" s="244">
        <v>1.0079459542812419</v>
      </c>
      <c r="G9" s="244">
        <v>5.0366735322243006</v>
      </c>
      <c r="H9" s="244">
        <v>0.21423626248349148</v>
      </c>
      <c r="I9" s="244">
        <v>-3.0891301421060335</v>
      </c>
      <c r="J9" s="244">
        <v>-3.1490706715516237</v>
      </c>
      <c r="K9" s="244">
        <v>-0.34801570331214338</v>
      </c>
      <c r="L9" s="244">
        <v>-0.56024557795459895</v>
      </c>
      <c r="M9" s="244">
        <v>-1.209507708190849</v>
      </c>
      <c r="N9" s="244">
        <v>-1.0620373304666253</v>
      </c>
      <c r="O9" s="244">
        <v>-0.42369543540282661</v>
      </c>
      <c r="P9" s="244">
        <v>0.23110693467931487</v>
      </c>
      <c r="Q9" s="244">
        <v>4.9712533290642069</v>
      </c>
      <c r="R9" s="244">
        <v>20.229291757920386</v>
      </c>
      <c r="S9" s="244">
        <v>-1.5399793128158756</v>
      </c>
      <c r="T9" s="244">
        <v>-4.9296215936651011</v>
      </c>
      <c r="U9" s="244">
        <v>-2.5750381942093781</v>
      </c>
      <c r="V9" s="244">
        <v>0.90327774582072973</v>
      </c>
      <c r="W9" s="244">
        <v>0.92666254088875633</v>
      </c>
      <c r="X9" s="244">
        <v>1.0215206810967326</v>
      </c>
      <c r="Y9" s="244">
        <v>1.0430944968342848</v>
      </c>
      <c r="Z9" s="245">
        <v>0.96997676953110012</v>
      </c>
      <c r="AD9" s="246"/>
      <c r="AE9" s="246"/>
      <c r="AF9" s="246"/>
      <c r="AG9" s="246"/>
      <c r="AH9" s="246"/>
      <c r="AI9" s="246"/>
      <c r="AJ9" s="246"/>
      <c r="AK9" s="246"/>
      <c r="AL9" s="246"/>
      <c r="AM9" s="246"/>
      <c r="AN9" s="246"/>
      <c r="AO9" s="246"/>
      <c r="AP9" s="246"/>
      <c r="AQ9" s="246"/>
      <c r="AR9" s="246"/>
      <c r="AS9" s="246"/>
      <c r="AT9" s="246"/>
      <c r="AU9" s="246"/>
      <c r="AV9" s="246"/>
      <c r="AW9" s="246"/>
      <c r="AX9" s="246"/>
    </row>
    <row r="10" spans="1:52" ht="13.5" customHeight="1">
      <c r="A10" s="248"/>
      <c r="B10" s="241"/>
      <c r="C10" s="242"/>
      <c r="D10" s="243" t="s">
        <v>739</v>
      </c>
      <c r="E10" s="244">
        <v>16.341620277592831</v>
      </c>
      <c r="F10" s="244">
        <v>16.925615469315993</v>
      </c>
      <c r="G10" s="244">
        <v>18.265633206775536</v>
      </c>
      <c r="H10" s="244">
        <v>17.883926839879763</v>
      </c>
      <c r="I10" s="244">
        <v>17.154488096780483</v>
      </c>
      <c r="J10" s="244">
        <v>16.411265692039738</v>
      </c>
      <c r="K10" s="244">
        <v>15.944487065159141</v>
      </c>
      <c r="L10" s="244">
        <v>15.434540829242893</v>
      </c>
      <c r="M10" s="244">
        <v>14.908864798954877</v>
      </c>
      <c r="N10" s="244">
        <v>14.473750944050945</v>
      </c>
      <c r="O10" s="244">
        <v>14.042254788615777</v>
      </c>
      <c r="P10" s="244">
        <v>13.87547258472018</v>
      </c>
      <c r="Q10" s="244">
        <v>14.438896482556979</v>
      </c>
      <c r="R10" s="244">
        <v>19.702862553624865</v>
      </c>
      <c r="S10" s="244">
        <v>16.988602142324886</v>
      </c>
      <c r="T10" s="244">
        <v>15.961438797647883</v>
      </c>
      <c r="U10" s="244">
        <v>15.483993838748757</v>
      </c>
      <c r="V10" s="244">
        <v>15.443466853713758</v>
      </c>
      <c r="W10" s="244">
        <v>15.305249680363014</v>
      </c>
      <c r="X10" s="244">
        <v>15.152640984603574</v>
      </c>
      <c r="Y10" s="244">
        <v>15.044731476020557</v>
      </c>
      <c r="Z10" s="245">
        <v>14.938816614001254</v>
      </c>
      <c r="AD10" s="246"/>
      <c r="AE10" s="246"/>
      <c r="AF10" s="246"/>
      <c r="AG10" s="246"/>
      <c r="AH10" s="246"/>
      <c r="AI10" s="246"/>
      <c r="AJ10" s="246"/>
      <c r="AK10" s="246"/>
      <c r="AL10" s="246"/>
      <c r="AM10" s="246"/>
      <c r="AN10" s="246"/>
      <c r="AO10" s="246"/>
      <c r="AP10" s="246"/>
      <c r="AQ10" s="246"/>
      <c r="AR10" s="246"/>
      <c r="AS10" s="246"/>
      <c r="AT10" s="246"/>
      <c r="AU10" s="246"/>
      <c r="AV10" s="246"/>
      <c r="AW10" s="246"/>
      <c r="AX10" s="246"/>
    </row>
    <row r="11" spans="1:52" ht="13.5" customHeight="1">
      <c r="A11" s="248"/>
      <c r="B11" s="249"/>
      <c r="C11" s="250"/>
      <c r="D11" s="251" t="s">
        <v>740</v>
      </c>
      <c r="E11" s="252">
        <v>6193.1142912874648</v>
      </c>
      <c r="F11" s="252">
        <v>6207.1734892171853</v>
      </c>
      <c r="G11" s="252">
        <v>6471.7565117533841</v>
      </c>
      <c r="H11" s="252">
        <v>6433.1856607545878</v>
      </c>
      <c r="I11" s="252">
        <v>6186.7218240916382</v>
      </c>
      <c r="J11" s="252">
        <v>5953.1669255162969</v>
      </c>
      <c r="K11" s="252">
        <v>5892.3547233731206</v>
      </c>
      <c r="L11" s="252">
        <v>5814.1698031049946</v>
      </c>
      <c r="M11" s="252">
        <v>5697.8738574353847</v>
      </c>
      <c r="N11" s="252">
        <v>5595.9765418109619</v>
      </c>
      <c r="O11" s="252">
        <v>5539.1387308051653</v>
      </c>
      <c r="P11" s="252">
        <v>5520.0193020467514</v>
      </c>
      <c r="Q11" s="252">
        <v>5765.6576636459577</v>
      </c>
      <c r="R11" s="252">
        <v>6915.7803649834568</v>
      </c>
      <c r="S11" s="252">
        <v>6783.7110746390617</v>
      </c>
      <c r="T11" s="252">
        <v>6388.0887014963755</v>
      </c>
      <c r="U11" s="252">
        <v>6166.2658872800193</v>
      </c>
      <c r="V11" s="252">
        <v>6172.6818346936197</v>
      </c>
      <c r="W11" s="252">
        <v>6195.1796537955124</v>
      </c>
      <c r="X11" s="252">
        <v>6226.8891629189038</v>
      </c>
      <c r="Y11" s="252">
        <v>6259.1504508314292</v>
      </c>
      <c r="Z11" s="253">
        <v>6287.2178579233459</v>
      </c>
      <c r="AD11" s="246"/>
      <c r="AE11" s="246"/>
      <c r="AF11" s="246"/>
      <c r="AG11" s="246"/>
      <c r="AH11" s="246"/>
      <c r="AI11" s="246"/>
      <c r="AJ11" s="246"/>
      <c r="AK11" s="246"/>
      <c r="AL11" s="246"/>
      <c r="AM11" s="246"/>
      <c r="AN11" s="246"/>
      <c r="AO11" s="246"/>
      <c r="AP11" s="246"/>
      <c r="AQ11" s="246"/>
      <c r="AR11" s="246"/>
      <c r="AS11" s="246"/>
      <c r="AT11" s="246"/>
      <c r="AU11" s="246"/>
      <c r="AV11" s="246"/>
      <c r="AW11" s="246"/>
      <c r="AX11" s="246"/>
    </row>
    <row r="12" spans="1:52" s="225" customFormat="1" ht="18" customHeight="1">
      <c r="A12" s="254"/>
      <c r="B12" s="463" t="s">
        <v>741</v>
      </c>
      <c r="C12" s="464"/>
      <c r="D12" s="464"/>
      <c r="E12" s="464"/>
      <c r="F12" s="464"/>
      <c r="G12" s="464"/>
      <c r="H12" s="464"/>
      <c r="I12" s="464"/>
      <c r="J12" s="464"/>
      <c r="K12" s="464"/>
      <c r="L12" s="464"/>
      <c r="M12" s="464"/>
      <c r="N12" s="464"/>
      <c r="O12" s="464"/>
      <c r="P12" s="464"/>
      <c r="Q12" s="464"/>
      <c r="R12" s="464"/>
      <c r="S12" s="464"/>
      <c r="T12" s="464"/>
      <c r="U12" s="464"/>
      <c r="V12" s="464"/>
      <c r="W12" s="464"/>
      <c r="X12" s="464"/>
      <c r="Y12" s="464"/>
      <c r="Z12" s="465"/>
      <c r="AD12" s="255"/>
      <c r="AE12" s="255"/>
      <c r="AF12" s="255"/>
      <c r="AG12" s="255"/>
      <c r="AH12" s="255"/>
      <c r="AI12" s="255"/>
      <c r="AJ12" s="255"/>
      <c r="AK12" s="255"/>
      <c r="AL12" s="255"/>
      <c r="AM12" s="255"/>
      <c r="AN12" s="255"/>
      <c r="AO12" s="255"/>
      <c r="AP12" s="255"/>
      <c r="AQ12" s="255"/>
      <c r="AR12" s="255"/>
      <c r="AS12" s="255"/>
      <c r="AT12" s="255"/>
      <c r="AU12" s="255"/>
      <c r="AV12" s="255"/>
      <c r="AW12" s="255"/>
      <c r="AX12" s="255"/>
    </row>
    <row r="13" spans="1:52">
      <c r="A13" s="250"/>
      <c r="B13" s="241"/>
      <c r="C13" s="242"/>
      <c r="D13" s="243" t="s">
        <v>742</v>
      </c>
      <c r="E13" s="244">
        <v>48.393902732203536</v>
      </c>
      <c r="F13" s="244">
        <v>52.202337799439491</v>
      </c>
      <c r="G13" s="244">
        <v>59.403747293680247</v>
      </c>
      <c r="H13" s="244">
        <v>50.944261118763784</v>
      </c>
      <c r="I13" s="244">
        <v>44.004184905482461</v>
      </c>
      <c r="J13" s="244">
        <v>42.630329456124855</v>
      </c>
      <c r="K13" s="244">
        <v>46.078749583164061</v>
      </c>
      <c r="L13" s="244">
        <v>49.976395127377096</v>
      </c>
      <c r="M13" s="244">
        <v>48.113456816989761</v>
      </c>
      <c r="N13" s="244">
        <v>49.133819763685388</v>
      </c>
      <c r="O13" s="244">
        <v>52.589608697841825</v>
      </c>
      <c r="P13" s="244">
        <v>56.195963749554949</v>
      </c>
      <c r="Q13" s="244">
        <v>58.971052999999998</v>
      </c>
      <c r="R13" s="244">
        <v>75.52045600000001</v>
      </c>
      <c r="S13" s="244">
        <v>77.158314000000004</v>
      </c>
      <c r="T13" s="244">
        <v>89.791732999999994</v>
      </c>
      <c r="U13" s="244">
        <v>95.583785992908247</v>
      </c>
      <c r="V13" s="244">
        <v>99.200029696154957</v>
      </c>
      <c r="W13" s="244">
        <v>98.062828015251441</v>
      </c>
      <c r="X13" s="244">
        <v>98.348124035993933</v>
      </c>
      <c r="Y13" s="244">
        <v>98.339716566884476</v>
      </c>
      <c r="Z13" s="245">
        <v>97.358047001706282</v>
      </c>
      <c r="AD13" s="246"/>
      <c r="AE13" s="246"/>
      <c r="AF13" s="246"/>
      <c r="AG13" s="246"/>
      <c r="AH13" s="246"/>
      <c r="AI13" s="246"/>
      <c r="AJ13" s="246"/>
      <c r="AK13" s="246"/>
      <c r="AL13" s="246"/>
      <c r="AM13" s="246"/>
      <c r="AN13" s="246"/>
      <c r="AO13" s="246"/>
      <c r="AP13" s="246"/>
      <c r="AQ13" s="246"/>
      <c r="AR13" s="246"/>
      <c r="AS13" s="246"/>
      <c r="AT13" s="246"/>
      <c r="AU13" s="246"/>
      <c r="AV13" s="246"/>
      <c r="AW13" s="246"/>
      <c r="AX13" s="246"/>
    </row>
    <row r="14" spans="1:52">
      <c r="A14" s="250"/>
      <c r="B14" s="241"/>
      <c r="C14" s="242"/>
      <c r="D14" s="243" t="s">
        <v>743</v>
      </c>
      <c r="E14" s="244">
        <v>71.988233836905593</v>
      </c>
      <c r="F14" s="244">
        <v>74.947041341471206</v>
      </c>
      <c r="G14" s="244">
        <v>84.18274667978946</v>
      </c>
      <c r="H14" s="244">
        <v>70.875084291937569</v>
      </c>
      <c r="I14" s="244">
        <v>60.172467235202809</v>
      </c>
      <c r="J14" s="244">
        <v>57.233043724276719</v>
      </c>
      <c r="K14" s="244">
        <v>60.690345586222826</v>
      </c>
      <c r="L14" s="244">
        <v>65.037979153735009</v>
      </c>
      <c r="M14" s="244">
        <v>62.15816677815863</v>
      </c>
      <c r="N14" s="244">
        <v>62.071741283387802</v>
      </c>
      <c r="O14" s="244">
        <v>65.420696131542726</v>
      </c>
      <c r="P14" s="244">
        <v>68.468314677436965</v>
      </c>
      <c r="Q14" s="244">
        <v>70.19096599737739</v>
      </c>
      <c r="R14" s="244">
        <v>85.25496876413996</v>
      </c>
      <c r="S14" s="244">
        <v>87.80672961420683</v>
      </c>
      <c r="T14" s="244">
        <v>95.66805504956713</v>
      </c>
      <c r="U14" s="244">
        <v>95.583785992908247</v>
      </c>
      <c r="V14" s="244">
        <v>98.408974086993794</v>
      </c>
      <c r="W14" s="244">
        <v>95.986775069272596</v>
      </c>
      <c r="X14" s="244">
        <v>94.616373362077582</v>
      </c>
      <c r="Y14" s="244">
        <v>92.868935182958168</v>
      </c>
      <c r="Z14" s="245">
        <v>90.198570069334622</v>
      </c>
      <c r="AD14" s="246"/>
      <c r="AE14" s="246"/>
      <c r="AF14" s="246"/>
      <c r="AG14" s="246"/>
      <c r="AH14" s="246"/>
      <c r="AI14" s="246"/>
      <c r="AJ14" s="246"/>
      <c r="AK14" s="246"/>
      <c r="AL14" s="246"/>
      <c r="AM14" s="246"/>
      <c r="AN14" s="246"/>
      <c r="AO14" s="246"/>
      <c r="AP14" s="246"/>
      <c r="AQ14" s="246"/>
      <c r="AR14" s="246"/>
      <c r="AS14" s="246"/>
      <c r="AT14" s="246"/>
      <c r="AU14" s="246"/>
      <c r="AV14" s="246"/>
      <c r="AW14" s="246"/>
      <c r="AX14" s="246"/>
    </row>
    <row r="15" spans="1:52">
      <c r="A15" s="250"/>
      <c r="B15" s="241"/>
      <c r="C15" s="242"/>
      <c r="D15" s="243" t="s">
        <v>744</v>
      </c>
      <c r="E15" s="244"/>
      <c r="F15" s="244">
        <v>4.1101265399412279</v>
      </c>
      <c r="G15" s="244">
        <v>12.322975227586163</v>
      </c>
      <c r="H15" s="244">
        <v>-15.808063899923553</v>
      </c>
      <c r="I15" s="244">
        <v>-15.100676300644967</v>
      </c>
      <c r="J15" s="244">
        <v>-4.8849974847074762</v>
      </c>
      <c r="K15" s="244">
        <v>6.0407443619491019</v>
      </c>
      <c r="L15" s="244">
        <v>7.1636329065477122</v>
      </c>
      <c r="M15" s="244">
        <v>-4.4278933832940233</v>
      </c>
      <c r="N15" s="244">
        <v>-0.13904125435243442</v>
      </c>
      <c r="O15" s="244">
        <v>5.3952970851346205</v>
      </c>
      <c r="P15" s="244">
        <v>4.658492993969876</v>
      </c>
      <c r="Q15" s="244">
        <v>2.5159832369995527</v>
      </c>
      <c r="R15" s="244">
        <v>21.46145526380905</v>
      </c>
      <c r="S15" s="244">
        <v>2.9930934079940519</v>
      </c>
      <c r="T15" s="244">
        <v>8.9529873961828663</v>
      </c>
      <c r="U15" s="244">
        <v>-8.8084843593005946E-2</v>
      </c>
      <c r="V15" s="244">
        <v>2.9557189692142494</v>
      </c>
      <c r="W15" s="244">
        <v>-2.461359891405801</v>
      </c>
      <c r="X15" s="244">
        <v>-1.4276984576323204</v>
      </c>
      <c r="Y15" s="244">
        <v>-1.8468665803035189</v>
      </c>
      <c r="Z15" s="245">
        <v>-2.8754126537175684</v>
      </c>
      <c r="AD15" s="246"/>
      <c r="AE15" s="246"/>
      <c r="AF15" s="246"/>
      <c r="AG15" s="246"/>
      <c r="AH15" s="246"/>
      <c r="AI15" s="246"/>
      <c r="AJ15" s="246"/>
      <c r="AK15" s="246"/>
      <c r="AL15" s="246"/>
      <c r="AM15" s="246"/>
      <c r="AN15" s="246"/>
      <c r="AO15" s="246"/>
      <c r="AP15" s="246"/>
      <c r="AQ15" s="246"/>
      <c r="AR15" s="246"/>
      <c r="AS15" s="246"/>
      <c r="AT15" s="246"/>
      <c r="AU15" s="246"/>
      <c r="AV15" s="246"/>
      <c r="AW15" s="246"/>
      <c r="AX15" s="246"/>
    </row>
    <row r="16" spans="1:52" ht="13.5" customHeight="1">
      <c r="A16" s="250"/>
      <c r="B16" s="241"/>
      <c r="C16" s="242"/>
      <c r="D16" s="243" t="s">
        <v>745</v>
      </c>
      <c r="E16" s="244">
        <v>3.0882622145121643</v>
      </c>
      <c r="F16" s="244">
        <v>3.2968634338288192</v>
      </c>
      <c r="G16" s="244">
        <v>3.8046863409283649</v>
      </c>
      <c r="H16" s="244">
        <v>3.1295946253839504</v>
      </c>
      <c r="I16" s="244">
        <v>2.6298725652374944</v>
      </c>
      <c r="J16" s="244">
        <v>2.4708378733758902</v>
      </c>
      <c r="K16" s="244">
        <v>2.5544625633665308</v>
      </c>
      <c r="L16" s="244">
        <v>2.6648335573229605</v>
      </c>
      <c r="M16" s="244">
        <v>2.4902156625945739</v>
      </c>
      <c r="N16" s="244">
        <v>2.4400922605816624</v>
      </c>
      <c r="O16" s="244">
        <v>2.5056893578565465</v>
      </c>
      <c r="P16" s="244">
        <v>2.585295043815385</v>
      </c>
      <c r="Q16" s="244">
        <v>2.6273475847056083</v>
      </c>
      <c r="R16" s="244">
        <v>3.6219383008070665</v>
      </c>
      <c r="S16" s="244">
        <v>3.2667623797588403</v>
      </c>
      <c r="T16" s="244">
        <v>3.5174331890582868</v>
      </c>
      <c r="U16" s="244">
        <v>3.4993215357008536</v>
      </c>
      <c r="V16" s="244">
        <v>3.5611548753795277</v>
      </c>
      <c r="W16" s="244">
        <v>3.4108079321399574</v>
      </c>
      <c r="X16" s="244">
        <v>3.2949298611399653</v>
      </c>
      <c r="Y16" s="244">
        <v>3.1778969608763585</v>
      </c>
      <c r="Z16" s="245">
        <v>3.0353480523792151</v>
      </c>
      <c r="AD16" s="246"/>
      <c r="AE16" s="246"/>
      <c r="AF16" s="246"/>
      <c r="AG16" s="246"/>
      <c r="AH16" s="246"/>
      <c r="AI16" s="246"/>
      <c r="AJ16" s="246"/>
      <c r="AK16" s="246"/>
      <c r="AL16" s="246"/>
      <c r="AM16" s="246"/>
      <c r="AN16" s="246"/>
      <c r="AO16" s="246"/>
      <c r="AP16" s="246"/>
      <c r="AQ16" s="246"/>
      <c r="AR16" s="246"/>
      <c r="AS16" s="246"/>
      <c r="AT16" s="246"/>
      <c r="AU16" s="246"/>
      <c r="AV16" s="246"/>
      <c r="AW16" s="246"/>
      <c r="AX16" s="246"/>
    </row>
    <row r="17" spans="1:50" ht="13.5" customHeight="1">
      <c r="A17" s="250"/>
      <c r="B17" s="249"/>
      <c r="C17" s="250"/>
      <c r="D17" s="251" t="s">
        <v>746</v>
      </c>
      <c r="E17" s="252">
        <v>1170.3833849427613</v>
      </c>
      <c r="F17" s="252">
        <v>1209.0670109533569</v>
      </c>
      <c r="G17" s="252">
        <v>1348.0509174436143</v>
      </c>
      <c r="H17" s="252">
        <v>1125.7741908840205</v>
      </c>
      <c r="I17" s="252">
        <v>948.45674800335439</v>
      </c>
      <c r="J17" s="252">
        <v>896.29347194281945</v>
      </c>
      <c r="K17" s="252">
        <v>944.01277942786874</v>
      </c>
      <c r="L17" s="252">
        <v>1003.8390497456755</v>
      </c>
      <c r="M17" s="252">
        <v>951.71127477582422</v>
      </c>
      <c r="N17" s="252">
        <v>943.41122096493359</v>
      </c>
      <c r="O17" s="252">
        <v>988.39973910184892</v>
      </c>
      <c r="P17" s="252">
        <v>1028.4967561437852</v>
      </c>
      <c r="Q17" s="252">
        <v>1049.1374292432743</v>
      </c>
      <c r="R17" s="252">
        <v>1271.3142425740928</v>
      </c>
      <c r="S17" s="252">
        <v>1304.4494154450547</v>
      </c>
      <c r="T17" s="252">
        <v>1407.7474780408136</v>
      </c>
      <c r="U17" s="252">
        <v>1393.5517695840272</v>
      </c>
      <c r="V17" s="252">
        <v>1423.3770317252149</v>
      </c>
      <c r="W17" s="252">
        <v>1380.6091599608999</v>
      </c>
      <c r="X17" s="252">
        <v>1354.032149627091</v>
      </c>
      <c r="Y17" s="252">
        <v>1322.1196554467444</v>
      </c>
      <c r="Z17" s="253">
        <v>1277.4702958763992</v>
      </c>
      <c r="AD17" s="246"/>
      <c r="AE17" s="246"/>
      <c r="AF17" s="246"/>
      <c r="AG17" s="246"/>
      <c r="AH17" s="246"/>
      <c r="AI17" s="246"/>
      <c r="AJ17" s="246"/>
      <c r="AK17" s="246"/>
      <c r="AL17" s="246"/>
      <c r="AM17" s="246"/>
      <c r="AN17" s="246"/>
      <c r="AO17" s="246"/>
      <c r="AP17" s="246"/>
      <c r="AQ17" s="246"/>
      <c r="AR17" s="246"/>
      <c r="AS17" s="246"/>
      <c r="AT17" s="246"/>
      <c r="AU17" s="246"/>
      <c r="AV17" s="246"/>
      <c r="AW17" s="246"/>
      <c r="AX17" s="246"/>
    </row>
    <row r="18" spans="1:50" s="225" customFormat="1" ht="18.75" customHeight="1">
      <c r="A18" s="256"/>
      <c r="B18" s="463" t="s">
        <v>747</v>
      </c>
      <c r="C18" s="464"/>
      <c r="D18" s="464"/>
      <c r="E18" s="464"/>
      <c r="F18" s="464"/>
      <c r="G18" s="464"/>
      <c r="H18" s="464"/>
      <c r="I18" s="464"/>
      <c r="J18" s="464"/>
      <c r="K18" s="464"/>
      <c r="L18" s="464"/>
      <c r="M18" s="464"/>
      <c r="N18" s="464"/>
      <c r="O18" s="464"/>
      <c r="P18" s="464"/>
      <c r="Q18" s="464"/>
      <c r="R18" s="464"/>
      <c r="S18" s="464"/>
      <c r="T18" s="464"/>
      <c r="U18" s="464"/>
      <c r="V18" s="464"/>
      <c r="W18" s="464"/>
      <c r="X18" s="464"/>
      <c r="Y18" s="464"/>
      <c r="Z18" s="465"/>
      <c r="AD18" s="255"/>
      <c r="AE18" s="255"/>
      <c r="AF18" s="255"/>
      <c r="AG18" s="255"/>
      <c r="AH18" s="255"/>
      <c r="AI18" s="255"/>
      <c r="AJ18" s="255"/>
      <c r="AK18" s="255"/>
      <c r="AL18" s="255"/>
      <c r="AM18" s="255"/>
      <c r="AN18" s="255"/>
      <c r="AO18" s="255"/>
      <c r="AP18" s="255"/>
      <c r="AQ18" s="255"/>
      <c r="AR18" s="255"/>
      <c r="AS18" s="255"/>
      <c r="AT18" s="255"/>
      <c r="AU18" s="255"/>
      <c r="AV18" s="255"/>
      <c r="AW18" s="255"/>
      <c r="AX18" s="255"/>
    </row>
    <row r="19" spans="1:50">
      <c r="A19" s="250"/>
      <c r="B19" s="241"/>
      <c r="C19" s="242"/>
      <c r="D19" s="243" t="s">
        <v>748</v>
      </c>
      <c r="E19" s="257">
        <v>286.76629400000002</v>
      </c>
      <c r="F19" s="257">
        <v>299.94735100000003</v>
      </c>
      <c r="G19" s="257">
        <v>318.08264200000002</v>
      </c>
      <c r="H19" s="257">
        <v>324.94498900000002</v>
      </c>
      <c r="I19" s="257">
        <v>313.267403</v>
      </c>
      <c r="J19" s="257">
        <v>309.98998599999999</v>
      </c>
      <c r="K19" s="257">
        <v>308.71881300000001</v>
      </c>
      <c r="L19" s="257">
        <v>310.64616799999999</v>
      </c>
      <c r="M19" s="257">
        <v>309.74895700000008</v>
      </c>
      <c r="N19" s="257">
        <v>286.70990599999999</v>
      </c>
      <c r="O19" s="257">
        <v>288.21220899999997</v>
      </c>
      <c r="P19" s="257">
        <v>294.38957099999999</v>
      </c>
      <c r="Q19" s="257">
        <v>320.23420000000004</v>
      </c>
      <c r="R19" s="257">
        <v>420.93294200000003</v>
      </c>
      <c r="S19" s="257">
        <v>408.75117599999999</v>
      </c>
      <c r="T19" s="257">
        <v>407.45770389400002</v>
      </c>
      <c r="U19" s="257">
        <v>422.94448746678228</v>
      </c>
      <c r="V19" s="257">
        <v>430.19537877771137</v>
      </c>
      <c r="W19" s="257">
        <v>440.0353514465599</v>
      </c>
      <c r="X19" s="257">
        <v>452.28089150009794</v>
      </c>
      <c r="Y19" s="257">
        <v>465.55777213391832</v>
      </c>
      <c r="Z19" s="258">
        <v>479.15889214608609</v>
      </c>
      <c r="AD19" s="246"/>
      <c r="AE19" s="246"/>
      <c r="AF19" s="246"/>
      <c r="AG19" s="246"/>
      <c r="AH19" s="246"/>
      <c r="AI19" s="246"/>
      <c r="AJ19" s="246"/>
      <c r="AK19" s="246"/>
      <c r="AL19" s="246"/>
      <c r="AM19" s="246"/>
      <c r="AN19" s="246"/>
      <c r="AO19" s="246"/>
      <c r="AP19" s="246"/>
      <c r="AQ19" s="246"/>
      <c r="AR19" s="246"/>
      <c r="AS19" s="246"/>
      <c r="AT19" s="246"/>
      <c r="AU19" s="246"/>
      <c r="AV19" s="246"/>
      <c r="AW19" s="246"/>
      <c r="AX19" s="246"/>
    </row>
    <row r="20" spans="1:50">
      <c r="A20" s="250"/>
      <c r="B20" s="259"/>
      <c r="C20" s="242"/>
      <c r="D20" s="243" t="s">
        <v>749</v>
      </c>
      <c r="E20" s="257">
        <v>43.189293280000001</v>
      </c>
      <c r="F20" s="257">
        <v>47.242335060000002</v>
      </c>
      <c r="G20" s="257">
        <v>54.660401890000003</v>
      </c>
      <c r="H20" s="257">
        <v>42.333612796000004</v>
      </c>
      <c r="I20" s="257">
        <v>42.325887692000002</v>
      </c>
      <c r="J20" s="257">
        <v>39.479622184</v>
      </c>
      <c r="K20" s="257">
        <v>41.356101916</v>
      </c>
      <c r="L20" s="257">
        <v>45.539850194000003</v>
      </c>
      <c r="M20" s="257">
        <v>44.195856389342602</v>
      </c>
      <c r="N20" s="257">
        <v>42.526187000000007</v>
      </c>
      <c r="O20" s="257">
        <v>44.997351999999999</v>
      </c>
      <c r="P20" s="257">
        <v>50.808509000000008</v>
      </c>
      <c r="Q20" s="257">
        <v>57.891052999999999</v>
      </c>
      <c r="R20" s="257">
        <v>75.52045600000001</v>
      </c>
      <c r="S20" s="257">
        <v>77.158314000000004</v>
      </c>
      <c r="T20" s="257">
        <v>89.791732999999994</v>
      </c>
      <c r="U20" s="257">
        <v>95.583785992908247</v>
      </c>
      <c r="V20" s="257">
        <v>99.200029696154957</v>
      </c>
      <c r="W20" s="257">
        <v>98.062828015251441</v>
      </c>
      <c r="X20" s="257">
        <v>98.348124035993933</v>
      </c>
      <c r="Y20" s="257">
        <v>98.339716566884476</v>
      </c>
      <c r="Z20" s="258">
        <v>97.358047001706282</v>
      </c>
      <c r="AD20" s="246"/>
      <c r="AE20" s="246"/>
      <c r="AF20" s="246"/>
      <c r="AG20" s="246"/>
      <c r="AH20" s="246"/>
      <c r="AI20" s="246"/>
      <c r="AJ20" s="246"/>
      <c r="AK20" s="246"/>
      <c r="AL20" s="246"/>
      <c r="AM20" s="246"/>
      <c r="AN20" s="246"/>
      <c r="AO20" s="246"/>
      <c r="AP20" s="246"/>
      <c r="AQ20" s="246"/>
      <c r="AR20" s="246"/>
      <c r="AS20" s="246"/>
      <c r="AT20" s="246"/>
      <c r="AU20" s="246"/>
      <c r="AV20" s="246"/>
      <c r="AW20" s="246"/>
      <c r="AX20" s="246"/>
    </row>
    <row r="21" spans="1:50">
      <c r="A21" s="250"/>
      <c r="B21" s="259"/>
      <c r="C21" s="242"/>
      <c r="D21" s="243" t="s">
        <v>750</v>
      </c>
      <c r="E21" s="257">
        <v>329.95558728000003</v>
      </c>
      <c r="F21" s="257">
        <v>347.18968606000004</v>
      </c>
      <c r="G21" s="257">
        <v>372.74304389000002</v>
      </c>
      <c r="H21" s="257">
        <v>367.27860179600003</v>
      </c>
      <c r="I21" s="257">
        <v>355.59329069199998</v>
      </c>
      <c r="J21" s="257">
        <v>349.46960818399998</v>
      </c>
      <c r="K21" s="257">
        <v>350.07491491600001</v>
      </c>
      <c r="L21" s="257">
        <v>356.18601819399998</v>
      </c>
      <c r="M21" s="257">
        <v>353.9448133893427</v>
      </c>
      <c r="N21" s="257">
        <v>329.23609299999998</v>
      </c>
      <c r="O21" s="257">
        <v>333.20956099999995</v>
      </c>
      <c r="P21" s="257">
        <v>345.19808</v>
      </c>
      <c r="Q21" s="257">
        <v>378.12525300000004</v>
      </c>
      <c r="R21" s="257">
        <v>496.45339800000005</v>
      </c>
      <c r="S21" s="257">
        <v>485.90949000000001</v>
      </c>
      <c r="T21" s="257">
        <v>497.24943689400004</v>
      </c>
      <c r="U21" s="257">
        <v>518.52827345969058</v>
      </c>
      <c r="V21" s="257">
        <v>529.39540847386638</v>
      </c>
      <c r="W21" s="257">
        <v>538.09817946181136</v>
      </c>
      <c r="X21" s="257">
        <v>550.62901553609186</v>
      </c>
      <c r="Y21" s="257">
        <v>563.8974887008028</v>
      </c>
      <c r="Z21" s="258">
        <v>576.51693914779241</v>
      </c>
      <c r="AD21" s="246"/>
      <c r="AE21" s="246"/>
      <c r="AF21" s="246"/>
      <c r="AG21" s="246"/>
      <c r="AH21" s="246"/>
      <c r="AI21" s="246"/>
      <c r="AJ21" s="246"/>
      <c r="AK21" s="246"/>
      <c r="AL21" s="246"/>
      <c r="AM21" s="246"/>
      <c r="AN21" s="246"/>
      <c r="AO21" s="246"/>
      <c r="AP21" s="246"/>
      <c r="AQ21" s="246"/>
      <c r="AR21" s="246"/>
      <c r="AS21" s="246"/>
      <c r="AT21" s="246"/>
      <c r="AU21" s="246"/>
      <c r="AV21" s="246"/>
      <c r="AW21" s="246"/>
      <c r="AX21" s="246"/>
    </row>
    <row r="22" spans="1:50">
      <c r="A22" s="250"/>
      <c r="B22" s="259"/>
      <c r="C22" s="242"/>
      <c r="D22" s="243" t="s">
        <v>751</v>
      </c>
      <c r="E22" s="257">
        <v>278.13770599999998</v>
      </c>
      <c r="F22" s="257">
        <v>299.39164900000003</v>
      </c>
      <c r="G22" s="257">
        <v>315.68135799999999</v>
      </c>
      <c r="H22" s="257">
        <v>337.63501100000002</v>
      </c>
      <c r="I22" s="257">
        <v>357.98959699999995</v>
      </c>
      <c r="J22" s="257">
        <v>372.96901399999996</v>
      </c>
      <c r="K22" s="257">
        <v>385.90518700000001</v>
      </c>
      <c r="L22" s="257">
        <v>394.50183200000015</v>
      </c>
      <c r="M22" s="257">
        <v>406.19304299999993</v>
      </c>
      <c r="N22" s="257">
        <v>440.75109399999991</v>
      </c>
      <c r="O22" s="257">
        <v>455.58079100000003</v>
      </c>
      <c r="P22" s="257">
        <v>466.81842899999998</v>
      </c>
      <c r="Q22" s="257">
        <v>472.72580000000022</v>
      </c>
      <c r="R22" s="257">
        <v>560.34305799999993</v>
      </c>
      <c r="S22" s="257">
        <v>527.92882399999974</v>
      </c>
      <c r="T22" s="257">
        <v>643.61429610599987</v>
      </c>
      <c r="U22" s="257">
        <v>659.96315177685642</v>
      </c>
      <c r="V22" s="257">
        <v>660.19409528777669</v>
      </c>
      <c r="W22" s="257">
        <v>679.56195261112384</v>
      </c>
      <c r="X22" s="257">
        <v>705.72939640646803</v>
      </c>
      <c r="Y22" s="257">
        <v>725.7580410542331</v>
      </c>
      <c r="Z22" s="258">
        <v>751.95567760606696</v>
      </c>
      <c r="AD22" s="246"/>
      <c r="AE22" s="246"/>
      <c r="AF22" s="246"/>
      <c r="AG22" s="246"/>
      <c r="AH22" s="246"/>
      <c r="AI22" s="246"/>
      <c r="AJ22" s="246"/>
      <c r="AK22" s="246"/>
      <c r="AL22" s="246"/>
      <c r="AM22" s="246"/>
      <c r="AN22" s="246"/>
      <c r="AO22" s="246"/>
      <c r="AP22" s="246"/>
      <c r="AQ22" s="246"/>
      <c r="AR22" s="246"/>
      <c r="AS22" s="246"/>
      <c r="AT22" s="246"/>
      <c r="AU22" s="246"/>
      <c r="AV22" s="246"/>
      <c r="AW22" s="246"/>
      <c r="AX22" s="246"/>
    </row>
    <row r="23" spans="1:50" ht="15.75" customHeight="1">
      <c r="A23" s="248"/>
      <c r="B23" s="259"/>
      <c r="C23" s="242"/>
      <c r="D23" s="243" t="s">
        <v>752</v>
      </c>
      <c r="E23" s="257">
        <v>19.994706719999996</v>
      </c>
      <c r="F23" s="257">
        <v>38.893664939999994</v>
      </c>
      <c r="G23" s="257">
        <v>32.560598110000001</v>
      </c>
      <c r="H23" s="257">
        <v>39.62638720399999</v>
      </c>
      <c r="I23" s="257">
        <v>32.000112307999991</v>
      </c>
      <c r="J23" s="257">
        <v>28.462377815999996</v>
      </c>
      <c r="K23" s="257">
        <v>30.778898083999977</v>
      </c>
      <c r="L23" s="257">
        <v>37.704149806000011</v>
      </c>
      <c r="M23" s="257">
        <v>36.131143610657396</v>
      </c>
      <c r="N23" s="257">
        <v>43.52381299999999</v>
      </c>
      <c r="O23" s="257">
        <v>51.738647999999976</v>
      </c>
      <c r="P23" s="257">
        <v>45.841490999999998</v>
      </c>
      <c r="Q23" s="257">
        <v>37.233947000000015</v>
      </c>
      <c r="R23" s="257">
        <v>50.100544000000014</v>
      </c>
      <c r="S23" s="257">
        <v>32.492686000000006</v>
      </c>
      <c r="T23" s="257">
        <v>16.54826700000001</v>
      </c>
      <c r="U23" s="257">
        <v>37.782479733008785</v>
      </c>
      <c r="V23" s="257">
        <v>36.758702211611649</v>
      </c>
      <c r="W23" s="257">
        <v>33.997042388490698</v>
      </c>
      <c r="X23" s="257">
        <v>33.894631010589578</v>
      </c>
      <c r="Y23" s="257">
        <v>33.406167171159183</v>
      </c>
      <c r="Z23" s="258">
        <v>33.203153266238346</v>
      </c>
      <c r="AD23" s="246"/>
      <c r="AE23" s="246"/>
      <c r="AF23" s="246"/>
      <c r="AG23" s="246"/>
      <c r="AH23" s="246"/>
      <c r="AI23" s="246"/>
      <c r="AJ23" s="246"/>
      <c r="AK23" s="246"/>
      <c r="AL23" s="246"/>
      <c r="AM23" s="246"/>
      <c r="AN23" s="246"/>
      <c r="AO23" s="246"/>
      <c r="AP23" s="246"/>
      <c r="AQ23" s="246"/>
      <c r="AR23" s="246"/>
      <c r="AS23" s="246"/>
      <c r="AT23" s="246"/>
      <c r="AU23" s="246"/>
      <c r="AV23" s="246"/>
      <c r="AW23" s="246"/>
      <c r="AX23" s="246"/>
    </row>
    <row r="24" spans="1:50" ht="12.75" customHeight="1">
      <c r="A24" s="250"/>
      <c r="B24" s="259"/>
      <c r="C24" s="242"/>
      <c r="D24" s="243" t="s">
        <v>753</v>
      </c>
      <c r="E24" s="257">
        <v>298.13241271999993</v>
      </c>
      <c r="F24" s="257">
        <v>338.28531393999998</v>
      </c>
      <c r="G24" s="257">
        <v>348.24195610999999</v>
      </c>
      <c r="H24" s="257">
        <v>377.26139820399993</v>
      </c>
      <c r="I24" s="257">
        <v>389.98970930799999</v>
      </c>
      <c r="J24" s="257">
        <v>401.43139181599997</v>
      </c>
      <c r="K24" s="257">
        <v>416.684085084</v>
      </c>
      <c r="L24" s="257">
        <v>432.20598180600018</v>
      </c>
      <c r="M24" s="257">
        <v>442.32418661065731</v>
      </c>
      <c r="N24" s="257">
        <v>484.27490699999987</v>
      </c>
      <c r="O24" s="257">
        <v>507.31943900000005</v>
      </c>
      <c r="P24" s="257">
        <v>512.65991999999994</v>
      </c>
      <c r="Q24" s="257">
        <v>509.95974700000022</v>
      </c>
      <c r="R24" s="257">
        <v>610.44360199999983</v>
      </c>
      <c r="S24" s="257">
        <v>560.42150999999967</v>
      </c>
      <c r="T24" s="257">
        <v>660.16256310599999</v>
      </c>
      <c r="U24" s="257">
        <v>697.74563150986501</v>
      </c>
      <c r="V24" s="257">
        <v>696.95279749938823</v>
      </c>
      <c r="W24" s="257">
        <v>713.55899499961458</v>
      </c>
      <c r="X24" s="257">
        <v>739.62402741705773</v>
      </c>
      <c r="Y24" s="257">
        <v>759.16420822539249</v>
      </c>
      <c r="Z24" s="258">
        <v>785.1588308723052</v>
      </c>
      <c r="AD24" s="246"/>
      <c r="AE24" s="246"/>
      <c r="AF24" s="246"/>
      <c r="AG24" s="246"/>
      <c r="AH24" s="246"/>
      <c r="AI24" s="246"/>
      <c r="AJ24" s="246"/>
      <c r="AK24" s="246"/>
      <c r="AL24" s="246"/>
      <c r="AM24" s="246"/>
      <c r="AN24" s="246"/>
      <c r="AO24" s="246"/>
      <c r="AP24" s="246"/>
      <c r="AQ24" s="246"/>
      <c r="AR24" s="246"/>
      <c r="AS24" s="246"/>
      <c r="AT24" s="246"/>
      <c r="AU24" s="246"/>
      <c r="AV24" s="246"/>
      <c r="AW24" s="246"/>
      <c r="AX24" s="246"/>
    </row>
    <row r="25" spans="1:50">
      <c r="A25" s="250"/>
      <c r="B25" s="260"/>
      <c r="C25" s="242"/>
      <c r="D25" s="243" t="s">
        <v>754</v>
      </c>
      <c r="E25" s="257">
        <v>564.904</v>
      </c>
      <c r="F25" s="257">
        <v>599.33900000000006</v>
      </c>
      <c r="G25" s="257">
        <v>633.76400000000001</v>
      </c>
      <c r="H25" s="257">
        <v>662.58</v>
      </c>
      <c r="I25" s="257">
        <v>671.25699999999995</v>
      </c>
      <c r="J25" s="257">
        <v>682.95899999999995</v>
      </c>
      <c r="K25" s="257">
        <v>694.62400000000002</v>
      </c>
      <c r="L25" s="257">
        <v>705.14800000000014</v>
      </c>
      <c r="M25" s="257">
        <v>715.94200000000001</v>
      </c>
      <c r="N25" s="257">
        <v>727.4609999999999</v>
      </c>
      <c r="O25" s="257">
        <v>743.79300000000001</v>
      </c>
      <c r="P25" s="257">
        <v>761.20799999999997</v>
      </c>
      <c r="Q25" s="257">
        <v>792.96000000000026</v>
      </c>
      <c r="R25" s="257">
        <v>981.27599999999995</v>
      </c>
      <c r="S25" s="257">
        <v>936.67999999999972</v>
      </c>
      <c r="T25" s="257">
        <v>1051.0719999999999</v>
      </c>
      <c r="U25" s="257">
        <v>1082.9076392436386</v>
      </c>
      <c r="V25" s="257">
        <v>1090.389474065488</v>
      </c>
      <c r="W25" s="257">
        <v>1119.5973040576837</v>
      </c>
      <c r="X25" s="257">
        <v>1158.010287906566</v>
      </c>
      <c r="Y25" s="257">
        <v>1191.3158131881514</v>
      </c>
      <c r="Z25" s="258">
        <v>1231.1145697521531</v>
      </c>
      <c r="AD25" s="246"/>
      <c r="AE25" s="246"/>
      <c r="AF25" s="246"/>
      <c r="AG25" s="246"/>
      <c r="AH25" s="246"/>
      <c r="AI25" s="246"/>
      <c r="AJ25" s="246"/>
      <c r="AK25" s="246"/>
      <c r="AL25" s="246"/>
      <c r="AM25" s="246"/>
      <c r="AN25" s="246"/>
      <c r="AO25" s="246"/>
      <c r="AP25" s="246"/>
      <c r="AQ25" s="246"/>
      <c r="AR25" s="246"/>
      <c r="AS25" s="246"/>
      <c r="AT25" s="246"/>
      <c r="AU25" s="246"/>
      <c r="AV25" s="246"/>
      <c r="AW25" s="246"/>
      <c r="AX25" s="246"/>
    </row>
    <row r="26" spans="1:50" ht="14.5">
      <c r="A26" s="250"/>
      <c r="B26" s="260"/>
      <c r="C26" s="242"/>
      <c r="D26" s="243" t="s">
        <v>755</v>
      </c>
      <c r="E26" s="257">
        <v>63.183999999999997</v>
      </c>
      <c r="F26" s="257">
        <v>86.135999999999996</v>
      </c>
      <c r="G26" s="257">
        <v>87.221000000000004</v>
      </c>
      <c r="H26" s="257">
        <v>81.96</v>
      </c>
      <c r="I26" s="257">
        <v>74.325999999999993</v>
      </c>
      <c r="J26" s="257">
        <v>67.941999999999993</v>
      </c>
      <c r="K26" s="257">
        <v>72.134999999999977</v>
      </c>
      <c r="L26" s="257">
        <v>83.244000000000014</v>
      </c>
      <c r="M26" s="257">
        <v>80.326999999999998</v>
      </c>
      <c r="N26" s="257">
        <v>86.05</v>
      </c>
      <c r="O26" s="257">
        <v>96.735999999999976</v>
      </c>
      <c r="P26" s="257">
        <v>96.65</v>
      </c>
      <c r="Q26" s="257">
        <v>95.125000000000014</v>
      </c>
      <c r="R26" s="257">
        <v>125.62100000000002</v>
      </c>
      <c r="S26" s="257">
        <v>109.65100000000001</v>
      </c>
      <c r="T26" s="257">
        <v>106.34</v>
      </c>
      <c r="U26" s="257">
        <v>133.36626572591703</v>
      </c>
      <c r="V26" s="257">
        <v>135.95873190776661</v>
      </c>
      <c r="W26" s="257">
        <v>132.05987040374214</v>
      </c>
      <c r="X26" s="257">
        <v>132.24275504658351</v>
      </c>
      <c r="Y26" s="257">
        <v>131.74588373804366</v>
      </c>
      <c r="Z26" s="258">
        <v>130.56120026794463</v>
      </c>
      <c r="AD26" s="246"/>
      <c r="AE26" s="246"/>
      <c r="AF26" s="246"/>
      <c r="AG26" s="246"/>
      <c r="AH26" s="246"/>
      <c r="AI26" s="246"/>
      <c r="AJ26" s="246"/>
      <c r="AK26" s="246"/>
      <c r="AL26" s="246"/>
      <c r="AM26" s="246"/>
      <c r="AN26" s="246"/>
      <c r="AO26" s="246"/>
      <c r="AP26" s="246"/>
      <c r="AQ26" s="246"/>
      <c r="AR26" s="246"/>
      <c r="AS26" s="246"/>
      <c r="AT26" s="246"/>
      <c r="AU26" s="246"/>
      <c r="AV26" s="246"/>
      <c r="AW26" s="246"/>
      <c r="AX26" s="246"/>
    </row>
    <row r="27" spans="1:50" ht="14.5">
      <c r="A27" s="250"/>
      <c r="B27" s="260"/>
      <c r="C27" s="242"/>
      <c r="D27" s="243" t="s">
        <v>756</v>
      </c>
      <c r="E27" s="257">
        <v>628.08799999999997</v>
      </c>
      <c r="F27" s="257">
        <v>685.47500000000002</v>
      </c>
      <c r="G27" s="257">
        <v>720.98500000000001</v>
      </c>
      <c r="H27" s="257">
        <v>744.54</v>
      </c>
      <c r="I27" s="257">
        <v>745.58299999999997</v>
      </c>
      <c r="J27" s="257">
        <v>750.90099999999995</v>
      </c>
      <c r="K27" s="257">
        <v>766.75900000000001</v>
      </c>
      <c r="L27" s="257">
        <v>788.39200000000017</v>
      </c>
      <c r="M27" s="257">
        <v>796.26900000000001</v>
      </c>
      <c r="N27" s="257">
        <v>813.51099999999985</v>
      </c>
      <c r="O27" s="257">
        <v>840.529</v>
      </c>
      <c r="P27" s="257">
        <v>857.85799999999995</v>
      </c>
      <c r="Q27" s="257">
        <v>888.08500000000026</v>
      </c>
      <c r="R27" s="257">
        <v>1106.8969999999999</v>
      </c>
      <c r="S27" s="257">
        <v>1046.3309999999997</v>
      </c>
      <c r="T27" s="257">
        <v>1157.412</v>
      </c>
      <c r="U27" s="257">
        <v>1216.2739049695556</v>
      </c>
      <c r="V27" s="257">
        <v>1226.3482059732546</v>
      </c>
      <c r="W27" s="257">
        <v>1251.6571744614259</v>
      </c>
      <c r="X27" s="257">
        <v>1290.2530429531496</v>
      </c>
      <c r="Y27" s="257">
        <v>1323.0616969261953</v>
      </c>
      <c r="Z27" s="258">
        <v>1361.6757700200976</v>
      </c>
      <c r="AD27" s="246"/>
      <c r="AE27" s="246"/>
      <c r="AF27" s="246"/>
      <c r="AG27" s="246"/>
      <c r="AH27" s="246"/>
      <c r="AI27" s="246"/>
      <c r="AJ27" s="246"/>
      <c r="AK27" s="246"/>
      <c r="AL27" s="246"/>
      <c r="AM27" s="246"/>
      <c r="AN27" s="246"/>
      <c r="AO27" s="246"/>
      <c r="AP27" s="246"/>
      <c r="AQ27" s="246"/>
      <c r="AR27" s="246"/>
      <c r="AS27" s="246"/>
      <c r="AT27" s="246"/>
      <c r="AU27" s="246"/>
      <c r="AV27" s="246"/>
      <c r="AW27" s="246"/>
      <c r="AX27" s="246"/>
    </row>
    <row r="28" spans="1:50" s="225" customFormat="1" ht="18" customHeight="1">
      <c r="A28" s="256"/>
      <c r="B28" s="463" t="s">
        <v>757</v>
      </c>
      <c r="C28" s="464"/>
      <c r="D28" s="464"/>
      <c r="E28" s="464"/>
      <c r="F28" s="464"/>
      <c r="G28" s="464"/>
      <c r="H28" s="464"/>
      <c r="I28" s="464"/>
      <c r="J28" s="464"/>
      <c r="K28" s="464"/>
      <c r="L28" s="464"/>
      <c r="M28" s="464"/>
      <c r="N28" s="464"/>
      <c r="O28" s="464"/>
      <c r="P28" s="464"/>
      <c r="Q28" s="464"/>
      <c r="R28" s="464"/>
      <c r="S28" s="464"/>
      <c r="T28" s="464"/>
      <c r="U28" s="464"/>
      <c r="V28" s="464"/>
      <c r="W28" s="464"/>
      <c r="X28" s="464"/>
      <c r="Y28" s="464"/>
      <c r="Z28" s="465"/>
      <c r="AD28" s="255"/>
      <c r="AE28" s="255"/>
      <c r="AF28" s="255"/>
      <c r="AG28" s="255"/>
      <c r="AH28" s="255"/>
      <c r="AI28" s="255"/>
      <c r="AJ28" s="255"/>
      <c r="AK28" s="255"/>
      <c r="AL28" s="255"/>
      <c r="AM28" s="255"/>
      <c r="AN28" s="255"/>
      <c r="AO28" s="255"/>
      <c r="AP28" s="255"/>
      <c r="AQ28" s="255"/>
      <c r="AR28" s="255"/>
      <c r="AS28" s="255"/>
      <c r="AT28" s="255"/>
      <c r="AU28" s="255"/>
      <c r="AV28" s="255"/>
      <c r="AW28" s="255"/>
      <c r="AX28" s="255"/>
    </row>
    <row r="29" spans="1:50" s="225" customFormat="1" ht="18" customHeight="1">
      <c r="A29" s="256"/>
      <c r="B29" s="228"/>
      <c r="C29" s="229"/>
      <c r="D29" s="229"/>
      <c r="E29" s="466" t="s">
        <v>734</v>
      </c>
      <c r="F29" s="466"/>
      <c r="G29" s="466"/>
      <c r="H29" s="466"/>
      <c r="I29" s="466"/>
      <c r="J29" s="466"/>
      <c r="K29" s="466"/>
      <c r="L29" s="466"/>
      <c r="M29" s="466"/>
      <c r="N29" s="466"/>
      <c r="O29" s="466"/>
      <c r="P29" s="466"/>
      <c r="Q29" s="466"/>
      <c r="R29" s="466"/>
      <c r="S29" s="261"/>
      <c r="T29" s="261"/>
      <c r="U29" s="467" t="s">
        <v>65</v>
      </c>
      <c r="V29" s="466"/>
      <c r="W29" s="466"/>
      <c r="X29" s="466"/>
      <c r="Y29" s="466"/>
      <c r="Z29" s="468"/>
      <c r="AD29" s="255"/>
      <c r="AE29" s="255"/>
      <c r="AF29" s="255"/>
      <c r="AG29" s="255"/>
      <c r="AH29" s="255"/>
      <c r="AI29" s="255"/>
      <c r="AJ29" s="255"/>
      <c r="AK29" s="255"/>
      <c r="AL29" s="255"/>
      <c r="AM29" s="255"/>
      <c r="AN29" s="255"/>
      <c r="AO29" s="255"/>
      <c r="AP29" s="255"/>
      <c r="AQ29" s="255"/>
      <c r="AR29" s="255"/>
      <c r="AS29" s="255"/>
      <c r="AT29" s="255"/>
      <c r="AU29" s="255"/>
      <c r="AV29" s="255"/>
      <c r="AW29" s="255"/>
      <c r="AX29" s="255"/>
    </row>
    <row r="30" spans="1:50" s="225" customFormat="1">
      <c r="A30" s="262"/>
      <c r="B30" s="228"/>
      <c r="C30" s="229"/>
      <c r="D30" s="229"/>
      <c r="E30" s="230" t="s">
        <v>126</v>
      </c>
      <c r="F30" s="230" t="s">
        <v>127</v>
      </c>
      <c r="G30" s="230" t="s">
        <v>128</v>
      </c>
      <c r="H30" s="230" t="s">
        <v>129</v>
      </c>
      <c r="I30" s="230" t="s">
        <v>130</v>
      </c>
      <c r="J30" s="230" t="s">
        <v>131</v>
      </c>
      <c r="K30" s="230" t="s">
        <v>132</v>
      </c>
      <c r="L30" s="230" t="s">
        <v>133</v>
      </c>
      <c r="M30" s="230" t="s">
        <v>134</v>
      </c>
      <c r="N30" s="230" t="s">
        <v>135</v>
      </c>
      <c r="O30" s="231" t="s">
        <v>136</v>
      </c>
      <c r="P30" s="231" t="s">
        <v>137</v>
      </c>
      <c r="Q30" s="231" t="s">
        <v>138</v>
      </c>
      <c r="R30" s="231" t="s">
        <v>139</v>
      </c>
      <c r="S30" s="231" t="s">
        <v>140</v>
      </c>
      <c r="T30" s="231" t="s">
        <v>141</v>
      </c>
      <c r="U30" s="231" t="s">
        <v>0</v>
      </c>
      <c r="V30" s="231" t="s">
        <v>1</v>
      </c>
      <c r="W30" s="231" t="s">
        <v>2</v>
      </c>
      <c r="X30" s="231" t="s">
        <v>3</v>
      </c>
      <c r="Y30" s="231" t="s">
        <v>4</v>
      </c>
      <c r="Z30" s="263"/>
      <c r="AD30" s="255"/>
      <c r="AE30" s="255"/>
      <c r="AF30" s="255"/>
      <c r="AG30" s="255"/>
      <c r="AH30" s="255"/>
      <c r="AI30" s="255"/>
      <c r="AJ30" s="255"/>
      <c r="AK30" s="255"/>
      <c r="AL30" s="255"/>
      <c r="AM30" s="255"/>
      <c r="AN30" s="255"/>
      <c r="AO30" s="255"/>
      <c r="AP30" s="255"/>
      <c r="AQ30" s="255"/>
      <c r="AR30" s="255"/>
      <c r="AS30" s="255"/>
      <c r="AT30" s="255"/>
      <c r="AU30" s="255"/>
      <c r="AV30" s="255"/>
      <c r="AW30" s="255"/>
      <c r="AX30" s="255"/>
    </row>
    <row r="31" spans="1:50" ht="13.5" customHeight="1">
      <c r="A31" s="264"/>
      <c r="B31" s="265" t="s">
        <v>62</v>
      </c>
      <c r="C31" s="266"/>
      <c r="D31" s="267"/>
      <c r="E31" s="268">
        <v>1567.027</v>
      </c>
      <c r="F31" s="268">
        <v>1583.394</v>
      </c>
      <c r="G31" s="268">
        <v>1561.3309999999999</v>
      </c>
      <c r="H31" s="268">
        <v>1627.8230000000001</v>
      </c>
      <c r="I31" s="268">
        <v>1673.2439999999999</v>
      </c>
      <c r="J31" s="268">
        <v>1725.3389999999999</v>
      </c>
      <c r="K31" s="268">
        <v>1803.8530000000001</v>
      </c>
      <c r="L31" s="268">
        <v>1875.404</v>
      </c>
      <c r="M31" s="268">
        <v>1932.1</v>
      </c>
      <c r="N31" s="268">
        <v>2013.605</v>
      </c>
      <c r="O31" s="268">
        <v>2098.808</v>
      </c>
      <c r="P31" s="268">
        <v>2173.6770000000001</v>
      </c>
      <c r="Q31" s="268">
        <v>2244.509</v>
      </c>
      <c r="R31" s="268">
        <v>2085.0839999999998</v>
      </c>
      <c r="S31" s="268">
        <v>2361.92</v>
      </c>
      <c r="T31" s="268">
        <v>2552.7629999999999</v>
      </c>
      <c r="U31" s="268">
        <v>2731.4948059999997</v>
      </c>
      <c r="V31" s="268">
        <v>2785.6140260000002</v>
      </c>
      <c r="W31" s="268">
        <v>2875.0615680000001</v>
      </c>
      <c r="X31" s="268">
        <v>2984.8320960000001</v>
      </c>
      <c r="Y31" s="268">
        <v>3094.4904059999999</v>
      </c>
      <c r="Z31" s="269">
        <v>3207.4755620000001</v>
      </c>
      <c r="AD31" s="246"/>
      <c r="AE31" s="246"/>
      <c r="AF31" s="246"/>
      <c r="AG31" s="246"/>
      <c r="AH31" s="246"/>
      <c r="AI31" s="246"/>
      <c r="AJ31" s="246"/>
      <c r="AK31" s="246"/>
      <c r="AL31" s="246"/>
      <c r="AM31" s="246"/>
      <c r="AN31" s="246"/>
      <c r="AO31" s="246"/>
      <c r="AP31" s="246"/>
      <c r="AQ31" s="246"/>
      <c r="AR31" s="246"/>
      <c r="AS31" s="246"/>
      <c r="AT31" s="246"/>
      <c r="AU31" s="246"/>
      <c r="AV31" s="246"/>
      <c r="AW31" s="246"/>
      <c r="AX31" s="246"/>
    </row>
    <row r="32" spans="1:50" ht="13.5" customHeight="1">
      <c r="A32" s="264"/>
      <c r="B32" s="265" t="s">
        <v>758</v>
      </c>
      <c r="C32" s="266"/>
      <c r="D32" s="267"/>
      <c r="E32" s="244">
        <v>2.3696682464454852</v>
      </c>
      <c r="F32" s="244">
        <v>3.6111111111111001</v>
      </c>
      <c r="G32" s="244">
        <v>1.3106940720881965</v>
      </c>
      <c r="H32" s="244">
        <v>1.8617021276595693</v>
      </c>
      <c r="I32" s="244">
        <v>1.7406440382941923</v>
      </c>
      <c r="J32" s="244">
        <v>1.8534359851724957</v>
      </c>
      <c r="K32" s="244">
        <v>1.9316909294512925</v>
      </c>
      <c r="L32" s="244">
        <v>1.2084592145015023</v>
      </c>
      <c r="M32" s="244">
        <v>0.73270013568520653</v>
      </c>
      <c r="N32" s="244">
        <v>2.2629310344827616</v>
      </c>
      <c r="O32" s="244">
        <v>1.554267650158053</v>
      </c>
      <c r="P32" s="244">
        <v>2.1011673151751182</v>
      </c>
      <c r="Q32" s="244">
        <v>2.3628048780487632</v>
      </c>
      <c r="R32" s="244">
        <v>5.4355919583022967</v>
      </c>
      <c r="S32" s="244">
        <v>-0.80037664783426976</v>
      </c>
      <c r="T32" s="244">
        <v>6.8106312292358808</v>
      </c>
      <c r="U32" s="244">
        <v>6.5443909514110175</v>
      </c>
      <c r="V32" s="244">
        <v>0.8038449912727117</v>
      </c>
      <c r="W32" s="244">
        <v>1.3481709104356412</v>
      </c>
      <c r="X32" s="244">
        <v>1.7435225739804423</v>
      </c>
      <c r="Y32" s="244">
        <v>1.8729080096689756</v>
      </c>
      <c r="Z32" s="245">
        <v>1.9327437807693997</v>
      </c>
      <c r="AD32" s="246"/>
      <c r="AE32" s="246"/>
      <c r="AF32" s="246"/>
      <c r="AG32" s="246"/>
      <c r="AH32" s="246"/>
      <c r="AI32" s="246"/>
      <c r="AJ32" s="246"/>
      <c r="AK32" s="246"/>
      <c r="AL32" s="246"/>
      <c r="AM32" s="246"/>
      <c r="AN32" s="246"/>
      <c r="AO32" s="246"/>
      <c r="AP32" s="246"/>
      <c r="AQ32" s="246"/>
      <c r="AR32" s="246"/>
      <c r="AS32" s="246"/>
      <c r="AT32" s="246"/>
      <c r="AU32" s="246"/>
      <c r="AV32" s="246"/>
      <c r="AW32" s="246"/>
      <c r="AX32" s="246"/>
    </row>
    <row r="33" spans="1:50" s="225" customFormat="1" ht="17.25" customHeight="1" thickBot="1">
      <c r="A33" s="262"/>
      <c r="B33" s="270"/>
      <c r="C33" s="271"/>
      <c r="D33" s="272"/>
      <c r="E33" s="469" t="s">
        <v>759</v>
      </c>
      <c r="F33" s="469"/>
      <c r="G33" s="469"/>
      <c r="H33" s="469"/>
      <c r="I33" s="469"/>
      <c r="J33" s="469"/>
      <c r="K33" s="469"/>
      <c r="L33" s="469"/>
      <c r="M33" s="469"/>
      <c r="N33" s="469"/>
      <c r="O33" s="469"/>
      <c r="P33" s="469"/>
      <c r="Q33" s="469"/>
      <c r="R33" s="469"/>
      <c r="S33" s="469"/>
      <c r="T33" s="470"/>
      <c r="U33" s="471" t="s">
        <v>760</v>
      </c>
      <c r="V33" s="472"/>
      <c r="W33" s="472"/>
      <c r="X33" s="472"/>
      <c r="Y33" s="472"/>
      <c r="Z33" s="473"/>
      <c r="AD33" s="255"/>
      <c r="AE33" s="255"/>
      <c r="AF33" s="255"/>
      <c r="AG33" s="255"/>
      <c r="AH33" s="255"/>
      <c r="AI33" s="255"/>
      <c r="AJ33" s="255"/>
      <c r="AK33" s="255"/>
      <c r="AL33" s="255"/>
      <c r="AM33" s="255"/>
      <c r="AN33" s="255"/>
      <c r="AO33" s="255"/>
      <c r="AP33" s="255"/>
      <c r="AQ33" s="255"/>
      <c r="AR33" s="255"/>
      <c r="AS33" s="255"/>
      <c r="AT33" s="255"/>
      <c r="AU33" s="255"/>
      <c r="AV33" s="255"/>
      <c r="AW33" s="255"/>
      <c r="AX33" s="255"/>
    </row>
    <row r="34" spans="1:50" ht="12.75" customHeight="1">
      <c r="A34" s="264"/>
      <c r="B34" s="273" t="s">
        <v>761</v>
      </c>
      <c r="C34" s="274"/>
      <c r="D34" s="275"/>
      <c r="E34" s="276">
        <v>61508.25</v>
      </c>
      <c r="F34" s="276">
        <v>61987.5</v>
      </c>
      <c r="G34" s="276">
        <v>62447.75</v>
      </c>
      <c r="H34" s="276">
        <v>62956.75</v>
      </c>
      <c r="I34" s="276">
        <v>63442.5</v>
      </c>
      <c r="J34" s="276">
        <v>63855.25</v>
      </c>
      <c r="K34" s="276">
        <v>64289.75</v>
      </c>
      <c r="L34" s="276">
        <v>64789.25</v>
      </c>
      <c r="M34" s="276">
        <v>65312</v>
      </c>
      <c r="N34" s="276">
        <v>65795</v>
      </c>
      <c r="O34" s="276">
        <v>66188.5</v>
      </c>
      <c r="P34" s="276">
        <v>66571.25</v>
      </c>
      <c r="Q34" s="276">
        <v>66903.5</v>
      </c>
      <c r="R34" s="276">
        <v>67060.5</v>
      </c>
      <c r="S34" s="276">
        <v>67313.25</v>
      </c>
      <c r="T34" s="276">
        <v>67958.25</v>
      </c>
      <c r="U34" s="276">
        <v>68590.050315418019</v>
      </c>
      <c r="V34" s="276">
        <v>69137.671813993264</v>
      </c>
      <c r="W34" s="276">
        <v>69524.944389034063</v>
      </c>
      <c r="X34" s="276">
        <v>69877.493963592759</v>
      </c>
      <c r="Y34" s="276">
        <v>70242.458615879019</v>
      </c>
      <c r="Z34" s="277">
        <v>70607.176041971732</v>
      </c>
      <c r="AD34" s="246"/>
      <c r="AE34" s="246"/>
      <c r="AF34" s="246"/>
      <c r="AG34" s="246"/>
      <c r="AH34" s="246"/>
      <c r="AI34" s="246"/>
      <c r="AJ34" s="246"/>
      <c r="AK34" s="246"/>
      <c r="AL34" s="246"/>
      <c r="AM34" s="246"/>
      <c r="AN34" s="246"/>
      <c r="AO34" s="246"/>
      <c r="AP34" s="246"/>
      <c r="AQ34" s="246"/>
      <c r="AR34" s="246"/>
      <c r="AS34" s="246"/>
      <c r="AT34" s="246"/>
      <c r="AU34" s="246"/>
      <c r="AV34" s="246"/>
      <c r="AW34" s="246"/>
      <c r="AX34" s="246"/>
    </row>
    <row r="35" spans="1:50" ht="13.5" customHeight="1">
      <c r="A35" s="264"/>
      <c r="B35" s="474" t="s">
        <v>762</v>
      </c>
      <c r="C35" s="475"/>
      <c r="D35" s="475"/>
      <c r="E35" s="475"/>
      <c r="F35" s="475"/>
      <c r="G35" s="475"/>
      <c r="H35" s="475"/>
      <c r="I35" s="475"/>
      <c r="J35" s="475"/>
      <c r="K35" s="475"/>
      <c r="L35" s="475"/>
      <c r="M35" s="475"/>
      <c r="N35" s="475"/>
      <c r="O35" s="475"/>
      <c r="P35" s="475"/>
      <c r="Q35" s="475"/>
      <c r="R35" s="475"/>
      <c r="S35" s="475"/>
      <c r="T35" s="475"/>
      <c r="U35" s="475"/>
      <c r="V35" s="475"/>
      <c r="W35" s="475"/>
      <c r="X35" s="475"/>
      <c r="Y35" s="475"/>
      <c r="Z35" s="476"/>
    </row>
    <row r="36" spans="1:50" ht="13.5" customHeight="1">
      <c r="A36" s="264"/>
      <c r="B36" s="278" t="s">
        <v>763</v>
      </c>
      <c r="C36" s="279"/>
      <c r="D36" s="279"/>
      <c r="E36" s="279"/>
      <c r="F36" s="279"/>
      <c r="G36" s="279"/>
      <c r="H36" s="279"/>
      <c r="I36" s="279"/>
      <c r="J36" s="279"/>
      <c r="K36" s="279"/>
      <c r="L36" s="279"/>
      <c r="M36" s="279"/>
      <c r="N36" s="279"/>
      <c r="O36" s="279"/>
      <c r="P36" s="279"/>
      <c r="Q36" s="279"/>
      <c r="R36" s="279"/>
      <c r="S36" s="279"/>
      <c r="T36" s="279"/>
      <c r="U36" s="279"/>
      <c r="V36" s="279"/>
      <c r="W36" s="279"/>
      <c r="X36" s="279"/>
      <c r="Y36" s="279"/>
      <c r="Z36" s="239"/>
    </row>
    <row r="37" spans="1:50" ht="15.75" customHeight="1" thickBot="1">
      <c r="B37" s="280" t="s">
        <v>764</v>
      </c>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2"/>
    </row>
    <row r="38" spans="1:50">
      <c r="B38" s="283"/>
      <c r="C38" s="283"/>
      <c r="D38" s="283"/>
      <c r="E38" s="246"/>
      <c r="F38" s="246"/>
      <c r="G38" s="246"/>
      <c r="H38" s="246"/>
      <c r="I38" s="246"/>
      <c r="J38" s="246"/>
      <c r="K38" s="246"/>
      <c r="L38" s="246"/>
      <c r="M38" s="246"/>
      <c r="N38" s="246"/>
      <c r="O38" s="246"/>
      <c r="P38" s="246"/>
      <c r="Q38" s="246"/>
      <c r="R38" s="246"/>
      <c r="S38" s="246"/>
      <c r="T38" s="246"/>
      <c r="U38" s="246"/>
      <c r="V38" s="246"/>
      <c r="W38" s="246"/>
      <c r="X38" s="246"/>
      <c r="Y38" s="246"/>
      <c r="Z38" s="246"/>
    </row>
  </sheetData>
  <mergeCells count="12">
    <mergeCell ref="B35:Z35"/>
    <mergeCell ref="B2:Z2"/>
    <mergeCell ref="E3:T3"/>
    <mergeCell ref="U3:Z3"/>
    <mergeCell ref="B6:Z6"/>
    <mergeCell ref="B12:Z12"/>
    <mergeCell ref="B18:Z18"/>
    <mergeCell ref="B28:Z28"/>
    <mergeCell ref="E29:R29"/>
    <mergeCell ref="U29:Z29"/>
    <mergeCell ref="E33:T33"/>
    <mergeCell ref="U33:Z33"/>
  </mergeCells>
  <hyperlinks>
    <hyperlink ref="A1" location="Contents!A1" display="Back to contents" xr:uid="{04354AD9-2C40-4B68-ABEA-20EE51D2C5A7}"/>
  </hyperlinks>
  <pageMargins left="0.74803149606299213" right="0.74803149606299213" top="0.98425196850393704" bottom="0.98425196850393704" header="0.51181102362204722" footer="0.51181102362204722"/>
  <pageSetup paperSize="9" scale="21" orientation="landscape" r:id="rId1"/>
  <headerFooter alignWithMargins="0">
    <oddHeader>&amp;C&amp;"Futura Bk BT,Book"&amp;8March 2014 &amp;"Futura Bk BT,Book Italic"Economic and fiscal outlook&amp;"Futura Bk BT,Book": Fiscal supplementary tables</oddHeader>
  </headerFooter>
  <colBreaks count="1" manualBreakCount="1">
    <brk id="21"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FF00F-0B1B-4280-AFAB-87A137916D1E}">
  <sheetPr codeName="Sheet28">
    <tabColor theme="6"/>
    <pageSetUpPr fitToPage="1"/>
  </sheetPr>
  <dimension ref="A1:X74"/>
  <sheetViews>
    <sheetView topLeftCell="A2" zoomScaleNormal="100" workbookViewId="0">
      <selection activeCell="G40" sqref="G40"/>
    </sheetView>
  </sheetViews>
  <sheetFormatPr defaultColWidth="9.453125" defaultRowHeight="12.5"/>
  <cols>
    <col min="1" max="1" width="9.453125" style="291" customWidth="1"/>
    <col min="2" max="2" width="2.54296875" style="291" customWidth="1"/>
    <col min="3" max="3" width="29.54296875" style="291" customWidth="1"/>
    <col min="4" max="10" width="10" style="291" customWidth="1"/>
    <col min="11" max="11" width="11.54296875" style="291" customWidth="1"/>
    <col min="12" max="16384" width="9.453125" style="291"/>
  </cols>
  <sheetData>
    <row r="1" spans="1:22" ht="33.75" customHeight="1" thickBot="1">
      <c r="A1" s="220" t="s">
        <v>149</v>
      </c>
      <c r="B1" s="289"/>
      <c r="C1" s="290"/>
      <c r="D1" s="289"/>
      <c r="E1" s="289"/>
      <c r="F1" s="289"/>
      <c r="G1" s="289"/>
      <c r="H1" s="289"/>
      <c r="I1" s="289"/>
      <c r="J1" s="289"/>
      <c r="L1" s="292"/>
      <c r="M1" s="292"/>
      <c r="N1" s="292"/>
      <c r="O1" s="292"/>
      <c r="P1" s="292"/>
      <c r="Q1" s="292"/>
      <c r="R1" s="292"/>
      <c r="S1" s="292"/>
      <c r="T1" s="292"/>
      <c r="U1" s="292"/>
      <c r="V1" s="292"/>
    </row>
    <row r="2" spans="1:22" ht="18" customHeight="1" thickBot="1">
      <c r="A2" s="289"/>
      <c r="B2" s="487" t="s">
        <v>1071</v>
      </c>
      <c r="C2" s="488"/>
      <c r="D2" s="488"/>
      <c r="E2" s="488"/>
      <c r="F2" s="488"/>
      <c r="G2" s="488"/>
      <c r="H2" s="488"/>
      <c r="I2" s="488"/>
      <c r="J2" s="489"/>
      <c r="K2" s="292"/>
      <c r="L2" s="292"/>
      <c r="M2" s="292"/>
      <c r="N2" s="292"/>
      <c r="O2" s="292"/>
      <c r="P2" s="292"/>
      <c r="Q2" s="490"/>
      <c r="R2" s="490"/>
      <c r="S2" s="292"/>
      <c r="T2" s="292"/>
      <c r="U2" s="292"/>
    </row>
    <row r="3" spans="1:22" ht="12.75" customHeight="1">
      <c r="A3" s="289"/>
      <c r="B3" s="293"/>
      <c r="C3" s="294"/>
      <c r="D3" s="491" t="s">
        <v>1072</v>
      </c>
      <c r="E3" s="491"/>
      <c r="F3" s="491"/>
      <c r="G3" s="491"/>
      <c r="H3" s="491"/>
      <c r="I3" s="491"/>
      <c r="J3" s="492"/>
      <c r="K3" s="292"/>
      <c r="L3" s="292"/>
      <c r="M3" s="292"/>
      <c r="N3" s="292"/>
      <c r="O3" s="292"/>
      <c r="P3" s="292"/>
      <c r="Q3" s="292"/>
      <c r="R3" s="292"/>
      <c r="S3" s="292"/>
      <c r="T3" s="292"/>
      <c r="U3" s="292"/>
    </row>
    <row r="4" spans="1:22" ht="12.75" customHeight="1">
      <c r="A4" s="295"/>
      <c r="B4" s="296"/>
      <c r="C4" s="297"/>
      <c r="D4" s="298" t="s">
        <v>734</v>
      </c>
      <c r="E4" s="493" t="s">
        <v>65</v>
      </c>
      <c r="F4" s="493"/>
      <c r="G4" s="493"/>
      <c r="H4" s="493"/>
      <c r="I4" s="493"/>
      <c r="J4" s="494"/>
      <c r="K4" s="292"/>
      <c r="L4" s="292"/>
      <c r="M4" s="292"/>
      <c r="N4" s="292"/>
      <c r="O4" s="292"/>
      <c r="P4" s="292"/>
      <c r="Q4" s="292"/>
      <c r="R4" s="292"/>
      <c r="S4" s="292"/>
      <c r="T4" s="292"/>
      <c r="U4" s="292"/>
    </row>
    <row r="5" spans="1:22" ht="12.75" customHeight="1">
      <c r="A5" s="295"/>
      <c r="B5" s="296"/>
      <c r="C5" s="297"/>
      <c r="D5" s="299" t="s">
        <v>141</v>
      </c>
      <c r="E5" s="299" t="s">
        <v>0</v>
      </c>
      <c r="F5" s="299" t="s">
        <v>1</v>
      </c>
      <c r="G5" s="299" t="s">
        <v>2</v>
      </c>
      <c r="H5" s="299" t="s">
        <v>3</v>
      </c>
      <c r="I5" s="299" t="s">
        <v>4</v>
      </c>
      <c r="J5" s="300" t="s">
        <v>5</v>
      </c>
      <c r="K5" s="292"/>
      <c r="L5" s="292"/>
      <c r="M5" s="292"/>
      <c r="N5" s="292"/>
      <c r="O5" s="292"/>
      <c r="P5" s="292"/>
      <c r="Q5" s="292"/>
      <c r="R5" s="292"/>
      <c r="S5" s="292"/>
      <c r="T5" s="292"/>
      <c r="U5" s="292"/>
    </row>
    <row r="6" spans="1:22" ht="12.75" customHeight="1">
      <c r="A6" s="289"/>
      <c r="B6" s="301" t="s">
        <v>1073</v>
      </c>
      <c r="C6" s="302"/>
      <c r="D6" s="303"/>
      <c r="E6" s="303"/>
      <c r="F6" s="303"/>
      <c r="G6" s="303"/>
      <c r="H6" s="303"/>
      <c r="I6" s="303"/>
      <c r="J6" s="304"/>
      <c r="K6" s="292"/>
      <c r="L6" s="292"/>
      <c r="M6" s="292"/>
      <c r="N6" s="292"/>
      <c r="O6" s="292"/>
      <c r="P6" s="292"/>
      <c r="Q6" s="292"/>
      <c r="R6" s="292"/>
      <c r="S6" s="292"/>
      <c r="T6" s="292"/>
      <c r="U6" s="292"/>
    </row>
    <row r="7" spans="1:22" ht="12.75" customHeight="1">
      <c r="A7" s="289"/>
      <c r="B7" s="305" t="s">
        <v>1074</v>
      </c>
      <c r="C7" s="306"/>
      <c r="D7" s="307">
        <v>248.358</v>
      </c>
      <c r="E7" s="307">
        <v>275.89894098114956</v>
      </c>
      <c r="F7" s="307">
        <v>302.63176798385535</v>
      </c>
      <c r="G7" s="307">
        <v>314.90210990115219</v>
      </c>
      <c r="H7" s="307">
        <v>330.11176515921676</v>
      </c>
      <c r="I7" s="307">
        <v>347.24714725180007</v>
      </c>
      <c r="J7" s="308">
        <v>362.0812033338355</v>
      </c>
      <c r="K7" s="292"/>
      <c r="L7" s="292"/>
      <c r="M7" s="292"/>
      <c r="N7" s="292"/>
      <c r="O7" s="292"/>
      <c r="P7" s="292"/>
      <c r="Q7" s="292"/>
      <c r="R7" s="292"/>
      <c r="S7" s="292"/>
      <c r="T7" s="292"/>
      <c r="U7" s="292"/>
    </row>
    <row r="8" spans="1:22" s="315" customFormat="1" ht="12.75" customHeight="1">
      <c r="A8" s="309"/>
      <c r="B8" s="310" t="s">
        <v>1075</v>
      </c>
      <c r="C8" s="311"/>
      <c r="D8" s="312"/>
      <c r="E8" s="312"/>
      <c r="F8" s="312"/>
      <c r="G8" s="312"/>
      <c r="H8" s="312"/>
      <c r="I8" s="312"/>
      <c r="J8" s="313"/>
      <c r="K8" s="314"/>
      <c r="L8" s="314"/>
      <c r="M8" s="314"/>
      <c r="N8" s="314"/>
      <c r="O8" s="314"/>
      <c r="P8" s="314"/>
      <c r="Q8" s="314"/>
      <c r="R8" s="314"/>
      <c r="S8" s="314"/>
      <c r="T8" s="314"/>
      <c r="U8" s="314"/>
    </row>
    <row r="9" spans="1:22" ht="12.75" customHeight="1">
      <c r="A9" s="289"/>
      <c r="B9" s="316"/>
      <c r="C9" s="317" t="s">
        <v>1076</v>
      </c>
      <c r="D9" s="318">
        <v>211.2859823712881</v>
      </c>
      <c r="E9" s="318">
        <v>238.47594106392901</v>
      </c>
      <c r="F9" s="318">
        <v>254.23711823340494</v>
      </c>
      <c r="G9" s="318">
        <v>263.57578895001433</v>
      </c>
      <c r="H9" s="318">
        <v>274.25451063296373</v>
      </c>
      <c r="I9" s="318">
        <v>286.26337164080809</v>
      </c>
      <c r="J9" s="319">
        <v>297.35184271950834</v>
      </c>
      <c r="K9" s="292"/>
      <c r="L9" s="292"/>
      <c r="M9" s="292"/>
      <c r="N9" s="292"/>
      <c r="O9" s="292"/>
      <c r="P9" s="320"/>
      <c r="Q9" s="292"/>
      <c r="R9" s="292"/>
      <c r="S9" s="292"/>
      <c r="T9" s="292"/>
      <c r="U9" s="292"/>
    </row>
    <row r="10" spans="1:22" ht="12.75" customHeight="1">
      <c r="A10" s="289"/>
      <c r="B10" s="321" t="s">
        <v>1077</v>
      </c>
      <c r="C10" s="302" t="s">
        <v>1078</v>
      </c>
      <c r="D10" s="318">
        <v>42.939</v>
      </c>
      <c r="E10" s="318">
        <v>42.507901204384162</v>
      </c>
      <c r="F10" s="318">
        <v>55.418962568533594</v>
      </c>
      <c r="G10" s="318">
        <v>58.530160852752616</v>
      </c>
      <c r="H10" s="318">
        <v>63.297265029567818</v>
      </c>
      <c r="I10" s="318">
        <v>68.679009714747991</v>
      </c>
      <c r="J10" s="322">
        <v>72.70332548186515</v>
      </c>
      <c r="K10" s="292"/>
      <c r="L10" s="292"/>
      <c r="M10" s="292"/>
      <c r="N10" s="292"/>
      <c r="O10" s="292"/>
      <c r="P10" s="320"/>
      <c r="Q10" s="292"/>
      <c r="R10" s="323"/>
      <c r="S10" s="292"/>
      <c r="T10" s="292"/>
      <c r="U10" s="292"/>
    </row>
    <row r="11" spans="1:22" ht="12.75" customHeight="1">
      <c r="A11" s="289"/>
      <c r="B11" s="321"/>
      <c r="C11" s="302" t="s">
        <v>1079</v>
      </c>
      <c r="D11" s="318">
        <v>-5.8669823712880955</v>
      </c>
      <c r="E11" s="318">
        <v>-5.0849012871636106</v>
      </c>
      <c r="F11" s="318">
        <v>-7.0243128180831818</v>
      </c>
      <c r="G11" s="318">
        <v>-7.2038399016147565</v>
      </c>
      <c r="H11" s="318">
        <v>-7.4400105033147881</v>
      </c>
      <c r="I11" s="318">
        <v>-7.6952341037560075</v>
      </c>
      <c r="J11" s="322">
        <v>-7.9739648675379868</v>
      </c>
      <c r="K11" s="292"/>
      <c r="L11" s="292"/>
      <c r="M11" s="292"/>
      <c r="N11" s="292"/>
      <c r="O11" s="292"/>
      <c r="P11" s="292"/>
      <c r="Q11" s="292"/>
      <c r="R11" s="323"/>
      <c r="S11" s="292"/>
      <c r="T11" s="292"/>
      <c r="U11" s="292"/>
    </row>
    <row r="12" spans="1:22" ht="12.75" customHeight="1">
      <c r="A12" s="289"/>
      <c r="B12" s="321" t="s">
        <v>1080</v>
      </c>
      <c r="C12" s="302"/>
      <c r="D12" s="318">
        <v>177.43700000000001</v>
      </c>
      <c r="E12" s="318">
        <v>179.98827996510366</v>
      </c>
      <c r="F12" s="318">
        <v>169.33100949714489</v>
      </c>
      <c r="G12" s="318">
        <v>172.35081870608022</v>
      </c>
      <c r="H12" s="318">
        <v>178.92694617401202</v>
      </c>
      <c r="I12" s="318">
        <v>185.39883883730118</v>
      </c>
      <c r="J12" s="322">
        <v>191.40655610570676</v>
      </c>
      <c r="K12" s="292"/>
      <c r="L12" s="292"/>
      <c r="M12" s="292"/>
      <c r="N12" s="292"/>
      <c r="O12" s="292"/>
      <c r="P12" s="320"/>
      <c r="Q12" s="292"/>
      <c r="R12" s="292"/>
      <c r="S12" s="292"/>
      <c r="T12" s="292"/>
      <c r="U12" s="292"/>
    </row>
    <row r="13" spans="1:22" ht="12.65" customHeight="1">
      <c r="A13" s="289"/>
      <c r="B13" s="321" t="s">
        <v>1081</v>
      </c>
      <c r="C13" s="302"/>
      <c r="D13" s="318">
        <v>159.74799999999999</v>
      </c>
      <c r="E13" s="318">
        <v>169.64099999999999</v>
      </c>
      <c r="F13" s="318">
        <v>173.88030096873058</v>
      </c>
      <c r="G13" s="318">
        <v>180.34047710272961</v>
      </c>
      <c r="H13" s="318">
        <v>188.02286803314405</v>
      </c>
      <c r="I13" s="318">
        <v>195.90855841967513</v>
      </c>
      <c r="J13" s="322">
        <v>204.10435586485136</v>
      </c>
      <c r="K13" s="292"/>
      <c r="L13" s="324"/>
      <c r="M13" s="324"/>
      <c r="N13" s="324"/>
      <c r="O13" s="324"/>
    </row>
    <row r="14" spans="1:22" ht="12.75" customHeight="1">
      <c r="A14" s="289"/>
      <c r="B14" s="321" t="s">
        <v>1082</v>
      </c>
      <c r="C14" s="302"/>
      <c r="D14" s="318">
        <v>77.831999999999994</v>
      </c>
      <c r="E14" s="318">
        <v>87.154984301477299</v>
      </c>
      <c r="F14" s="318">
        <v>96.966937595686176</v>
      </c>
      <c r="G14" s="318">
        <v>100.0777804475244</v>
      </c>
      <c r="H14" s="318">
        <v>104.19453586392729</v>
      </c>
      <c r="I14" s="318">
        <v>108.07326735937576</v>
      </c>
      <c r="J14" s="322">
        <v>112.14350039061515</v>
      </c>
      <c r="K14" s="292"/>
      <c r="L14" s="324"/>
      <c r="M14" s="324"/>
      <c r="N14" s="324"/>
      <c r="O14" s="324"/>
    </row>
    <row r="15" spans="1:22" s="315" customFormat="1" ht="12.75" customHeight="1">
      <c r="A15" s="309"/>
      <c r="B15" s="310" t="s">
        <v>1075</v>
      </c>
      <c r="C15" s="325"/>
      <c r="D15" s="326"/>
      <c r="E15" s="326"/>
      <c r="F15" s="326"/>
      <c r="G15" s="326"/>
      <c r="H15" s="326"/>
      <c r="I15" s="326"/>
      <c r="J15" s="327"/>
      <c r="K15" s="314"/>
      <c r="L15" s="328"/>
      <c r="M15" s="328"/>
      <c r="N15" s="328"/>
      <c r="O15" s="328"/>
    </row>
    <row r="16" spans="1:22" ht="12.75" customHeight="1">
      <c r="A16" s="289"/>
      <c r="B16" s="329"/>
      <c r="C16" s="302" t="s">
        <v>1083</v>
      </c>
      <c r="D16" s="330">
        <v>71.218999999999994</v>
      </c>
      <c r="E16" s="330">
        <v>84.365241106234222</v>
      </c>
      <c r="F16" s="330">
        <v>95.068602388896949</v>
      </c>
      <c r="G16" s="330">
        <v>98.374245394306783</v>
      </c>
      <c r="H16" s="330">
        <v>101.67620931105705</v>
      </c>
      <c r="I16" s="330">
        <v>105.40330809583368</v>
      </c>
      <c r="J16" s="331">
        <v>109.86896531760721</v>
      </c>
      <c r="K16" s="292"/>
      <c r="L16" s="324"/>
      <c r="M16" s="324"/>
      <c r="N16" s="324"/>
      <c r="O16" s="324"/>
    </row>
    <row r="17" spans="1:16" ht="12.75" customHeight="1">
      <c r="A17" s="289"/>
      <c r="B17" s="329"/>
      <c r="C17" s="302" t="s">
        <v>1084</v>
      </c>
      <c r="D17" s="330">
        <v>0</v>
      </c>
      <c r="E17" s="330">
        <v>0</v>
      </c>
      <c r="F17" s="330">
        <v>0</v>
      </c>
      <c r="G17" s="330">
        <v>0</v>
      </c>
      <c r="H17" s="330">
        <v>0.36199999999999999</v>
      </c>
      <c r="I17" s="330">
        <v>0.29399999999999998</v>
      </c>
      <c r="J17" s="331">
        <v>0.28899999999999998</v>
      </c>
      <c r="K17" s="292"/>
      <c r="L17" s="324"/>
      <c r="M17" s="324"/>
      <c r="N17" s="324"/>
      <c r="O17" s="324"/>
    </row>
    <row r="18" spans="1:16" ht="12.75" customHeight="1">
      <c r="A18" s="289"/>
      <c r="B18" s="329"/>
      <c r="C18" s="302" t="s">
        <v>1085</v>
      </c>
      <c r="D18" s="330">
        <v>0</v>
      </c>
      <c r="E18" s="330">
        <v>0</v>
      </c>
      <c r="F18" s="330">
        <v>0</v>
      </c>
      <c r="G18" s="330">
        <v>0</v>
      </c>
      <c r="H18" s="330">
        <v>0.86399999999999999</v>
      </c>
      <c r="I18" s="330">
        <v>1.0569999999999999</v>
      </c>
      <c r="J18" s="331">
        <v>1.0629999999999999</v>
      </c>
      <c r="K18" s="292"/>
      <c r="L18" s="324"/>
      <c r="M18" s="324"/>
      <c r="N18" s="324"/>
      <c r="O18" s="324"/>
    </row>
    <row r="19" spans="1:16" ht="12.75" customHeight="1">
      <c r="A19" s="289"/>
      <c r="B19" s="321" t="s">
        <v>1077</v>
      </c>
      <c r="C19" s="302" t="s">
        <v>1086</v>
      </c>
      <c r="D19" s="330">
        <v>6.6130000000000004</v>
      </c>
      <c r="E19" s="330">
        <v>2.7897431952430747</v>
      </c>
      <c r="F19" s="330">
        <v>1.8983352067892207</v>
      </c>
      <c r="G19" s="330">
        <v>1.7035350532176172</v>
      </c>
      <c r="H19" s="330">
        <v>1.2923265528702415</v>
      </c>
      <c r="I19" s="330">
        <v>1.3189592635420893</v>
      </c>
      <c r="J19" s="331">
        <v>0.92253507300794213</v>
      </c>
      <c r="K19" s="292"/>
      <c r="L19" s="324"/>
      <c r="M19" s="324"/>
      <c r="N19" s="324"/>
      <c r="O19" s="324"/>
    </row>
    <row r="20" spans="1:16" ht="12.75" customHeight="1">
      <c r="A20" s="289"/>
      <c r="B20" s="321" t="s">
        <v>1087</v>
      </c>
      <c r="C20" s="302"/>
      <c r="D20" s="330">
        <v>-0.23400000000000001</v>
      </c>
      <c r="E20" s="330">
        <v>-0.47378466765502097</v>
      </c>
      <c r="F20" s="330">
        <v>-0.23401256486339997</v>
      </c>
      <c r="G20" s="330">
        <v>-0.21558218560874592</v>
      </c>
      <c r="H20" s="330">
        <v>-0.15689637864059938</v>
      </c>
      <c r="I20" s="330">
        <v>-0.10952577948120948</v>
      </c>
      <c r="J20" s="331">
        <v>-8.5443791252726414E-2</v>
      </c>
      <c r="K20" s="292"/>
      <c r="L20" s="324"/>
      <c r="M20" s="324"/>
      <c r="N20" s="324"/>
      <c r="O20" s="324"/>
    </row>
    <row r="21" spans="1:16" ht="12.75" customHeight="1">
      <c r="A21" s="289"/>
      <c r="B21" s="321" t="s">
        <v>1088</v>
      </c>
      <c r="C21" s="302"/>
      <c r="D21" s="330">
        <v>25.1</v>
      </c>
      <c r="E21" s="330">
        <v>24.631497176556998</v>
      </c>
      <c r="F21" s="330">
        <v>24.740818490137237</v>
      </c>
      <c r="G21" s="330">
        <v>27.286323362375402</v>
      </c>
      <c r="H21" s="330">
        <v>27.60832351930074</v>
      </c>
      <c r="I21" s="330">
        <v>28.028204283701797</v>
      </c>
      <c r="J21" s="331">
        <v>28.230827314630453</v>
      </c>
      <c r="K21" s="292"/>
      <c r="L21" s="324"/>
      <c r="M21" s="324"/>
      <c r="N21" s="324"/>
      <c r="O21" s="324"/>
    </row>
    <row r="22" spans="1:16" ht="12.75" customHeight="1">
      <c r="A22" s="289"/>
      <c r="B22" s="321" t="s">
        <v>1089</v>
      </c>
      <c r="C22" s="302"/>
      <c r="D22" s="330">
        <v>16.928000000000001</v>
      </c>
      <c r="E22" s="330">
        <v>14.847183390708858</v>
      </c>
      <c r="F22" s="330">
        <v>15.242147508887937</v>
      </c>
      <c r="G22" s="330">
        <v>16.234655043074689</v>
      </c>
      <c r="H22" s="330">
        <v>18.944392208088601</v>
      </c>
      <c r="I22" s="330">
        <v>21.286418419892389</v>
      </c>
      <c r="J22" s="331">
        <v>23.527340902750762</v>
      </c>
      <c r="K22" s="292"/>
      <c r="L22" s="324"/>
      <c r="M22" s="324"/>
      <c r="N22" s="324"/>
      <c r="O22" s="324"/>
    </row>
    <row r="23" spans="1:16" ht="12.75" customHeight="1">
      <c r="A23" s="332"/>
      <c r="B23" s="302" t="s">
        <v>1090</v>
      </c>
      <c r="C23" s="302"/>
      <c r="D23" s="330">
        <v>7.11</v>
      </c>
      <c r="E23" s="330">
        <v>7.5630201710999998</v>
      </c>
      <c r="F23" s="330">
        <v>7.5239694041015364</v>
      </c>
      <c r="G23" s="330">
        <v>7.6991161217912785</v>
      </c>
      <c r="H23" s="330">
        <v>8.2219427422704303</v>
      </c>
      <c r="I23" s="330">
        <v>8.9559239382092368</v>
      </c>
      <c r="J23" s="331">
        <v>9.7310542692378839</v>
      </c>
      <c r="K23" s="292"/>
      <c r="L23" s="324"/>
      <c r="M23" s="324"/>
      <c r="N23" s="324"/>
      <c r="O23" s="324"/>
    </row>
    <row r="24" spans="1:16" ht="14.9" customHeight="1">
      <c r="A24" s="332"/>
      <c r="B24" s="333" t="s">
        <v>1091</v>
      </c>
      <c r="C24" s="317"/>
      <c r="D24" s="330">
        <v>15.353781408098417</v>
      </c>
      <c r="E24" s="330">
        <v>11.494928806969829</v>
      </c>
      <c r="F24" s="330">
        <v>12.76864976429632</v>
      </c>
      <c r="G24" s="330">
        <v>13.817301028911201</v>
      </c>
      <c r="H24" s="330">
        <v>15.816278512593394</v>
      </c>
      <c r="I24" s="330">
        <v>18.099152392563937</v>
      </c>
      <c r="J24" s="331">
        <v>20.420492614062425</v>
      </c>
      <c r="K24" s="292"/>
      <c r="L24" s="324"/>
      <c r="M24" s="324"/>
      <c r="N24" s="324"/>
      <c r="O24" s="324"/>
      <c r="P24" s="334"/>
    </row>
    <row r="25" spans="1:16" ht="14.9" customHeight="1">
      <c r="A25" s="332"/>
      <c r="B25" s="333" t="s">
        <v>1092</v>
      </c>
      <c r="C25" s="317"/>
      <c r="D25" s="330">
        <v>0.12127659190158371</v>
      </c>
      <c r="E25" s="330">
        <v>0.13455153920799978</v>
      </c>
      <c r="F25" s="330">
        <v>0.13124937998107766</v>
      </c>
      <c r="G25" s="330">
        <v>0.12215074285374308</v>
      </c>
      <c r="H25" s="330">
        <v>0.10862059764467544</v>
      </c>
      <c r="I25" s="330">
        <v>0.10465482199068679</v>
      </c>
      <c r="J25" s="331">
        <v>9.7303271458164031E-2</v>
      </c>
      <c r="K25" s="292"/>
      <c r="L25" s="324"/>
      <c r="M25" s="324"/>
      <c r="N25" s="324"/>
      <c r="O25" s="324"/>
      <c r="P25" s="334"/>
    </row>
    <row r="26" spans="1:16" ht="12.75" customHeight="1">
      <c r="A26" s="332"/>
      <c r="B26" s="302" t="s">
        <v>1093</v>
      </c>
      <c r="C26" s="302"/>
      <c r="D26" s="330">
        <v>3.782</v>
      </c>
      <c r="E26" s="330">
        <v>3.1978497978283751</v>
      </c>
      <c r="F26" s="330">
        <v>3.7185290467047261</v>
      </c>
      <c r="G26" s="330">
        <v>3.956657020007027</v>
      </c>
      <c r="H26" s="330">
        <v>4.116284805708168</v>
      </c>
      <c r="I26" s="330">
        <v>4.2683323927925425</v>
      </c>
      <c r="J26" s="331">
        <v>4.4241898303040577</v>
      </c>
      <c r="K26" s="292"/>
      <c r="L26" s="324"/>
      <c r="M26" s="324"/>
      <c r="N26" s="324"/>
      <c r="O26" s="324"/>
    </row>
    <row r="27" spans="1:16" ht="12.75" customHeight="1">
      <c r="A27" s="332"/>
      <c r="B27" s="302" t="s">
        <v>1094</v>
      </c>
      <c r="C27" s="302"/>
      <c r="D27" s="330">
        <v>10.004</v>
      </c>
      <c r="E27" s="330">
        <v>8.77949159676165</v>
      </c>
      <c r="F27" s="330">
        <v>8.7665758532811235</v>
      </c>
      <c r="G27" s="330">
        <v>8.5673604892483048</v>
      </c>
      <c r="H27" s="330">
        <v>8.425139237801508</v>
      </c>
      <c r="I27" s="330">
        <v>8.3059550268276983</v>
      </c>
      <c r="J27" s="331">
        <v>8.1824402753274033</v>
      </c>
      <c r="K27" s="292"/>
      <c r="L27" s="324"/>
      <c r="M27" s="324"/>
      <c r="N27" s="324"/>
      <c r="O27" s="324"/>
    </row>
    <row r="28" spans="1:16" ht="12.75" customHeight="1">
      <c r="A28" s="332"/>
      <c r="B28" s="302" t="s">
        <v>1095</v>
      </c>
      <c r="C28" s="302"/>
      <c r="D28" s="330">
        <v>4.1360000000000001</v>
      </c>
      <c r="E28" s="330">
        <v>4.1353715131300683</v>
      </c>
      <c r="F28" s="330">
        <v>4.195383531287689</v>
      </c>
      <c r="G28" s="330">
        <v>4.5210594936104025</v>
      </c>
      <c r="H28" s="330">
        <v>4.8425552148258229</v>
      </c>
      <c r="I28" s="330">
        <v>5.1816775492773388</v>
      </c>
      <c r="J28" s="331">
        <v>5.5329488286062478</v>
      </c>
      <c r="K28" s="292"/>
      <c r="L28" s="324"/>
      <c r="M28" s="324"/>
      <c r="N28" s="324"/>
      <c r="O28" s="324"/>
    </row>
    <row r="29" spans="1:16" ht="12.75" customHeight="1">
      <c r="A29" s="332"/>
      <c r="B29" s="302" t="s">
        <v>1096</v>
      </c>
      <c r="C29" s="302"/>
      <c r="D29" s="330">
        <v>4.391</v>
      </c>
      <c r="E29" s="330">
        <v>4.636037755369709</v>
      </c>
      <c r="F29" s="330">
        <v>4.643024839734518</v>
      </c>
      <c r="G29" s="330">
        <v>4.8923993937512487</v>
      </c>
      <c r="H29" s="330">
        <v>5.0739363387013654</v>
      </c>
      <c r="I29" s="330">
        <v>5.3020096213181231</v>
      </c>
      <c r="J29" s="331">
        <v>5.5284502770237749</v>
      </c>
      <c r="K29" s="292"/>
      <c r="L29" s="324"/>
      <c r="M29" s="324"/>
      <c r="N29" s="324"/>
      <c r="O29" s="324"/>
    </row>
    <row r="30" spans="1:16" ht="12.75" customHeight="1">
      <c r="A30" s="332"/>
      <c r="B30" s="302" t="s">
        <v>1097</v>
      </c>
      <c r="C30" s="302"/>
      <c r="D30" s="330">
        <v>3.9159999999999999</v>
      </c>
      <c r="E30" s="330">
        <v>3.8927388955281006</v>
      </c>
      <c r="F30" s="330">
        <v>3.908864354073208</v>
      </c>
      <c r="G30" s="330">
        <v>4.1307016442674689</v>
      </c>
      <c r="H30" s="330">
        <v>4.4350640396536862</v>
      </c>
      <c r="I30" s="330">
        <v>4.7232974587674557</v>
      </c>
      <c r="J30" s="331">
        <v>4.9672779319187557</v>
      </c>
      <c r="K30" s="292"/>
      <c r="L30" s="324"/>
      <c r="M30" s="324"/>
      <c r="N30" s="324"/>
      <c r="O30" s="324"/>
    </row>
    <row r="31" spans="1:16" ht="12.75" customHeight="1">
      <c r="A31" s="332"/>
      <c r="B31" s="302" t="s">
        <v>1098</v>
      </c>
      <c r="C31" s="302"/>
      <c r="D31" s="330">
        <v>3.181</v>
      </c>
      <c r="E31" s="330">
        <v>3.823</v>
      </c>
      <c r="F31" s="330">
        <v>4.4180000000000001</v>
      </c>
      <c r="G31" s="330">
        <v>4.8949999999999996</v>
      </c>
      <c r="H31" s="330">
        <v>5.17</v>
      </c>
      <c r="I31" s="330">
        <v>5.4909999999999997</v>
      </c>
      <c r="J31" s="331">
        <v>5.8280000000000003</v>
      </c>
      <c r="K31" s="292"/>
      <c r="L31" s="324"/>
      <c r="M31" s="324"/>
      <c r="N31" s="324"/>
      <c r="O31" s="324"/>
    </row>
    <row r="32" spans="1:16" ht="12.75" customHeight="1">
      <c r="A32" s="332"/>
      <c r="B32" s="302" t="s">
        <v>1099</v>
      </c>
      <c r="C32" s="302"/>
      <c r="D32" s="330">
        <v>7.3410000000000002</v>
      </c>
      <c r="E32" s="330">
        <v>8.080883946292003</v>
      </c>
      <c r="F32" s="330">
        <v>8.2012251826503011</v>
      </c>
      <c r="G32" s="330">
        <v>8.3276436638224069</v>
      </c>
      <c r="H32" s="330">
        <v>8.4612465824377647</v>
      </c>
      <c r="I32" s="330">
        <v>8.6217986182287536</v>
      </c>
      <c r="J32" s="331">
        <v>8.7878352422397725</v>
      </c>
      <c r="K32" s="292"/>
      <c r="L32" s="324"/>
      <c r="M32" s="324"/>
      <c r="N32" s="324"/>
      <c r="O32" s="324"/>
    </row>
    <row r="33" spans="1:16" ht="12.75" customHeight="1">
      <c r="A33" s="332"/>
      <c r="B33" s="302" t="s">
        <v>1100</v>
      </c>
      <c r="C33" s="302"/>
      <c r="D33" s="330">
        <v>2.0939999999999999</v>
      </c>
      <c r="E33" s="330">
        <v>1.8580516426867584</v>
      </c>
      <c r="F33" s="330">
        <v>1.9301534889792273</v>
      </c>
      <c r="G33" s="330">
        <v>1.91848334617461</v>
      </c>
      <c r="H33" s="330">
        <v>1.9160381585803621</v>
      </c>
      <c r="I33" s="330">
        <v>1.8600490820441586</v>
      </c>
      <c r="J33" s="331">
        <v>1.8186801401981241</v>
      </c>
      <c r="K33" s="292"/>
      <c r="L33" s="324"/>
      <c r="M33" s="324"/>
      <c r="N33" s="324"/>
      <c r="O33" s="324"/>
      <c r="P33" s="334"/>
    </row>
    <row r="34" spans="1:16" ht="12.75" customHeight="1">
      <c r="A34" s="332"/>
      <c r="B34" s="317" t="s">
        <v>1101</v>
      </c>
      <c r="C34" s="317"/>
      <c r="D34" s="330">
        <v>0.63328700000000004</v>
      </c>
      <c r="E34" s="330">
        <v>0.51580943108840693</v>
      </c>
      <c r="F34" s="330">
        <v>0.54180428096533073</v>
      </c>
      <c r="G34" s="330">
        <v>0.53395847303193578</v>
      </c>
      <c r="H34" s="330">
        <v>0.51609069878184421</v>
      </c>
      <c r="I34" s="330">
        <v>0.54615303885143229</v>
      </c>
      <c r="J34" s="331">
        <v>0.54828537991366089</v>
      </c>
      <c r="K34" s="292"/>
      <c r="L34" s="324"/>
      <c r="M34" s="324"/>
      <c r="N34" s="324"/>
      <c r="O34" s="324"/>
      <c r="P34" s="334"/>
    </row>
    <row r="35" spans="1:16" ht="12.75" customHeight="1">
      <c r="A35" s="332"/>
      <c r="B35" s="302" t="s">
        <v>1102</v>
      </c>
      <c r="C35" s="302"/>
      <c r="D35" s="330">
        <v>0.378</v>
      </c>
      <c r="E35" s="330">
        <v>0.34652312385688677</v>
      </c>
      <c r="F35" s="330">
        <v>0.37786623523496304</v>
      </c>
      <c r="G35" s="330">
        <v>0.39448004988772639</v>
      </c>
      <c r="H35" s="330">
        <v>0.41211446992995016</v>
      </c>
      <c r="I35" s="330">
        <v>0.43220262259013303</v>
      </c>
      <c r="J35" s="331">
        <v>0.45491792594690589</v>
      </c>
      <c r="K35" s="292"/>
      <c r="L35" s="324"/>
      <c r="M35" s="324"/>
      <c r="N35" s="324"/>
      <c r="O35" s="324"/>
    </row>
    <row r="36" spans="1:16" ht="12.75" customHeight="1">
      <c r="A36" s="332"/>
      <c r="B36" s="302" t="s">
        <v>1103</v>
      </c>
      <c r="C36" s="302"/>
      <c r="D36" s="330">
        <v>3.3029999999999999</v>
      </c>
      <c r="E36" s="330">
        <v>3.4703985197427629</v>
      </c>
      <c r="F36" s="330">
        <v>3.5821068091998431</v>
      </c>
      <c r="G36" s="330">
        <v>3.7257186600906156</v>
      </c>
      <c r="H36" s="330">
        <v>3.8879705167087883</v>
      </c>
      <c r="I36" s="330">
        <v>4.0439143538614726</v>
      </c>
      <c r="J36" s="331">
        <v>4.1956612128526096</v>
      </c>
      <c r="K36" s="292"/>
      <c r="L36" s="324"/>
      <c r="M36" s="324"/>
      <c r="N36" s="324"/>
      <c r="O36" s="324"/>
    </row>
    <row r="37" spans="1:16" ht="12.75" customHeight="1">
      <c r="A37" s="332"/>
      <c r="B37" s="302" t="s">
        <v>1104</v>
      </c>
      <c r="C37" s="302"/>
      <c r="D37" s="330">
        <v>5.5259999999999998</v>
      </c>
      <c r="E37" s="330">
        <v>5.0038299899870671</v>
      </c>
      <c r="F37" s="330">
        <v>4.7879893620211176</v>
      </c>
      <c r="G37" s="330">
        <v>4.9299691717331848</v>
      </c>
      <c r="H37" s="330">
        <v>4.9801557049962843</v>
      </c>
      <c r="I37" s="330">
        <v>5.1037814644356931</v>
      </c>
      <c r="J37" s="331">
        <v>5.2368771693116853</v>
      </c>
      <c r="K37" s="292"/>
      <c r="L37" s="324"/>
      <c r="M37" s="324"/>
      <c r="N37" s="324"/>
      <c r="O37" s="324"/>
    </row>
    <row r="38" spans="1:16" ht="12.75" customHeight="1">
      <c r="A38" s="332"/>
      <c r="B38" s="302" t="s">
        <v>1105</v>
      </c>
      <c r="C38" s="302"/>
      <c r="D38" s="330">
        <v>1.3320000000000001</v>
      </c>
      <c r="E38" s="330">
        <v>1.4025239378900001</v>
      </c>
      <c r="F38" s="330">
        <v>1.3721221984108083</v>
      </c>
      <c r="G38" s="330">
        <v>1.3637292298894312</v>
      </c>
      <c r="H38" s="330">
        <v>1.355336261368054</v>
      </c>
      <c r="I38" s="330">
        <v>1.3469432928466774</v>
      </c>
      <c r="J38" s="331">
        <v>1.3385503243253003</v>
      </c>
      <c r="K38" s="292"/>
      <c r="L38" s="324"/>
      <c r="M38" s="324"/>
      <c r="N38" s="324"/>
      <c r="O38" s="324"/>
    </row>
    <row r="39" spans="1:16" ht="12.75" customHeight="1">
      <c r="A39" s="332"/>
      <c r="B39" s="302" t="s">
        <v>1106</v>
      </c>
      <c r="C39" s="335"/>
      <c r="D39" s="330">
        <v>2.536</v>
      </c>
      <c r="E39" s="330">
        <v>1.5083813536038979</v>
      </c>
      <c r="F39" s="330">
        <v>1.1158965624446586</v>
      </c>
      <c r="G39" s="330">
        <v>1.0991716229087813</v>
      </c>
      <c r="H39" s="330">
        <v>1.0984731217150641</v>
      </c>
      <c r="I39" s="330">
        <v>1.1216435002572467</v>
      </c>
      <c r="J39" s="331">
        <v>1.1438449521911718</v>
      </c>
      <c r="K39" s="292"/>
      <c r="L39" s="324"/>
      <c r="M39" s="324"/>
      <c r="N39" s="324"/>
      <c r="O39" s="324"/>
    </row>
    <row r="40" spans="1:16" ht="12.75" customHeight="1">
      <c r="A40" s="332"/>
      <c r="B40" s="302" t="s">
        <v>1107</v>
      </c>
      <c r="C40" s="335"/>
      <c r="D40" s="330">
        <v>0.56699999999999995</v>
      </c>
      <c r="E40" s="330">
        <v>0.66849826603450768</v>
      </c>
      <c r="F40" s="330">
        <v>0.70276828122709423</v>
      </c>
      <c r="G40" s="330">
        <v>0.74693082024426538</v>
      </c>
      <c r="H40" s="330">
        <v>0.80361469245332195</v>
      </c>
      <c r="I40" s="330">
        <v>0.86826544897922919</v>
      </c>
      <c r="J40" s="331">
        <v>0.93957390576746413</v>
      </c>
      <c r="K40" s="292"/>
      <c r="L40" s="324"/>
      <c r="M40" s="324"/>
      <c r="N40" s="324"/>
      <c r="O40" s="324"/>
    </row>
    <row r="41" spans="1:16" ht="12.75" customHeight="1">
      <c r="A41" s="332"/>
      <c r="B41" s="302" t="s">
        <v>1108</v>
      </c>
      <c r="C41" s="335"/>
      <c r="D41" s="330">
        <v>4.2000000000000003E-2</v>
      </c>
      <c r="E41" s="330">
        <v>0.08</v>
      </c>
      <c r="F41" s="330">
        <v>3.5000000000000003E-2</v>
      </c>
      <c r="G41" s="330">
        <v>2.5000000000000001E-2</v>
      </c>
      <c r="H41" s="330">
        <v>-2.5000000000000001E-2</v>
      </c>
      <c r="I41" s="330">
        <v>0.01</v>
      </c>
      <c r="J41" s="331">
        <v>0.01</v>
      </c>
      <c r="K41" s="292"/>
      <c r="L41" s="324"/>
      <c r="M41" s="324"/>
      <c r="N41" s="324"/>
      <c r="O41" s="324"/>
    </row>
    <row r="42" spans="1:16" ht="12.75" customHeight="1">
      <c r="A42" s="332"/>
      <c r="B42" s="302" t="s">
        <v>1109</v>
      </c>
      <c r="C42" s="335"/>
      <c r="D42" s="330">
        <v>3.6040000000000001</v>
      </c>
      <c r="E42" s="330">
        <v>3.8418894762454401</v>
      </c>
      <c r="F42" s="330">
        <v>4.0255265726929998</v>
      </c>
      <c r="G42" s="330">
        <v>4.15131229153452</v>
      </c>
      <c r="H42" s="330">
        <v>4.2820015163977798</v>
      </c>
      <c r="I42" s="330">
        <v>4.4232527013860699</v>
      </c>
      <c r="J42" s="331">
        <v>4.5778205292097605</v>
      </c>
      <c r="K42" s="292"/>
      <c r="L42" s="324"/>
      <c r="M42" s="324"/>
      <c r="N42" s="324"/>
      <c r="O42" s="324"/>
    </row>
    <row r="43" spans="1:16" ht="12.75" customHeight="1">
      <c r="A43" s="332"/>
      <c r="B43" s="302" t="s">
        <v>1110</v>
      </c>
      <c r="C43" s="335"/>
      <c r="D43" s="330">
        <v>0.35499999999999998</v>
      </c>
      <c r="E43" s="330">
        <v>0.3374848757249429</v>
      </c>
      <c r="F43" s="330">
        <v>0.33825670864231572</v>
      </c>
      <c r="G43" s="330">
        <v>0.34062493592972987</v>
      </c>
      <c r="H43" s="330">
        <v>0.34320334746327164</v>
      </c>
      <c r="I43" s="330">
        <v>0.34591753023834376</v>
      </c>
      <c r="J43" s="331">
        <v>0.34856278111024269</v>
      </c>
      <c r="K43" s="292"/>
      <c r="L43" s="324"/>
      <c r="M43" s="324"/>
      <c r="N43" s="324"/>
      <c r="O43" s="324"/>
    </row>
    <row r="44" spans="1:16" ht="12.75" customHeight="1">
      <c r="A44" s="332"/>
      <c r="B44" s="302" t="s">
        <v>1111</v>
      </c>
      <c r="C44" s="335"/>
      <c r="D44" s="330">
        <v>0.2</v>
      </c>
      <c r="E44" s="330">
        <v>0.28291268236927397</v>
      </c>
      <c r="F44" s="330">
        <v>0.27936460417213399</v>
      </c>
      <c r="G44" s="330">
        <v>0.27406972221354942</v>
      </c>
      <c r="H44" s="330">
        <v>0.26775325836948183</v>
      </c>
      <c r="I44" s="330">
        <v>0.26123521331999239</v>
      </c>
      <c r="J44" s="331">
        <v>0.25651941931607974</v>
      </c>
      <c r="K44" s="292"/>
      <c r="L44" s="324"/>
      <c r="M44" s="324"/>
      <c r="N44" s="324"/>
      <c r="O44" s="324"/>
    </row>
    <row r="45" spans="1:16" ht="12.75" customHeight="1">
      <c r="A45" s="332"/>
      <c r="B45" s="302" t="s">
        <v>1112</v>
      </c>
      <c r="C45" s="335"/>
      <c r="D45" s="330">
        <v>0.157</v>
      </c>
      <c r="E45" s="330">
        <v>0.13347867831391691</v>
      </c>
      <c r="F45" s="330">
        <v>0.13825928081621755</v>
      </c>
      <c r="G45" s="330">
        <v>0.16184964660392778</v>
      </c>
      <c r="H45" s="330">
        <v>0.16717654260336318</v>
      </c>
      <c r="I45" s="330">
        <v>0.16358079715137519</v>
      </c>
      <c r="J45" s="331">
        <v>0.17532422047066895</v>
      </c>
      <c r="K45" s="292"/>
      <c r="L45" s="324"/>
      <c r="M45" s="324"/>
      <c r="N45" s="324"/>
      <c r="O45" s="324"/>
    </row>
    <row r="46" spans="1:16" ht="12.75" customHeight="1">
      <c r="A46" s="332"/>
      <c r="B46" s="302" t="s">
        <v>1113</v>
      </c>
      <c r="C46" s="335"/>
      <c r="D46" s="330">
        <v>2.6320000000000001</v>
      </c>
      <c r="E46" s="330">
        <v>3.5487277001885715</v>
      </c>
      <c r="F46" s="330">
        <v>2.3165296245597329</v>
      </c>
      <c r="G46" s="330">
        <v>2.1719482165655131</v>
      </c>
      <c r="H46" s="330">
        <v>1.9152302247430302</v>
      </c>
      <c r="I46" s="330">
        <v>1.7584428236421863</v>
      </c>
      <c r="J46" s="331">
        <v>1.7853276023130897</v>
      </c>
      <c r="K46" s="292"/>
      <c r="L46" s="324"/>
      <c r="M46" s="324"/>
      <c r="N46" s="324"/>
      <c r="O46" s="324"/>
    </row>
    <row r="47" spans="1:16" ht="12.75" customHeight="1">
      <c r="A47" s="332"/>
      <c r="B47" s="302" t="s">
        <v>1114</v>
      </c>
      <c r="C47" s="335"/>
      <c r="D47" s="330">
        <v>0</v>
      </c>
      <c r="E47" s="330">
        <v>1.5918776863913824</v>
      </c>
      <c r="F47" s="330">
        <v>1.5887319473763506</v>
      </c>
      <c r="G47" s="330">
        <v>0.79686428573110657</v>
      </c>
      <c r="H47" s="330">
        <v>0.279429020503485</v>
      </c>
      <c r="I47" s="330">
        <v>0</v>
      </c>
      <c r="J47" s="331">
        <v>0</v>
      </c>
      <c r="K47" s="292"/>
      <c r="L47" s="324"/>
      <c r="M47" s="324"/>
      <c r="N47" s="324"/>
      <c r="O47" s="324"/>
    </row>
    <row r="48" spans="1:16" ht="12.75" customHeight="1">
      <c r="A48" s="332"/>
      <c r="B48" s="321" t="s">
        <v>1115</v>
      </c>
      <c r="C48" s="335"/>
      <c r="D48" s="330">
        <v>0</v>
      </c>
      <c r="E48" s="330">
        <v>0</v>
      </c>
      <c r="F48" s="330">
        <v>0</v>
      </c>
      <c r="G48" s="330">
        <v>0</v>
      </c>
      <c r="H48" s="330">
        <v>0.13342093106732258</v>
      </c>
      <c r="I48" s="330">
        <v>0.34664405405428889</v>
      </c>
      <c r="J48" s="331">
        <v>0.41639987467735984</v>
      </c>
      <c r="K48" s="292"/>
      <c r="L48" s="324"/>
      <c r="M48" s="324"/>
      <c r="N48" s="324"/>
      <c r="O48" s="324"/>
    </row>
    <row r="49" spans="1:24" ht="12.75" customHeight="1">
      <c r="A49" s="332"/>
      <c r="B49" s="321" t="s">
        <v>1116</v>
      </c>
      <c r="C49" s="335"/>
      <c r="D49" s="330">
        <v>0</v>
      </c>
      <c r="E49" s="330">
        <v>0</v>
      </c>
      <c r="F49" s="330">
        <v>0</v>
      </c>
      <c r="G49" s="330">
        <v>0</v>
      </c>
      <c r="H49" s="330">
        <v>0</v>
      </c>
      <c r="I49" s="330">
        <v>7.7056502889403383E-2</v>
      </c>
      <c r="J49" s="331">
        <v>0.28242930464359439</v>
      </c>
      <c r="K49" s="292"/>
      <c r="L49" s="324"/>
      <c r="M49" s="324"/>
      <c r="N49" s="324"/>
      <c r="O49" s="324"/>
    </row>
    <row r="50" spans="1:24" ht="12.75" customHeight="1">
      <c r="A50" s="332"/>
      <c r="B50" s="336" t="s">
        <v>1117</v>
      </c>
      <c r="C50" s="336"/>
      <c r="D50" s="337">
        <v>787.86434500000018</v>
      </c>
      <c r="E50" s="337">
        <v>832.01636253365291</v>
      </c>
      <c r="F50" s="337">
        <v>863.96681679243216</v>
      </c>
      <c r="G50" s="337">
        <v>894.54008244812997</v>
      </c>
      <c r="H50" s="337">
        <v>934.65601111636693</v>
      </c>
      <c r="I50" s="337">
        <v>977.59579303878888</v>
      </c>
      <c r="J50" s="338">
        <v>1018.4371074035638</v>
      </c>
      <c r="K50" s="292"/>
      <c r="L50" s="324"/>
      <c r="M50" s="324"/>
      <c r="N50" s="324"/>
      <c r="O50" s="324"/>
    </row>
    <row r="51" spans="1:24" ht="12.75" customHeight="1">
      <c r="A51" s="332"/>
      <c r="B51" s="302" t="s">
        <v>1118</v>
      </c>
      <c r="C51" s="302"/>
      <c r="D51" s="330">
        <v>7.3250000000000002</v>
      </c>
      <c r="E51" s="330">
        <v>8.0152679834620617</v>
      </c>
      <c r="F51" s="330">
        <v>8.3297375571412626</v>
      </c>
      <c r="G51" s="330">
        <v>8.8389615821720522</v>
      </c>
      <c r="H51" s="330">
        <v>9.3030438366299357</v>
      </c>
      <c r="I51" s="330">
        <v>9.8523207983810561</v>
      </c>
      <c r="J51" s="331">
        <v>10.43633104055557</v>
      </c>
      <c r="K51" s="292"/>
      <c r="L51" s="324"/>
      <c r="M51" s="324"/>
      <c r="N51" s="324"/>
    </row>
    <row r="52" spans="1:24" ht="12.75" customHeight="1">
      <c r="A52" s="332"/>
      <c r="B52" s="302" t="s">
        <v>1119</v>
      </c>
      <c r="C52" s="302"/>
      <c r="D52" s="330">
        <v>28.562814327646056</v>
      </c>
      <c r="E52" s="330">
        <v>29.792894756426772</v>
      </c>
      <c r="F52" s="330">
        <v>32.46239706175448</v>
      </c>
      <c r="G52" s="330">
        <v>35.709159113306647</v>
      </c>
      <c r="H52" s="330">
        <v>36.667742035182499</v>
      </c>
      <c r="I52" s="330">
        <v>36.998919872130863</v>
      </c>
      <c r="J52" s="331">
        <v>37.675260636306369</v>
      </c>
      <c r="K52" s="292"/>
      <c r="L52" s="324"/>
      <c r="M52" s="324"/>
      <c r="N52" s="324"/>
    </row>
    <row r="53" spans="1:24" ht="12.75" customHeight="1">
      <c r="A53" s="332"/>
      <c r="B53" s="302" t="s">
        <v>1120</v>
      </c>
      <c r="C53" s="302"/>
      <c r="D53" s="330">
        <v>41.115000000000002</v>
      </c>
      <c r="E53" s="330">
        <v>44.001575558799296</v>
      </c>
      <c r="F53" s="330">
        <v>46.298780899723539</v>
      </c>
      <c r="G53" s="330">
        <v>48.639268166330986</v>
      </c>
      <c r="H53" s="330">
        <v>51.164923513824974</v>
      </c>
      <c r="I53" s="330">
        <v>53.864023505570721</v>
      </c>
      <c r="J53" s="331">
        <v>56.700855525508018</v>
      </c>
      <c r="K53" s="292"/>
      <c r="L53" s="324"/>
      <c r="M53" s="324"/>
      <c r="N53" s="324"/>
    </row>
    <row r="54" spans="1:24" ht="12.75" customHeight="1">
      <c r="A54" s="332"/>
      <c r="B54" s="302" t="s">
        <v>1121</v>
      </c>
      <c r="C54" s="302"/>
      <c r="D54" s="330">
        <v>25.196000000000002</v>
      </c>
      <c r="E54" s="330">
        <v>27.631101694512498</v>
      </c>
      <c r="F54" s="330">
        <v>27.777042696641555</v>
      </c>
      <c r="G54" s="330">
        <v>28.703978823955499</v>
      </c>
      <c r="H54" s="330">
        <v>29.400759867557962</v>
      </c>
      <c r="I54" s="330">
        <v>30.135533521480777</v>
      </c>
      <c r="J54" s="339">
        <v>30.942708352249792</v>
      </c>
      <c r="K54" s="292"/>
      <c r="L54" s="324"/>
      <c r="M54" s="324"/>
      <c r="N54" s="324"/>
    </row>
    <row r="55" spans="1:24" ht="12.75" customHeight="1">
      <c r="A55" s="332"/>
      <c r="B55" s="302" t="s">
        <v>1122</v>
      </c>
      <c r="C55" s="302"/>
      <c r="D55" s="330">
        <v>6.1139999999999999</v>
      </c>
      <c r="E55" s="330">
        <v>3.5976634330466837</v>
      </c>
      <c r="F55" s="330">
        <v>2.3926015556012983</v>
      </c>
      <c r="G55" s="330">
        <v>2.0321495381262382</v>
      </c>
      <c r="H55" s="330">
        <v>1.9328274237566154</v>
      </c>
      <c r="I55" s="330">
        <v>1.6214666800139226</v>
      </c>
      <c r="J55" s="339">
        <v>1.3636210018385158</v>
      </c>
      <c r="K55" s="292"/>
      <c r="L55" s="324"/>
      <c r="M55" s="324"/>
      <c r="N55" s="324"/>
    </row>
    <row r="56" spans="1:24" ht="12.75" customHeight="1">
      <c r="A56" s="332"/>
      <c r="B56" s="321" t="s">
        <v>1123</v>
      </c>
      <c r="C56" s="302"/>
      <c r="D56" s="330">
        <v>7.7181856723539495</v>
      </c>
      <c r="E56" s="330">
        <v>13.789997841783968</v>
      </c>
      <c r="F56" s="330">
        <v>6.4661812590633581</v>
      </c>
      <c r="G56" s="330">
        <v>7.1916519704795387</v>
      </c>
      <c r="H56" s="330">
        <v>6.4694752684171375</v>
      </c>
      <c r="I56" s="330">
        <v>7.1464310503211799</v>
      </c>
      <c r="J56" s="339">
        <v>7.1225534369147354</v>
      </c>
      <c r="L56" s="324"/>
      <c r="M56" s="324"/>
      <c r="N56" s="324"/>
    </row>
    <row r="57" spans="1:24" ht="12.75" customHeight="1">
      <c r="A57" s="332"/>
      <c r="B57" s="317" t="s">
        <v>1124</v>
      </c>
      <c r="C57" s="317"/>
      <c r="D57" s="330">
        <v>31.497</v>
      </c>
      <c r="E57" s="330">
        <v>41.098368692411718</v>
      </c>
      <c r="F57" s="330">
        <v>43.776887603863024</v>
      </c>
      <c r="G57" s="330">
        <v>38.411808230998979</v>
      </c>
      <c r="H57" s="330">
        <v>37.776696353179545</v>
      </c>
      <c r="I57" s="330">
        <v>40.360951302655891</v>
      </c>
      <c r="J57" s="339">
        <v>42.38539426186896</v>
      </c>
      <c r="K57" s="324"/>
      <c r="L57" s="324"/>
      <c r="M57" s="324"/>
      <c r="N57" s="324"/>
    </row>
    <row r="58" spans="1:24" s="315" customFormat="1" ht="12.75" customHeight="1">
      <c r="A58" s="340"/>
      <c r="B58" s="341" t="s">
        <v>1075</v>
      </c>
      <c r="C58" s="341"/>
      <c r="D58" s="326"/>
      <c r="E58" s="326"/>
      <c r="F58" s="326"/>
      <c r="G58" s="326"/>
      <c r="H58" s="326"/>
      <c r="I58" s="326"/>
      <c r="J58" s="342"/>
      <c r="K58" s="328"/>
      <c r="L58" s="328"/>
      <c r="M58" s="328"/>
      <c r="N58" s="328"/>
    </row>
    <row r="59" spans="1:24" ht="12.75" customHeight="1">
      <c r="A59" s="332"/>
      <c r="B59" s="317"/>
      <c r="C59" s="317" t="s">
        <v>1125</v>
      </c>
      <c r="D59" s="330">
        <v>4.6509999999999998</v>
      </c>
      <c r="E59" s="330">
        <v>8.2195758639555994</v>
      </c>
      <c r="F59" s="330">
        <v>8.5397888378411295</v>
      </c>
      <c r="G59" s="330">
        <v>5.084121778444521</v>
      </c>
      <c r="H59" s="330">
        <v>4.5368560700302893</v>
      </c>
      <c r="I59" s="330">
        <v>6.3507288073437893</v>
      </c>
      <c r="J59" s="331">
        <v>7.3632857790539976</v>
      </c>
      <c r="L59" s="324"/>
      <c r="M59" s="324"/>
      <c r="N59" s="324"/>
      <c r="O59" s="334"/>
    </row>
    <row r="60" spans="1:24" ht="12.75" customHeight="1">
      <c r="A60" s="332"/>
      <c r="B60" s="317"/>
      <c r="C60" s="317" t="s">
        <v>1126</v>
      </c>
      <c r="D60" s="330">
        <v>26.846</v>
      </c>
      <c r="E60" s="330">
        <v>32.87879282845612</v>
      </c>
      <c r="F60" s="330">
        <v>35.237098766021894</v>
      </c>
      <c r="G60" s="330">
        <v>33.32768645255446</v>
      </c>
      <c r="H60" s="330">
        <v>33.239840283149256</v>
      </c>
      <c r="I60" s="330">
        <v>34.0102224953121</v>
      </c>
      <c r="J60" s="331">
        <v>35.022108482814964</v>
      </c>
      <c r="L60" s="343"/>
      <c r="M60" s="343"/>
      <c r="N60" s="343"/>
      <c r="O60" s="344"/>
      <c r="P60" s="343"/>
      <c r="Q60" s="343"/>
      <c r="R60" s="343"/>
      <c r="S60" s="343"/>
      <c r="T60" s="343"/>
      <c r="U60" s="343"/>
      <c r="V60" s="343"/>
      <c r="W60" s="343"/>
      <c r="X60" s="343"/>
    </row>
    <row r="61" spans="1:24" ht="12.75" customHeight="1">
      <c r="A61" s="332"/>
      <c r="B61" s="302" t="s">
        <v>1127</v>
      </c>
      <c r="C61" s="317"/>
      <c r="D61" s="330">
        <v>69.207999999999998</v>
      </c>
      <c r="E61" s="330">
        <v>73.51793441152239</v>
      </c>
      <c r="F61" s="330">
        <v>76.679493105000077</v>
      </c>
      <c r="G61" s="330">
        <v>78.510844972875347</v>
      </c>
      <c r="H61" s="330">
        <v>80.832810771439753</v>
      </c>
      <c r="I61" s="330">
        <v>83.413993465690353</v>
      </c>
      <c r="J61" s="331">
        <v>85.900568868522654</v>
      </c>
      <c r="L61" s="343"/>
      <c r="M61" s="343"/>
      <c r="N61" s="343"/>
      <c r="O61" s="343"/>
      <c r="P61" s="343"/>
      <c r="Q61" s="343"/>
      <c r="R61" s="343"/>
      <c r="S61" s="343"/>
      <c r="T61" s="343"/>
      <c r="U61" s="343"/>
      <c r="V61" s="343"/>
      <c r="W61" s="343"/>
      <c r="X61" s="343"/>
    </row>
    <row r="62" spans="1:24" ht="12.75" customHeight="1">
      <c r="A62" s="332"/>
      <c r="B62" s="302" t="s">
        <v>1128</v>
      </c>
      <c r="C62" s="317"/>
      <c r="D62" s="330">
        <v>24.129654999999843</v>
      </c>
      <c r="E62" s="330">
        <v>28.727812799764251</v>
      </c>
      <c r="F62" s="330">
        <v>30.971685816043873</v>
      </c>
      <c r="G62" s="330">
        <v>31.596954405673159</v>
      </c>
      <c r="H62" s="330">
        <v>33.388111673946469</v>
      </c>
      <c r="I62" s="330">
        <v>31.510112022692056</v>
      </c>
      <c r="J62" s="331">
        <v>31.276609579726937</v>
      </c>
      <c r="L62" s="343"/>
      <c r="M62" s="343"/>
      <c r="N62" s="343"/>
      <c r="O62" s="343"/>
      <c r="P62" s="343"/>
      <c r="Q62" s="343"/>
      <c r="R62" s="343"/>
      <c r="S62" s="343"/>
      <c r="T62" s="343"/>
      <c r="U62" s="343"/>
      <c r="V62" s="343"/>
      <c r="W62" s="343"/>
      <c r="X62" s="343"/>
    </row>
    <row r="63" spans="1:24" ht="12.75" customHeight="1">
      <c r="A63" s="289"/>
      <c r="B63" s="301" t="s">
        <v>1129</v>
      </c>
      <c r="C63" s="345"/>
      <c r="D63" s="346">
        <v>1028.73</v>
      </c>
      <c r="E63" s="346">
        <v>1102.1889797053825</v>
      </c>
      <c r="F63" s="346">
        <v>1139.1216243472645</v>
      </c>
      <c r="G63" s="346">
        <v>1174.1748592520482</v>
      </c>
      <c r="H63" s="346">
        <v>1221.5924018603021</v>
      </c>
      <c r="I63" s="347">
        <v>1272.4995452577255</v>
      </c>
      <c r="J63" s="348">
        <v>1322.2410101070552</v>
      </c>
      <c r="L63" s="343"/>
      <c r="M63" s="343"/>
      <c r="N63" s="343"/>
      <c r="O63" s="343"/>
      <c r="P63" s="343"/>
      <c r="Q63" s="343"/>
      <c r="R63" s="343"/>
      <c r="S63" s="343"/>
      <c r="T63" s="343"/>
      <c r="U63" s="343"/>
      <c r="V63" s="343"/>
      <c r="W63" s="343"/>
      <c r="X63" s="343"/>
    </row>
    <row r="64" spans="1:24" s="354" customFormat="1" ht="12">
      <c r="A64" s="349"/>
      <c r="B64" s="350" t="s">
        <v>1130</v>
      </c>
      <c r="C64" s="351"/>
      <c r="D64" s="352">
        <v>9.011000000000001</v>
      </c>
      <c r="E64" s="352">
        <v>5.864686227776625</v>
      </c>
      <c r="F64" s="352">
        <v>3.9808522664855537</v>
      </c>
      <c r="G64" s="352">
        <v>3.6599010841743844</v>
      </c>
      <c r="H64" s="352">
        <v>3.0506603989726724</v>
      </c>
      <c r="I64" s="352">
        <v>2.9678763077030661</v>
      </c>
      <c r="J64" s="353">
        <v>2.6224188840683054</v>
      </c>
      <c r="L64" s="355"/>
      <c r="M64" s="355"/>
      <c r="N64" s="355"/>
      <c r="O64" s="355"/>
      <c r="P64" s="355"/>
      <c r="Q64" s="355"/>
      <c r="R64" s="355"/>
      <c r="S64" s="355"/>
      <c r="T64" s="355"/>
      <c r="U64" s="355"/>
      <c r="V64" s="355"/>
      <c r="W64" s="355"/>
      <c r="X64" s="355"/>
    </row>
    <row r="65" spans="1:24" ht="12" customHeight="1">
      <c r="A65" s="289"/>
      <c r="B65" s="495" t="s">
        <v>1131</v>
      </c>
      <c r="C65" s="496"/>
      <c r="D65" s="496"/>
      <c r="E65" s="496"/>
      <c r="F65" s="496"/>
      <c r="G65" s="496"/>
      <c r="H65" s="496"/>
      <c r="I65" s="496"/>
      <c r="J65" s="497"/>
      <c r="K65" s="292"/>
      <c r="L65" s="343"/>
      <c r="M65" s="343"/>
      <c r="N65" s="343"/>
      <c r="O65" s="343"/>
      <c r="P65" s="343"/>
      <c r="Q65" s="343"/>
      <c r="R65" s="343"/>
      <c r="S65" s="343"/>
      <c r="T65" s="343"/>
      <c r="U65" s="343"/>
      <c r="V65" s="343"/>
      <c r="W65" s="343"/>
      <c r="X65" s="343"/>
    </row>
    <row r="66" spans="1:24" ht="12" customHeight="1">
      <c r="A66" s="289"/>
      <c r="B66" s="498" t="s">
        <v>1132</v>
      </c>
      <c r="C66" s="499"/>
      <c r="D66" s="499"/>
      <c r="E66" s="499"/>
      <c r="F66" s="499"/>
      <c r="G66" s="499"/>
      <c r="H66" s="499"/>
      <c r="I66" s="499"/>
      <c r="J66" s="500"/>
      <c r="K66" s="292"/>
      <c r="L66" s="343"/>
      <c r="M66" s="343"/>
      <c r="N66" s="343"/>
      <c r="O66" s="343"/>
      <c r="P66" s="343"/>
      <c r="Q66" s="343"/>
      <c r="R66" s="343"/>
      <c r="S66" s="343"/>
      <c r="T66" s="343"/>
      <c r="U66" s="343"/>
      <c r="V66" s="343"/>
      <c r="W66" s="343"/>
      <c r="X66" s="343"/>
    </row>
    <row r="67" spans="1:24" ht="12" customHeight="1" thickBot="1">
      <c r="A67" s="289"/>
      <c r="B67" s="484" t="s">
        <v>1133</v>
      </c>
      <c r="C67" s="485"/>
      <c r="D67" s="485"/>
      <c r="E67" s="485"/>
      <c r="F67" s="485"/>
      <c r="G67" s="485"/>
      <c r="H67" s="485"/>
      <c r="I67" s="485"/>
      <c r="J67" s="486"/>
      <c r="K67" s="292"/>
      <c r="L67" s="343"/>
      <c r="M67" s="343"/>
      <c r="N67" s="343"/>
      <c r="O67" s="343"/>
      <c r="P67" s="343"/>
      <c r="Q67" s="343"/>
      <c r="R67" s="343"/>
      <c r="S67" s="343"/>
      <c r="T67" s="343"/>
      <c r="U67" s="343"/>
      <c r="V67" s="343"/>
      <c r="W67" s="343"/>
      <c r="X67" s="343"/>
    </row>
    <row r="68" spans="1:24" ht="14.5">
      <c r="A68" s="289"/>
      <c r="B68" s="289"/>
      <c r="C68" s="289"/>
      <c r="D68" s="289"/>
      <c r="E68" s="289"/>
      <c r="F68" s="289"/>
      <c r="G68" s="289"/>
      <c r="H68" s="289"/>
      <c r="I68" s="289"/>
      <c r="J68" s="289"/>
      <c r="K68" s="292"/>
      <c r="L68" s="343"/>
      <c r="M68" s="343"/>
      <c r="N68" s="343"/>
      <c r="O68" s="343"/>
      <c r="P68" s="343"/>
      <c r="Q68" s="343"/>
      <c r="R68" s="343"/>
      <c r="S68" s="343"/>
      <c r="T68" s="343"/>
      <c r="U68" s="343"/>
      <c r="V68" s="343"/>
      <c r="W68" s="343"/>
      <c r="X68" s="343"/>
    </row>
    <row r="69" spans="1:24" ht="14.5">
      <c r="A69" s="289"/>
      <c r="B69" s="289"/>
      <c r="C69" s="289"/>
      <c r="D69" s="289"/>
      <c r="E69" s="289"/>
      <c r="F69" s="289"/>
      <c r="G69" s="289"/>
      <c r="H69" s="289"/>
      <c r="I69" s="289"/>
      <c r="J69" s="289"/>
      <c r="K69" s="292"/>
      <c r="L69" s="292"/>
      <c r="M69" s="292"/>
    </row>
    <row r="70" spans="1:24" ht="14.5">
      <c r="A70" s="356"/>
      <c r="B70" s="356"/>
      <c r="C70" s="357"/>
      <c r="D70" s="358"/>
      <c r="E70" s="358"/>
      <c r="F70" s="358"/>
      <c r="G70" s="358"/>
      <c r="H70" s="358"/>
      <c r="I70" s="358"/>
      <c r="J70" s="358"/>
      <c r="K70" s="292"/>
      <c r="L70" s="292"/>
      <c r="M70" s="292"/>
    </row>
    <row r="71" spans="1:24" ht="14.5">
      <c r="A71" s="356"/>
      <c r="B71" s="356"/>
      <c r="C71" s="359"/>
      <c r="D71" s="358"/>
      <c r="E71" s="358"/>
      <c r="F71" s="358"/>
      <c r="G71" s="358"/>
      <c r="H71" s="358"/>
      <c r="I71" s="358"/>
      <c r="J71" s="358"/>
      <c r="K71" s="292"/>
      <c r="L71" s="292"/>
      <c r="M71" s="292"/>
    </row>
    <row r="72" spans="1:24" ht="14.5">
      <c r="A72" s="356"/>
      <c r="B72" s="356"/>
      <c r="C72" s="359"/>
      <c r="D72" s="358"/>
      <c r="E72" s="358"/>
      <c r="F72" s="358"/>
      <c r="G72" s="358"/>
      <c r="H72" s="358"/>
      <c r="I72" s="358"/>
      <c r="J72" s="358"/>
      <c r="K72" s="292"/>
      <c r="L72" s="292"/>
      <c r="M72" s="292"/>
    </row>
    <row r="73" spans="1:24">
      <c r="A73" s="292"/>
      <c r="B73" s="292"/>
      <c r="C73" s="292"/>
      <c r="D73" s="292"/>
      <c r="E73" s="292"/>
      <c r="F73" s="292"/>
      <c r="G73" s="292"/>
      <c r="H73" s="292"/>
      <c r="I73" s="292"/>
      <c r="J73" s="292"/>
      <c r="K73" s="292"/>
      <c r="L73" s="292"/>
      <c r="M73" s="292"/>
    </row>
    <row r="74" spans="1:24">
      <c r="A74" s="292"/>
      <c r="B74" s="292"/>
      <c r="C74" s="292"/>
      <c r="D74" s="292"/>
      <c r="E74" s="292"/>
      <c r="F74" s="292"/>
      <c r="G74" s="292"/>
      <c r="H74" s="292"/>
      <c r="I74" s="292"/>
      <c r="J74" s="292"/>
      <c r="K74" s="292"/>
      <c r="L74" s="292"/>
      <c r="M74" s="292"/>
    </row>
  </sheetData>
  <mergeCells count="7">
    <mergeCell ref="B67:J67"/>
    <mergeCell ref="B2:J2"/>
    <mergeCell ref="Q2:R2"/>
    <mergeCell ref="D3:J3"/>
    <mergeCell ref="E4:J4"/>
    <mergeCell ref="B65:J65"/>
    <mergeCell ref="B66:J66"/>
  </mergeCells>
  <dataValidations count="1">
    <dataValidation type="list" allowBlank="1" showInputMessage="1" showErrorMessage="1" sqref="S2" xr:uid="{5DE4D42A-60DB-4C53-A1A4-5DB1D100CE3F}"/>
  </dataValidations>
  <hyperlinks>
    <hyperlink ref="A1" location="Contents!A1" display="Back to contents" xr:uid="{8993E75B-477D-4C89-B31E-307BC73FA6B3}"/>
  </hyperlinks>
  <pageMargins left="0.74803149606299213" right="0.74803149606299213" top="0.98425196850393704" bottom="0.98425196850393704" header="0.51181102362204722" footer="0.51181102362204722"/>
  <pageSetup paperSize="9" scale="35" orientation="portrait" r:id="rId1"/>
  <headerFooter alignWithMargins="0">
    <oddHeader>&amp;C&amp;"Futura Bk BT,Book"&amp;8March 2014 &amp;"Futura Bk BT,Book Italic"Economic and fiscal outlook&amp;"Futura Bk BT,Book": Fiscal supplementary tables</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DDFA4-E4CB-4FC6-9FB8-B1156019B696}">
  <sheetPr codeName="Sheet29">
    <tabColor theme="6"/>
  </sheetPr>
  <dimension ref="A1:K19"/>
  <sheetViews>
    <sheetView zoomScaleNormal="100" workbookViewId="0">
      <selection activeCell="D34" sqref="D34"/>
    </sheetView>
  </sheetViews>
  <sheetFormatPr defaultColWidth="9.453125" defaultRowHeight="13"/>
  <cols>
    <col min="1" max="1" width="9.453125" style="291" customWidth="1"/>
    <col min="2" max="2" width="26.54296875" style="223" customWidth="1"/>
    <col min="3" max="9" width="10" style="223" customWidth="1"/>
    <col min="10" max="16384" width="9.453125" style="291"/>
  </cols>
  <sheetData>
    <row r="1" spans="1:11" ht="33.75" customHeight="1" thickBot="1">
      <c r="A1" s="220" t="s">
        <v>149</v>
      </c>
      <c r="E1" s="361"/>
      <c r="F1" s="362"/>
      <c r="G1" s="362"/>
      <c r="H1" s="362"/>
      <c r="I1" s="362"/>
      <c r="K1" s="363"/>
    </row>
    <row r="2" spans="1:11" ht="21" customHeight="1" thickBot="1">
      <c r="B2" s="501" t="s">
        <v>1140</v>
      </c>
      <c r="C2" s="502"/>
      <c r="D2" s="502"/>
      <c r="E2" s="502"/>
      <c r="F2" s="502"/>
      <c r="G2" s="502"/>
      <c r="H2" s="502"/>
      <c r="I2" s="503"/>
    </row>
    <row r="3" spans="1:11" ht="15.5">
      <c r="B3" s="364"/>
      <c r="C3" s="504" t="s">
        <v>1072</v>
      </c>
      <c r="D3" s="504"/>
      <c r="E3" s="504"/>
      <c r="F3" s="504"/>
      <c r="G3" s="504"/>
      <c r="H3" s="504"/>
      <c r="I3" s="505"/>
    </row>
    <row r="4" spans="1:11" ht="15.5">
      <c r="B4" s="365"/>
      <c r="C4" s="366" t="s">
        <v>734</v>
      </c>
      <c r="D4" s="506" t="s">
        <v>65</v>
      </c>
      <c r="E4" s="506"/>
      <c r="F4" s="506"/>
      <c r="G4" s="506"/>
      <c r="H4" s="506"/>
      <c r="I4" s="507"/>
    </row>
    <row r="5" spans="1:11">
      <c r="B5" s="367"/>
      <c r="C5" s="368" t="s">
        <v>141</v>
      </c>
      <c r="D5" s="368" t="s">
        <v>0</v>
      </c>
      <c r="E5" s="368" t="s">
        <v>1</v>
      </c>
      <c r="F5" s="369" t="s">
        <v>2</v>
      </c>
      <c r="G5" s="369" t="s">
        <v>3</v>
      </c>
      <c r="H5" s="369" t="s">
        <v>4</v>
      </c>
      <c r="I5" s="370" t="s">
        <v>5</v>
      </c>
    </row>
    <row r="6" spans="1:11">
      <c r="B6" s="371" t="s">
        <v>1141</v>
      </c>
      <c r="C6" s="372">
        <v>250.50200000000001</v>
      </c>
      <c r="D6" s="372">
        <v>279.1746847150423</v>
      </c>
      <c r="E6" s="372">
        <v>302.7055906983822</v>
      </c>
      <c r="F6" s="372">
        <v>315.79986791920123</v>
      </c>
      <c r="G6" s="372">
        <v>331.37326403332679</v>
      </c>
      <c r="H6" s="372">
        <v>348.65793852275681</v>
      </c>
      <c r="I6" s="373">
        <v>363.33933350547147</v>
      </c>
    </row>
    <row r="7" spans="1:11" s="315" customFormat="1">
      <c r="B7" s="374" t="s">
        <v>1142</v>
      </c>
      <c r="C7" s="375"/>
      <c r="D7" s="375"/>
      <c r="E7" s="375"/>
      <c r="F7" s="375"/>
      <c r="G7" s="375"/>
      <c r="H7" s="375"/>
      <c r="I7" s="376"/>
    </row>
    <row r="8" spans="1:11">
      <c r="B8" s="377" t="s">
        <v>1076</v>
      </c>
      <c r="C8" s="372">
        <v>213.31700000000001</v>
      </c>
      <c r="D8" s="372">
        <v>241.81442558519987</v>
      </c>
      <c r="E8" s="372">
        <v>254.2773155036349</v>
      </c>
      <c r="F8" s="372">
        <v>264.46642256713574</v>
      </c>
      <c r="G8" s="372">
        <v>275.50581526358093</v>
      </c>
      <c r="H8" s="372">
        <v>287.66389400093499</v>
      </c>
      <c r="I8" s="373">
        <v>298.59946260507638</v>
      </c>
    </row>
    <row r="9" spans="1:11">
      <c r="B9" s="377" t="s">
        <v>1078</v>
      </c>
      <c r="C9" s="372">
        <v>42.939</v>
      </c>
      <c r="D9" s="372">
        <v>42.507901204384162</v>
      </c>
      <c r="E9" s="372">
        <v>55.418962568533594</v>
      </c>
      <c r="F9" s="372">
        <v>58.530160852752616</v>
      </c>
      <c r="G9" s="372">
        <v>63.297265029567818</v>
      </c>
      <c r="H9" s="372">
        <v>68.679009714747991</v>
      </c>
      <c r="I9" s="373">
        <v>72.70332548186515</v>
      </c>
    </row>
    <row r="10" spans="1:11" ht="14.5">
      <c r="B10" s="378" t="s">
        <v>1143</v>
      </c>
      <c r="C10" s="372">
        <v>2.1397697167466666E-2</v>
      </c>
      <c r="D10" s="372">
        <v>2.1781511403949998E-2</v>
      </c>
      <c r="E10" s="372">
        <v>1.9837936352199999E-2</v>
      </c>
      <c r="F10" s="372">
        <v>1.9837936352199999E-2</v>
      </c>
      <c r="G10" s="372">
        <v>1.9837936352199999E-2</v>
      </c>
      <c r="H10" s="372">
        <v>1.9837936352199999E-2</v>
      </c>
      <c r="I10" s="379">
        <v>1.9473302426833334E-2</v>
      </c>
    </row>
    <row r="11" spans="1:11">
      <c r="B11" s="378" t="s">
        <v>1144</v>
      </c>
      <c r="C11" s="372">
        <v>0.96226253743039991</v>
      </c>
      <c r="D11" s="372">
        <v>1.0149243423809693</v>
      </c>
      <c r="E11" s="372">
        <v>1.0621846768014958</v>
      </c>
      <c r="F11" s="372">
        <v>1.0937254293719241</v>
      </c>
      <c r="G11" s="372">
        <v>1.1388568186518391</v>
      </c>
      <c r="H11" s="372">
        <v>1.1843187710241176</v>
      </c>
      <c r="I11" s="379">
        <v>1.2324636135470206</v>
      </c>
    </row>
    <row r="12" spans="1:11">
      <c r="B12" s="378" t="s">
        <v>1145</v>
      </c>
      <c r="C12" s="372">
        <v>-8.8120857892187807</v>
      </c>
      <c r="D12" s="372">
        <v>-9.4576818913062173</v>
      </c>
      <c r="E12" s="372">
        <v>-10.083833031400115</v>
      </c>
      <c r="F12" s="372">
        <v>-10.357754438225687</v>
      </c>
      <c r="G12" s="372">
        <v>-10.705855666885371</v>
      </c>
      <c r="H12" s="372">
        <v>-11.077815695727345</v>
      </c>
      <c r="I12" s="379">
        <v>-11.485128622790189</v>
      </c>
    </row>
    <row r="13" spans="1:11" ht="14.5">
      <c r="B13" s="380" t="s">
        <v>1146</v>
      </c>
      <c r="C13" s="372">
        <v>2.074425554620916</v>
      </c>
      <c r="D13" s="372">
        <v>3.2733339629795069</v>
      </c>
      <c r="E13" s="372">
        <v>2.0111230444601347</v>
      </c>
      <c r="F13" s="372">
        <v>2.0474755718144593</v>
      </c>
      <c r="G13" s="372">
        <v>2.117344652059387</v>
      </c>
      <c r="H13" s="372">
        <v>2.1886937954249106</v>
      </c>
      <c r="I13" s="379">
        <v>2.2697371253462961</v>
      </c>
    </row>
    <row r="14" spans="1:11">
      <c r="B14" s="381" t="s">
        <v>1080</v>
      </c>
      <c r="C14" s="382">
        <v>177.10400000000001</v>
      </c>
      <c r="D14" s="382">
        <v>179.2183556032447</v>
      </c>
      <c r="E14" s="382">
        <v>168.14328949320529</v>
      </c>
      <c r="F14" s="382">
        <v>173.60919609027385</v>
      </c>
      <c r="G14" s="382">
        <v>179.77089474862544</v>
      </c>
      <c r="H14" s="382">
        <v>186.13438081880315</v>
      </c>
      <c r="I14" s="373">
        <v>192.11882386500534</v>
      </c>
    </row>
    <row r="15" spans="1:11">
      <c r="B15" s="381" t="s">
        <v>1147</v>
      </c>
      <c r="C15" s="382">
        <v>73.972908271943297</v>
      </c>
      <c r="D15" s="382">
        <v>70.705967187382214</v>
      </c>
      <c r="E15" s="382">
        <v>55.469048125286491</v>
      </c>
      <c r="F15" s="382">
        <v>57.199364515872233</v>
      </c>
      <c r="G15" s="382">
        <v>59.355736191317689</v>
      </c>
      <c r="H15" s="382">
        <v>61.386421573329557</v>
      </c>
      <c r="I15" s="373">
        <v>63.247045390467747</v>
      </c>
    </row>
    <row r="16" spans="1:11">
      <c r="B16" s="383" t="s">
        <v>1148</v>
      </c>
      <c r="C16" s="384">
        <v>103.13109172805672</v>
      </c>
      <c r="D16" s="384">
        <v>108.51238841586249</v>
      </c>
      <c r="E16" s="384">
        <v>112.6742413679188</v>
      </c>
      <c r="F16" s="384">
        <v>116.40983157440162</v>
      </c>
      <c r="G16" s="384">
        <v>120.41515855730775</v>
      </c>
      <c r="H16" s="384">
        <v>124.7479592454736</v>
      </c>
      <c r="I16" s="373">
        <v>128.87177847453759</v>
      </c>
    </row>
    <row r="17" spans="2:9">
      <c r="B17" s="385" t="s">
        <v>1149</v>
      </c>
      <c r="C17" s="386"/>
      <c r="D17" s="386"/>
      <c r="E17" s="386"/>
      <c r="F17" s="386"/>
      <c r="G17" s="386"/>
      <c r="H17" s="386"/>
      <c r="I17" s="387"/>
    </row>
    <row r="18" spans="2:9" ht="13.5" thickBot="1">
      <c r="B18" s="388" t="s">
        <v>1150</v>
      </c>
      <c r="C18" s="389"/>
      <c r="D18" s="389"/>
      <c r="E18" s="389"/>
      <c r="F18" s="389"/>
      <c r="G18" s="389"/>
      <c r="H18" s="389"/>
      <c r="I18" s="390"/>
    </row>
    <row r="19" spans="2:9">
      <c r="B19" s="247"/>
      <c r="C19" s="247"/>
      <c r="D19" s="247"/>
      <c r="E19" s="247"/>
      <c r="F19" s="247"/>
      <c r="G19" s="247"/>
      <c r="H19" s="247"/>
      <c r="I19" s="247"/>
    </row>
  </sheetData>
  <mergeCells count="3">
    <mergeCell ref="B2:I2"/>
    <mergeCell ref="C3:I3"/>
    <mergeCell ref="D4:I4"/>
  </mergeCells>
  <hyperlinks>
    <hyperlink ref="A1" location="Contents!A1" display="Back to contents" xr:uid="{47CA8CBA-B824-40F8-8711-A37736A1CC1D}"/>
  </hyperlinks>
  <pageMargins left="0.74803149606299213" right="0.74803149606299213" top="0.98425196850393704" bottom="0.98425196850393704" header="0.51181102362204722" footer="0.51181102362204722"/>
  <pageSetup paperSize="9" scale="82"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761AA-E7F5-43F8-8E62-2AD43A292CD3}">
  <sheetPr codeName="Sheet30">
    <tabColor rgb="FFC00000"/>
  </sheetPr>
  <dimension ref="A1"/>
  <sheetViews>
    <sheetView workbookViewId="0"/>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24</vt:i4>
      </vt:variant>
      <vt:variant>
        <vt:lpstr>Charts</vt:lpstr>
      </vt:variant>
      <vt:variant>
        <vt:i4>21</vt:i4>
      </vt:variant>
      <vt:variant>
        <vt:lpstr>Named Ranges</vt:lpstr>
      </vt:variant>
      <vt:variant>
        <vt:i4>2</vt:i4>
      </vt:variant>
    </vt:vector>
  </HeadingPairs>
  <TitlesOfParts>
    <vt:vector size="47" baseType="lpstr">
      <vt:lpstr>&gt;&gt; CHARTS</vt:lpstr>
      <vt:lpstr>&gt;&gt; DATA</vt:lpstr>
      <vt:lpstr>Chart Data</vt:lpstr>
      <vt:lpstr>GMWA</vt:lpstr>
      <vt:lpstr>GMWQ</vt:lpstr>
      <vt:lpstr>DataA</vt:lpstr>
      <vt:lpstr>DataQ</vt:lpstr>
      <vt:lpstr>DataFY</vt:lpstr>
      <vt:lpstr>DataCY</vt:lpstr>
      <vt:lpstr>HAVERA</vt:lpstr>
      <vt:lpstr>HAVERD</vt:lpstr>
      <vt:lpstr>Aggregates (% GDP) Mar24</vt:lpstr>
      <vt:lpstr>Aggregates (% GDP) Oct24</vt:lpstr>
      <vt:lpstr>HMT - Table 5.1</vt:lpstr>
      <vt:lpstr>OBR_OCT24_C1.3</vt:lpstr>
      <vt:lpstr>OBR_OCT24_C5.9</vt:lpstr>
      <vt:lpstr>OBR_OCT24_C7.3</vt:lpstr>
      <vt:lpstr>OBR_OCT24_RR5.1</vt:lpstr>
      <vt:lpstr>C6.11</vt:lpstr>
      <vt:lpstr>OBR_MAR24_C4.10</vt:lpstr>
      <vt:lpstr>OBR_MAR24_ST4.3</vt:lpstr>
      <vt:lpstr>OBR_MAR24_ST3.9</vt:lpstr>
      <vt:lpstr>OBR_MAR24_ST3.4</vt:lpstr>
      <vt:lpstr>&gt;&gt; NOT USED</vt:lpstr>
      <vt:lpstr>Chart - Cons RDEL</vt:lpstr>
      <vt:lpstr>Chart - YouGov</vt:lpstr>
      <vt:lpstr>Chart - OECD GI</vt:lpstr>
      <vt:lpstr>Chart - Cons PGSI</vt:lpstr>
      <vt:lpstr>Chart - r v g 25-29</vt:lpstr>
      <vt:lpstr>Chart - PS current receipts</vt:lpstr>
      <vt:lpstr>Chart - Policy decisions</vt:lpstr>
      <vt:lpstr>Chart - Fiscal impulse</vt:lpstr>
      <vt:lpstr>Chart - PSNI</vt:lpstr>
      <vt:lpstr>Chart - DEL by dept</vt:lpstr>
      <vt:lpstr>Chart - GDP impact</vt:lpstr>
      <vt:lpstr>Chart - OBR GC forecasts</vt:lpstr>
      <vt:lpstr>Chart - Headroom</vt:lpstr>
      <vt:lpstr>Chart - Headroom slippage</vt:lpstr>
      <vt:lpstr>Chart - Yields &amp; spreads</vt:lpstr>
      <vt:lpstr>Chart - r v g 24-28</vt:lpstr>
      <vt:lpstr>Chart - Fiscal rules</vt:lpstr>
      <vt:lpstr>Chart - Fiscal rules (2)</vt:lpstr>
      <vt:lpstr>Chart - Fiscal impulse (2)</vt:lpstr>
      <vt:lpstr>Chart - Yields</vt:lpstr>
      <vt:lpstr>Chart - Spreads</vt:lpstr>
      <vt:lpstr>_DLX1.INC</vt:lpstr>
      <vt:lpstr>_DLX2.INC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Edward Allenby</cp:lastModifiedBy>
  <dcterms:created xsi:type="dcterms:W3CDTF">2024-10-30T09:11:03Z</dcterms:created>
  <dcterms:modified xsi:type="dcterms:W3CDTF">2024-11-01T02:11:54Z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2024-10-30T09:11:22Z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7e7e91cb-0d7b-4c55-b7d5-bb42eb28991f</vt:lpwstr>
  </property>
  <property fmtid="{D5CDD505-2E9C-101B-9397-08002B2CF9AE}" pid="8" name="MSIP_Label_231f5784-19ed-4d1e-9a93-4ea41014d730_ContentBits">
    <vt:lpwstr>0</vt:lpwstr>
  </property>
</Properties>
</file>