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ЭтаКнига" defaultThemeVersion="124226"/>
  <bookViews>
    <workbookView xWindow="120" yWindow="108" windowWidth="15120" windowHeight="8016" activeTab="2"/>
  </bookViews>
  <sheets>
    <sheet name="backlog" sheetId="1" r:id="rId1"/>
    <sheet name="calcs" sheetId="3" r:id="rId2"/>
    <sheet name="report" sheetId="2" r:id="rId3"/>
  </sheets>
  <calcPr calcId="125725"/>
</workbook>
</file>

<file path=xl/calcChain.xml><?xml version="1.0" encoding="utf-8"?>
<calcChain xmlns="http://schemas.openxmlformats.org/spreadsheetml/2006/main">
  <c r="D5" i="3"/>
  <c r="D3"/>
  <c r="D4"/>
  <c r="F11"/>
  <c r="F12"/>
  <c r="F13"/>
  <c r="F14"/>
  <c r="F15"/>
  <c r="F10"/>
  <c r="F8"/>
  <c r="F9" s="1"/>
  <c r="E11"/>
  <c r="E12"/>
  <c r="E13"/>
  <c r="E14"/>
  <c r="E15"/>
  <c r="E10"/>
  <c r="E9"/>
  <c r="E8"/>
  <c r="D9"/>
  <c r="D10"/>
  <c r="D11"/>
  <c r="D12"/>
  <c r="D13"/>
  <c r="D14"/>
  <c r="D15"/>
  <c r="C8"/>
  <c r="C9"/>
  <c r="C10"/>
  <c r="C11"/>
  <c r="C12"/>
  <c r="C13"/>
  <c r="C14"/>
  <c r="C15"/>
  <c r="A8"/>
  <c r="A9"/>
  <c r="A10"/>
  <c r="A11"/>
  <c r="A12"/>
  <c r="A13"/>
  <c r="A14"/>
  <c r="A15"/>
  <c r="B15"/>
  <c r="B10"/>
  <c r="B11" s="1"/>
  <c r="B12" s="1"/>
  <c r="B13" s="1"/>
  <c r="B14" s="1"/>
  <c r="B9"/>
  <c r="D2"/>
  <c r="D1"/>
  <c r="C1" i="1"/>
</calcChain>
</file>

<file path=xl/sharedStrings.xml><?xml version="1.0" encoding="utf-8"?>
<sst xmlns="http://schemas.openxmlformats.org/spreadsheetml/2006/main" count="22" uniqueCount="21">
  <si>
    <t>Ушла</t>
  </si>
  <si>
    <t>Пришла</t>
  </si>
  <si>
    <t>Оценка</t>
  </si>
  <si>
    <t>Задача</t>
  </si>
  <si>
    <t>№</t>
  </si>
  <si>
    <t>Скачать Docker</t>
  </si>
  <si>
    <t>Установить Docker</t>
  </si>
  <si>
    <t>Выяснить что с виртуализацией,включить ее</t>
  </si>
  <si>
    <t>Скачать и развернуть первый контейнер</t>
  </si>
  <si>
    <t>Найти ошибку в запуске Docker, устранить ее</t>
  </si>
  <si>
    <t>Сумма всех работ:</t>
  </si>
  <si>
    <t>Sprint</t>
  </si>
  <si>
    <t>Ушло</t>
  </si>
  <si>
    <t>Пришло</t>
  </si>
  <si>
    <t>Выполнение</t>
  </si>
  <si>
    <t>Добавление</t>
  </si>
  <si>
    <t>Последний спринт:</t>
  </si>
  <si>
    <t>Средняя скорость выполнения:</t>
  </si>
  <si>
    <t>Средняя скорость поступления:</t>
  </si>
  <si>
    <t>Осталось работы:</t>
  </si>
  <si>
    <t>Исходное количество задач: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</si>
</sst>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Burndown chart </a:t>
            </a:r>
            <a:endParaRPr lang="ru-RU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7.3033482548695031E-2"/>
          <c:y val="0.18945722526964845"/>
          <c:w val="0.91041403994947201"/>
          <c:h val="0.62694538733588323"/>
        </c:manualLayout>
      </c:layout>
      <c:barChart>
        <c:barDir val="col"/>
        <c:grouping val="clustered"/>
        <c:ser>
          <c:idx val="1"/>
          <c:order val="0"/>
          <c:tx>
            <c:strRef>
              <c:f>calcs!$F$7</c:f>
              <c:strCache>
                <c:ptCount val="1"/>
                <c:pt idx="0">
                  <c:v>Добавление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dPt>
            <c:idx val="1"/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dPt>
          <c:dPt>
            <c:idx val="2"/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dPt>
          <c:trendline>
            <c:spPr>
              <a:ln>
                <a:solidFill>
                  <a:srgbClr val="C00000"/>
                </a:solidFill>
                <a:prstDash val="sysDash"/>
              </a:ln>
            </c:spPr>
            <c:trendlineType val="linear"/>
          </c:trendline>
          <c:cat>
            <c:strRef>
              <c:f>calcs!$B$7</c:f>
              <c:strCache>
                <c:ptCount val="1"/>
                <c:pt idx="0">
                  <c:v>Sprint</c:v>
                </c:pt>
              </c:strCache>
            </c:strRef>
          </c:cat>
          <c:val>
            <c:numRef>
              <c:f>calcs!$F$8:$F$15</c:f>
              <c:numCache>
                <c:formatCode>General</c:formatCode>
                <c:ptCount val="8"/>
                <c:pt idx="0">
                  <c:v>0</c:v>
                </c:pt>
                <c:pt idx="1">
                  <c:v>-2</c:v>
                </c:pt>
                <c:pt idx="2">
                  <c:v>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0"/>
          <c:order val="1"/>
          <c:tx>
            <c:strRef>
              <c:f>calcs!$E$7</c:f>
              <c:strCache>
                <c:ptCount val="1"/>
                <c:pt idx="0">
                  <c:v>Выполнение</c:v>
                </c:pt>
              </c:strCache>
            </c:strRef>
          </c:tx>
          <c:spPr>
            <a:solidFill>
              <a:srgbClr val="002060"/>
            </a:solidFill>
          </c:spPr>
          <c:trendline>
            <c:spPr>
              <a:ln>
                <a:solidFill>
                  <a:srgbClr val="0070C0"/>
                </a:solidFill>
                <a:prstDash val="sysDash"/>
              </a:ln>
            </c:spPr>
            <c:trendlineType val="linear"/>
          </c:trendline>
          <c:cat>
            <c:strRef>
              <c:f>calcs!$B$7</c:f>
              <c:strCache>
                <c:ptCount val="1"/>
                <c:pt idx="0">
                  <c:v>Sprint</c:v>
                </c:pt>
              </c:strCache>
            </c:strRef>
          </c:cat>
          <c:val>
            <c:numRef>
              <c:f>calcs!$E$8:$E$15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178"/>
        <c:overlap val="100"/>
        <c:axId val="118785920"/>
        <c:axId val="118804480"/>
      </c:barChart>
      <c:catAx>
        <c:axId val="11878592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</a:t>
                </a:r>
                <a:endParaRPr lang="ru-RU"/>
              </a:p>
            </c:rich>
          </c:tx>
          <c:layout/>
        </c:title>
        <c:numFmt formatCode="General" sourceLinked="1"/>
        <c:majorTickMark val="none"/>
        <c:tickLblPos val="none"/>
        <c:txPr>
          <a:bodyPr rot="0"/>
          <a:lstStyle/>
          <a:p>
            <a:pPr>
              <a:defRPr/>
            </a:pPr>
            <a:endParaRPr lang="ru-RU"/>
          </a:p>
        </c:txPr>
        <c:crossAx val="118804480"/>
        <c:crosses val="autoZero"/>
        <c:auto val="1"/>
        <c:lblAlgn val="ctr"/>
        <c:lblOffset val="100"/>
      </c:catAx>
      <c:valAx>
        <c:axId val="118804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Задачи</a:t>
                </a:r>
              </a:p>
            </c:rich>
          </c:tx>
          <c:layout/>
        </c:title>
        <c:numFmt formatCode="General" sourceLinked="0"/>
        <c:tickLblPos val="nextTo"/>
        <c:crossAx val="1187859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331305</xdr:colOff>
      <xdr:row>12</xdr:row>
      <xdr:rowOff>66260</xdr:rowOff>
    </xdr:from>
    <xdr:to>
      <xdr:col>13</xdr:col>
      <xdr:colOff>357809</xdr:colOff>
      <xdr:row>31</xdr:row>
      <xdr:rowOff>112643</xdr:rowOff>
    </xdr:to>
    <xdr:graphicFrame macro="[0]!Диаграмма1_Щелчок">
      <xdr:nvGraphicFramePr>
        <xdr:cNvPr id="2" name=" Burndown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2:E7" totalsRowShown="0" headerRowBorderDxfId="6" tableBorderDxfId="5">
  <autoFilter ref="A2:E7">
    <filterColumn colId="1"/>
    <filterColumn colId="2"/>
    <filterColumn colId="3"/>
    <filterColumn colId="4"/>
  </autoFilter>
  <tableColumns count="5">
    <tableColumn id="1" name="№"/>
    <tableColumn id="2" name="Задача"/>
    <tableColumn id="3" name="Оценка"/>
    <tableColumn id="4" name="Пришла"/>
    <tableColumn id="5" name="Ушла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7:F15" totalsRowShown="0">
  <autoFilter ref="A7:F15"/>
  <tableColumns count="6">
    <tableColumn id="1" name="№" dataDxfId="4">
      <calculatedColumnFormula>([Sprint])-($D$2)</calculatedColumnFormula>
    </tableColumn>
    <tableColumn id="2" name="Sprint"/>
    <tableColumn id="3" name="Ушло" dataDxfId="3">
      <calculatedColumnFormula>IF([Sprint]&lt;=$D$2,SUMIF(Таблица1[Ушла],[Sprint],Таблица1[Оценка]),"")</calculatedColumnFormula>
    </tableColumn>
    <tableColumn id="4" name="Пришло" dataDxfId="2">
      <calculatedColumnFormula>IF([Sprint]&lt;=$D$2,SUMIF(Таблица1[Пришла],[Sprint],Таблица1[Оценка]),"")</calculatedColumnFormula>
    </tableColumn>
    <tableColumn id="5" name="Выполнение" dataDxfId="1">
      <calculatedColumnFormula>IF([Sprint]&lt;=$D$2,$D$1-[Ушло],"")</calculatedColumnFormula>
    </tableColumn>
    <tableColumn id="6" name="Добавление" dataDxfId="0">
      <calculatedColumnFormula>IF([Ушло]&lt;&gt;"",-[Пришло],"")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E7"/>
  <sheetViews>
    <sheetView workbookViewId="0">
      <selection activeCell="B28" sqref="B28"/>
    </sheetView>
  </sheetViews>
  <sheetFormatPr defaultRowHeight="14.4"/>
  <cols>
    <col min="2" max="2" width="39.44140625" customWidth="1"/>
  </cols>
  <sheetData>
    <row r="1" spans="1:5">
      <c r="A1" s="8" t="s">
        <v>10</v>
      </c>
      <c r="B1" s="8"/>
      <c r="C1" s="9">
        <f>SUM(Таблица1[Оценка])</f>
        <v>8</v>
      </c>
      <c r="D1" s="9"/>
      <c r="E1" s="9"/>
    </row>
    <row r="2" spans="1:5">
      <c r="A2" s="1" t="s">
        <v>4</v>
      </c>
      <c r="B2" s="2" t="s">
        <v>3</v>
      </c>
      <c r="C2" s="2" t="s">
        <v>2</v>
      </c>
      <c r="D2" s="2" t="s">
        <v>1</v>
      </c>
      <c r="E2" s="3" t="s">
        <v>0</v>
      </c>
    </row>
    <row r="3" spans="1:5">
      <c r="A3">
        <v>1</v>
      </c>
      <c r="B3" t="s">
        <v>5</v>
      </c>
      <c r="C3">
        <v>1</v>
      </c>
      <c r="D3">
        <v>0</v>
      </c>
      <c r="E3">
        <v>1</v>
      </c>
    </row>
    <row r="4" spans="1:5">
      <c r="A4" s="4">
        <v>2</v>
      </c>
      <c r="B4" t="s">
        <v>7</v>
      </c>
      <c r="C4" s="4">
        <v>2</v>
      </c>
      <c r="D4" s="4">
        <v>0</v>
      </c>
      <c r="E4" s="4">
        <v>1</v>
      </c>
    </row>
    <row r="5" spans="1:5">
      <c r="A5">
        <v>3</v>
      </c>
      <c r="B5" t="s">
        <v>6</v>
      </c>
      <c r="C5">
        <v>1</v>
      </c>
      <c r="D5">
        <v>0</v>
      </c>
      <c r="E5">
        <v>2</v>
      </c>
    </row>
    <row r="6" spans="1:5">
      <c r="A6" s="4">
        <v>4</v>
      </c>
      <c r="B6" t="s">
        <v>8</v>
      </c>
      <c r="C6">
        <v>2</v>
      </c>
      <c r="D6">
        <v>0</v>
      </c>
    </row>
    <row r="7" spans="1:5">
      <c r="A7">
        <v>5</v>
      </c>
      <c r="B7" t="s">
        <v>9</v>
      </c>
      <c r="C7">
        <v>2</v>
      </c>
      <c r="D7">
        <v>1</v>
      </c>
      <c r="E7">
        <v>2</v>
      </c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F15"/>
  <sheetViews>
    <sheetView workbookViewId="0">
      <selection activeCell="C9" sqref="C9"/>
    </sheetView>
  </sheetViews>
  <sheetFormatPr defaultRowHeight="14.4"/>
  <cols>
    <col min="1" max="4" width="11.109375" customWidth="1"/>
    <col min="5" max="5" width="14.44140625" customWidth="1"/>
    <col min="6" max="6" width="14.5546875" customWidth="1"/>
  </cols>
  <sheetData>
    <row r="1" spans="1:6">
      <c r="A1" s="8" t="s">
        <v>20</v>
      </c>
      <c r="B1" s="8"/>
      <c r="C1" s="8"/>
      <c r="D1" s="5">
        <f>SUMIF(Таблица1[Пришла],0,Таблица1[Оценка])</f>
        <v>6</v>
      </c>
    </row>
    <row r="2" spans="1:6">
      <c r="A2" s="8" t="s">
        <v>16</v>
      </c>
      <c r="B2" s="8"/>
      <c r="C2" s="8"/>
      <c r="D2" s="5">
        <f>MAX(Таблица1[Ушла])</f>
        <v>2</v>
      </c>
    </row>
    <row r="3" spans="1:6">
      <c r="A3" s="8" t="s">
        <v>17</v>
      </c>
      <c r="B3" s="8"/>
      <c r="C3" s="8"/>
      <c r="D3" s="7">
        <f>AVERAGE(Таблица2[Ушло])+AVERAGEA(Таблица2[Ушло])</f>
        <v>2.75</v>
      </c>
    </row>
    <row r="4" spans="1:6">
      <c r="A4" s="8" t="s">
        <v>18</v>
      </c>
      <c r="B4" s="8"/>
      <c r="C4" s="8"/>
      <c r="D4" s="7">
        <f>AVERAGE(Таблица2[Пришло])</f>
        <v>0.66666666666666663</v>
      </c>
    </row>
    <row r="5" spans="1:6">
      <c r="A5" s="8" t="s">
        <v>19</v>
      </c>
      <c r="B5" s="8"/>
      <c r="C5" s="8"/>
      <c r="D5" s="5">
        <f>D1-SUM(Таблица2[Ушло])+SUM(Таблица2[Пришло])</f>
        <v>2</v>
      </c>
    </row>
    <row r="7" spans="1:6">
      <c r="A7" t="s">
        <v>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>
      <c r="A8" s="6">
        <f>([Sprint])-($D$2)</f>
        <v>-2</v>
      </c>
      <c r="B8">
        <v>0</v>
      </c>
      <c r="C8" s="6">
        <f>IF([Sprint]&lt;=$D$2,SUMIF(Таблица1[Ушла],[Sprint],Таблица1[Оценка]),"")</f>
        <v>0</v>
      </c>
      <c r="D8" s="6">
        <v>0</v>
      </c>
      <c r="E8" s="6">
        <f>IF([Sprint]&lt;=$D$2,$D$1-[Ушло],"")</f>
        <v>6</v>
      </c>
      <c r="F8" s="6">
        <f>IF([Ушло]&lt;&gt;"",-[Пришло],"")</f>
        <v>0</v>
      </c>
    </row>
    <row r="9" spans="1:6">
      <c r="A9" s="6">
        <f>([Sprint])-($D$2)</f>
        <v>-1</v>
      </c>
      <c r="B9">
        <f>SUM(B8,1)</f>
        <v>1</v>
      </c>
      <c r="C9" s="6">
        <f>IF([Sprint]&lt;=$D$2,SUMIF(Таблица1[Ушла],[Sprint],Таблица1[Оценка]),"")</f>
        <v>3</v>
      </c>
      <c r="D9" s="6">
        <f>IF([Sprint]&lt;=$D$2,SUMIF(Таблица1[Пришла],[Sprint],Таблица1[Оценка]),"")</f>
        <v>2</v>
      </c>
      <c r="E9" s="6">
        <f>IF([Sprint]&lt;=$D$2,E8-[Ушло],"")</f>
        <v>3</v>
      </c>
      <c r="F9" s="6">
        <f>IF([Ушло]&lt;&gt;"",-[Пришло]+F8,"")</f>
        <v>-2</v>
      </c>
    </row>
    <row r="10" spans="1:6">
      <c r="A10" s="6">
        <f>([Sprint])-($D$2)</f>
        <v>0</v>
      </c>
      <c r="B10">
        <f t="shared" ref="B10:B15" si="0">SUM(B9,1)</f>
        <v>2</v>
      </c>
      <c r="C10" s="6">
        <f>IF([Sprint]&lt;=$D$2,SUMIF(Таблица1[Ушла],[Sprint],Таблица1[Оценка]),"")</f>
        <v>3</v>
      </c>
      <c r="D10" s="6">
        <f>IF([Sprint]&lt;=$D$2,SUMIF(Таблица1[Пришла],[Sprint],Таблица1[Оценка]),"")</f>
        <v>0</v>
      </c>
      <c r="E10" s="6">
        <f>IF([Sprint]&lt;=$D$2,E9-[Ушло],"")</f>
        <v>0</v>
      </c>
      <c r="F10" s="6">
        <f>IF([Ушло]&lt;&gt;"",-[Пришло]+F9,"")</f>
        <v>-2</v>
      </c>
    </row>
    <row r="11" spans="1:6">
      <c r="A11" s="6">
        <f>([Sprint])-($D$2)</f>
        <v>1</v>
      </c>
      <c r="B11">
        <f t="shared" si="0"/>
        <v>3</v>
      </c>
      <c r="C11" s="6" t="str">
        <f>IF([Sprint]&lt;=$D$2,SUMIF(Таблица1[Ушла],[Sprint],Таблица1[Оценка]),"")</f>
        <v/>
      </c>
      <c r="D11" s="6" t="str">
        <f>IF([Sprint]&lt;=$D$2,SUMIF(Таблица1[Пришла],[Sprint],Таблица1[Оценка]),"")</f>
        <v/>
      </c>
      <c r="E11" s="6" t="str">
        <f>IF([Sprint]&lt;=$D$2,E10-[Ушло],"")</f>
        <v/>
      </c>
      <c r="F11" s="6" t="str">
        <f>IF([Ушло]&lt;&gt;"",-[Пришло]+F10,"")</f>
        <v/>
      </c>
    </row>
    <row r="12" spans="1:6">
      <c r="A12" s="6">
        <f>([Sprint])-($D$2)</f>
        <v>2</v>
      </c>
      <c r="B12">
        <f t="shared" si="0"/>
        <v>4</v>
      </c>
      <c r="C12" s="6" t="str">
        <f>IF([Sprint]&lt;=$D$2,SUMIF(Таблица1[Ушла],[Sprint],Таблица1[Оценка]),"")</f>
        <v/>
      </c>
      <c r="D12" s="6" t="str">
        <f>IF([Sprint]&lt;=$D$2,SUMIF(Таблица1[Пришла],[Sprint],Таблица1[Оценка]),"")</f>
        <v/>
      </c>
      <c r="E12" s="6" t="str">
        <f>IF([Sprint]&lt;=$D$2,E11-[Ушло],"")</f>
        <v/>
      </c>
      <c r="F12" s="6" t="str">
        <f>IF([Ушло]&lt;&gt;"",-[Пришло]+F11,"")</f>
        <v/>
      </c>
    </row>
    <row r="13" spans="1:6">
      <c r="A13" s="6">
        <f>([Sprint])-($D$2)</f>
        <v>3</v>
      </c>
      <c r="B13">
        <f t="shared" si="0"/>
        <v>5</v>
      </c>
      <c r="C13" s="6" t="str">
        <f>IF([Sprint]&lt;=$D$2,SUMIF(Таблица1[Ушла],[Sprint],Таблица1[Оценка]),"")</f>
        <v/>
      </c>
      <c r="D13" s="6" t="str">
        <f>IF([Sprint]&lt;=$D$2,SUMIF(Таблица1[Пришла],[Sprint],Таблица1[Оценка]),"")</f>
        <v/>
      </c>
      <c r="E13" s="6" t="str">
        <f>IF([Sprint]&lt;=$D$2,E12-[Ушло],"")</f>
        <v/>
      </c>
      <c r="F13" s="6" t="str">
        <f>IF([Ушло]&lt;&gt;"",-[Пришло]+F12,"")</f>
        <v/>
      </c>
    </row>
    <row r="14" spans="1:6">
      <c r="A14" s="6">
        <f>([Sprint])-($D$2)</f>
        <v>4</v>
      </c>
      <c r="B14">
        <f t="shared" si="0"/>
        <v>6</v>
      </c>
      <c r="C14" s="6" t="str">
        <f>IF([Sprint]&lt;=$D$2,SUMIF(Таблица1[Ушла],[Sprint],Таблица1[Оценка]),"")</f>
        <v/>
      </c>
      <c r="D14" s="6" t="str">
        <f>IF([Sprint]&lt;=$D$2,SUMIF(Таблица1[Пришла],[Sprint],Таблица1[Оценка]),"")</f>
        <v/>
      </c>
      <c r="E14" s="6" t="str">
        <f>IF([Sprint]&lt;=$D$2,E13-[Ушло],"")</f>
        <v/>
      </c>
      <c r="F14" s="6" t="str">
        <f>IF([Ушло]&lt;&gt;"",-[Пришло]+F13,"")</f>
        <v/>
      </c>
    </row>
    <row r="15" spans="1:6">
      <c r="A15" s="6">
        <f>([Sprint])-($D$2)</f>
        <v>5</v>
      </c>
      <c r="B15">
        <f t="shared" si="0"/>
        <v>7</v>
      </c>
      <c r="C15" s="6" t="str">
        <f>IF([Sprint]&lt;=$D$2,SUMIF(Таблица1[Ушла],[Sprint],Таблица1[Оценка]),"")</f>
        <v/>
      </c>
      <c r="D15" s="6" t="str">
        <f>IF([Sprint]&lt;=$D$2,SUMIF(Таблица1[Пришла],[Sprint],Таблица1[Оценка]),"")</f>
        <v/>
      </c>
      <c r="E15" s="6" t="str">
        <f>IF([Sprint]&lt;=$D$2,E14-[Ушло],"")</f>
        <v/>
      </c>
      <c r="F15" s="6" t="str">
        <f>IF([Ушло]&lt;&gt;"",-[Пришло]+F14,"")</f>
        <v/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horizontalDpi="180" verticalDpi="180" r:id="rId1"/>
  <ignoredErrors>
    <ignoredError sqref="E13:E15 E9:E12 F9:F15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tabSelected="1" topLeftCell="A5" zoomScaleNormal="100" workbookViewId="0">
      <selection activeCell="A2" sqref="A2"/>
    </sheetView>
  </sheetViews>
  <sheetFormatPr defaultRowHeight="14.4"/>
  <sheetData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backlog</vt:lpstr>
      <vt:lpstr>calcs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2024-01-05T16:46:52Z</dcterms:modified>
</cp:coreProperties>
</file>