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7965"/>
  </bookViews>
  <sheets>
    <sheet name="Apollo 11" sheetId="7" r:id="rId1"/>
    <sheet name="Apollo 10" sheetId="6" r:id="rId2"/>
    <sheet name="Apollo 9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7" l="1"/>
  <c r="C40" i="7"/>
  <c r="B38" i="7"/>
  <c r="C38" i="7" s="1"/>
  <c r="B37" i="7"/>
  <c r="C37" i="7" s="1"/>
  <c r="C36" i="7"/>
  <c r="C35" i="7"/>
  <c r="C34" i="7"/>
  <c r="C33" i="7"/>
  <c r="C32" i="7"/>
  <c r="C31" i="7"/>
  <c r="C30" i="7"/>
  <c r="B28" i="7"/>
  <c r="C28" i="7" s="1"/>
  <c r="C27" i="7"/>
  <c r="C26" i="7"/>
  <c r="C25" i="7"/>
  <c r="C23" i="7"/>
  <c r="C21" i="7"/>
  <c r="B21" i="7"/>
  <c r="C20" i="7"/>
  <c r="C19" i="7"/>
  <c r="C18" i="7"/>
  <c r="C17" i="7"/>
  <c r="C16" i="7"/>
  <c r="C15" i="7"/>
  <c r="C14" i="7"/>
  <c r="C13" i="7"/>
  <c r="C12" i="7"/>
  <c r="C11" i="7"/>
  <c r="C10" i="7"/>
  <c r="C9" i="7"/>
  <c r="B7" i="7"/>
  <c r="C7" i="7" s="1"/>
  <c r="C6" i="7"/>
  <c r="C5" i="7"/>
  <c r="C4" i="7"/>
  <c r="C3" i="7"/>
  <c r="C2" i="7"/>
  <c r="B8" i="3" l="1"/>
  <c r="B3" i="3"/>
  <c r="C2" i="3"/>
  <c r="B7" i="3"/>
  <c r="C6" i="3"/>
  <c r="B13" i="3"/>
  <c r="B17" i="3"/>
  <c r="C20" i="3"/>
  <c r="C12" i="3"/>
  <c r="C16" i="3"/>
  <c r="C7" i="3"/>
  <c r="B7" i="6" l="1"/>
  <c r="B21" i="6"/>
  <c r="B20" i="6"/>
  <c r="B37" i="6"/>
  <c r="B28" i="6"/>
  <c r="B38" i="6"/>
  <c r="C14" i="3"/>
  <c r="C25" i="6"/>
  <c r="C13" i="3" l="1"/>
  <c r="C22" i="3"/>
  <c r="C40" i="6"/>
  <c r="C4" i="3"/>
  <c r="C8" i="3"/>
  <c r="C9" i="3"/>
  <c r="C10" i="3"/>
  <c r="C17" i="3"/>
  <c r="C18" i="3"/>
  <c r="C19" i="3"/>
  <c r="C3" i="3"/>
  <c r="C26" i="6"/>
  <c r="C27" i="6"/>
  <c r="C28" i="6"/>
  <c r="C30" i="6"/>
  <c r="C31" i="6"/>
  <c r="C32" i="6"/>
  <c r="C33" i="6"/>
  <c r="C34" i="6"/>
  <c r="C35" i="6"/>
  <c r="C36" i="6"/>
  <c r="C37" i="6"/>
  <c r="C38" i="6"/>
  <c r="C3" i="6"/>
  <c r="C4" i="6"/>
  <c r="C5" i="6"/>
  <c r="C6" i="6"/>
  <c r="C7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" i="6"/>
  <c r="C23" i="6"/>
</calcChain>
</file>

<file path=xl/sharedStrings.xml><?xml version="1.0" encoding="utf-8"?>
<sst xmlns="http://schemas.openxmlformats.org/spreadsheetml/2006/main" count="91" uniqueCount="41">
  <si>
    <t>CM Empty Mass</t>
  </si>
  <si>
    <t>SM Fuel</t>
  </si>
  <si>
    <t>SM Oxidizer</t>
  </si>
  <si>
    <t>LM Descent Empty Mass</t>
  </si>
  <si>
    <t>LM DES Fuel</t>
  </si>
  <si>
    <t>LM DES Oxidizer</t>
  </si>
  <si>
    <t>LM ASC Fuel</t>
  </si>
  <si>
    <t>LM ASC Oxidizer</t>
  </si>
  <si>
    <t>LM ASC Fuel Total</t>
  </si>
  <si>
    <t>LM DES Fuel Total</t>
  </si>
  <si>
    <t>SM Fuel Total</t>
  </si>
  <si>
    <t>SM Empty Mass</t>
  </si>
  <si>
    <t>LM Ascent Empty Mass</t>
  </si>
  <si>
    <t>Mass (lbs)</t>
  </si>
  <si>
    <t>Mass (kgs)</t>
  </si>
  <si>
    <t>LM RCS Fuel A</t>
  </si>
  <si>
    <t>SM RCS Total</t>
  </si>
  <si>
    <t>CM RCS Total</t>
  </si>
  <si>
    <t>LM RCS Fuel B</t>
  </si>
  <si>
    <t>LM RCS Oxidizer A</t>
  </si>
  <si>
    <t>LM RCS Oxidizer B</t>
  </si>
  <si>
    <t>LM RCS Total</t>
  </si>
  <si>
    <t>CM RCS Fuel 1</t>
  </si>
  <si>
    <t>CM RCS Fuel 2</t>
  </si>
  <si>
    <t>CM RCS Oxidizer 1</t>
  </si>
  <si>
    <t>CM RCS Oxidizer 2</t>
  </si>
  <si>
    <t>SM RCS Fuel A</t>
  </si>
  <si>
    <t>SM RCS Fuel B</t>
  </si>
  <si>
    <t>SM RCS Fuel C</t>
  </si>
  <si>
    <t>SM RCS Fuel D</t>
  </si>
  <si>
    <t>SM RCS Oxidizer A</t>
  </si>
  <si>
    <t>SM RCS Oxidizer B</t>
  </si>
  <si>
    <t>SM RCS Oxidizer C</t>
  </si>
  <si>
    <t>SM RCS Oxidizer D</t>
  </si>
  <si>
    <t>CSM Empty Mass</t>
  </si>
  <si>
    <t>SLA</t>
  </si>
  <si>
    <t>Total Ascent Stage Mass</t>
  </si>
  <si>
    <t>Total Descent Stage Mass</t>
  </si>
  <si>
    <t>LM Crew/Equip</t>
  </si>
  <si>
    <t>CSM Total Mass</t>
  </si>
  <si>
    <t>CM Total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</si>
</sst>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8" sqref="A8"/>
    </sheetView>
  </sheetViews>
  <sheetFormatPr defaultRowHeight="15" x14ac:dyDescent="0.25"/>
  <cols>
    <col min="1" max="1" width="22.42578125" customWidth="1"/>
    <col min="2" max="2" width="9.85546875" customWidth="1"/>
    <col min="3" max="3" width="10.140625" customWidth="1"/>
    <col min="5" max="5" width="14.28515625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0.5703125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3" x14ac:dyDescent="0.25">
      <c r="B1" t="s">
        <v>13</v>
      </c>
      <c r="C1" t="s">
        <v>14</v>
      </c>
    </row>
    <row r="2" spans="1:3" x14ac:dyDescent="0.25">
      <c r="A2" t="s">
        <v>0</v>
      </c>
      <c r="C2">
        <f>(CONVERT(B2,"lbm","g"))/1000</f>
        <v>0</v>
      </c>
    </row>
    <row r="3" spans="1:3" x14ac:dyDescent="0.25">
      <c r="A3" t="s">
        <v>22</v>
      </c>
      <c r="C3">
        <f t="shared" ref="C3:C21" si="0">(CONVERT(B3,"lbm","g"))/1000</f>
        <v>0</v>
      </c>
    </row>
    <row r="4" spans="1:3" x14ac:dyDescent="0.25">
      <c r="A4" t="s">
        <v>23</v>
      </c>
      <c r="C4">
        <f t="shared" si="0"/>
        <v>0</v>
      </c>
    </row>
    <row r="5" spans="1:3" x14ac:dyDescent="0.25">
      <c r="A5" t="s">
        <v>24</v>
      </c>
      <c r="C5">
        <f t="shared" si="0"/>
        <v>0</v>
      </c>
    </row>
    <row r="6" spans="1:3" x14ac:dyDescent="0.25">
      <c r="A6" t="s">
        <v>25</v>
      </c>
      <c r="C6">
        <f t="shared" si="0"/>
        <v>0</v>
      </c>
    </row>
    <row r="7" spans="1:3" x14ac:dyDescent="0.25">
      <c r="A7" t="s">
        <v>17</v>
      </c>
      <c r="B7">
        <f>B3+B4+B5+B6</f>
        <v>0</v>
      </c>
      <c r="C7">
        <f t="shared" si="0"/>
        <v>0</v>
      </c>
    </row>
    <row r="9" spans="1:3" x14ac:dyDescent="0.25">
      <c r="A9" t="s">
        <v>11</v>
      </c>
      <c r="C9">
        <f t="shared" si="0"/>
        <v>0</v>
      </c>
    </row>
    <row r="10" spans="1:3" x14ac:dyDescent="0.25">
      <c r="A10" t="s">
        <v>1</v>
      </c>
      <c r="C10">
        <f t="shared" si="0"/>
        <v>0</v>
      </c>
    </row>
    <row r="11" spans="1:3" x14ac:dyDescent="0.25">
      <c r="A11" t="s">
        <v>2</v>
      </c>
      <c r="C11">
        <f t="shared" si="0"/>
        <v>0</v>
      </c>
    </row>
    <row r="12" spans="1:3" x14ac:dyDescent="0.25">
      <c r="A12" t="s">
        <v>26</v>
      </c>
      <c r="C12">
        <f t="shared" si="0"/>
        <v>0</v>
      </c>
    </row>
    <row r="13" spans="1:3" x14ac:dyDescent="0.25">
      <c r="A13" t="s">
        <v>27</v>
      </c>
      <c r="C13">
        <f t="shared" si="0"/>
        <v>0</v>
      </c>
    </row>
    <row r="14" spans="1:3" x14ac:dyDescent="0.25">
      <c r="A14" t="s">
        <v>28</v>
      </c>
      <c r="C14">
        <f t="shared" si="0"/>
        <v>0</v>
      </c>
    </row>
    <row r="15" spans="1:3" x14ac:dyDescent="0.25">
      <c r="A15" t="s">
        <v>29</v>
      </c>
      <c r="C15">
        <f t="shared" si="0"/>
        <v>0</v>
      </c>
    </row>
    <row r="16" spans="1:3" x14ac:dyDescent="0.25">
      <c r="A16" t="s">
        <v>30</v>
      </c>
      <c r="C16">
        <f t="shared" si="0"/>
        <v>0</v>
      </c>
    </row>
    <row r="17" spans="1:3" x14ac:dyDescent="0.25">
      <c r="A17" t="s">
        <v>31</v>
      </c>
      <c r="C17">
        <f t="shared" si="0"/>
        <v>0</v>
      </c>
    </row>
    <row r="18" spans="1:3" x14ac:dyDescent="0.25">
      <c r="A18" t="s">
        <v>32</v>
      </c>
      <c r="C18">
        <f t="shared" si="0"/>
        <v>0</v>
      </c>
    </row>
    <row r="19" spans="1:3" x14ac:dyDescent="0.25">
      <c r="A19" t="s">
        <v>33</v>
      </c>
      <c r="C19">
        <f t="shared" si="0"/>
        <v>0</v>
      </c>
    </row>
    <row r="20" spans="1:3" x14ac:dyDescent="0.25">
      <c r="A20" t="s">
        <v>16</v>
      </c>
      <c r="B20">
        <f>B12+B13+B14+B15+B16+B17+B18+B19</f>
        <v>0</v>
      </c>
      <c r="C20">
        <f t="shared" si="0"/>
        <v>0</v>
      </c>
    </row>
    <row r="21" spans="1:3" x14ac:dyDescent="0.25">
      <c r="A21" t="s">
        <v>10</v>
      </c>
      <c r="B21">
        <f>B10+B11</f>
        <v>0</v>
      </c>
      <c r="C21">
        <f t="shared" si="0"/>
        <v>0</v>
      </c>
    </row>
    <row r="23" spans="1:3" x14ac:dyDescent="0.25">
      <c r="A23" t="s">
        <v>34</v>
      </c>
      <c r="C23">
        <f>(CONVERT(B23,"lbm","g"))/1000</f>
        <v>0</v>
      </c>
    </row>
    <row r="25" spans="1:3" x14ac:dyDescent="0.25">
      <c r="A25" t="s">
        <v>3</v>
      </c>
      <c r="C25">
        <f t="shared" ref="C25:C40" si="1">(CONVERT(B25,"lbm","g"))/1000</f>
        <v>0</v>
      </c>
    </row>
    <row r="26" spans="1:3" x14ac:dyDescent="0.25">
      <c r="A26" t="s">
        <v>4</v>
      </c>
      <c r="C26">
        <f t="shared" si="1"/>
        <v>0</v>
      </c>
    </row>
    <row r="27" spans="1:3" x14ac:dyDescent="0.25">
      <c r="A27" t="s">
        <v>5</v>
      </c>
      <c r="C27">
        <f t="shared" si="1"/>
        <v>0</v>
      </c>
    </row>
    <row r="28" spans="1:3" x14ac:dyDescent="0.25">
      <c r="A28" t="s">
        <v>9</v>
      </c>
      <c r="B28">
        <f>B26+B27</f>
        <v>0</v>
      </c>
      <c r="C28">
        <f t="shared" si="1"/>
        <v>0</v>
      </c>
    </row>
    <row r="30" spans="1:3" x14ac:dyDescent="0.25">
      <c r="A30" t="s">
        <v>12</v>
      </c>
      <c r="C30">
        <f t="shared" si="1"/>
        <v>0</v>
      </c>
    </row>
    <row r="31" spans="1:3" x14ac:dyDescent="0.25">
      <c r="A31" t="s">
        <v>6</v>
      </c>
      <c r="C31">
        <f t="shared" si="1"/>
        <v>0</v>
      </c>
    </row>
    <row r="32" spans="1:3" x14ac:dyDescent="0.25">
      <c r="A32" t="s">
        <v>7</v>
      </c>
      <c r="C32">
        <f t="shared" si="1"/>
        <v>0</v>
      </c>
    </row>
    <row r="33" spans="1:3" x14ac:dyDescent="0.25">
      <c r="A33" t="s">
        <v>15</v>
      </c>
      <c r="C33">
        <f t="shared" si="1"/>
        <v>0</v>
      </c>
    </row>
    <row r="34" spans="1:3" x14ac:dyDescent="0.25">
      <c r="A34" t="s">
        <v>18</v>
      </c>
      <c r="C34">
        <f t="shared" si="1"/>
        <v>0</v>
      </c>
    </row>
    <row r="35" spans="1:3" x14ac:dyDescent="0.25">
      <c r="A35" t="s">
        <v>19</v>
      </c>
      <c r="C35">
        <f t="shared" si="1"/>
        <v>0</v>
      </c>
    </row>
    <row r="36" spans="1:3" x14ac:dyDescent="0.25">
      <c r="A36" t="s">
        <v>20</v>
      </c>
      <c r="C36">
        <f t="shared" si="1"/>
        <v>0</v>
      </c>
    </row>
    <row r="37" spans="1:3" x14ac:dyDescent="0.25">
      <c r="A37" t="s">
        <v>21</v>
      </c>
      <c r="B37">
        <f>B33+B34+B35+B36</f>
        <v>0</v>
      </c>
      <c r="C37">
        <f t="shared" si="1"/>
        <v>0</v>
      </c>
    </row>
    <row r="38" spans="1:3" x14ac:dyDescent="0.25">
      <c r="A38" t="s">
        <v>8</v>
      </c>
      <c r="B38">
        <f>B31+B32</f>
        <v>0</v>
      </c>
      <c r="C38">
        <f t="shared" si="1"/>
        <v>0</v>
      </c>
    </row>
    <row r="40" spans="1:3" x14ac:dyDescent="0.25">
      <c r="A40" t="s">
        <v>35</v>
      </c>
      <c r="C40">
        <f t="shared" si="1"/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3" workbookViewId="0">
      <selection activeCell="A26" sqref="A26"/>
    </sheetView>
  </sheetViews>
  <sheetFormatPr defaultRowHeight="15" x14ac:dyDescent="0.25"/>
  <cols>
    <col min="1" max="1" width="22.42578125" customWidth="1"/>
    <col min="2" max="2" width="9.85546875" customWidth="1"/>
    <col min="3" max="3" width="10.140625" customWidth="1"/>
    <col min="5" max="5" width="14.28515625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0.5703125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3" x14ac:dyDescent="0.25">
      <c r="B1" t="s">
        <v>13</v>
      </c>
      <c r="C1" t="s">
        <v>14</v>
      </c>
    </row>
    <row r="2" spans="1:3" x14ac:dyDescent="0.25">
      <c r="A2" t="s">
        <v>0</v>
      </c>
      <c r="B2">
        <v>12300</v>
      </c>
      <c r="C2">
        <f>(CONVERT(B2,"lbm","g"))/1000</f>
        <v>5579.1861510000008</v>
      </c>
    </row>
    <row r="3" spans="1:3" x14ac:dyDescent="0.25">
      <c r="A3" t="s">
        <v>22</v>
      </c>
      <c r="B3">
        <v>43.9</v>
      </c>
      <c r="C3">
        <f t="shared" ref="C3:C21" si="0">(CONVERT(B3,"lbm","g"))/1000</f>
        <v>19.912705043000003</v>
      </c>
    </row>
    <row r="4" spans="1:3" x14ac:dyDescent="0.25">
      <c r="A4" t="s">
        <v>23</v>
      </c>
      <c r="B4">
        <v>44.1</v>
      </c>
      <c r="C4">
        <f t="shared" si="0"/>
        <v>20.003423517000002</v>
      </c>
    </row>
    <row r="5" spans="1:3" x14ac:dyDescent="0.25">
      <c r="A5" t="s">
        <v>24</v>
      </c>
      <c r="B5">
        <v>78.3</v>
      </c>
      <c r="C5">
        <f t="shared" si="0"/>
        <v>35.516282571000005</v>
      </c>
    </row>
    <row r="6" spans="1:3" x14ac:dyDescent="0.25">
      <c r="A6" t="s">
        <v>25</v>
      </c>
      <c r="B6">
        <v>78.2</v>
      </c>
      <c r="C6">
        <f t="shared" si="0"/>
        <v>35.470923333999998</v>
      </c>
    </row>
    <row r="7" spans="1:3" x14ac:dyDescent="0.25">
      <c r="A7" t="s">
        <v>17</v>
      </c>
      <c r="B7">
        <f>B3+B4+B5+B6</f>
        <v>244.5</v>
      </c>
      <c r="C7">
        <f t="shared" si="0"/>
        <v>110.903334465</v>
      </c>
    </row>
    <row r="9" spans="1:3" x14ac:dyDescent="0.25">
      <c r="A9" t="s">
        <v>11</v>
      </c>
      <c r="B9">
        <v>10700</v>
      </c>
      <c r="C9">
        <f t="shared" si="0"/>
        <v>4853.4383589999998</v>
      </c>
    </row>
    <row r="10" spans="1:3" x14ac:dyDescent="0.25">
      <c r="A10" t="s">
        <v>1</v>
      </c>
      <c r="B10">
        <v>15709</v>
      </c>
      <c r="C10">
        <f t="shared" si="0"/>
        <v>7125.4825403300001</v>
      </c>
    </row>
    <row r="11" spans="1:3" x14ac:dyDescent="0.25">
      <c r="A11" t="s">
        <v>2</v>
      </c>
      <c r="B11">
        <v>25097</v>
      </c>
      <c r="C11">
        <f t="shared" si="0"/>
        <v>11383.807709890001</v>
      </c>
    </row>
    <row r="12" spans="1:3" x14ac:dyDescent="0.25">
      <c r="A12" t="s">
        <v>26</v>
      </c>
      <c r="B12">
        <v>109.9</v>
      </c>
      <c r="C12">
        <f t="shared" si="0"/>
        <v>49.849801463000006</v>
      </c>
    </row>
    <row r="13" spans="1:3" x14ac:dyDescent="0.25">
      <c r="A13" t="s">
        <v>27</v>
      </c>
      <c r="B13">
        <v>109.4</v>
      </c>
      <c r="C13">
        <f t="shared" si="0"/>
        <v>49.623005278000001</v>
      </c>
    </row>
    <row r="14" spans="1:3" x14ac:dyDescent="0.25">
      <c r="A14" t="s">
        <v>28</v>
      </c>
      <c r="B14">
        <v>109.4</v>
      </c>
      <c r="C14">
        <f t="shared" si="0"/>
        <v>49.623005278000001</v>
      </c>
    </row>
    <row r="15" spans="1:3" x14ac:dyDescent="0.25">
      <c r="A15" t="s">
        <v>29</v>
      </c>
      <c r="B15">
        <v>109.4</v>
      </c>
      <c r="C15">
        <f t="shared" si="0"/>
        <v>49.623005278000001</v>
      </c>
    </row>
    <row r="16" spans="1:3" x14ac:dyDescent="0.25">
      <c r="A16" t="s">
        <v>30</v>
      </c>
      <c r="B16">
        <v>226.9</v>
      </c>
      <c r="C16">
        <f t="shared" si="0"/>
        <v>102.92010875300001</v>
      </c>
    </row>
    <row r="17" spans="1:3" x14ac:dyDescent="0.25">
      <c r="A17" t="s">
        <v>31</v>
      </c>
      <c r="B17">
        <v>224.9</v>
      </c>
      <c r="C17">
        <f t="shared" si="0"/>
        <v>102.01292401300002</v>
      </c>
    </row>
    <row r="18" spans="1:3" x14ac:dyDescent="0.25">
      <c r="A18" t="s">
        <v>32</v>
      </c>
      <c r="B18">
        <v>225.7</v>
      </c>
      <c r="C18">
        <f t="shared" si="0"/>
        <v>102.375797909</v>
      </c>
    </row>
    <row r="19" spans="1:3" x14ac:dyDescent="0.25">
      <c r="A19" t="s">
        <v>33</v>
      </c>
      <c r="B19">
        <v>225.3</v>
      </c>
      <c r="C19">
        <f t="shared" si="0"/>
        <v>102.19436096100002</v>
      </c>
    </row>
    <row r="20" spans="1:3" x14ac:dyDescent="0.25">
      <c r="A20" t="s">
        <v>16</v>
      </c>
      <c r="B20">
        <f>B12+B13+B14+B15+B16+B17+B18+B19</f>
        <v>1340.8999999999999</v>
      </c>
      <c r="C20">
        <f t="shared" si="0"/>
        <v>608.22200893299987</v>
      </c>
    </row>
    <row r="21" spans="1:3" x14ac:dyDescent="0.25">
      <c r="A21" t="s">
        <v>10</v>
      </c>
      <c r="B21">
        <f>B10+B11</f>
        <v>40806</v>
      </c>
      <c r="C21">
        <f t="shared" si="0"/>
        <v>18509.290250220001</v>
      </c>
    </row>
    <row r="23" spans="1:3" x14ac:dyDescent="0.25">
      <c r="A23" t="s">
        <v>34</v>
      </c>
      <c r="B23">
        <v>23098</v>
      </c>
      <c r="C23">
        <f>(CONVERT(B23,"lbm","g"))/1000</f>
        <v>10477.076562259999</v>
      </c>
    </row>
    <row r="25" spans="1:3" x14ac:dyDescent="0.25">
      <c r="A25" t="s">
        <v>3</v>
      </c>
      <c r="B25">
        <v>4703</v>
      </c>
      <c r="C25">
        <f t="shared" ref="C25" si="1">(CONVERT(B25,"lbm","g"))/1000</f>
        <v>2133.2449161100003</v>
      </c>
    </row>
    <row r="26" spans="1:3" x14ac:dyDescent="0.25">
      <c r="A26" t="s">
        <v>4</v>
      </c>
      <c r="B26">
        <v>7009.5</v>
      </c>
      <c r="C26">
        <f t="shared" ref="C26:C40" si="2">(CONVERT(B26,"lbm","g"))/1000</f>
        <v>3179.4557175150003</v>
      </c>
    </row>
    <row r="27" spans="1:3" x14ac:dyDescent="0.25">
      <c r="A27" t="s">
        <v>5</v>
      </c>
      <c r="B27">
        <v>11209.2</v>
      </c>
      <c r="C27">
        <f t="shared" si="2"/>
        <v>5084.4075938040005</v>
      </c>
    </row>
    <row r="28" spans="1:3" x14ac:dyDescent="0.25">
      <c r="A28" t="s">
        <v>9</v>
      </c>
      <c r="B28">
        <f>B26+B27</f>
        <v>18218.7</v>
      </c>
      <c r="C28">
        <f t="shared" si="2"/>
        <v>8263.8633113190008</v>
      </c>
    </row>
    <row r="30" spans="1:3" x14ac:dyDescent="0.25">
      <c r="A30" t="s">
        <v>12</v>
      </c>
      <c r="B30">
        <v>5393</v>
      </c>
      <c r="C30">
        <f t="shared" si="2"/>
        <v>2446.22365141</v>
      </c>
    </row>
    <row r="31" spans="1:3" x14ac:dyDescent="0.25">
      <c r="A31" t="s">
        <v>6</v>
      </c>
      <c r="B31">
        <v>981</v>
      </c>
      <c r="C31">
        <f t="shared" si="2"/>
        <v>444.97411497000002</v>
      </c>
    </row>
    <row r="32" spans="1:3" x14ac:dyDescent="0.25">
      <c r="A32" t="s">
        <v>7</v>
      </c>
      <c r="B32">
        <v>1650</v>
      </c>
      <c r="C32">
        <f t="shared" si="2"/>
        <v>748.42741049999995</v>
      </c>
    </row>
    <row r="33" spans="1:3" x14ac:dyDescent="0.25">
      <c r="A33" t="s">
        <v>15</v>
      </c>
      <c r="B33">
        <v>108</v>
      </c>
      <c r="C33">
        <f t="shared" si="2"/>
        <v>48.98797596</v>
      </c>
    </row>
    <row r="34" spans="1:3" x14ac:dyDescent="0.25">
      <c r="A34" t="s">
        <v>18</v>
      </c>
      <c r="B34">
        <v>108</v>
      </c>
      <c r="C34">
        <f t="shared" si="2"/>
        <v>48.98797596</v>
      </c>
    </row>
    <row r="35" spans="1:3" x14ac:dyDescent="0.25">
      <c r="A35" t="s">
        <v>19</v>
      </c>
      <c r="B35">
        <v>209</v>
      </c>
      <c r="C35">
        <f t="shared" si="2"/>
        <v>94.800805330000003</v>
      </c>
    </row>
    <row r="36" spans="1:3" x14ac:dyDescent="0.25">
      <c r="A36" t="s">
        <v>20</v>
      </c>
      <c r="B36">
        <v>209</v>
      </c>
      <c r="C36">
        <f t="shared" si="2"/>
        <v>94.800805330000003</v>
      </c>
    </row>
    <row r="37" spans="1:3" x14ac:dyDescent="0.25">
      <c r="A37" t="s">
        <v>21</v>
      </c>
      <c r="B37">
        <f>B33+B34+B35+B36</f>
        <v>634</v>
      </c>
      <c r="C37">
        <f t="shared" si="2"/>
        <v>287.57756258000001</v>
      </c>
    </row>
    <row r="38" spans="1:3" x14ac:dyDescent="0.25">
      <c r="A38" t="s">
        <v>8</v>
      </c>
      <c r="B38">
        <f>B31+B32</f>
        <v>2631</v>
      </c>
      <c r="C38">
        <f t="shared" si="2"/>
        <v>1193.40152547</v>
      </c>
    </row>
    <row r="40" spans="1:3" x14ac:dyDescent="0.25">
      <c r="A40" t="s">
        <v>35</v>
      </c>
      <c r="B40">
        <v>4000</v>
      </c>
      <c r="C40">
        <f t="shared" si="2"/>
        <v>1814.3694800000001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0" workbookViewId="0">
      <selection activeCell="A12" sqref="A12:XFD12"/>
    </sheetView>
  </sheetViews>
  <sheetFormatPr defaultRowHeight="15" x14ac:dyDescent="0.25"/>
  <cols>
    <col min="1" max="1" width="23.5703125" bestFit="1" customWidth="1"/>
    <col min="2" max="2" width="9.85546875" bestFit="1" customWidth="1"/>
    <col min="3" max="3" width="10.140625" bestFit="1" customWidth="1"/>
    <col min="5" max="5" width="14.28515625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0.5703125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3" x14ac:dyDescent="0.25">
      <c r="B1" t="s">
        <v>13</v>
      </c>
      <c r="C1" t="s">
        <v>14</v>
      </c>
    </row>
    <row r="2" spans="1:3" x14ac:dyDescent="0.25">
      <c r="A2" t="s">
        <v>40</v>
      </c>
      <c r="B2">
        <v>12319</v>
      </c>
      <c r="C2">
        <f>(CONVERT(B2,"lbm","g"))/1000</f>
        <v>5587.8044060299999</v>
      </c>
    </row>
    <row r="3" spans="1:3" x14ac:dyDescent="0.25">
      <c r="A3" t="s">
        <v>0</v>
      </c>
      <c r="B3">
        <f>B2-B4</f>
        <v>12049</v>
      </c>
      <c r="C3">
        <f>(CONVERT(B3,"lbm","g"))/1000</f>
        <v>5465.3344661300007</v>
      </c>
    </row>
    <row r="4" spans="1:3" x14ac:dyDescent="0.25">
      <c r="A4" t="s">
        <v>17</v>
      </c>
      <c r="B4">
        <v>270</v>
      </c>
      <c r="C4">
        <f t="shared" ref="C4:C19" si="0">(CONVERT(B4,"lbm","g"))/1000</f>
        <v>122.4699399</v>
      </c>
    </row>
    <row r="6" spans="1:3" x14ac:dyDescent="0.25">
      <c r="A6" t="s">
        <v>39</v>
      </c>
      <c r="B6">
        <v>58962</v>
      </c>
      <c r="C6">
        <f>(CONVERT(B6,"lbm","g"))/1000</f>
        <v>26744.713319940001</v>
      </c>
    </row>
    <row r="7" spans="1:3" x14ac:dyDescent="0.25">
      <c r="A7" t="s">
        <v>34</v>
      </c>
      <c r="B7">
        <f>B6-B9-B10</f>
        <v>21629.599999999999</v>
      </c>
      <c r="C7">
        <f>(CONVERT(B7,"lbm","g"))/1000</f>
        <v>9811.0215261520007</v>
      </c>
    </row>
    <row r="8" spans="1:3" x14ac:dyDescent="0.25">
      <c r="A8" t="s">
        <v>11</v>
      </c>
      <c r="B8">
        <f>B6-B2-B9-B10</f>
        <v>9310.5999999999985</v>
      </c>
      <c r="C8">
        <f t="shared" si="0"/>
        <v>4223.2171201219999</v>
      </c>
    </row>
    <row r="9" spans="1:3" x14ac:dyDescent="0.25">
      <c r="A9" t="s">
        <v>16</v>
      </c>
      <c r="B9">
        <v>1362.4</v>
      </c>
      <c r="C9">
        <f t="shared" si="0"/>
        <v>617.97424488800004</v>
      </c>
    </row>
    <row r="10" spans="1:3" x14ac:dyDescent="0.25">
      <c r="A10" t="s">
        <v>10</v>
      </c>
      <c r="B10">
        <v>35970</v>
      </c>
      <c r="C10">
        <f t="shared" si="0"/>
        <v>16315.7175489</v>
      </c>
    </row>
    <row r="12" spans="1:3" x14ac:dyDescent="0.25">
      <c r="A12" t="s">
        <v>37</v>
      </c>
      <c r="B12">
        <v>22193</v>
      </c>
      <c r="C12">
        <f t="shared" ref="C12" si="1">(CONVERT(B12,"lbm","g"))/1000</f>
        <v>10066.575467410001</v>
      </c>
    </row>
    <row r="13" spans="1:3" x14ac:dyDescent="0.25">
      <c r="A13" t="s">
        <v>3</v>
      </c>
      <c r="B13">
        <f>B12-B14</f>
        <v>4249</v>
      </c>
      <c r="C13">
        <f t="shared" si="0"/>
        <v>1927.3139801300001</v>
      </c>
    </row>
    <row r="14" spans="1:3" x14ac:dyDescent="0.25">
      <c r="A14" t="s">
        <v>4</v>
      </c>
      <c r="B14">
        <v>17944</v>
      </c>
      <c r="C14">
        <f t="shared" si="0"/>
        <v>8139.2614872800004</v>
      </c>
    </row>
    <row r="16" spans="1:3" x14ac:dyDescent="0.25">
      <c r="A16" t="s">
        <v>36</v>
      </c>
      <c r="B16">
        <v>9807</v>
      </c>
      <c r="C16">
        <f t="shared" ref="C16" si="2">(CONVERT(B16,"lbm","g"))/1000</f>
        <v>4448.3803725899998</v>
      </c>
    </row>
    <row r="17" spans="1:3" x14ac:dyDescent="0.25">
      <c r="A17" t="s">
        <v>12</v>
      </c>
      <c r="B17">
        <f>B16-B18-B19+B20</f>
        <v>5476.8</v>
      </c>
      <c r="C17">
        <f t="shared" si="0"/>
        <v>2484.2346920160003</v>
      </c>
    </row>
    <row r="18" spans="1:3" x14ac:dyDescent="0.25">
      <c r="A18" t="s">
        <v>6</v>
      </c>
      <c r="B18">
        <v>4136</v>
      </c>
      <c r="C18">
        <f t="shared" si="0"/>
        <v>1876.0580423199999</v>
      </c>
    </row>
    <row r="19" spans="1:3" x14ac:dyDescent="0.25">
      <c r="A19" t="s">
        <v>21</v>
      </c>
      <c r="B19">
        <v>633</v>
      </c>
      <c r="C19">
        <f t="shared" si="0"/>
        <v>287.12397020999998</v>
      </c>
    </row>
    <row r="20" spans="1:3" x14ac:dyDescent="0.25">
      <c r="A20" t="s">
        <v>38</v>
      </c>
      <c r="B20">
        <v>438.8</v>
      </c>
      <c r="C20">
        <f t="shared" ref="C20" si="3">(CONVERT(B20,"lbm","g"))/1000</f>
        <v>199.036331956</v>
      </c>
    </row>
    <row r="22" spans="1:3" x14ac:dyDescent="0.25">
      <c r="A22" t="s">
        <v>35</v>
      </c>
      <c r="B22">
        <v>4002</v>
      </c>
      <c r="C22">
        <f t="shared" ref="C22" si="4">(CONVERT(B22,"lbm","g"))/1000</f>
        <v>1815.2766647400001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Apollo 11</vt:lpstr>
      <vt:lpstr>Apollo 10</vt:lpstr>
      <vt:lpstr>Apollo 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Callaway</dc:creator>
  <cp:lastModifiedBy>Jillian-Rose</cp:lastModifiedBy>
  <dcterms:created xsi:type="dcterms:W3CDTF">2017-06-13T15:27:45Z</dcterms:created>
  <dcterms:modified xsi:type="dcterms:W3CDTF">2017-07-13T17:03:27Z</dcterms:modified>
</cp:coreProperties>
</file>