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tina\Downloads\"/>
    </mc:Choice>
  </mc:AlternateContent>
  <xr:revisionPtr revIDLastSave="0" documentId="8_{376F74E7-D3DF-4E49-AD9E-C35DDF7E6E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tistical Measures" sheetId="1" r:id="rId1"/>
  </sheets>
  <calcPr calcId="191029"/>
</workbook>
</file>

<file path=xl/calcChain.xml><?xml version="1.0" encoding="utf-8"?>
<calcChain xmlns="http://schemas.openxmlformats.org/spreadsheetml/2006/main">
  <c r="F20" i="1" l="1"/>
  <c r="O15" i="1"/>
  <c r="O14" i="1"/>
  <c r="O3" i="1"/>
  <c r="O4" i="1"/>
  <c r="O5" i="1"/>
  <c r="O6" i="1"/>
  <c r="O7" i="1"/>
  <c r="O8" i="1"/>
  <c r="O9" i="1"/>
  <c r="O10" i="1"/>
  <c r="O11" i="1"/>
  <c r="O12" i="1"/>
  <c r="O13" i="1"/>
  <c r="O2" i="1"/>
  <c r="F18" i="1"/>
  <c r="N14" i="1"/>
  <c r="N3" i="1"/>
  <c r="N4" i="1"/>
  <c r="N5" i="1"/>
  <c r="N6" i="1"/>
  <c r="N7" i="1"/>
  <c r="N8" i="1"/>
  <c r="N9" i="1"/>
  <c r="N10" i="1"/>
  <c r="N11" i="1"/>
  <c r="N12" i="1"/>
  <c r="N13" i="1"/>
  <c r="N2" i="1"/>
  <c r="C29" i="1"/>
  <c r="C27" i="1"/>
  <c r="L14" i="1"/>
  <c r="L3" i="1"/>
  <c r="L4" i="1"/>
  <c r="L5" i="1"/>
  <c r="L6" i="1"/>
  <c r="L7" i="1"/>
  <c r="L8" i="1"/>
  <c r="L9" i="1"/>
  <c r="L10" i="1"/>
  <c r="L11" i="1"/>
  <c r="L12" i="1"/>
  <c r="L13" i="1"/>
  <c r="L2" i="1"/>
  <c r="K14" i="1"/>
  <c r="K3" i="1"/>
  <c r="K4" i="1"/>
  <c r="K5" i="1"/>
  <c r="K6" i="1"/>
  <c r="K7" i="1"/>
  <c r="K8" i="1"/>
  <c r="K9" i="1"/>
  <c r="K10" i="1"/>
  <c r="K11" i="1"/>
  <c r="K12" i="1"/>
  <c r="K13" i="1"/>
  <c r="K2" i="1"/>
  <c r="F21" i="1"/>
  <c r="F19" i="1"/>
  <c r="C32" i="1"/>
  <c r="C31" i="1"/>
  <c r="C30" i="1"/>
  <c r="C28" i="1"/>
  <c r="C25" i="1"/>
  <c r="C24" i="1"/>
  <c r="C23" i="1"/>
  <c r="C26" i="1" s="1"/>
  <c r="C21" i="1"/>
  <c r="C22" i="1" s="1"/>
  <c r="C20" i="1"/>
  <c r="C19" i="1"/>
  <c r="C17" i="1"/>
  <c r="C16" i="1"/>
  <c r="C15" i="1"/>
  <c r="C18" i="1" s="1"/>
  <c r="C14" i="1"/>
  <c r="B29" i="1"/>
  <c r="I14" i="1"/>
  <c r="H14" i="1"/>
  <c r="B30" i="1"/>
  <c r="B28" i="1"/>
  <c r="B27" i="1"/>
  <c r="I3" i="1"/>
  <c r="I4" i="1"/>
  <c r="I5" i="1"/>
  <c r="I6" i="1"/>
  <c r="I7" i="1"/>
  <c r="I8" i="1"/>
  <c r="I9" i="1"/>
  <c r="I10" i="1"/>
  <c r="I11" i="1"/>
  <c r="I12" i="1"/>
  <c r="I13" i="1"/>
  <c r="I2" i="1"/>
  <c r="H3" i="1"/>
  <c r="H4" i="1"/>
  <c r="H5" i="1"/>
  <c r="H6" i="1"/>
  <c r="H7" i="1"/>
  <c r="H8" i="1"/>
  <c r="H9" i="1"/>
  <c r="H10" i="1"/>
  <c r="H11" i="1"/>
  <c r="H12" i="1"/>
  <c r="H13" i="1"/>
  <c r="H2" i="1"/>
  <c r="B32" i="1"/>
  <c r="B31" i="1"/>
  <c r="B26" i="1"/>
  <c r="B25" i="1"/>
  <c r="B24" i="1"/>
  <c r="B23" i="1"/>
  <c r="B22" i="1"/>
  <c r="B18" i="1"/>
  <c r="B19" i="1"/>
  <c r="B21" i="1"/>
  <c r="B20" i="1"/>
  <c r="B17" i="1"/>
  <c r="B16" i="1"/>
  <c r="B15" i="1"/>
  <c r="B14" i="1"/>
</calcChain>
</file>

<file path=xl/sharedStrings.xml><?xml version="1.0" encoding="utf-8"?>
<sst xmlns="http://schemas.openxmlformats.org/spreadsheetml/2006/main" count="30" uniqueCount="29">
  <si>
    <t>X</t>
  </si>
  <si>
    <t>Y</t>
  </si>
  <si>
    <t>SCATTER PLOT Y vs. X</t>
  </si>
  <si>
    <t>Optional</t>
  </si>
  <si>
    <t>Use the data to calculate the following measures. 
(All measures shown in red)</t>
  </si>
  <si>
    <r>
      <rPr>
        <b/>
        <sz val="12"/>
        <color rgb="FFFF0000"/>
        <rFont val="Arial"/>
        <family val="2"/>
      </rPr>
      <t xml:space="preserve">COUNT </t>
    </r>
    <r>
      <rPr>
        <b/>
        <i/>
        <sz val="12"/>
        <color rgb="FFFF0000"/>
        <rFont val="Arial"/>
        <family val="2"/>
      </rPr>
      <t>Function</t>
    </r>
  </si>
  <si>
    <r>
      <rPr>
        <b/>
        <sz val="12"/>
        <color rgb="FFFF0000"/>
        <rFont val="Arial"/>
        <family val="2"/>
      </rPr>
      <t xml:space="preserve">SUM </t>
    </r>
    <r>
      <rPr>
        <b/>
        <i/>
        <sz val="12"/>
        <color rgb="FFFF0000"/>
        <rFont val="Arial"/>
        <family val="2"/>
      </rPr>
      <t>Function</t>
    </r>
  </si>
  <si>
    <r>
      <rPr>
        <b/>
        <sz val="12"/>
        <color rgb="FFFF0000"/>
        <rFont val="Arial"/>
        <family val="2"/>
      </rPr>
      <t xml:space="preserve">MODE </t>
    </r>
    <r>
      <rPr>
        <b/>
        <i/>
        <sz val="12"/>
        <color rgb="FFFF0000"/>
        <rFont val="Arial"/>
        <family val="2"/>
      </rPr>
      <t>Function</t>
    </r>
  </si>
  <si>
    <r>
      <rPr>
        <b/>
        <sz val="12"/>
        <color rgb="FFFF0000"/>
        <rFont val="Arial"/>
        <family val="2"/>
      </rPr>
      <t xml:space="preserve">MEDIAN </t>
    </r>
    <r>
      <rPr>
        <b/>
        <i/>
        <sz val="12"/>
        <color rgb="FFFF0000"/>
        <rFont val="Arial"/>
        <family val="2"/>
      </rPr>
      <t>Function</t>
    </r>
  </si>
  <si>
    <r>
      <rPr>
        <b/>
        <sz val="12"/>
        <color rgb="FFFF0000"/>
        <rFont val="Arial"/>
        <family val="2"/>
      </rPr>
      <t xml:space="preserve">MEAN </t>
    </r>
    <r>
      <rPr>
        <b/>
        <i/>
        <sz val="12"/>
        <color rgb="FFFF0000"/>
        <rFont val="Arial"/>
        <family val="2"/>
      </rPr>
      <t>Calculation</t>
    </r>
  </si>
  <si>
    <r>
      <rPr>
        <b/>
        <sz val="12"/>
        <color rgb="FFFF0000"/>
        <rFont val="Arial"/>
        <family val="2"/>
      </rPr>
      <t xml:space="preserve">COVARIANCE </t>
    </r>
    <r>
      <rPr>
        <b/>
        <i/>
        <sz val="12"/>
        <color rgb="FFFF0000"/>
        <rFont val="Arial"/>
        <family val="2"/>
      </rPr>
      <t>Calculation</t>
    </r>
  </si>
  <si>
    <r>
      <rPr>
        <b/>
        <sz val="12"/>
        <color rgb="FFFF0000"/>
        <rFont val="Arial"/>
        <family val="2"/>
      </rPr>
      <t xml:space="preserve">MEAN </t>
    </r>
    <r>
      <rPr>
        <b/>
        <i/>
        <sz val="12"/>
        <color rgb="FFFF0000"/>
        <rFont val="Arial"/>
        <family val="2"/>
      </rPr>
      <t>Function</t>
    </r>
  </si>
  <si>
    <r>
      <rPr>
        <b/>
        <sz val="12"/>
        <color rgb="FFFF0000"/>
        <rFont val="Arial"/>
        <family val="2"/>
      </rPr>
      <t xml:space="preserve">COVARIANCE </t>
    </r>
    <r>
      <rPr>
        <b/>
        <i/>
        <sz val="12"/>
        <color rgb="FFFF0000"/>
        <rFont val="Arial"/>
        <family val="2"/>
      </rPr>
      <t>Function</t>
    </r>
  </si>
  <si>
    <r>
      <rPr>
        <b/>
        <sz val="12"/>
        <color rgb="FFFF0000"/>
        <rFont val="Arial"/>
        <family val="2"/>
      </rPr>
      <t xml:space="preserve">MIN </t>
    </r>
    <r>
      <rPr>
        <b/>
        <i/>
        <sz val="12"/>
        <color rgb="FFFF0000"/>
        <rFont val="Arial"/>
        <family val="2"/>
      </rPr>
      <t>Function</t>
    </r>
  </si>
  <si>
    <r>
      <rPr>
        <b/>
        <sz val="12"/>
        <color rgb="FFFF0000"/>
        <rFont val="Arial"/>
        <family val="2"/>
      </rPr>
      <t>CORRELATION</t>
    </r>
    <r>
      <rPr>
        <b/>
        <i/>
        <sz val="12"/>
        <color rgb="FFFF0000"/>
        <rFont val="Arial"/>
        <family val="2"/>
      </rPr>
      <t xml:space="preserve"> Calculation</t>
    </r>
  </si>
  <si>
    <r>
      <rPr>
        <b/>
        <sz val="12"/>
        <color rgb="FFFF0000"/>
        <rFont val="Arial"/>
        <family val="2"/>
      </rPr>
      <t xml:space="preserve">MAX </t>
    </r>
    <r>
      <rPr>
        <b/>
        <i/>
        <sz val="12"/>
        <color rgb="FFFF0000"/>
        <rFont val="Arial"/>
        <family val="2"/>
      </rPr>
      <t>Function</t>
    </r>
  </si>
  <si>
    <r>
      <rPr>
        <b/>
        <sz val="12"/>
        <color rgb="FFFF0000"/>
        <rFont val="Arial"/>
        <family val="2"/>
      </rPr>
      <t>CORRELATION</t>
    </r>
    <r>
      <rPr>
        <b/>
        <i/>
        <sz val="12"/>
        <color rgb="FFFF0000"/>
        <rFont val="Arial"/>
        <family val="2"/>
      </rPr>
      <t xml:space="preserve"> Function</t>
    </r>
  </si>
  <si>
    <r>
      <rPr>
        <b/>
        <sz val="12"/>
        <color rgb="FFFF0000"/>
        <rFont val="Arial"/>
        <family val="2"/>
      </rPr>
      <t xml:space="preserve">RANGE </t>
    </r>
    <r>
      <rPr>
        <b/>
        <i/>
        <sz val="12"/>
        <color rgb="FFFF0000"/>
        <rFont val="Arial"/>
        <family val="2"/>
      </rPr>
      <t>Calculation</t>
    </r>
  </si>
  <si>
    <r>
      <rPr>
        <b/>
        <sz val="12"/>
        <color rgb="FFFF0000"/>
        <rFont val="Arial"/>
        <family val="2"/>
      </rPr>
      <t xml:space="preserve">Q1 </t>
    </r>
    <r>
      <rPr>
        <b/>
        <i/>
        <sz val="12"/>
        <color rgb="FFFF0000"/>
        <rFont val="Arial"/>
        <family val="2"/>
      </rPr>
      <t>Function</t>
    </r>
  </si>
  <si>
    <r>
      <rPr>
        <b/>
        <sz val="12"/>
        <color rgb="FFFF0000"/>
        <rFont val="Arial"/>
        <family val="2"/>
      </rPr>
      <t xml:space="preserve">Q2 </t>
    </r>
    <r>
      <rPr>
        <b/>
        <i/>
        <sz val="12"/>
        <color rgb="FFFF0000"/>
        <rFont val="Arial"/>
        <family val="2"/>
      </rPr>
      <t>Function</t>
    </r>
  </si>
  <si>
    <r>
      <rPr>
        <b/>
        <sz val="12"/>
        <color rgb="FFFF0000"/>
        <rFont val="Arial"/>
        <family val="2"/>
      </rPr>
      <t xml:space="preserve">Q3 </t>
    </r>
    <r>
      <rPr>
        <b/>
        <i/>
        <sz val="12"/>
        <color rgb="FFFF0000"/>
        <rFont val="Arial"/>
        <family val="2"/>
      </rPr>
      <t>Function</t>
    </r>
  </si>
  <si>
    <r>
      <rPr>
        <b/>
        <sz val="12"/>
        <color rgb="FFFF0000"/>
        <rFont val="Arial"/>
        <family val="2"/>
      </rPr>
      <t xml:space="preserve">IQR </t>
    </r>
    <r>
      <rPr>
        <b/>
        <i/>
        <sz val="12"/>
        <color rgb="FFFF0000"/>
        <rFont val="Arial"/>
        <family val="2"/>
      </rPr>
      <t>Calculation</t>
    </r>
  </si>
  <si>
    <r>
      <rPr>
        <b/>
        <sz val="12"/>
        <color rgb="FFFF0000"/>
        <rFont val="Arial"/>
        <family val="2"/>
      </rPr>
      <t xml:space="preserve">VARIANCE </t>
    </r>
    <r>
      <rPr>
        <b/>
        <i/>
        <sz val="12"/>
        <color rgb="FFFF0000"/>
        <rFont val="Arial"/>
        <family val="2"/>
      </rPr>
      <t>Calculation</t>
    </r>
  </si>
  <si>
    <t>Sample or population, both will be accepted</t>
  </si>
  <si>
    <r>
      <rPr>
        <b/>
        <sz val="12"/>
        <color rgb="FFFF0000"/>
        <rFont val="Arial"/>
        <family val="2"/>
      </rPr>
      <t xml:space="preserve">VARIANCE </t>
    </r>
    <r>
      <rPr>
        <b/>
        <i/>
        <sz val="12"/>
        <color rgb="FFFF0000"/>
        <rFont val="Arial"/>
        <family val="2"/>
      </rPr>
      <t>Function</t>
    </r>
  </si>
  <si>
    <r>
      <rPr>
        <b/>
        <sz val="12"/>
        <color rgb="FFFF0000"/>
        <rFont val="Arial"/>
        <family val="2"/>
      </rPr>
      <t xml:space="preserve">STANDARD DEV </t>
    </r>
    <r>
      <rPr>
        <b/>
        <i/>
        <sz val="12"/>
        <color rgb="FFFF0000"/>
        <rFont val="Arial"/>
        <family val="2"/>
      </rPr>
      <t>Calculation</t>
    </r>
  </si>
  <si>
    <r>
      <rPr>
        <b/>
        <sz val="12"/>
        <color rgb="FFFF0000"/>
        <rFont val="Arial"/>
        <family val="2"/>
      </rPr>
      <t xml:space="preserve">STANDARD DEV </t>
    </r>
    <r>
      <rPr>
        <b/>
        <i/>
        <sz val="12"/>
        <color rgb="FFFF0000"/>
        <rFont val="Arial"/>
        <family val="2"/>
      </rPr>
      <t>Function</t>
    </r>
  </si>
  <si>
    <r>
      <rPr>
        <b/>
        <sz val="12"/>
        <color rgb="FFFF0000"/>
        <rFont val="Arial"/>
        <family val="2"/>
      </rPr>
      <t xml:space="preserve">SKEWNESS </t>
    </r>
    <r>
      <rPr>
        <b/>
        <i/>
        <sz val="12"/>
        <color rgb="FFFF0000"/>
        <rFont val="Arial"/>
        <family val="2"/>
      </rPr>
      <t>Function</t>
    </r>
  </si>
  <si>
    <r>
      <rPr>
        <b/>
        <sz val="12"/>
        <color rgb="FFFF0000"/>
        <rFont val="Arial"/>
        <family val="2"/>
      </rPr>
      <t xml:space="preserve">KURTOSIS </t>
    </r>
    <r>
      <rPr>
        <b/>
        <i/>
        <sz val="12"/>
        <color rgb="FFFF0000"/>
        <rFont val="Arial"/>
        <family val="2"/>
      </rPr>
      <t>Function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</si>
</sst>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4"/>
      <color rgb="FF000000"/>
      <name val="Arial"/>
      <family val="2"/>
      <scheme val="minor"/>
    </font>
    <font>
      <b/>
      <sz val="12"/>
      <color rgb="FFFF0000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rgb="FFFF0000"/>
      <name val="Arial"/>
      <family val="2"/>
    </font>
    <font>
      <b/>
      <i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  <fill>
      <patternFill patternType="solid">
        <fgColor rgb="FFFFFF94"/>
        <bgColor rgb="FFFFFF94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4" borderId="2" xfId="0" applyFont="1" applyFill="1" applyBorder="1"/>
    <xf numFmtId="0" fontId="3" fillId="0" borderId="0" xfId="0" applyFont="1"/>
    <xf numFmtId="0" fontId="4" fillId="5" borderId="1" xfId="0" applyFont="1" applyFill="1" applyBorder="1"/>
    <xf numFmtId="0" fontId="4" fillId="6" borderId="1" xfId="0" applyFont="1" applyFill="1" applyBorder="1"/>
    <xf numFmtId="0" fontId="5" fillId="0" borderId="0" xfId="0" applyFont="1" applyAlignment="1">
      <alignment horizontal="center" vertical="center" wrapText="1"/>
    </xf>
    <xf numFmtId="0" fontId="2" fillId="4" borderId="3" xfId="0" applyFont="1" applyFill="1" applyBorder="1"/>
    <xf numFmtId="0" fontId="6" fillId="5" borderId="4" xfId="0" applyFont="1" applyFill="1" applyBorder="1"/>
    <xf numFmtId="0" fontId="6" fillId="6" borderId="4" xfId="0" applyFont="1" applyFill="1" applyBorder="1"/>
    <xf numFmtId="0" fontId="6" fillId="6" borderId="3" xfId="0" applyFont="1" applyFill="1" applyBorder="1"/>
    <xf numFmtId="0" fontId="6" fillId="5" borderId="3" xfId="0" applyFont="1" applyFill="1" applyBorder="1"/>
    <xf numFmtId="0" fontId="2" fillId="4" borderId="5" xfId="0" applyFont="1" applyFill="1" applyBorder="1"/>
    <xf numFmtId="2" fontId="6" fillId="5" borderId="5" xfId="0" applyNumberFormat="1" applyFont="1" applyFill="1" applyBorder="1"/>
    <xf numFmtId="2" fontId="6" fillId="6" borderId="5" xfId="0" applyNumberFormat="1" applyFont="1" applyFill="1" applyBorder="1"/>
    <xf numFmtId="0" fontId="2" fillId="4" borderId="6" xfId="0" applyFont="1" applyFill="1" applyBorder="1"/>
    <xf numFmtId="2" fontId="6" fillId="5" borderId="7" xfId="0" applyNumberFormat="1" applyFont="1" applyFill="1" applyBorder="1"/>
    <xf numFmtId="2" fontId="6" fillId="6" borderId="8" xfId="0" applyNumberFormat="1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2" fontId="6" fillId="5" borderId="11" xfId="0" applyNumberFormat="1" applyFont="1" applyFill="1" applyBorder="1"/>
    <xf numFmtId="2" fontId="6" fillId="6" borderId="12" xfId="0" applyNumberFormat="1" applyFont="1" applyFill="1" applyBorder="1"/>
    <xf numFmtId="0" fontId="2" fillId="4" borderId="13" xfId="0" applyFont="1" applyFill="1" applyBorder="1"/>
    <xf numFmtId="2" fontId="6" fillId="7" borderId="12" xfId="0" applyNumberFormat="1" applyFont="1" applyFill="1" applyBorder="1"/>
    <xf numFmtId="0" fontId="2" fillId="4" borderId="4" xfId="0" applyFont="1" applyFill="1" applyBorder="1"/>
    <xf numFmtId="2" fontId="6" fillId="7" borderId="8" xfId="0" applyNumberFormat="1" applyFont="1" applyFill="1" applyBorder="1"/>
    <xf numFmtId="0" fontId="6" fillId="5" borderId="5" xfId="0" applyFont="1" applyFill="1" applyBorder="1"/>
    <xf numFmtId="0" fontId="6" fillId="6" borderId="5" xfId="0" applyFont="1" applyFill="1" applyBorder="1"/>
    <xf numFmtId="0" fontId="5" fillId="0" borderId="0" xfId="0" applyFont="1" applyAlignment="1">
      <alignment horizontal="center" vertical="center" wrapText="1"/>
    </xf>
    <xf numFmtId="0" fontId="0" fillId="0" borderId="0" xfId="0"/>
    <xf numFmtId="0" fontId="7" fillId="4" borderId="3" xfId="0" applyFont="1" applyFill="1" applyBorder="1"/>
    <xf numFmtId="2" fontId="0" fillId="0" borderId="0" xfId="0" applyNumberFormat="1"/>
    <xf numFmtId="0" fontId="7" fillId="4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76400" cy="18859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76400" cy="18859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32"/>
  <sheetViews>
    <sheetView tabSelected="1" workbookViewId="0">
      <selection activeCell="I18" sqref="I18"/>
    </sheetView>
  </sheetViews>
  <sheetFormatPr defaultColWidth="12.5703125" defaultRowHeight="15.75" customHeight="1" x14ac:dyDescent="0.2"/>
  <cols>
    <col min="1" max="1" width="28.140625" customWidth="1"/>
    <col min="2" max="3" width="12" customWidth="1"/>
    <col min="5" max="5" width="32" customWidth="1"/>
  </cols>
  <sheetData>
    <row r="1" spans="1:15" ht="15.75" customHeight="1" x14ac:dyDescent="0.25">
      <c r="B1" s="1" t="s">
        <v>0</v>
      </c>
      <c r="C1" s="2" t="s">
        <v>1</v>
      </c>
      <c r="E1" s="3" t="s">
        <v>2</v>
      </c>
      <c r="F1" s="4" t="s">
        <v>3</v>
      </c>
    </row>
    <row r="2" spans="1:15" ht="15.75" customHeight="1" x14ac:dyDescent="0.2">
      <c r="B2" s="5">
        <v>12</v>
      </c>
      <c r="C2" s="6">
        <v>77</v>
      </c>
      <c r="H2" s="32">
        <f>B2-$B$19</f>
        <v>-1.75</v>
      </c>
      <c r="I2">
        <f>H2*H2</f>
        <v>3.0625</v>
      </c>
      <c r="K2" s="32">
        <f>C2-$C$19</f>
        <v>18.916666666666664</v>
      </c>
      <c r="L2">
        <f>K2*K2</f>
        <v>357.84027777777771</v>
      </c>
      <c r="N2">
        <f>H2*K2</f>
        <v>-33.104166666666664</v>
      </c>
      <c r="O2">
        <f>I2*L2</f>
        <v>1095.8858506944443</v>
      </c>
    </row>
    <row r="3" spans="1:15" ht="14.25" x14ac:dyDescent="0.2">
      <c r="B3" s="5">
        <v>16</v>
      </c>
      <c r="C3" s="6">
        <v>64</v>
      </c>
      <c r="H3" s="32">
        <f t="shared" ref="H3:H13" si="0">B3-$B$19</f>
        <v>2.25</v>
      </c>
      <c r="I3">
        <f t="shared" ref="I3:I14" si="1">H3*H3</f>
        <v>5.0625</v>
      </c>
      <c r="K3" s="32">
        <f t="shared" ref="K3:K13" si="2">C3-$C$19</f>
        <v>5.9166666666666643</v>
      </c>
      <c r="L3">
        <f t="shared" ref="L3:L13" si="3">K3*K3</f>
        <v>35.006944444444414</v>
      </c>
      <c r="N3">
        <f t="shared" ref="N3:N13" si="4">H3*K3</f>
        <v>13.312499999999995</v>
      </c>
      <c r="O3">
        <f t="shared" ref="O3:O13" si="5">I3*L3</f>
        <v>177.22265624999986</v>
      </c>
    </row>
    <row r="4" spans="1:15" x14ac:dyDescent="0.2">
      <c r="B4" s="5">
        <v>18</v>
      </c>
      <c r="C4" s="6">
        <v>53</v>
      </c>
      <c r="H4" s="32">
        <f t="shared" si="0"/>
        <v>4.25</v>
      </c>
      <c r="I4">
        <f t="shared" si="1"/>
        <v>18.0625</v>
      </c>
      <c r="K4" s="32">
        <f t="shared" si="2"/>
        <v>-5.0833333333333357</v>
      </c>
      <c r="L4">
        <f t="shared" si="3"/>
        <v>25.840277777777803</v>
      </c>
      <c r="N4">
        <f t="shared" si="4"/>
        <v>-21.604166666666679</v>
      </c>
      <c r="O4">
        <f t="shared" si="5"/>
        <v>466.7400173611116</v>
      </c>
    </row>
    <row r="5" spans="1:15" x14ac:dyDescent="0.2">
      <c r="B5" s="5">
        <v>20</v>
      </c>
      <c r="C5" s="6">
        <v>21</v>
      </c>
      <c r="H5" s="32">
        <f t="shared" si="0"/>
        <v>6.25</v>
      </c>
      <c r="I5">
        <f t="shared" si="1"/>
        <v>39.0625</v>
      </c>
      <c r="K5" s="32">
        <f t="shared" si="2"/>
        <v>-37.083333333333336</v>
      </c>
      <c r="L5">
        <f t="shared" si="3"/>
        <v>1375.1736111111113</v>
      </c>
      <c r="N5">
        <f t="shared" si="4"/>
        <v>-231.77083333333334</v>
      </c>
      <c r="O5">
        <f t="shared" si="5"/>
        <v>53717.719184027788</v>
      </c>
    </row>
    <row r="6" spans="1:15" x14ac:dyDescent="0.2">
      <c r="B6" s="5">
        <v>19</v>
      </c>
      <c r="C6" s="6">
        <v>84</v>
      </c>
      <c r="H6" s="32">
        <f t="shared" si="0"/>
        <v>5.25</v>
      </c>
      <c r="I6">
        <f t="shared" si="1"/>
        <v>27.5625</v>
      </c>
      <c r="K6" s="32">
        <f t="shared" si="2"/>
        <v>25.916666666666664</v>
      </c>
      <c r="L6">
        <f t="shared" si="3"/>
        <v>671.67361111111097</v>
      </c>
      <c r="N6">
        <f t="shared" si="4"/>
        <v>136.0625</v>
      </c>
      <c r="O6">
        <f t="shared" si="5"/>
        <v>18513.003906249996</v>
      </c>
    </row>
    <row r="7" spans="1:15" x14ac:dyDescent="0.2">
      <c r="B7" s="5">
        <v>7</v>
      </c>
      <c r="C7" s="6">
        <v>90</v>
      </c>
      <c r="H7" s="32">
        <f t="shared" si="0"/>
        <v>-6.75</v>
      </c>
      <c r="I7">
        <f t="shared" si="1"/>
        <v>45.5625</v>
      </c>
      <c r="K7" s="32">
        <f t="shared" si="2"/>
        <v>31.916666666666664</v>
      </c>
      <c r="L7">
        <f t="shared" si="3"/>
        <v>1018.673611111111</v>
      </c>
      <c r="N7">
        <f t="shared" si="4"/>
        <v>-215.43749999999997</v>
      </c>
      <c r="O7">
        <f t="shared" si="5"/>
        <v>46413.316406249993</v>
      </c>
    </row>
    <row r="8" spans="1:15" x14ac:dyDescent="0.2">
      <c r="A8" s="7"/>
      <c r="B8" s="5">
        <v>15</v>
      </c>
      <c r="C8" s="6">
        <v>26</v>
      </c>
      <c r="H8" s="32">
        <f t="shared" si="0"/>
        <v>1.25</v>
      </c>
      <c r="I8">
        <f t="shared" si="1"/>
        <v>1.5625</v>
      </c>
      <c r="K8" s="32">
        <f t="shared" si="2"/>
        <v>-32.083333333333336</v>
      </c>
      <c r="L8">
        <f t="shared" si="3"/>
        <v>1029.3402777777778</v>
      </c>
      <c r="N8">
        <f t="shared" si="4"/>
        <v>-40.104166666666671</v>
      </c>
      <c r="O8">
        <f t="shared" si="5"/>
        <v>1608.3441840277778</v>
      </c>
    </row>
    <row r="9" spans="1:15" x14ac:dyDescent="0.2">
      <c r="A9" s="7"/>
      <c r="B9" s="5">
        <v>16</v>
      </c>
      <c r="C9" s="6">
        <v>46</v>
      </c>
      <c r="H9" s="32">
        <f t="shared" si="0"/>
        <v>2.25</v>
      </c>
      <c r="I9">
        <f t="shared" si="1"/>
        <v>5.0625</v>
      </c>
      <c r="K9" s="32">
        <f t="shared" si="2"/>
        <v>-12.083333333333336</v>
      </c>
      <c r="L9">
        <f t="shared" si="3"/>
        <v>146.00694444444451</v>
      </c>
      <c r="N9">
        <f t="shared" si="4"/>
        <v>-27.187500000000007</v>
      </c>
      <c r="O9">
        <f t="shared" si="5"/>
        <v>739.16015625000034</v>
      </c>
    </row>
    <row r="10" spans="1:15" x14ac:dyDescent="0.2">
      <c r="B10" s="5">
        <v>12</v>
      </c>
      <c r="C10" s="6">
        <v>33</v>
      </c>
      <c r="H10" s="32">
        <f t="shared" si="0"/>
        <v>-1.75</v>
      </c>
      <c r="I10">
        <f t="shared" si="1"/>
        <v>3.0625</v>
      </c>
      <c r="K10" s="32">
        <f t="shared" si="2"/>
        <v>-25.083333333333336</v>
      </c>
      <c r="L10">
        <f t="shared" si="3"/>
        <v>629.1736111111112</v>
      </c>
      <c r="N10">
        <f t="shared" si="4"/>
        <v>43.895833333333336</v>
      </c>
      <c r="O10">
        <f t="shared" si="5"/>
        <v>1926.8441840277781</v>
      </c>
    </row>
    <row r="11" spans="1:15" x14ac:dyDescent="0.2">
      <c r="A11" s="29" t="s">
        <v>4</v>
      </c>
      <c r="B11" s="5">
        <v>10</v>
      </c>
      <c r="C11" s="6">
        <v>85</v>
      </c>
      <c r="H11" s="32">
        <f t="shared" si="0"/>
        <v>-3.75</v>
      </c>
      <c r="I11">
        <f t="shared" si="1"/>
        <v>14.0625</v>
      </c>
      <c r="K11" s="32">
        <f t="shared" si="2"/>
        <v>26.916666666666664</v>
      </c>
      <c r="L11">
        <f t="shared" si="3"/>
        <v>724.50694444444434</v>
      </c>
      <c r="N11">
        <f t="shared" si="4"/>
        <v>-100.93749999999999</v>
      </c>
      <c r="O11">
        <f t="shared" si="5"/>
        <v>10188.378906249998</v>
      </c>
    </row>
    <row r="12" spans="1:15" x14ac:dyDescent="0.2">
      <c r="A12" s="30"/>
      <c r="B12" s="5">
        <v>9</v>
      </c>
      <c r="C12" s="6">
        <v>72</v>
      </c>
      <c r="H12" s="32">
        <f t="shared" si="0"/>
        <v>-4.75</v>
      </c>
      <c r="I12">
        <f t="shared" si="1"/>
        <v>22.5625</v>
      </c>
      <c r="K12" s="32">
        <f t="shared" si="2"/>
        <v>13.916666666666664</v>
      </c>
      <c r="L12">
        <f t="shared" si="3"/>
        <v>193.67361111111106</v>
      </c>
      <c r="N12">
        <f t="shared" si="4"/>
        <v>-66.104166666666657</v>
      </c>
      <c r="O12">
        <f t="shared" si="5"/>
        <v>4369.7608506944434</v>
      </c>
    </row>
    <row r="13" spans="1:15" x14ac:dyDescent="0.2">
      <c r="A13" s="30"/>
      <c r="B13" s="5">
        <v>11</v>
      </c>
      <c r="C13" s="6">
        <v>46</v>
      </c>
      <c r="H13" s="32">
        <f t="shared" si="0"/>
        <v>-2.75</v>
      </c>
      <c r="I13">
        <f t="shared" si="1"/>
        <v>7.5625</v>
      </c>
      <c r="K13" s="32">
        <f t="shared" si="2"/>
        <v>-12.083333333333336</v>
      </c>
      <c r="L13">
        <f t="shared" si="3"/>
        <v>146.00694444444451</v>
      </c>
      <c r="N13">
        <f t="shared" si="4"/>
        <v>33.229166666666671</v>
      </c>
      <c r="O13">
        <f t="shared" si="5"/>
        <v>1104.1775173611115</v>
      </c>
    </row>
    <row r="14" spans="1:15" ht="15.75" customHeight="1" x14ac:dyDescent="0.25">
      <c r="A14" s="8" t="s">
        <v>5</v>
      </c>
      <c r="B14" s="9">
        <f>COUNT(B2:B13)</f>
        <v>12</v>
      </c>
      <c r="C14" s="10">
        <f>COUNT(C2:C13)</f>
        <v>12</v>
      </c>
      <c r="H14" s="32">
        <f>SUM(H2:H13)</f>
        <v>0</v>
      </c>
      <c r="I14">
        <f>SUM(I2:I13)</f>
        <v>192.25</v>
      </c>
      <c r="K14" s="32">
        <f>SUM(K2:K13)</f>
        <v>-2.8421709430404007E-14</v>
      </c>
      <c r="L14">
        <f>SUM(L2:L13)</f>
        <v>6352.916666666667</v>
      </c>
      <c r="N14">
        <f>SUM(N2:N13)</f>
        <v>-509.74999999999994</v>
      </c>
      <c r="O14">
        <f>SUM(O2:O13)</f>
        <v>140320.55381944447</v>
      </c>
    </row>
    <row r="15" spans="1:15" ht="15.75" customHeight="1" x14ac:dyDescent="0.25">
      <c r="A15" s="8" t="s">
        <v>6</v>
      </c>
      <c r="B15" s="9">
        <f>SUM(B2:B13)</f>
        <v>165</v>
      </c>
      <c r="C15" s="11">
        <f>SUM(C2:C13)</f>
        <v>697</v>
      </c>
      <c r="O15">
        <f>O14^0.5</f>
        <v>374.59385181746438</v>
      </c>
    </row>
    <row r="16" spans="1:15" ht="15.75" customHeight="1" x14ac:dyDescent="0.25">
      <c r="A16" s="8" t="s">
        <v>7</v>
      </c>
      <c r="B16" s="12">
        <f>MODE(B2:B13)</f>
        <v>12</v>
      </c>
      <c r="C16" s="11">
        <f>MODE(C2:C13)</f>
        <v>46</v>
      </c>
    </row>
    <row r="17" spans="1:6" ht="15.75" customHeight="1" x14ac:dyDescent="0.25">
      <c r="A17" s="13" t="s">
        <v>8</v>
      </c>
      <c r="B17" s="14">
        <f>MEDIAN(B2:B13)</f>
        <v>13.5</v>
      </c>
      <c r="C17" s="15">
        <f>MEDIAN(C2:C13)</f>
        <v>58.5</v>
      </c>
    </row>
    <row r="18" spans="1:6" ht="15.75" customHeight="1" x14ac:dyDescent="0.25">
      <c r="A18" s="16" t="s">
        <v>9</v>
      </c>
      <c r="B18" s="17">
        <f>B15/B14</f>
        <v>13.75</v>
      </c>
      <c r="C18" s="18">
        <f>C15/C14</f>
        <v>58.083333333333336</v>
      </c>
      <c r="E18" s="33" t="s">
        <v>10</v>
      </c>
      <c r="F18" s="26">
        <f>N14/C14</f>
        <v>-42.479166666666664</v>
      </c>
    </row>
    <row r="19" spans="1:6" ht="15.75" customHeight="1" x14ac:dyDescent="0.25">
      <c r="A19" s="20" t="s">
        <v>11</v>
      </c>
      <c r="B19" s="21">
        <f>AVERAGE(B2:B13)</f>
        <v>13.75</v>
      </c>
      <c r="C19" s="22">
        <f>AVERAGE(C2:C13)</f>
        <v>58.083333333333336</v>
      </c>
      <c r="E19" s="23" t="s">
        <v>12</v>
      </c>
      <c r="F19" s="24">
        <f>_xlfn.COVARIANCE.P(B2:B13,C2:C13)</f>
        <v>-42.479166666666664</v>
      </c>
    </row>
    <row r="20" spans="1:6" ht="15.75" customHeight="1" x14ac:dyDescent="0.25">
      <c r="A20" s="25" t="s">
        <v>13</v>
      </c>
      <c r="B20" s="9">
        <f>MIN(B2:B13)</f>
        <v>7</v>
      </c>
      <c r="C20" s="10">
        <f>MIN(C2:C13)</f>
        <v>21</v>
      </c>
      <c r="E20" s="19" t="s">
        <v>14</v>
      </c>
      <c r="F20" s="26">
        <f>F18/B29/C29</f>
        <v>-0.46125117013742312</v>
      </c>
    </row>
    <row r="21" spans="1:6" ht="15.75" customHeight="1" x14ac:dyDescent="0.25">
      <c r="A21" s="8" t="s">
        <v>15</v>
      </c>
      <c r="B21" s="12">
        <f>MAX(B2:B13)</f>
        <v>20</v>
      </c>
      <c r="C21" s="11">
        <f>MAX(C2:C13)</f>
        <v>90</v>
      </c>
      <c r="E21" s="23" t="s">
        <v>16</v>
      </c>
      <c r="F21" s="24">
        <f>CORREL(B2:B13,C2:C13)</f>
        <v>-0.46125117013742312</v>
      </c>
    </row>
    <row r="22" spans="1:6" ht="15.75" customHeight="1" x14ac:dyDescent="0.25">
      <c r="A22" s="8" t="s">
        <v>17</v>
      </c>
      <c r="B22" s="12">
        <f>B21-B20</f>
        <v>13</v>
      </c>
      <c r="C22" s="11">
        <f>C21-C20</f>
        <v>69</v>
      </c>
    </row>
    <row r="23" spans="1:6" x14ac:dyDescent="0.25">
      <c r="A23" s="8" t="s">
        <v>18</v>
      </c>
      <c r="B23" s="12">
        <f>QUARTILE(B2:B13,1)</f>
        <v>10.75</v>
      </c>
      <c r="C23" s="11">
        <f>QUARTILE(C2:C13,1)</f>
        <v>42.75</v>
      </c>
    </row>
    <row r="24" spans="1:6" x14ac:dyDescent="0.25">
      <c r="A24" s="8" t="s">
        <v>19</v>
      </c>
      <c r="B24" s="12">
        <f>QUARTILE(B2:B13,2)</f>
        <v>13.5</v>
      </c>
      <c r="C24" s="11">
        <f>QUARTILE(C2:C13,2)</f>
        <v>58.5</v>
      </c>
    </row>
    <row r="25" spans="1:6" x14ac:dyDescent="0.25">
      <c r="A25" s="8" t="s">
        <v>20</v>
      </c>
      <c r="B25" s="12">
        <f>QUARTILE(B2:B13,3)</f>
        <v>16.5</v>
      </c>
      <c r="C25" s="11">
        <f>QUARTILE(C2:C13,3)</f>
        <v>78.75</v>
      </c>
    </row>
    <row r="26" spans="1:6" x14ac:dyDescent="0.25">
      <c r="A26" s="13" t="s">
        <v>21</v>
      </c>
      <c r="B26" s="27">
        <f>B25-B23</f>
        <v>5.75</v>
      </c>
      <c r="C26" s="28">
        <f>C25-C23</f>
        <v>36</v>
      </c>
    </row>
    <row r="27" spans="1:6" x14ac:dyDescent="0.25">
      <c r="A27" s="16" t="s">
        <v>22</v>
      </c>
      <c r="B27" s="17">
        <f>SUM(I2:I13)/B14</f>
        <v>16.020833333333332</v>
      </c>
      <c r="C27" s="18">
        <f>SUM(L2:L13)/C14</f>
        <v>529.40972222222229</v>
      </c>
      <c r="D27" s="4" t="s">
        <v>23</v>
      </c>
    </row>
    <row r="28" spans="1:6" x14ac:dyDescent="0.25">
      <c r="A28" s="20" t="s">
        <v>24</v>
      </c>
      <c r="B28" s="21">
        <f>_xlfn.VAR.P(B2:B13)</f>
        <v>16.020833333333332</v>
      </c>
      <c r="C28" s="22">
        <f>_xlfn.VAR.P(C2:C13)</f>
        <v>529.40972222222217</v>
      </c>
    </row>
    <row r="29" spans="1:6" x14ac:dyDescent="0.25">
      <c r="A29" s="16" t="s">
        <v>25</v>
      </c>
      <c r="B29" s="17">
        <f>(I14/B14)^0.5</f>
        <v>4.0026033195076094</v>
      </c>
      <c r="C29" s="18">
        <f>(L14/C14)^0.5</f>
        <v>23.008905280830341</v>
      </c>
      <c r="D29" s="4" t="s">
        <v>23</v>
      </c>
    </row>
    <row r="30" spans="1:6" x14ac:dyDescent="0.25">
      <c r="A30" s="20" t="s">
        <v>26</v>
      </c>
      <c r="B30" s="21">
        <f>_xlfn.STDEV.P(B2:B13)</f>
        <v>4.0026033195076094</v>
      </c>
      <c r="C30" s="22">
        <f>_xlfn.STDEV.P(C2:C13)</f>
        <v>23.008905280830337</v>
      </c>
    </row>
    <row r="31" spans="1:6" x14ac:dyDescent="0.25">
      <c r="A31" s="31" t="s">
        <v>27</v>
      </c>
      <c r="B31" s="12">
        <f>SKEW(B2:B13)</f>
        <v>-1.2877666379101895E-2</v>
      </c>
      <c r="C31" s="11">
        <f>SKEW(C2:C13)</f>
        <v>-0.19154012502233395</v>
      </c>
    </row>
    <row r="32" spans="1:6" x14ac:dyDescent="0.25">
      <c r="A32" s="31" t="s">
        <v>28</v>
      </c>
      <c r="B32" s="12">
        <f>KURT(B2:B13)</f>
        <v>-1.1835347049715246</v>
      </c>
      <c r="C32" s="11">
        <f>KURT(C2:C13)</f>
        <v>-1.4017906164290803</v>
      </c>
    </row>
  </sheetData>
  <mergeCells count="1">
    <mergeCell ref="A11:A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Statistical Measures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Atina</dc:creator>
  <cp:lastModifiedBy>Atina</cp:lastModifiedBy>
  <dcterms:created xsi:type="dcterms:W3CDTF">2023-08-06T23:20:52Z</dcterms:created>
  <dcterms:modified xsi:type="dcterms:W3CDTF">2023-08-06T23:20:52Z</dcterms:modified>
</cp:coreProperties>
</file>