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externalReferences>
    <externalReference r:id="rId3"/>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<sst xmlns="http://schemas.openxmlformats.org/spreadsheetml/2006/main" count="61" uniqueCount="55">
  <si>
    <t xml:space="preserve">Aylesbury Estate Estimate-Summary of Costs for Refurbishment of Chiltern </t>
  </si>
  <si>
    <t xml:space="preserve">Item</t>
  </si>
  <si>
    <t xml:space="preserve">Description</t>
  </si>
  <si>
    <t xml:space="preserve">Quantity</t>
  </si>
  <si>
    <t xml:space="preserve">Unit </t>
  </si>
  <si>
    <t xml:space="preserve">Rate</t>
  </si>
  <si>
    <t xml:space="preserve">Total</t>
  </si>
  <si>
    <t xml:space="preserve">Comments</t>
  </si>
  <si>
    <t xml:space="preserve">Chiltern</t>
  </si>
  <si>
    <t xml:space="preserve">Internal Refurbishment:</t>
  </si>
  <si>
    <t xml:space="preserve">A</t>
  </si>
  <si>
    <t xml:space="preserve">1 Bed</t>
  </si>
  <si>
    <t xml:space="preserve">Nr</t>
  </si>
  <si>
    <t xml:space="preserve">5,7,9,11 &amp; 13th-studio; 4,6,8,10,12th; NB 1 Bed unit cost is higher than 2 Bed unit as 1 Bed unit has a larger area of windows</t>
  </si>
  <si>
    <t xml:space="preserve">B</t>
  </si>
  <si>
    <t xml:space="preserve">2 Bed</t>
  </si>
  <si>
    <t xml:space="preserve">4,6,8,10,12th</t>
  </si>
  <si>
    <t xml:space="preserve">C</t>
  </si>
  <si>
    <t xml:space="preserve">3 Bed</t>
  </si>
  <si>
    <t xml:space="preserve">2nd Podium level</t>
  </si>
  <si>
    <t xml:space="preserve">D</t>
  </si>
  <si>
    <t xml:space="preserve">Mechanical and Electrical-Budget figure</t>
  </si>
  <si>
    <t xml:space="preserve">E</t>
  </si>
  <si>
    <t xml:space="preserve">External refurbishment</t>
  </si>
  <si>
    <t xml:space="preserve">K</t>
  </si>
  <si>
    <t xml:space="preserve">External Works</t>
  </si>
  <si>
    <t xml:space="preserve">L</t>
  </si>
  <si>
    <t xml:space="preserve">Preliminaries</t>
  </si>
  <si>
    <t xml:space="preserve">NB Cost of scaffolding included within cost of individual blocks</t>
  </si>
  <si>
    <t xml:space="preserve">Sub Total</t>
  </si>
  <si>
    <t xml:space="preserve">M</t>
  </si>
  <si>
    <t xml:space="preserve">Professional fees-allow 10%</t>
  </si>
  <si>
    <t xml:space="preserve">N</t>
  </si>
  <si>
    <t xml:space="preserve">Contingency-10%</t>
  </si>
  <si>
    <t xml:space="preserve">Average cost of refurbishment per property</t>
  </si>
  <si>
    <t xml:space="preserve">Extra over cost for conversion of former office area within Chiltern block to housing-Budget Estimate</t>
  </si>
  <si>
    <t xml:space="preserve">m2</t>
  </si>
  <si>
    <t xml:space="preserve">Notes:</t>
  </si>
  <si>
    <t xml:space="preserve">This cost estimate is based on Outline Specification and Drawings contained on separate tabs at the end of this estimate.</t>
  </si>
  <si>
    <t xml:space="preserve">The Levitt Bernstein July 2005 Stage E report (Volumes 1 and 2) has been used as guidance in informing the scope of this estimate. The Stage E report included various items which have now been superseded, re-modelling of existing buildings and a significant amount of external works. Many of these are not considered necessary by leaseholders to achieving a good quality refurbishment. The Stage E report has therefore been used for information only. The detailed scope of works is noted within the Outline Specification at the end of this estimate.</t>
  </si>
  <si>
    <t xml:space="preserve">Access to boarded up properties has not been possible. A worst case scenario has therefore been assumed of 100% replacement of kitchens, bathrooms, electrics, heating and full redecoration. Several site visits have taken place to review the condition of the buildings and to take measurements both externally and within leaseholders' properties. Site measurements have been supplemented by drawings within the Levitt Bernstein report.</t>
  </si>
  <si>
    <t xml:space="preserve">An extra over budget cost has been added below the line for conversion of the offices on the ground and 1st floor of Chiltern into housing. This would provide up to 40 Nr 3 bed properties.</t>
  </si>
  <si>
    <t xml:space="preserve">Costs are exclusive of VAT.</t>
  </si>
  <si>
    <t xml:space="preserve">The pricing base date is December 2017. No allowance has been made for inflation as the construction date is currently unknown.</t>
  </si>
  <si>
    <t xml:space="preserve">Costings are based on current market data, principally the contract rates for the London Borough of Lambeth's Decent Homes contract. Where prices are not available under this contract other sources have been used such as Spons 2018 or recent prices.</t>
  </si>
  <si>
    <t xml:space="preserve">The costings assume a 21 month contract programme, with the works being competitively tendered. Works to be carried out Monday to Friday, 8:00AM - 5:00PM</t>
  </si>
  <si>
    <t xml:space="preserve">The following development costs are excluded:</t>
  </si>
  <si>
    <t xml:space="preserve">(a) Land acquisition costs.</t>
  </si>
  <si>
    <t xml:space="preserve">(b) Client costs, including finance and legal costs.</t>
  </si>
  <si>
    <t xml:space="preserve">(c) Planning and building control fees.</t>
  </si>
  <si>
    <t xml:space="preserve">(d) Statutory fees.</t>
  </si>
  <si>
    <t xml:space="preserve">(e) Section 106 or CIL costs.</t>
  </si>
  <si>
    <t xml:space="preserve">(f) Decanting or relocation costs.</t>
  </si>
  <si>
    <t xml:space="preserve">(g) Fittings, furnishings and equipment other than those noted within the costings.</t>
  </si>
  <si>
    <t xml:space="preserve">(h) Statutory changes.</t>
  </si>
</sst>
</file>

<file path=xl/styles.xml><?xml version="1.0" encoding="utf-8"?>
<styleSheet xmlns="http://schemas.openxmlformats.org/spreadsheetml/2006/main">
  <numFmts count="6">
    <numFmt numFmtId="164" formatCode="General"/>
    <numFmt numFmtId="165" formatCode="_-\£* #,##0.00_-;&quot;-£&quot;* #,##0.00_-;_-\£* \-??_-;_-@_-"/>
    <numFmt numFmtId="166" formatCode="0"/>
    <numFmt numFmtId="167" formatCode="0%"/>
    <numFmt numFmtId="168" formatCode="0.00"/>
    <numFmt numFmtId="169" formatCode="_-\£* #,##0_-;&quot;-£&quot;* #,##0_-;_-\£* \-??_-;_-@_-"/>
  </numFmts>
  <fonts count="6">
    <font>
      <sz val="11"/>
      <color rgb="FF000000"/>
      <name val="Calibri"/>
      <family val="2"/>
      <charset val="1"/>
    </font>
    <font>
      <sz val="10"/>
      <name val="Arial"/>
      <family val="0"/>
    </font>
    <font>
      <sz val="10"/>
      <name val="Arial"/>
      <family val="0"/>
    </font>
    <font>
      <sz val="10"/>
      <name val="Arial"/>
      <family val="0"/>
    </font>
    <font>
      <sz val="11"/>
      <color rgb="FF0D0D0D"/>
      <name val="Calibri"/>
      <family val="2"/>
      <charset val="1"/>
    </font>
    <font>
      <b val="true"/>
      <sz val="11"/>
      <color rgb="FF0D0D0D"/>
      <name val="Calibri"/>
      <family val="2"/>
      <charset val="1"/>
    </font>
  </fonts>
  <fills count="2">
    <fill>
      <patternFill patternType="none"/>
    </fill>
    <fill>
      <patternFill patternType="gray125"/>
    </fill>
  </fills>
  <borders count="11">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17"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5" fontId="5" fillId="0" borderId="3" xfId="17"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4" fillId="0" borderId="6" xfId="17"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6" fontId="4"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6" fontId="4" fillId="0"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7" fontId="4" fillId="0" borderId="4" xfId="19"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7" xfId="17"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17" applyFont="true" applyBorder="true" applyAlignment="true" applyProtection="true">
      <alignment horizontal="general" vertical="bottom" textRotation="0" wrapText="false" indent="0" shrinkToFit="false"/>
      <protection locked="true" hidden="false"/>
    </xf>
    <xf numFmtId="168" fontId="4" fillId="0" borderId="4" xfId="0" applyFont="true" applyBorder="true" applyAlignment="false" applyProtection="false">
      <alignment horizontal="general" vertical="bottom" textRotation="0" wrapText="false" indent="0" shrinkToFit="false"/>
      <protection locked="true" hidden="false"/>
    </xf>
    <xf numFmtId="169" fontId="4" fillId="0" borderId="4" xfId="17" applyFont="true" applyBorder="true" applyAlignment="true" applyProtection="true">
      <alignment horizontal="general"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Aylesbury-Cost%20Estimate-Final-Chiltern%20only-With%20back%20up.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Front Page"/>
      <sheetName val="Summary-Cost per unit"/>
      <sheetName val="Summary"/>
      <sheetName val="Chiltern-1 Bed"/>
      <sheetName val="Chiltern-2 Bed"/>
      <sheetName val="Chiltern-3 Bed"/>
      <sheetName val="Chiltern-M&amp;E"/>
      <sheetName val="Chiltern-External Refurbishment"/>
      <sheetName val="Chartridge-2 Bed-Ground"/>
      <sheetName val="Chartridge-2 Bed-1st Floor"/>
      <sheetName val="Chartridge-3 Bed"/>
      <sheetName val="Chartridge-M&amp;E"/>
      <sheetName val="Chartridge External Refurb"/>
      <sheetName val="External Works"/>
      <sheetName val="Preliminaries"/>
      <sheetName val="Outline Specification"/>
      <sheetName val="Drawings Used"/>
      <sheetName val="Windows back up"/>
      <sheetName val="Office Refurb back up"/>
    </sheetNames>
    <sheetDataSet>
      <sheetData sheetId="0"/>
      <sheetData sheetId="1"/>
      <sheetData sheetId="2"/>
      <sheetData sheetId="3">
        <row r="115">
          <cell r="K115">
            <v>20900</v>
          </cell>
        </row>
      </sheetData>
      <sheetData sheetId="4">
        <row r="140">
          <cell r="K140">
            <v>19900</v>
          </cell>
        </row>
      </sheetData>
      <sheetData sheetId="5">
        <row r="118">
          <cell r="K118">
            <v>25400</v>
          </cell>
        </row>
      </sheetData>
      <sheetData sheetId="6">
        <row r="77">
          <cell r="K77">
            <v>1250000</v>
          </cell>
        </row>
      </sheetData>
      <sheetData sheetId="7">
        <row r="213">
          <cell r="K213">
            <v>1134000</v>
          </cell>
        </row>
      </sheetData>
      <sheetData sheetId="8"/>
      <sheetData sheetId="9"/>
      <sheetData sheetId="10"/>
      <sheetData sheetId="11"/>
      <sheetData sheetId="12"/>
      <sheetData sheetId="13">
        <row r="29">
          <cell r="K29">
            <v>117000</v>
          </cell>
        </row>
      </sheetData>
      <sheetData sheetId="14">
        <row r="57">
          <cell r="I57">
            <v>907000</v>
          </cell>
        </row>
      </sheetData>
      <sheetData sheetId="15"/>
      <sheetData sheetId="16"/>
      <sheetData sheetId="17"/>
      <sheetData sheetId="18">
        <row r="24">
          <cell r="D24">
            <v>4100</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2:I66"/>
  <sheetViews>
    <sheetView showFormulas="false" showGridLines="true" showRowColHeaders="true" showZeros="true" rightToLeft="false" tabSelected="true" showOutlineSymbols="true" defaultGridColor="true" view="pageBreakPreview" topLeftCell="A3" colorId="64" zoomScale="100" zoomScaleNormal="100" zoomScalePageLayoutView="100" workbookViewId="0">
      <selection pane="topLeft" activeCell="F32" activeCellId="0" sqref="F32"/>
    </sheetView>
  </sheetViews>
  <sheetFormatPr defaultRowHeight="15" zeroHeight="false" outlineLevelRow="0" outlineLevelCol="0"/>
  <cols>
    <col collapsed="false" customWidth="true" hidden="false" outlineLevel="0" max="1" min="1" style="1" width="8.86"/>
    <col collapsed="false" customWidth="true" hidden="false" outlineLevel="0" max="2" min="2" style="2" width="52.29"/>
    <col collapsed="false" customWidth="true" hidden="false" outlineLevel="0" max="3" min="3" style="3" width="11.71"/>
    <col collapsed="false" customWidth="true" hidden="false" outlineLevel="0" max="4" min="4" style="1" width="8.86"/>
    <col collapsed="false" customWidth="true" hidden="false" outlineLevel="0" max="5" min="5" style="3" width="13.7"/>
    <col collapsed="false" customWidth="true" hidden="false" outlineLevel="0" max="6" min="6" style="4" width="19.71"/>
    <col collapsed="false" customWidth="true" hidden="false" outlineLevel="0" max="7" min="7" style="5" width="28.99"/>
    <col collapsed="false" customWidth="true" hidden="false" outlineLevel="0" max="1025" min="8" style="0" width="8.86"/>
  </cols>
  <sheetData>
    <row r="2" customFormat="false" ht="15" hidden="false" customHeight="false" outlineLevel="0" collapsed="false">
      <c r="A2" s="6" t="s">
        <v>0</v>
      </c>
      <c r="B2" s="6"/>
      <c r="C2" s="6"/>
      <c r="D2" s="6"/>
      <c r="E2" s="6"/>
      <c r="F2" s="6"/>
      <c r="G2" s="6"/>
    </row>
    <row r="3" customFormat="false" ht="15.75" hidden="false" customHeight="false" outlineLevel="0" collapsed="false"/>
    <row r="4" customFormat="false" ht="15.75" hidden="false" customHeight="false" outlineLevel="0" collapsed="false">
      <c r="A4" s="7" t="s">
        <v>1</v>
      </c>
      <c r="B4" s="8" t="s">
        <v>2</v>
      </c>
      <c r="C4" s="9" t="s">
        <v>3</v>
      </c>
      <c r="D4" s="10" t="s">
        <v>4</v>
      </c>
      <c r="E4" s="9" t="s">
        <v>5</v>
      </c>
      <c r="F4" s="11" t="s">
        <v>6</v>
      </c>
      <c r="G4" s="12" t="s">
        <v>7</v>
      </c>
    </row>
    <row r="5" customFormat="false" ht="15" hidden="false" customHeight="false" outlineLevel="0" collapsed="false">
      <c r="A5" s="13"/>
      <c r="B5" s="14"/>
      <c r="C5" s="15"/>
      <c r="D5" s="16"/>
      <c r="E5" s="15"/>
      <c r="F5" s="17"/>
      <c r="G5" s="18"/>
    </row>
    <row r="6" customFormat="false" ht="15" hidden="false" customHeight="false" outlineLevel="0" collapsed="false">
      <c r="A6" s="13"/>
      <c r="B6" s="19" t="s">
        <v>8</v>
      </c>
      <c r="C6" s="20"/>
      <c r="D6" s="16"/>
      <c r="E6" s="20"/>
      <c r="F6" s="17"/>
      <c r="G6" s="18"/>
    </row>
    <row r="7" customFormat="false" ht="15" hidden="false" customHeight="false" outlineLevel="0" collapsed="false">
      <c r="A7" s="13"/>
      <c r="B7" s="19"/>
      <c r="C7" s="20"/>
      <c r="D7" s="16"/>
      <c r="E7" s="20"/>
      <c r="F7" s="17"/>
      <c r="G7" s="18"/>
    </row>
    <row r="8" customFormat="false" ht="15" hidden="false" customHeight="false" outlineLevel="0" collapsed="false">
      <c r="A8" s="13"/>
      <c r="B8" s="14" t="s">
        <v>9</v>
      </c>
      <c r="C8" s="20"/>
      <c r="D8" s="16"/>
      <c r="E8" s="20"/>
      <c r="F8" s="17"/>
      <c r="G8" s="18"/>
    </row>
    <row r="9" customFormat="false" ht="75" hidden="false" customHeight="false" outlineLevel="0" collapsed="false">
      <c r="A9" s="13" t="s">
        <v>10</v>
      </c>
      <c r="B9" s="21" t="s">
        <v>11</v>
      </c>
      <c r="C9" s="20" t="n">
        <f aca="false">ROUND((2*5)+(29*5*0.66),-1)</f>
        <v>110</v>
      </c>
      <c r="D9" s="16" t="s">
        <v>12</v>
      </c>
      <c r="E9" s="22" t="n">
        <f aca="false">'[1]Chiltern-1 Bed'!K115</f>
        <v>20900</v>
      </c>
      <c r="F9" s="17" t="n">
        <f aca="false">E9*C9</f>
        <v>2299000</v>
      </c>
      <c r="G9" s="23" t="s">
        <v>13</v>
      </c>
    </row>
    <row r="10" customFormat="false" ht="15" hidden="false" customHeight="false" outlineLevel="0" collapsed="false">
      <c r="A10" s="13"/>
      <c r="B10" s="14"/>
      <c r="C10" s="20"/>
      <c r="D10" s="16"/>
      <c r="E10" s="20"/>
      <c r="F10" s="17"/>
      <c r="G10" s="23"/>
    </row>
    <row r="11" customFormat="false" ht="15" hidden="false" customHeight="false" outlineLevel="0" collapsed="false">
      <c r="A11" s="13" t="s">
        <v>14</v>
      </c>
      <c r="B11" s="14" t="s">
        <v>15</v>
      </c>
      <c r="C11" s="24" t="n">
        <f aca="false">172-C9-C13</f>
        <v>45</v>
      </c>
      <c r="D11" s="16" t="s">
        <v>12</v>
      </c>
      <c r="E11" s="22" t="n">
        <f aca="false">'[1]Chiltern-2 Bed'!K140</f>
        <v>19900</v>
      </c>
      <c r="F11" s="17" t="n">
        <f aca="false">E11*C11</f>
        <v>895500</v>
      </c>
      <c r="G11" s="23" t="s">
        <v>16</v>
      </c>
    </row>
    <row r="12" customFormat="false" ht="15" hidden="false" customHeight="false" outlineLevel="0" collapsed="false">
      <c r="A12" s="13"/>
      <c r="B12" s="14"/>
      <c r="C12" s="20"/>
      <c r="D12" s="16"/>
      <c r="E12" s="20"/>
      <c r="F12" s="17"/>
      <c r="G12" s="23"/>
    </row>
    <row r="13" customFormat="false" ht="15" hidden="false" customHeight="false" outlineLevel="0" collapsed="false">
      <c r="A13" s="25" t="s">
        <v>17</v>
      </c>
      <c r="B13" s="26" t="s">
        <v>18</v>
      </c>
      <c r="C13" s="27" t="n">
        <v>17</v>
      </c>
      <c r="D13" s="28" t="s">
        <v>12</v>
      </c>
      <c r="E13" s="29" t="n">
        <f aca="false">'[1]Chiltern-3 Bed'!K118</f>
        <v>25400</v>
      </c>
      <c r="F13" s="17" t="n">
        <f aca="false">E13*C13</f>
        <v>431800</v>
      </c>
      <c r="G13" s="30" t="s">
        <v>19</v>
      </c>
    </row>
    <row r="14" customFormat="false" ht="15" hidden="false" customHeight="false" outlineLevel="0" collapsed="false">
      <c r="A14" s="25"/>
      <c r="B14" s="26"/>
      <c r="C14" s="27"/>
      <c r="D14" s="28"/>
      <c r="E14" s="27"/>
      <c r="F14" s="17"/>
      <c r="G14" s="30"/>
    </row>
    <row r="15" customFormat="false" ht="15" hidden="false" customHeight="false" outlineLevel="0" collapsed="false">
      <c r="A15" s="25" t="s">
        <v>20</v>
      </c>
      <c r="B15" s="26" t="s">
        <v>21</v>
      </c>
      <c r="C15" s="27"/>
      <c r="D15" s="28" t="s">
        <v>1</v>
      </c>
      <c r="E15" s="27"/>
      <c r="F15" s="17" t="n">
        <f aca="false">'[1]Chiltern-M&amp;E'!K77</f>
        <v>1250000</v>
      </c>
      <c r="G15" s="30"/>
    </row>
    <row r="16" customFormat="false" ht="15" hidden="false" customHeight="false" outlineLevel="0" collapsed="false">
      <c r="A16" s="25"/>
      <c r="B16" s="26"/>
      <c r="C16" s="31"/>
      <c r="D16" s="28"/>
      <c r="E16" s="29"/>
      <c r="F16" s="17"/>
      <c r="G16" s="30"/>
    </row>
    <row r="17" customFormat="false" ht="15" hidden="false" customHeight="false" outlineLevel="0" collapsed="false">
      <c r="A17" s="25" t="s">
        <v>22</v>
      </c>
      <c r="B17" s="26" t="s">
        <v>23</v>
      </c>
      <c r="C17" s="27"/>
      <c r="D17" s="28" t="s">
        <v>1</v>
      </c>
      <c r="E17" s="27"/>
      <c r="F17" s="17" t="n">
        <f aca="false">'[1]Chiltern-External Refurbishment'!K213</f>
        <v>1134000</v>
      </c>
      <c r="G17" s="30"/>
    </row>
    <row r="18" customFormat="false" ht="15" hidden="false" customHeight="false" outlineLevel="0" collapsed="false">
      <c r="A18" s="25"/>
      <c r="B18" s="26"/>
      <c r="C18" s="27"/>
      <c r="D18" s="28"/>
      <c r="E18" s="27"/>
      <c r="F18" s="17"/>
      <c r="G18" s="30"/>
    </row>
    <row r="19" customFormat="false" ht="15" hidden="false" customHeight="false" outlineLevel="0" collapsed="false">
      <c r="A19" s="25"/>
      <c r="B19" s="26"/>
      <c r="C19" s="27"/>
      <c r="D19" s="28"/>
      <c r="E19" s="27"/>
      <c r="F19" s="17"/>
      <c r="G19" s="30"/>
    </row>
    <row r="20" customFormat="false" ht="15" hidden="false" customHeight="false" outlineLevel="0" collapsed="false">
      <c r="A20" s="25" t="s">
        <v>24</v>
      </c>
      <c r="B20" s="32" t="s">
        <v>25</v>
      </c>
      <c r="C20" s="27"/>
      <c r="D20" s="28" t="s">
        <v>1</v>
      </c>
      <c r="E20" s="27"/>
      <c r="F20" s="17" t="n">
        <f aca="false">'[1]External Works'!K29</f>
        <v>117000</v>
      </c>
      <c r="G20" s="30"/>
    </row>
    <row r="21" customFormat="false" ht="15" hidden="false" customHeight="false" outlineLevel="0" collapsed="false">
      <c r="A21" s="25"/>
      <c r="B21" s="26"/>
      <c r="C21" s="27"/>
      <c r="D21" s="28"/>
      <c r="E21" s="27"/>
      <c r="F21" s="17"/>
      <c r="G21" s="30"/>
    </row>
    <row r="22" s="35" customFormat="true" ht="54.75" hidden="false" customHeight="true" outlineLevel="0" collapsed="false">
      <c r="A22" s="25" t="s">
        <v>26</v>
      </c>
      <c r="B22" s="33" t="s">
        <v>27</v>
      </c>
      <c r="C22" s="27"/>
      <c r="D22" s="28"/>
      <c r="E22" s="27"/>
      <c r="F22" s="17" t="n">
        <f aca="false">[1]Preliminaries!I57</f>
        <v>907000</v>
      </c>
      <c r="G22" s="34" t="s">
        <v>28</v>
      </c>
    </row>
    <row r="23" s="35" customFormat="true" ht="15.75" hidden="false" customHeight="false" outlineLevel="0" collapsed="false">
      <c r="A23" s="25"/>
      <c r="B23" s="26"/>
      <c r="C23" s="27"/>
      <c r="D23" s="28"/>
      <c r="E23" s="27"/>
      <c r="F23" s="36"/>
      <c r="G23" s="30"/>
    </row>
    <row r="24" s="35" customFormat="true" ht="15" hidden="false" customHeight="false" outlineLevel="0" collapsed="false">
      <c r="A24" s="25"/>
      <c r="B24" s="26" t="s">
        <v>29</v>
      </c>
      <c r="C24" s="27"/>
      <c r="D24" s="28"/>
      <c r="E24" s="27"/>
      <c r="F24" s="17" t="n">
        <f aca="false">ROUND(SUM(F9:F23),-3)</f>
        <v>7034000</v>
      </c>
      <c r="G24" s="37"/>
    </row>
    <row r="25" s="35" customFormat="true" ht="15" hidden="false" customHeight="false" outlineLevel="0" collapsed="false">
      <c r="A25" s="25"/>
      <c r="B25" s="26"/>
      <c r="C25" s="27"/>
      <c r="D25" s="28"/>
      <c r="E25" s="27"/>
      <c r="F25" s="17"/>
      <c r="G25" s="37"/>
    </row>
    <row r="26" s="35" customFormat="true" ht="15" hidden="false" customHeight="false" outlineLevel="0" collapsed="false">
      <c r="A26" s="25" t="s">
        <v>30</v>
      </c>
      <c r="B26" s="26" t="s">
        <v>31</v>
      </c>
      <c r="C26" s="27"/>
      <c r="D26" s="28"/>
      <c r="E26" s="27"/>
      <c r="F26" s="17" t="n">
        <f aca="false">ROUND((F24*0.1),-3)</f>
        <v>703000</v>
      </c>
      <c r="G26" s="37"/>
    </row>
    <row r="27" s="35" customFormat="true" ht="15" hidden="false" customHeight="false" outlineLevel="0" collapsed="false">
      <c r="A27" s="25"/>
      <c r="B27" s="32"/>
      <c r="C27" s="27"/>
      <c r="D27" s="28"/>
      <c r="E27" s="27"/>
      <c r="F27" s="17"/>
      <c r="G27" s="37"/>
    </row>
    <row r="28" s="35" customFormat="true" ht="15" hidden="false" customHeight="false" outlineLevel="0" collapsed="false">
      <c r="A28" s="25" t="s">
        <v>32</v>
      </c>
      <c r="B28" s="26" t="s">
        <v>33</v>
      </c>
      <c r="C28" s="27"/>
      <c r="D28" s="28"/>
      <c r="E28" s="27"/>
      <c r="F28" s="17" t="n">
        <f aca="false">ROUND((SUM(F24:F27)*0.1),-3)</f>
        <v>774000</v>
      </c>
      <c r="G28" s="37"/>
    </row>
    <row r="29" s="35" customFormat="true" ht="15.75" hidden="false" customHeight="false" outlineLevel="0" collapsed="false">
      <c r="A29" s="25"/>
      <c r="B29" s="26"/>
      <c r="C29" s="27"/>
      <c r="D29" s="28"/>
      <c r="E29" s="27"/>
      <c r="F29" s="36"/>
      <c r="G29" s="37"/>
    </row>
    <row r="30" s="35" customFormat="true" ht="15" hidden="false" customHeight="false" outlineLevel="0" collapsed="false">
      <c r="A30" s="25"/>
      <c r="B30" s="32" t="s">
        <v>6</v>
      </c>
      <c r="C30" s="27"/>
      <c r="D30" s="28"/>
      <c r="E30" s="27"/>
      <c r="F30" s="17" t="n">
        <f aca="false">ROUND(SUM(F24:F29),-3)</f>
        <v>8511000</v>
      </c>
      <c r="G30" s="37"/>
    </row>
    <row r="31" s="35" customFormat="true" ht="15" hidden="false" customHeight="false" outlineLevel="0" collapsed="false">
      <c r="A31" s="25"/>
      <c r="B31" s="32"/>
      <c r="C31" s="27"/>
      <c r="D31" s="28"/>
      <c r="E31" s="27"/>
      <c r="F31" s="17"/>
      <c r="G31" s="37"/>
    </row>
    <row r="32" s="35" customFormat="true" ht="31.5" hidden="false" customHeight="true" outlineLevel="0" collapsed="false">
      <c r="A32" s="25"/>
      <c r="B32" s="32" t="s">
        <v>34</v>
      </c>
      <c r="C32" s="27"/>
      <c r="D32" s="28"/>
      <c r="E32" s="27"/>
      <c r="F32" s="17" t="n">
        <f aca="false">ROUND(F30/SUM(C9:C13),-2)</f>
        <v>49500</v>
      </c>
      <c r="G32" s="37"/>
    </row>
    <row r="33" s="35" customFormat="true" ht="15" hidden="false" customHeight="false" outlineLevel="0" collapsed="false">
      <c r="A33" s="25"/>
      <c r="B33" s="32"/>
      <c r="C33" s="27"/>
      <c r="D33" s="28"/>
      <c r="E33" s="27"/>
      <c r="F33" s="17"/>
      <c r="G33" s="37"/>
    </row>
    <row r="34" s="35" customFormat="true" ht="15.75" hidden="false" customHeight="false" outlineLevel="0" collapsed="false">
      <c r="A34" s="25"/>
      <c r="B34" s="38"/>
      <c r="C34" s="39"/>
      <c r="D34" s="40"/>
      <c r="E34" s="39"/>
      <c r="F34" s="41"/>
      <c r="G34" s="37"/>
    </row>
    <row r="35" s="35" customFormat="true" ht="15" hidden="false" customHeight="false" outlineLevel="0" collapsed="false">
      <c r="A35" s="25"/>
      <c r="B35" s="32"/>
      <c r="C35" s="27"/>
      <c r="D35" s="28"/>
      <c r="E35" s="27"/>
      <c r="F35" s="17"/>
      <c r="G35" s="37"/>
    </row>
    <row r="36" s="35" customFormat="true" ht="50.25" hidden="false" customHeight="true" outlineLevel="0" collapsed="false">
      <c r="A36" s="25"/>
      <c r="B36" s="32" t="s">
        <v>35</v>
      </c>
      <c r="C36" s="42" t="n">
        <f aca="false">'[1]Office Refurb back up'!D24</f>
        <v>4100</v>
      </c>
      <c r="D36" s="28" t="s">
        <v>36</v>
      </c>
      <c r="E36" s="43" t="n">
        <v>1500</v>
      </c>
      <c r="F36" s="17" t="n">
        <f aca="false">E36*C36</f>
        <v>6150000</v>
      </c>
      <c r="G36" s="37"/>
    </row>
    <row r="37" s="35" customFormat="true" ht="15.75" hidden="false" customHeight="false" outlineLevel="0" collapsed="false">
      <c r="A37" s="44"/>
      <c r="B37" s="45"/>
      <c r="C37" s="39"/>
      <c r="D37" s="40"/>
      <c r="E37" s="39"/>
      <c r="F37" s="41"/>
      <c r="G37" s="46"/>
    </row>
    <row r="38" s="35" customFormat="true" ht="15" hidden="false" customHeight="false" outlineLevel="0" collapsed="false">
      <c r="A38" s="47"/>
      <c r="B38" s="48"/>
      <c r="C38" s="49"/>
      <c r="D38" s="47"/>
      <c r="E38" s="49"/>
      <c r="F38" s="4"/>
      <c r="G38" s="50"/>
    </row>
    <row r="39" s="35" customFormat="true" ht="15" hidden="false" customHeight="false" outlineLevel="0" collapsed="false">
      <c r="A39" s="47"/>
      <c r="B39" s="51" t="s">
        <v>37</v>
      </c>
      <c r="C39" s="49"/>
      <c r="D39" s="47"/>
      <c r="E39" s="49"/>
      <c r="F39" s="4"/>
      <c r="G39" s="50"/>
    </row>
    <row r="40" s="35" customFormat="true" ht="15" hidden="false" customHeight="false" outlineLevel="0" collapsed="false">
      <c r="A40" s="47"/>
      <c r="B40" s="48"/>
      <c r="C40" s="49"/>
      <c r="D40" s="47"/>
      <c r="E40" s="49"/>
      <c r="F40" s="4"/>
      <c r="G40" s="50"/>
    </row>
    <row r="41" s="35" customFormat="true" ht="27.75" hidden="false" customHeight="true" outlineLevel="0" collapsed="false">
      <c r="A41" s="52" t="n">
        <v>1</v>
      </c>
      <c r="B41" s="33" t="s">
        <v>38</v>
      </c>
      <c r="C41" s="33"/>
      <c r="D41" s="33"/>
      <c r="E41" s="33"/>
      <c r="F41" s="33"/>
      <c r="G41" s="33"/>
    </row>
    <row r="42" s="35" customFormat="true" ht="93.75" hidden="false" customHeight="true" outlineLevel="0" collapsed="false">
      <c r="A42" s="28" t="n">
        <v>2</v>
      </c>
      <c r="B42" s="53" t="s">
        <v>39</v>
      </c>
      <c r="C42" s="53"/>
      <c r="D42" s="53"/>
      <c r="E42" s="53"/>
      <c r="F42" s="53"/>
      <c r="G42" s="53"/>
      <c r="H42" s="54"/>
      <c r="I42" s="54"/>
    </row>
    <row r="43" s="35" customFormat="true" ht="75" hidden="false" customHeight="true" outlineLevel="0" collapsed="false">
      <c r="A43" s="47" t="n">
        <v>3</v>
      </c>
      <c r="B43" s="33" t="s">
        <v>40</v>
      </c>
      <c r="C43" s="33"/>
      <c r="D43" s="33"/>
      <c r="E43" s="33"/>
      <c r="F43" s="33"/>
      <c r="G43" s="33"/>
    </row>
    <row r="44" s="35" customFormat="true" ht="48.75" hidden="false" customHeight="true" outlineLevel="0" collapsed="false">
      <c r="A44" s="47" t="n">
        <v>4</v>
      </c>
      <c r="B44" s="33" t="s">
        <v>41</v>
      </c>
      <c r="C44" s="33"/>
      <c r="D44" s="33"/>
      <c r="E44" s="33"/>
      <c r="F44" s="33"/>
      <c r="G44" s="33"/>
    </row>
    <row r="45" s="35" customFormat="true" ht="33.75" hidden="false" customHeight="true" outlineLevel="0" collapsed="false">
      <c r="A45" s="52" t="n">
        <v>5</v>
      </c>
      <c r="B45" s="55" t="s">
        <v>42</v>
      </c>
      <c r="C45" s="55"/>
      <c r="D45" s="55"/>
      <c r="E45" s="55"/>
      <c r="F45" s="55"/>
      <c r="G45" s="48"/>
    </row>
    <row r="46" s="35" customFormat="true" ht="30" hidden="false" customHeight="true" outlineLevel="0" collapsed="false">
      <c r="A46" s="28" t="n">
        <v>6</v>
      </c>
      <c r="B46" s="33" t="s">
        <v>43</v>
      </c>
      <c r="C46" s="33"/>
      <c r="D46" s="33"/>
      <c r="E46" s="33"/>
      <c r="F46" s="33"/>
      <c r="G46" s="33"/>
    </row>
    <row r="47" s="35" customFormat="true" ht="30" hidden="false" customHeight="true" outlineLevel="0" collapsed="false">
      <c r="A47" s="47" t="n">
        <v>7</v>
      </c>
      <c r="B47" s="33" t="s">
        <v>44</v>
      </c>
      <c r="C47" s="33"/>
      <c r="D47" s="33"/>
      <c r="E47" s="33"/>
      <c r="F47" s="33"/>
      <c r="G47" s="33"/>
    </row>
    <row r="48" s="35" customFormat="true" ht="39" hidden="false" customHeight="true" outlineLevel="0" collapsed="false">
      <c r="A48" s="47" t="n">
        <v>8</v>
      </c>
      <c r="B48" s="26" t="s">
        <v>45</v>
      </c>
      <c r="C48" s="26"/>
      <c r="D48" s="26"/>
      <c r="E48" s="26"/>
      <c r="F48" s="26"/>
      <c r="G48" s="26"/>
    </row>
    <row r="49" s="35" customFormat="true" ht="37.5" hidden="false" customHeight="true" outlineLevel="0" collapsed="false">
      <c r="A49" s="52" t="n">
        <v>9</v>
      </c>
      <c r="B49" s="48" t="s">
        <v>46</v>
      </c>
      <c r="C49" s="49"/>
      <c r="D49" s="47"/>
      <c r="E49" s="4"/>
      <c r="F49" s="50"/>
      <c r="G49" s="48"/>
    </row>
    <row r="50" s="35" customFormat="true" ht="45.75" hidden="false" customHeight="true" outlineLevel="0" collapsed="false">
      <c r="A50" s="47"/>
      <c r="B50" s="48" t="s">
        <v>47</v>
      </c>
      <c r="C50" s="49"/>
      <c r="D50" s="47"/>
      <c r="E50" s="4"/>
      <c r="F50" s="50"/>
      <c r="G50" s="48"/>
    </row>
    <row r="51" s="35" customFormat="true" ht="25.5" hidden="false" customHeight="true" outlineLevel="0" collapsed="false">
      <c r="A51" s="47"/>
      <c r="B51" s="48" t="s">
        <v>48</v>
      </c>
      <c r="C51" s="49"/>
      <c r="D51" s="47"/>
      <c r="E51" s="4"/>
      <c r="F51" s="50"/>
      <c r="G51" s="48"/>
    </row>
    <row r="52" s="35" customFormat="true" ht="26.25" hidden="false" customHeight="true" outlineLevel="0" collapsed="false">
      <c r="A52" s="47"/>
      <c r="B52" s="48" t="s">
        <v>49</v>
      </c>
      <c r="C52" s="49"/>
      <c r="D52" s="47"/>
      <c r="E52" s="4"/>
      <c r="F52" s="50"/>
      <c r="G52" s="48"/>
    </row>
    <row r="53" s="35" customFormat="true" ht="19.5" hidden="false" customHeight="true" outlineLevel="0" collapsed="false">
      <c r="A53" s="47"/>
      <c r="B53" s="48" t="s">
        <v>50</v>
      </c>
      <c r="C53" s="49"/>
      <c r="D53" s="47"/>
      <c r="E53" s="4"/>
      <c r="F53" s="50"/>
      <c r="G53" s="48"/>
    </row>
    <row r="54" s="35" customFormat="true" ht="24" hidden="false" customHeight="true" outlineLevel="0" collapsed="false">
      <c r="A54" s="47"/>
      <c r="B54" s="48" t="s">
        <v>51</v>
      </c>
      <c r="C54" s="49"/>
      <c r="D54" s="47"/>
      <c r="E54" s="4"/>
      <c r="F54" s="50"/>
      <c r="G54" s="48"/>
    </row>
    <row r="55" s="35" customFormat="true" ht="15" hidden="false" customHeight="false" outlineLevel="0" collapsed="false">
      <c r="A55" s="47"/>
      <c r="B55" s="48" t="s">
        <v>52</v>
      </c>
      <c r="C55" s="49"/>
      <c r="D55" s="47"/>
      <c r="E55" s="4"/>
      <c r="F55" s="50"/>
      <c r="G55" s="50"/>
    </row>
    <row r="56" s="35" customFormat="true" ht="30" hidden="false" customHeight="false" outlineLevel="0" collapsed="false">
      <c r="A56" s="47"/>
      <c r="B56" s="48" t="s">
        <v>53</v>
      </c>
      <c r="C56" s="49"/>
      <c r="D56" s="47"/>
      <c r="E56" s="4"/>
      <c r="F56" s="50"/>
      <c r="G56" s="50"/>
    </row>
    <row r="57" s="35" customFormat="true" ht="15" hidden="false" customHeight="false" outlineLevel="0" collapsed="false">
      <c r="A57" s="47"/>
      <c r="B57" s="48" t="s">
        <v>54</v>
      </c>
      <c r="C57" s="49"/>
      <c r="D57" s="47"/>
      <c r="E57" s="4"/>
      <c r="F57" s="50"/>
      <c r="G57" s="50"/>
    </row>
    <row r="66" customFormat="false" ht="30" hidden="false" customHeight="true" outlineLevel="0" collapsed="false"/>
  </sheetData>
  <mergeCells count="9">
    <mergeCell ref="A2:G2"/>
    <mergeCell ref="B41:G41"/>
    <mergeCell ref="B42:G42"/>
    <mergeCell ref="B43:G43"/>
    <mergeCell ref="B44:G44"/>
    <mergeCell ref="B45:F45"/>
    <mergeCell ref="B46:G46"/>
    <mergeCell ref="B47:G47"/>
    <mergeCell ref="B48:G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LibreOffice/5.3.4.2$FreeBSD_X86_64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2018-01-05T00:29:00Z</dcterms:created>
  <dc:creator>Use</dc:creator>
  <dc:description/>
  <dc:language>en-US</dc:language>
  <cp:lastModifiedBy>Use</cp:lastModifiedBy>
  <cp:lastPrinted>2018-01-05T00:33:56Z</cp:lastPrinted>
  <dcterms:modified xsi:type="dcterms:W3CDTF">2018-01-05T02:40:50Z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