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1" defaultThemeVersion="166925"/>
  <mc:AlternateContent xmlns:mc="http://schemas.openxmlformats.org/markup-compatibility/2006">
    <mc:Choice Requires="x15">
      <x15ac:absPath xmlns:x15ac="http://schemas.microsoft.com/office/spreadsheetml/2010/11/ac" url="C:\Users\DEV\Desktop\EXCEL_AVAN\"/>
    </mc:Choice>
  </mc:AlternateContent>
  <xr:revisionPtr revIDLastSave="0" documentId="13_ncr:1_{81C7CFA2-D4F6-4F43-85CB-E95581D3E2BC}" xr6:coauthVersionLast="47" xr6:coauthVersionMax="47" xr10:uidLastSave="{00000000-0000-0000-0000-000000000000}"/>
  <bookViews>
    <workbookView showSheetTabs="0" xWindow="-120" yWindow="-120" windowWidth="20730" windowHeight="11040" tabRatio="864" activeTab="1" xr2:uid="{00000000-000D-0000-FFFF-FFFF00000000}"/>
  </bookViews>
  <sheets>
    <sheet name="Plan1" sheetId="20" r:id="rId1"/>
    <sheet name="USUARIO" sheetId="14" r:id="rId2"/>
    <sheet name="CONTAS A PAGAR" sheetId="13" r:id="rId3"/>
    <sheet name="Dados" sheetId="9" r:id="rId4"/>
    <sheet name="CATEGORIA RECEITA" sheetId="18" r:id="rId5"/>
    <sheet name="CATEGORIA DESPESA" sheetId="19" r:id="rId6"/>
    <sheet name="DADOS GRAFICOS" sheetId="16" r:id="rId7"/>
    <sheet name="RECEITA E DESPESA" sheetId="17" r:id="rId8"/>
    <sheet name="GRAFICOS" sheetId="15" r:id="rId9"/>
    <sheet name="CREDORES" sheetId="12" r:id="rId10"/>
    <sheet name="MOD PGTO" sheetId="10" r:id="rId11"/>
    <sheet name="FORMA PGTO" sheetId="1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7" i="15" l="1"/>
  <c r="C87" i="15"/>
  <c r="D86" i="15"/>
  <c r="C86" i="15"/>
  <c r="D85" i="15"/>
  <c r="C85" i="15"/>
  <c r="D84" i="15"/>
  <c r="C84" i="15"/>
  <c r="D83" i="15"/>
  <c r="C83" i="15"/>
  <c r="D82" i="15"/>
  <c r="C82" i="15"/>
  <c r="D81" i="15"/>
  <c r="C81" i="15"/>
  <c r="D80" i="15"/>
  <c r="C80" i="15"/>
  <c r="D79" i="15"/>
  <c r="C79" i="15"/>
  <c r="D78" i="15"/>
  <c r="C78" i="15"/>
  <c r="D77" i="15"/>
  <c r="C77" i="15"/>
  <c r="D76" i="15"/>
  <c r="C76" i="15"/>
  <c r="E70" i="15"/>
  <c r="B2" i="15" s="1"/>
  <c r="D70" i="15"/>
  <c r="C31" i="15"/>
  <c r="B31" i="15"/>
  <c r="M35" i="15" s="1"/>
  <c r="C30" i="15"/>
  <c r="B30" i="15"/>
  <c r="K35" i="15" s="1"/>
  <c r="C29" i="15"/>
  <c r="B29" i="15"/>
  <c r="I35" i="15" s="1"/>
  <c r="C28" i="15"/>
  <c r="B28" i="15"/>
  <c r="G35" i="15" s="1"/>
  <c r="B8" i="15"/>
  <c r="B7" i="15"/>
  <c r="B6" i="15"/>
  <c r="D5" i="15"/>
  <c r="E82" i="15" l="1"/>
  <c r="F82" i="15" s="1"/>
  <c r="G82" i="15" s="1"/>
  <c r="E86" i="15"/>
  <c r="F86" i="15" s="1"/>
  <c r="G86" i="15" s="1"/>
  <c r="C89" i="15"/>
  <c r="E80" i="15"/>
  <c r="F80" i="15" s="1"/>
  <c r="G80" i="15" s="1"/>
  <c r="E85" i="15"/>
  <c r="F85" i="15" s="1"/>
  <c r="G85" i="15" s="1"/>
  <c r="E79" i="15"/>
  <c r="F79" i="15" s="1"/>
  <c r="G79" i="15" s="1"/>
  <c r="E83" i="15"/>
  <c r="F83" i="15" s="1"/>
  <c r="G83" i="15" s="1"/>
  <c r="E87" i="15"/>
  <c r="F87" i="15" s="1"/>
  <c r="G87" i="15" s="1"/>
  <c r="E84" i="15"/>
  <c r="F84" i="15" s="1"/>
  <c r="G84" i="15" s="1"/>
  <c r="D89" i="15"/>
  <c r="E77" i="15"/>
  <c r="F77" i="15" s="1"/>
  <c r="G77" i="15" s="1"/>
  <c r="E78" i="15"/>
  <c r="F78" i="15" s="1"/>
  <c r="G78" i="15" s="1"/>
  <c r="E81" i="15"/>
  <c r="F81" i="15" s="1"/>
  <c r="G81" i="15" s="1"/>
  <c r="C33" i="15"/>
  <c r="D30" i="15" s="1"/>
  <c r="E76" i="15"/>
  <c r="F76" i="15" s="1"/>
  <c r="G76" i="15" s="1"/>
  <c r="F70" i="15"/>
  <c r="A2" i="15"/>
  <c r="E89" i="15" l="1"/>
  <c r="F89" i="15" s="1"/>
  <c r="G89" i="15" s="1"/>
  <c r="D31" i="15"/>
  <c r="D28" i="15"/>
  <c r="D29" i="15"/>
  <c r="C2" i="15"/>
  <c r="D2" i="15"/>
  <c r="F5" i="15" s="1"/>
  <c r="E6" i="15" s="1"/>
  <c r="E8" i="15" s="1"/>
</calcChain>
</file>

<file path=xl/sharedStrings.xml><?xml version="1.0" encoding="utf-8"?>
<sst xmlns="http://schemas.openxmlformats.org/spreadsheetml/2006/main" count="1085" uniqueCount="176">
  <si>
    <t>Janeiro</t>
  </si>
  <si>
    <t>Fevereiro</t>
  </si>
  <si>
    <t>Mês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</si>
  <si>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</si>
  <si>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</si>
  <si>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</si>
  <si>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</si>
  <si>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</si>
  <si>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</si>
  <si>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</si>
  <si>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</si>
  <si>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</si>
  <si>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</si>
  <si>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Meses</t>
  </si>
  <si>
    <t>Data</t>
  </si>
  <si>
    <t>Categoria</t>
  </si>
  <si>
    <t>Tipo</t>
  </si>
  <si>
    <t>Valor</t>
  </si>
  <si>
    <t>Id</t>
  </si>
  <si>
    <t>Observação</t>
  </si>
  <si>
    <t>Item</t>
  </si>
  <si>
    <t>RECEITA</t>
  </si>
  <si>
    <t>DESPESA</t>
  </si>
  <si>
    <t>Código</t>
  </si>
  <si>
    <t>Modalidade de Pagamento</t>
  </si>
  <si>
    <t>Tipo de Pagamento</t>
  </si>
  <si>
    <t>Forma de Pagamento</t>
  </si>
  <si>
    <t>Parcelas</t>
  </si>
  <si>
    <t>À PRAZO</t>
  </si>
  <si>
    <t>BOLETO</t>
  </si>
  <si>
    <t>PARC.</t>
  </si>
  <si>
    <t>CARNÊ</t>
  </si>
  <si>
    <t>FIADO</t>
  </si>
  <si>
    <t>À VISTA</t>
  </si>
  <si>
    <t>DINHEIRO</t>
  </si>
  <si>
    <t>ESPÉCIE</t>
  </si>
  <si>
    <t>CARTÃO</t>
  </si>
  <si>
    <t>CRÉDITO</t>
  </si>
  <si>
    <t>DÉBITO</t>
  </si>
  <si>
    <t>ONLINE</t>
  </si>
  <si>
    <t>OUTRO</t>
  </si>
  <si>
    <t>OUTROS</t>
  </si>
  <si>
    <t>Nome Completo</t>
  </si>
  <si>
    <t>CPF / CNPJ</t>
  </si>
  <si>
    <t>Endereço</t>
  </si>
  <si>
    <t>Nº Comercial.</t>
  </si>
  <si>
    <t>Bairro</t>
  </si>
  <si>
    <t>CEP</t>
  </si>
  <si>
    <t>Cidade</t>
  </si>
  <si>
    <t>Estado</t>
  </si>
  <si>
    <t>Complemento</t>
  </si>
  <si>
    <t>E-mail</t>
  </si>
  <si>
    <t>Inscrição Estadual</t>
  </si>
  <si>
    <t>Tel. Celular</t>
  </si>
  <si>
    <t>Tel. Fixo</t>
  </si>
  <si>
    <t>Outras Informações</t>
  </si>
  <si>
    <t>Foto</t>
  </si>
  <si>
    <t>Código Fornecedor</t>
  </si>
  <si>
    <t>Fornecedor</t>
  </si>
  <si>
    <t>Valor da Compra</t>
  </si>
  <si>
    <t>Juros</t>
  </si>
  <si>
    <t>Total a Pagar</t>
  </si>
  <si>
    <t>Nota Fiscal</t>
  </si>
  <si>
    <t>Modalidade</t>
  </si>
  <si>
    <t>Parcela</t>
  </si>
  <si>
    <t>Data da Compra</t>
  </si>
  <si>
    <t>Data Vencimento</t>
  </si>
  <si>
    <t>Observações</t>
  </si>
  <si>
    <t>Valor Parcela</t>
  </si>
  <si>
    <t>Status</t>
  </si>
  <si>
    <t>Data da Baixa</t>
  </si>
  <si>
    <t>Responsável pelo Registro</t>
  </si>
  <si>
    <t>Data e Hota do Registro</t>
  </si>
  <si>
    <t>Perfil</t>
  </si>
  <si>
    <t>Login</t>
  </si>
  <si>
    <t>Senha</t>
  </si>
  <si>
    <t>AJUSTES</t>
  </si>
  <si>
    <t>Imagem</t>
  </si>
  <si>
    <t>Total</t>
  </si>
  <si>
    <t>Dial</t>
  </si>
  <si>
    <t>Bandas</t>
  </si>
  <si>
    <t>Rótulos</t>
  </si>
  <si>
    <t>Distâncias</t>
  </si>
  <si>
    <t>Agulha</t>
  </si>
  <si>
    <t>%Atg</t>
  </si>
  <si>
    <t>Total de Receitas</t>
  </si>
  <si>
    <t>Total de Despesas</t>
  </si>
  <si>
    <t>Saldo</t>
  </si>
  <si>
    <t>Maiores Despesas</t>
  </si>
  <si>
    <t>Despesa</t>
  </si>
  <si>
    <t>Receita</t>
  </si>
  <si>
    <t>%Atg.</t>
  </si>
  <si>
    <t>Stop</t>
  </si>
  <si>
    <t>_____________</t>
  </si>
  <si>
    <t>Posição</t>
  </si>
  <si>
    <t>Categoria Receita</t>
  </si>
  <si>
    <t>Categoria Despesa</t>
  </si>
  <si>
    <t>CADASTROS</t>
  </si>
  <si>
    <t>CadReceita</t>
  </si>
  <si>
    <t>AltReceita</t>
  </si>
  <si>
    <t>ExcReceita</t>
  </si>
  <si>
    <t>CadDespesa</t>
  </si>
  <si>
    <t>AltDespesa</t>
  </si>
  <si>
    <t>ExcDespesa</t>
  </si>
  <si>
    <t>CONTAS A PAGAR</t>
  </si>
  <si>
    <t>CadPagar</t>
  </si>
  <si>
    <t>ExcPagar</t>
  </si>
  <si>
    <t>BaixarPagar</t>
  </si>
  <si>
    <t>DASHBOARD</t>
  </si>
  <si>
    <t>RESUMO</t>
  </si>
  <si>
    <t>RELATÓRIOS</t>
  </si>
  <si>
    <t>RelReceitaDespesa</t>
  </si>
  <si>
    <t>RelPagar</t>
  </si>
  <si>
    <t>RelCredor</t>
  </si>
  <si>
    <t>CATEGORIAS</t>
  </si>
  <si>
    <t>CadCatReceita</t>
  </si>
  <si>
    <t>AltCatReceita</t>
  </si>
  <si>
    <t>ExcCatReceita</t>
  </si>
  <si>
    <t>CadCatDespesa</t>
  </si>
  <si>
    <t>AltCatDespesa</t>
  </si>
  <si>
    <t>ExcCatDespesa</t>
  </si>
  <si>
    <t>ADMINISTRADOR</t>
  </si>
  <si>
    <t>ATENDIMENTO@EXCELINTELIGENTE.COM.BR</t>
  </si>
  <si>
    <t>ADM</t>
  </si>
  <si>
    <t>123</t>
  </si>
  <si>
    <t>S</t>
  </si>
  <si>
    <t>SALÁRIO</t>
  </si>
  <si>
    <t>MESADA</t>
  </si>
  <si>
    <t>ALUGUEL</t>
  </si>
  <si>
    <t>VENDA DE IMÓVEL</t>
  </si>
  <si>
    <t>ÁGUA</t>
  </si>
  <si>
    <t>LUZ</t>
  </si>
  <si>
    <t>TELEFONE</t>
  </si>
  <si>
    <t>R$ 1.000,00</t>
  </si>
  <si>
    <t/>
  </si>
  <si>
    <t>RAFAEL</t>
  </si>
  <si>
    <t>10</t>
  </si>
  <si>
    <t>Parcela 1/10</t>
  </si>
  <si>
    <t>R$ 100,00</t>
  </si>
  <si>
    <t>Parcela 2/10</t>
  </si>
  <si>
    <t>Parcela 3/10</t>
  </si>
  <si>
    <t>Parcela 4/10</t>
  </si>
  <si>
    <t>Parcela 5/10</t>
  </si>
  <si>
    <t>Parcela 6/10</t>
  </si>
  <si>
    <t>Parcela 7/10</t>
  </si>
  <si>
    <t>Parcela 8/10</t>
  </si>
  <si>
    <t>Parcela 9/10</t>
  </si>
  <si>
    <t>Parcela 10/10</t>
  </si>
  <si>
    <t>PAGO</t>
  </si>
  <si>
    <t>VENCIDO</t>
  </si>
  <si>
    <t>C:\Users\rafa2\OneDrive\Área de Trabalho\Diversos\9 - Fotos\Agua oxigenada.jpg</t>
  </si>
  <si>
    <t>PEDRO</t>
  </si>
  <si>
    <t>TRAVESSA ANTÔNIO REGO</t>
  </si>
  <si>
    <t>SÃO FRANCISCO</t>
  </si>
  <si>
    <t>65076-400</t>
  </si>
  <si>
    <t>SÃO LUÍS</t>
  </si>
  <si>
    <t>MA</t>
  </si>
  <si>
    <t>R$ 21.023,40</t>
  </si>
  <si>
    <t>24</t>
  </si>
  <si>
    <t>Parcela 1/24</t>
  </si>
  <si>
    <t>R$ 875,98</t>
  </si>
  <si>
    <t>Parcela 2/24</t>
  </si>
  <si>
    <t>Parcela 3/24</t>
  </si>
  <si>
    <t>Parcela 4/24</t>
  </si>
  <si>
    <t>Parcela 5/24</t>
  </si>
  <si>
    <t>Parcela 6/24</t>
  </si>
  <si>
    <t>Parcela 7/24</t>
  </si>
  <si>
    <t>Parcela 8/24</t>
  </si>
  <si>
    <t>Parcela 9/24</t>
  </si>
  <si>
    <t>Parcela 10/24</t>
  </si>
  <si>
    <t>Parcela 11/24</t>
  </si>
  <si>
    <t>SEU NOME OU DA SUA EMPRESA</t>
  </si>
  <si>
    <t>C:\Users\DEV\Desktop\Backup2022\ANTONIO_OLIVEIRA\foto.jpg</t>
  </si>
  <si>
    <t>R$ 120,00</t>
  </si>
  <si>
    <t>LIDINHA</t>
  </si>
  <si>
    <t>ALEXANDRE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</si>
</sst>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#,##0.00_ ;\-#,##0.00\ "/>
    <numFmt numFmtId="167" formatCode="mmm"/>
    <numFmt numFmtId="168" formatCode="0.0%"/>
    <numFmt numFmtId="169" formatCode="0.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Wingdings"/>
      <charset val="2"/>
    </font>
    <font>
      <sz val="18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18" fillId="0" borderId="0" xfId="0" applyFont="1"/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1" fillId="0" borderId="0" xfId="42"/>
    <xf numFmtId="0" fontId="0" fillId="0" borderId="0" xfId="0" applyAlignment="1">
      <alignment wrapText="1"/>
    </xf>
    <xf numFmtId="0" fontId="16" fillId="0" borderId="0" xfId="0" applyFont="1" applyAlignment="1">
      <alignment horizontal="center"/>
    </xf>
    <xf numFmtId="0" fontId="16" fillId="0" borderId="0" xfId="0" applyFont="1"/>
    <xf numFmtId="0" fontId="21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9" fontId="20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44" applyFont="1" applyAlignment="1">
      <alignment horizontal="center"/>
    </xf>
    <xf numFmtId="166" fontId="0" fillId="0" borderId="0" xfId="43" applyNumberFormat="1" applyFont="1" applyAlignment="1">
      <alignment horizontal="center"/>
    </xf>
    <xf numFmtId="166" fontId="0" fillId="0" borderId="0" xfId="44" applyNumberFormat="1" applyFont="1" applyAlignment="1">
      <alignment horizontal="center"/>
    </xf>
    <xf numFmtId="166" fontId="16" fillId="0" borderId="0" xfId="0" applyNumberFormat="1" applyFont="1"/>
    <xf numFmtId="9" fontId="0" fillId="0" borderId="0" xfId="44" applyFont="1"/>
    <xf numFmtId="1" fontId="0" fillId="0" borderId="0" xfId="0" applyNumberFormat="1" applyAlignment="1">
      <alignment horizontal="center"/>
    </xf>
    <xf numFmtId="1" fontId="0" fillId="0" borderId="0" xfId="0" quotePrefix="1" applyNumberFormat="1" applyAlignment="1">
      <alignment horizontal="center"/>
    </xf>
    <xf numFmtId="2" fontId="0" fillId="0" borderId="0" xfId="44" applyNumberFormat="1" applyFont="1" applyAlignment="1">
      <alignment horizontal="center"/>
    </xf>
    <xf numFmtId="10" fontId="0" fillId="0" borderId="0" xfId="44" applyNumberFormat="1" applyFont="1"/>
    <xf numFmtId="0" fontId="16" fillId="0" borderId="0" xfId="43" applyNumberFormat="1" applyFont="1" applyAlignment="1">
      <alignment horizontal="center"/>
    </xf>
    <xf numFmtId="0" fontId="0" fillId="0" borderId="0" xfId="43" applyNumberFormat="1" applyFont="1"/>
    <xf numFmtId="166" fontId="0" fillId="0" borderId="0" xfId="45" applyNumberFormat="1" applyFont="1"/>
    <xf numFmtId="9" fontId="22" fillId="0" borderId="0" xfId="44" applyFont="1"/>
    <xf numFmtId="166" fontId="0" fillId="0" borderId="0" xfId="0" applyNumberFormat="1"/>
    <xf numFmtId="167" fontId="16" fillId="0" borderId="0" xfId="0" applyNumberFormat="1" applyFont="1" applyAlignment="1">
      <alignment horizontal="center"/>
    </xf>
    <xf numFmtId="166" fontId="0" fillId="33" borderId="0" xfId="45" applyNumberFormat="1" applyFont="1" applyFill="1"/>
    <xf numFmtId="168" fontId="0" fillId="0" borderId="0" xfId="44" applyNumberFormat="1" applyFont="1" applyAlignment="1">
      <alignment horizontal="center"/>
    </xf>
    <xf numFmtId="169" fontId="20" fillId="0" borderId="0" xfId="0" applyNumberFormat="1" applyFont="1" applyAlignment="1">
      <alignment horizontal="center" vertical="center"/>
    </xf>
    <xf numFmtId="0" fontId="17" fillId="0" borderId="0" xfId="42" applyFont="1"/>
    <xf numFmtId="14" fontId="17" fillId="0" borderId="0" xfId="42" applyNumberFormat="1" applyFont="1"/>
    <xf numFmtId="0" fontId="17" fillId="0" borderId="0" xfId="0" applyFont="1"/>
    <xf numFmtId="22" fontId="0" fillId="0" borderId="0" xfId="0" applyNumberFormat="1"/>
    <xf numFmtId="0" fontId="23" fillId="0" borderId="0" xfId="0" applyFont="1"/>
  </cellXfs>
  <cellStyles count="46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Moeda" xfId="45" builtinId="4"/>
    <cellStyle name="Neutro" xfId="8" builtinId="28" customBuiltin="1"/>
    <cellStyle name="Normal" xfId="0" builtinId="0"/>
    <cellStyle name="Normal 4" xfId="42" xr:uid="{00000000-0005-0000-0000-000021000000}"/>
    <cellStyle name="Nota" xfId="15" builtinId="10" customBuiltin="1"/>
    <cellStyle name="Porcentagem" xfId="44" builtinId="5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  <cellStyle name="Vírgula" xfId="43" builtinId="3"/>
  </cellStyles>
  <dxfs count="0"/>
  <tableStyles count="0" defaultTableStyle="TableStyleMedium2" defaultPivotStyle="PivotStyleLight16"/>
  <colors>
    <mruColors>
      <color rgb="FF9A0000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66666666666666"/>
          <c:y val="0.22500026246719157"/>
          <c:w val="0.77328503937007875"/>
          <c:h val="0.77328503937007875"/>
        </c:manualLayout>
      </c:layout>
      <c:doughnutChart>
        <c:varyColors val="1"/>
        <c:ser>
          <c:idx val="0"/>
          <c:order val="0"/>
          <c:tx>
            <c:v>Dial</c:v>
          </c:tx>
          <c:dPt>
            <c:idx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2166-4100-A0AC-64E1D1BDA31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3-2166-4100-A0AC-64E1D1BDA31A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5-2166-4100-A0AC-64E1D1BDA31A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7-2166-4100-A0AC-64E1D1BDA31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8-2166-4100-A0AC-64E1D1BDA31A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9-2166-4100-A0AC-64E1D1BDA31A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A-2166-4100-A0AC-64E1D1BDA31A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B-2166-4100-A0AC-64E1D1BDA31A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C-2166-4100-A0AC-64E1D1BDA31A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D-2166-4100-A0AC-64E1D1BDA31A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E-2166-4100-A0AC-64E1D1BDA31A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F-2166-4100-A0AC-64E1D1BDA31A}"/>
              </c:ext>
            </c:extLst>
          </c:dPt>
          <c:cat>
            <c:strRef>
              <c:f>GRAFICOS!$D$5:$D$16</c:f>
              <c:strCache>
                <c:ptCount val="12"/>
                <c:pt idx="0">
                  <c:v> </c:v>
                </c:pt>
                <c:pt idx="1">
                  <c:v>0%</c:v>
                </c:pt>
                <c:pt idx="2">
                  <c:v>10%</c:v>
                </c:pt>
                <c:pt idx="3">
                  <c:v>20%</c:v>
                </c:pt>
                <c:pt idx="4">
                  <c:v>30%</c:v>
                </c:pt>
                <c:pt idx="5">
                  <c:v>40%</c:v>
                </c:pt>
                <c:pt idx="6">
                  <c:v>50%</c:v>
                </c:pt>
                <c:pt idx="7">
                  <c:v>60%</c:v>
                </c:pt>
                <c:pt idx="8">
                  <c:v>70%</c:v>
                </c:pt>
                <c:pt idx="9">
                  <c:v>80%</c:v>
                </c:pt>
                <c:pt idx="10">
                  <c:v>90%</c:v>
                </c:pt>
                <c:pt idx="11">
                  <c:v>100%</c:v>
                </c:pt>
              </c:strCache>
            </c:strRef>
          </c:cat>
          <c:val>
            <c:numRef>
              <c:f>GRAFICOS!$B$5:$B$8</c:f>
              <c:numCache>
                <c:formatCode>General</c:formatCode>
                <c:ptCount val="4"/>
                <c:pt idx="0">
                  <c:v>180</c:v>
                </c:pt>
                <c:pt idx="1">
                  <c:v>90</c:v>
                </c:pt>
                <c:pt idx="2">
                  <c:v>54</c:v>
                </c:pt>
                <c:pt idx="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166-4100-A0AC-64E1D1BDA31A}"/>
            </c:ext>
          </c:extLst>
        </c:ser>
        <c:ser>
          <c:idx val="1"/>
          <c:order val="1"/>
          <c:tx>
            <c:v>Distancias</c:v>
          </c:tx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1-2166-4100-A0AC-64E1D1BDA31A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2-2166-4100-A0AC-64E1D1BDA31A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13-2166-4100-A0AC-64E1D1BDA31A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4-2166-4100-A0AC-64E1D1BDA31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15-2166-4100-A0AC-64E1D1BDA31A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6-2166-4100-A0AC-64E1D1BDA31A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17-2166-4100-A0AC-64E1D1BDA31A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18-2166-4100-A0AC-64E1D1BDA31A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19-2166-4100-A0AC-64E1D1BDA31A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A-2166-4100-A0AC-64E1D1BDA31A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B-2166-4100-A0AC-64E1D1BDA31A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C-2166-4100-A0AC-64E1D1BDA31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166-4100-A0AC-64E1D1BDA31A}"/>
                </c:ext>
              </c:extLst>
            </c:dLbl>
            <c:spPr>
              <a:noFill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GRAFICOS!$D$5:$D$16</c:f>
              <c:strCache>
                <c:ptCount val="12"/>
                <c:pt idx="0">
                  <c:v> </c:v>
                </c:pt>
                <c:pt idx="1">
                  <c:v>0%</c:v>
                </c:pt>
                <c:pt idx="2">
                  <c:v>10%</c:v>
                </c:pt>
                <c:pt idx="3">
                  <c:v>20%</c:v>
                </c:pt>
                <c:pt idx="4">
                  <c:v>30%</c:v>
                </c:pt>
                <c:pt idx="5">
                  <c:v>40%</c:v>
                </c:pt>
                <c:pt idx="6">
                  <c:v>50%</c:v>
                </c:pt>
                <c:pt idx="7">
                  <c:v>60%</c:v>
                </c:pt>
                <c:pt idx="8">
                  <c:v>70%</c:v>
                </c:pt>
                <c:pt idx="9">
                  <c:v>80%</c:v>
                </c:pt>
                <c:pt idx="10">
                  <c:v>90%</c:v>
                </c:pt>
                <c:pt idx="11">
                  <c:v>100%</c:v>
                </c:pt>
              </c:strCache>
            </c:strRef>
          </c:cat>
          <c:val>
            <c:numRef>
              <c:f>GRAFICOS!$C$5:$C$16</c:f>
              <c:numCache>
                <c:formatCode>General</c:formatCode>
                <c:ptCount val="12"/>
                <c:pt idx="0">
                  <c:v>180</c:v>
                </c:pt>
                <c:pt idx="1">
                  <c:v>9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2166-4100-A0AC-64E1D1BDA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  <c:holeSize val="50"/>
      </c:doughnutChart>
      <c:pieChart>
        <c:varyColors val="1"/>
        <c:ser>
          <c:idx val="2"/>
          <c:order val="2"/>
          <c:tx>
            <c:v>Agulha</c:v>
          </c:tx>
          <c:spPr>
            <a:noFill/>
            <a:ln>
              <a:solidFill>
                <a:schemeClr val="accent1"/>
              </a:solidFill>
            </a:ln>
          </c:spPr>
          <c:dPt>
            <c:idx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1F-2166-4100-A0AC-64E1D1BDA31A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21-2166-4100-A0AC-64E1D1BDA31A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2166-4100-A0AC-64E1D1BDA31A}"/>
              </c:ext>
            </c:extLst>
          </c:dPt>
          <c:dPt>
            <c:idx val="3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25-2166-4100-A0AC-64E1D1BDA31A}"/>
              </c:ext>
            </c:extLst>
          </c:dPt>
          <c:cat>
            <c:numRef>
              <c:f>GRAFICOS!$D$6:$D$16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GRAFICOS!$E$5:$E$8</c:f>
              <c:numCache>
                <c:formatCode>General</c:formatCode>
                <c:ptCount val="4"/>
                <c:pt idx="0">
                  <c:v>180</c:v>
                </c:pt>
                <c:pt idx="1">
                  <c:v>-1</c:v>
                </c:pt>
                <c:pt idx="2">
                  <c:v>1</c:v>
                </c:pt>
                <c:pt idx="3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2166-4100-A0AC-64E1D1BDA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7777777777777779E-3"/>
          <c:y val="0"/>
          <c:w val="0.99444444444444446"/>
          <c:h val="0.99976086322543012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ltHorz">
              <a:fgClr>
                <a:schemeClr val="tx1"/>
              </a:fgClr>
              <a:bgClr>
                <a:schemeClr val="accent3"/>
              </a:bgClr>
            </a:pattFill>
            <a:ln w="44450" cmpd="sng">
              <a:noFill/>
              <a:bevel/>
            </a:ln>
          </c:spPr>
          <c:invertIfNegative val="0"/>
          <c:dPt>
            <c:idx val="0"/>
            <c:invertIfNegative val="0"/>
            <c:bubble3D val="0"/>
            <c:spPr>
              <a:pattFill prst="ltHorz">
                <a:fgClr>
                  <a:schemeClr val="tx1"/>
                </a:fgClr>
                <a:bgClr>
                  <a:srgbClr val="27C828"/>
                </a:bgClr>
              </a:pattFill>
              <a:ln w="44450" cmpd="sng">
                <a:noFill/>
                <a:bevel/>
              </a:ln>
            </c:spPr>
            <c:extLst>
              <c:ext xmlns:c16="http://schemas.microsoft.com/office/drawing/2014/chart" uri="{C3380CC4-5D6E-409C-BE32-E72D297353CC}">
                <c16:uniqueId val="{00000001-CDC3-471A-B141-E453168CDFF7}"/>
              </c:ext>
            </c:extLst>
          </c:dPt>
          <c:val>
            <c:numRef>
              <c:f>GRAFICOS!$D$28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C3-471A-B141-E453168CD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2"/>
        <c:axId val="215803904"/>
        <c:axId val="279297344"/>
      </c:barChart>
      <c:catAx>
        <c:axId val="215803904"/>
        <c:scaling>
          <c:orientation val="minMax"/>
        </c:scaling>
        <c:delete val="1"/>
        <c:axPos val="b"/>
        <c:majorTickMark val="out"/>
        <c:minorTickMark val="none"/>
        <c:tickLblPos val="nextTo"/>
        <c:crossAx val="279297344"/>
        <c:crosses val="autoZero"/>
        <c:auto val="1"/>
        <c:lblAlgn val="ctr"/>
        <c:lblOffset val="100"/>
        <c:noMultiLvlLbl val="0"/>
      </c:catAx>
      <c:valAx>
        <c:axId val="279297344"/>
        <c:scaling>
          <c:orientation val="minMax"/>
          <c:max val="100"/>
          <c:min val="0"/>
        </c:scaling>
        <c:delete val="1"/>
        <c:axPos val="l"/>
        <c:numFmt formatCode="0%" sourceLinked="1"/>
        <c:majorTickMark val="out"/>
        <c:minorTickMark val="none"/>
        <c:tickLblPos val="nextTo"/>
        <c:crossAx val="215803904"/>
        <c:crosses val="autoZero"/>
        <c:crossBetween val="between"/>
      </c:valAx>
      <c:spPr>
        <a:pattFill prst="ltHorz">
          <a:fgClr>
            <a:schemeClr val="tx1"/>
          </a:fgClr>
          <a:bgClr>
            <a:srgbClr val="185917"/>
          </a:bgClr>
        </a:pattFill>
        <a:ln w="19050" cmpd="sng">
          <a:solidFill>
            <a:schemeClr val="bg1"/>
          </a:solidFill>
        </a:ln>
      </c:spPr>
    </c:plotArea>
    <c:plotVisOnly val="1"/>
    <c:dispBlanksAs val="gap"/>
    <c:showDLblsOverMax val="0"/>
  </c:chart>
  <c:spPr>
    <a:solidFill>
      <a:schemeClr val="accent6"/>
    </a:solidFill>
    <a:ln w="38100" cap="flat" cmpd="sng" algn="ctr">
      <a:solidFill>
        <a:schemeClr val="lt1"/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7777777777777779E-3"/>
          <c:y val="0"/>
          <c:w val="0.99444444444444446"/>
          <c:h val="0.99976086322543012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ltHorz">
              <a:fgClr>
                <a:schemeClr val="tx1"/>
              </a:fgClr>
              <a:bgClr>
                <a:schemeClr val="accent3"/>
              </a:bgClr>
            </a:pattFill>
            <a:ln w="44450" cmpd="sng">
              <a:noFill/>
              <a:bevel/>
            </a:ln>
          </c:spPr>
          <c:invertIfNegative val="0"/>
          <c:dPt>
            <c:idx val="0"/>
            <c:invertIfNegative val="0"/>
            <c:bubble3D val="0"/>
            <c:spPr>
              <a:pattFill prst="ltHorz">
                <a:fgClr>
                  <a:schemeClr val="tx1"/>
                </a:fgClr>
                <a:bgClr>
                  <a:srgbClr val="27C828"/>
                </a:bgClr>
              </a:pattFill>
              <a:ln w="44450" cmpd="sng">
                <a:noFill/>
                <a:bevel/>
              </a:ln>
            </c:spPr>
            <c:extLst>
              <c:ext xmlns:c16="http://schemas.microsoft.com/office/drawing/2014/chart" uri="{C3380CC4-5D6E-409C-BE32-E72D297353CC}">
                <c16:uniqueId val="{00000001-D639-4D2B-A276-76840F1068F5}"/>
              </c:ext>
            </c:extLst>
          </c:dPt>
          <c:val>
            <c:numRef>
              <c:f>GRAFICOS!$D$29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39-4D2B-A276-76840F106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2"/>
        <c:axId val="215803904"/>
        <c:axId val="279297344"/>
      </c:barChart>
      <c:catAx>
        <c:axId val="215803904"/>
        <c:scaling>
          <c:orientation val="minMax"/>
        </c:scaling>
        <c:delete val="1"/>
        <c:axPos val="b"/>
        <c:majorTickMark val="out"/>
        <c:minorTickMark val="none"/>
        <c:tickLblPos val="nextTo"/>
        <c:crossAx val="279297344"/>
        <c:crosses val="autoZero"/>
        <c:auto val="1"/>
        <c:lblAlgn val="ctr"/>
        <c:lblOffset val="100"/>
        <c:noMultiLvlLbl val="0"/>
      </c:catAx>
      <c:valAx>
        <c:axId val="279297344"/>
        <c:scaling>
          <c:orientation val="minMax"/>
          <c:max val="100"/>
          <c:min val="0"/>
        </c:scaling>
        <c:delete val="1"/>
        <c:axPos val="l"/>
        <c:numFmt formatCode="0%" sourceLinked="1"/>
        <c:majorTickMark val="out"/>
        <c:minorTickMark val="none"/>
        <c:tickLblPos val="nextTo"/>
        <c:crossAx val="215803904"/>
        <c:crosses val="autoZero"/>
        <c:crossBetween val="between"/>
      </c:valAx>
      <c:spPr>
        <a:pattFill prst="ltHorz">
          <a:fgClr>
            <a:schemeClr val="tx1"/>
          </a:fgClr>
          <a:bgClr>
            <a:srgbClr val="185917"/>
          </a:bgClr>
        </a:pattFill>
        <a:ln w="19050" cmpd="sng">
          <a:solidFill>
            <a:schemeClr val="bg1"/>
          </a:solidFill>
        </a:ln>
      </c:spPr>
    </c:plotArea>
    <c:plotVisOnly val="1"/>
    <c:dispBlanksAs val="gap"/>
    <c:showDLblsOverMax val="0"/>
  </c:chart>
  <c:spPr>
    <a:solidFill>
      <a:schemeClr val="accent6"/>
    </a:solidFill>
    <a:ln w="38100" cap="flat" cmpd="sng" algn="ctr">
      <a:solidFill>
        <a:schemeClr val="lt1"/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7777777777777779E-3"/>
          <c:y val="0"/>
          <c:w val="0.99444444444444446"/>
          <c:h val="0.99976086322543012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ltHorz">
              <a:fgClr>
                <a:schemeClr val="tx1"/>
              </a:fgClr>
              <a:bgClr>
                <a:schemeClr val="accent3"/>
              </a:bgClr>
            </a:pattFill>
            <a:ln w="44450" cmpd="sng">
              <a:noFill/>
              <a:bevel/>
            </a:ln>
          </c:spPr>
          <c:invertIfNegative val="0"/>
          <c:dPt>
            <c:idx val="0"/>
            <c:invertIfNegative val="0"/>
            <c:bubble3D val="0"/>
            <c:spPr>
              <a:pattFill prst="ltHorz">
                <a:fgClr>
                  <a:schemeClr val="tx1"/>
                </a:fgClr>
                <a:bgClr>
                  <a:srgbClr val="27C828"/>
                </a:bgClr>
              </a:pattFill>
              <a:ln w="44450" cmpd="sng">
                <a:noFill/>
                <a:bevel/>
              </a:ln>
            </c:spPr>
            <c:extLst>
              <c:ext xmlns:c16="http://schemas.microsoft.com/office/drawing/2014/chart" uri="{C3380CC4-5D6E-409C-BE32-E72D297353CC}">
                <c16:uniqueId val="{00000001-C540-4335-A8E0-BB66065C1E5B}"/>
              </c:ext>
            </c:extLst>
          </c:dPt>
          <c:val>
            <c:numRef>
              <c:f>GRAFICOS!$D$30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40-4335-A8E0-BB66065C1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2"/>
        <c:axId val="215803904"/>
        <c:axId val="279297344"/>
      </c:barChart>
      <c:catAx>
        <c:axId val="215803904"/>
        <c:scaling>
          <c:orientation val="minMax"/>
        </c:scaling>
        <c:delete val="1"/>
        <c:axPos val="b"/>
        <c:majorTickMark val="out"/>
        <c:minorTickMark val="none"/>
        <c:tickLblPos val="nextTo"/>
        <c:crossAx val="279297344"/>
        <c:crosses val="autoZero"/>
        <c:auto val="1"/>
        <c:lblAlgn val="ctr"/>
        <c:lblOffset val="100"/>
        <c:noMultiLvlLbl val="0"/>
      </c:catAx>
      <c:valAx>
        <c:axId val="279297344"/>
        <c:scaling>
          <c:orientation val="minMax"/>
          <c:max val="100"/>
          <c:min val="0"/>
        </c:scaling>
        <c:delete val="1"/>
        <c:axPos val="l"/>
        <c:numFmt formatCode="0%" sourceLinked="1"/>
        <c:majorTickMark val="out"/>
        <c:minorTickMark val="none"/>
        <c:tickLblPos val="nextTo"/>
        <c:crossAx val="215803904"/>
        <c:crosses val="autoZero"/>
        <c:crossBetween val="between"/>
      </c:valAx>
      <c:spPr>
        <a:pattFill prst="ltHorz">
          <a:fgClr>
            <a:schemeClr val="tx1"/>
          </a:fgClr>
          <a:bgClr>
            <a:srgbClr val="185917"/>
          </a:bgClr>
        </a:pattFill>
        <a:ln w="19050" cmpd="sng">
          <a:solidFill>
            <a:schemeClr val="bg1"/>
          </a:solidFill>
        </a:ln>
      </c:spPr>
    </c:plotArea>
    <c:plotVisOnly val="1"/>
    <c:dispBlanksAs val="gap"/>
    <c:showDLblsOverMax val="0"/>
  </c:chart>
  <c:spPr>
    <a:solidFill>
      <a:schemeClr val="accent6"/>
    </a:solidFill>
    <a:ln w="38100" cap="flat" cmpd="sng" algn="ctr">
      <a:solidFill>
        <a:schemeClr val="lt1"/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7777777777777779E-3"/>
          <c:y val="0"/>
          <c:w val="0.99444444444444446"/>
          <c:h val="0.99976086322543012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ltHorz">
              <a:fgClr>
                <a:schemeClr val="tx1"/>
              </a:fgClr>
              <a:bgClr>
                <a:schemeClr val="accent3"/>
              </a:bgClr>
            </a:pattFill>
            <a:ln w="44450" cmpd="sng">
              <a:noFill/>
              <a:bevel/>
            </a:ln>
          </c:spPr>
          <c:invertIfNegative val="0"/>
          <c:dPt>
            <c:idx val="0"/>
            <c:invertIfNegative val="0"/>
            <c:bubble3D val="0"/>
            <c:spPr>
              <a:pattFill prst="ltHorz">
                <a:fgClr>
                  <a:schemeClr val="tx1"/>
                </a:fgClr>
                <a:bgClr>
                  <a:srgbClr val="27C828"/>
                </a:bgClr>
              </a:pattFill>
              <a:ln w="44450" cmpd="sng">
                <a:noFill/>
                <a:bevel/>
              </a:ln>
            </c:spPr>
            <c:extLst>
              <c:ext xmlns:c16="http://schemas.microsoft.com/office/drawing/2014/chart" uri="{C3380CC4-5D6E-409C-BE32-E72D297353CC}">
                <c16:uniqueId val="{00000001-7A5C-4277-8DD8-3D749DF75494}"/>
              </c:ext>
            </c:extLst>
          </c:dPt>
          <c:val>
            <c:numRef>
              <c:f>GRAFICOS!$D$31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5C-4277-8DD8-3D749DF75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2"/>
        <c:axId val="215803904"/>
        <c:axId val="279297344"/>
      </c:barChart>
      <c:catAx>
        <c:axId val="215803904"/>
        <c:scaling>
          <c:orientation val="minMax"/>
        </c:scaling>
        <c:delete val="1"/>
        <c:axPos val="b"/>
        <c:majorTickMark val="out"/>
        <c:minorTickMark val="none"/>
        <c:tickLblPos val="nextTo"/>
        <c:crossAx val="279297344"/>
        <c:crosses val="autoZero"/>
        <c:auto val="1"/>
        <c:lblAlgn val="ctr"/>
        <c:lblOffset val="100"/>
        <c:noMultiLvlLbl val="0"/>
      </c:catAx>
      <c:valAx>
        <c:axId val="279297344"/>
        <c:scaling>
          <c:orientation val="minMax"/>
          <c:max val="100"/>
          <c:min val="0"/>
        </c:scaling>
        <c:delete val="1"/>
        <c:axPos val="l"/>
        <c:numFmt formatCode="0%" sourceLinked="1"/>
        <c:majorTickMark val="out"/>
        <c:minorTickMark val="none"/>
        <c:tickLblPos val="nextTo"/>
        <c:crossAx val="215803904"/>
        <c:crosses val="autoZero"/>
        <c:crossBetween val="between"/>
      </c:valAx>
      <c:spPr>
        <a:pattFill prst="ltHorz">
          <a:fgClr>
            <a:schemeClr val="tx1"/>
          </a:fgClr>
          <a:bgClr>
            <a:srgbClr val="185917"/>
          </a:bgClr>
        </a:pattFill>
        <a:ln w="19050" cmpd="sng">
          <a:solidFill>
            <a:schemeClr val="bg1"/>
          </a:solidFill>
        </a:ln>
      </c:spPr>
    </c:plotArea>
    <c:plotVisOnly val="1"/>
    <c:dispBlanksAs val="gap"/>
    <c:showDLblsOverMax val="0"/>
  </c:chart>
  <c:spPr>
    <a:solidFill>
      <a:schemeClr val="accent6"/>
    </a:solidFill>
    <a:ln w="38100" cap="flat" cmpd="sng" algn="ctr">
      <a:solidFill>
        <a:schemeClr val="lt1"/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v>Recita Total</c:v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GRAFICOS!$D$39:$D$70</c:f>
              <c:numCache>
                <c:formatCode>General</c:formatCode>
                <c:ptCount val="32"/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63-4B02-93A8-35357C86BD0C}"/>
            </c:ext>
          </c:extLst>
        </c:ser>
        <c:ser>
          <c:idx val="3"/>
          <c:order val="3"/>
          <c:tx>
            <c:v>Despesa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5963-4B02-93A8-35357C86BD0C}"/>
              </c:ext>
            </c:extLst>
          </c:dPt>
          <c:val>
            <c:numRef>
              <c:f>GRAFICOS!$E$39:$E$70</c:f>
              <c:numCache>
                <c:formatCode>General</c:formatCode>
                <c:ptCount val="32"/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63-4B02-93A8-35357C86B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0"/>
        <c:axId val="581866696"/>
        <c:axId val="581867024"/>
      </c:barChart>
      <c:lineChart>
        <c:grouping val="standard"/>
        <c:varyColors val="0"/>
        <c:ser>
          <c:idx val="0"/>
          <c:order val="0"/>
          <c:tx>
            <c:v>Receita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GRAFICOS!$A$39:$A$70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GRAFICOS!$B$39:$B$69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85-4845-A5CF-6A4C61AE1C52}"/>
            </c:ext>
          </c:extLst>
        </c:ser>
        <c:ser>
          <c:idx val="1"/>
          <c:order val="1"/>
          <c:tx>
            <c:v>Despesa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GRAFICOS!$A$39:$A$70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GRAFICOS!$C$39:$C$69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63-4B02-93A8-35357C86B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866696"/>
        <c:axId val="581867024"/>
      </c:lineChart>
      <c:catAx>
        <c:axId val="581866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="1"/>
                  <a:t>Dias</a:t>
                </a:r>
              </a:p>
            </c:rich>
          </c:tx>
          <c:layout>
            <c:manualLayout>
              <c:xMode val="edge"/>
              <c:yMode val="edge"/>
              <c:x val="1.4102564102564103E-2"/>
              <c:y val="0.725299737532808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1867024"/>
        <c:crosses val="autoZero"/>
        <c:auto val="1"/>
        <c:lblAlgn val="ctr"/>
        <c:lblOffset val="100"/>
        <c:noMultiLvlLbl val="0"/>
      </c:catAx>
      <c:valAx>
        <c:axId val="58186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1866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664543770264016E-2"/>
          <c:y val="0.1069182389937107"/>
          <c:w val="0.88637467191601049"/>
          <c:h val="0.671805080968652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GRAFICOS!$C$75</c:f>
              <c:strCache>
                <c:ptCount val="1"/>
                <c:pt idx="0">
                  <c:v>RECEITA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GRAFICOS!$B$76:$B$87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GRAFICOS!$C$76:$C$87</c:f>
              <c:numCache>
                <c:formatCode>#.##000_ ;\-#.##000\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07-4534-9A21-68A2B3838110}"/>
            </c:ext>
          </c:extLst>
        </c:ser>
        <c:ser>
          <c:idx val="1"/>
          <c:order val="1"/>
          <c:tx>
            <c:strRef>
              <c:f>GRAFICOS!$D$75</c:f>
              <c:strCache>
                <c:ptCount val="1"/>
                <c:pt idx="0">
                  <c:v>DESPESA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GRAFICOS!$B$76:$B$87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GRAFICOS!$D$76:$D$87</c:f>
              <c:numCache>
                <c:formatCode>#.##000_ ;\-#.##000\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07-4534-9A21-68A2B3838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622255872"/>
        <c:axId val="622264400"/>
      </c:barChart>
      <c:catAx>
        <c:axId val="622255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2264400"/>
        <c:crosses val="autoZero"/>
        <c:auto val="1"/>
        <c:lblAlgn val="ctr"/>
        <c:lblOffset val="100"/>
        <c:noMultiLvlLbl val="0"/>
      </c:catAx>
      <c:valAx>
        <c:axId val="62226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225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279401</xdr:colOff>
      <xdr:row>2</xdr:row>
      <xdr:rowOff>57149</xdr:rowOff>
    </xdr:from>
    <xdr:to>
      <xdr:col>12</xdr:col>
      <xdr:colOff>406401</xdr:colOff>
      <xdr:row>18</xdr:row>
      <xdr:rowOff>184149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EB5229-1354-4602-8CD3-C122B3F878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31750</xdr:colOff>
      <xdr:row>24</xdr:row>
      <xdr:rowOff>107950</xdr:rowOff>
    </xdr:from>
    <xdr:to>
      <xdr:col>7</xdr:col>
      <xdr:colOff>438150</xdr:colOff>
      <xdr:row>31</xdr:row>
      <xdr:rowOff>69850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A592595-64EA-4000-B0D8-07D28E4C31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50800</xdr:colOff>
      <xdr:row>24</xdr:row>
      <xdr:rowOff>114300</xdr:rowOff>
    </xdr:from>
    <xdr:to>
      <xdr:col>9</xdr:col>
      <xdr:colOff>457200</xdr:colOff>
      <xdr:row>31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95BE57D-9D7A-47B3-8DE3-76ADAB8C88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590550</xdr:colOff>
      <xdr:row>24</xdr:row>
      <xdr:rowOff>127000</xdr:rowOff>
    </xdr:from>
    <xdr:to>
      <xdr:col>11</xdr:col>
      <xdr:colOff>387350</xdr:colOff>
      <xdr:row>31</xdr:row>
      <xdr:rowOff>88900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23AF229-8A16-4FFE-BF56-EE0BC51897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584200</xdr:colOff>
      <xdr:row>24</xdr:row>
      <xdr:rowOff>139700</xdr:rowOff>
    </xdr:from>
    <xdr:to>
      <xdr:col>13</xdr:col>
      <xdr:colOff>381000</xdr:colOff>
      <xdr:row>31</xdr:row>
      <xdr:rowOff>101600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8D20920C-32E8-4315-BDC3-872E3919A9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530225</xdr:colOff>
      <xdr:row>38</xdr:row>
      <xdr:rowOff>12700</xdr:rowOff>
    </xdr:from>
    <xdr:to>
      <xdr:col>22</xdr:col>
      <xdr:colOff>73025</xdr:colOff>
      <xdr:row>48</xdr:row>
      <xdr:rowOff>12700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C42DC9D3-5880-497D-B4DA-8C444BBF3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263525</xdr:colOff>
      <xdr:row>73</xdr:row>
      <xdr:rowOff>107950</xdr:rowOff>
    </xdr:from>
    <xdr:to>
      <xdr:col>15</xdr:col>
      <xdr:colOff>568325</xdr:colOff>
      <xdr:row>94</xdr:row>
      <xdr:rowOff>146050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6424BBC-9A3E-4237-97A7-97CB640A56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2"/>
  <dimension ref="A1"/>
  <sheetViews>
    <sheetView showGridLines="0" showRowColHeaders="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6"/>
  <dimension ref="A1:RA3"/>
  <sheetViews>
    <sheetView tabSelected="1" topLeftCell="F3" workbookViewId="0">
      <selection activeCell="F3" sqref="F3"/>
    </sheetView>
  </sheetViews>
  <sheetFormatPr defaultRowHeight="15" x14ac:dyDescent="0.25"/>
  <cols>
    <col min="1" max="1" width="6.5703125" bestFit="1" customWidth="1"/>
    <col min="2" max="2" width="4.5703125" bestFit="1" customWidth="1"/>
    <col min="3" max="3" width="15.42578125" bestFit="1" customWidth="1"/>
    <col min="4" max="4" width="14.42578125" bestFit="1" customWidth="1"/>
    <col min="5" max="5" width="20.85546875" bestFit="1" customWidth="1"/>
    <col min="6" max="6" width="7.5703125" bestFit="1" customWidth="1"/>
    <col min="7" max="7" width="5.85546875" bestFit="1" customWidth="1"/>
    <col min="8" max="8" width="38.42578125" bestFit="1" customWidth="1"/>
    <col min="9" max="9" width="12" bestFit="1" customWidth="1"/>
    <col min="10" max="10" width="10.140625" bestFit="1" customWidth="1"/>
    <col min="11" max="11" width="9" bestFit="1" customWidth="1"/>
    <col min="12" max="12" width="9.85546875" bestFit="1" customWidth="1"/>
    <col min="13" max="13" width="11.140625" bestFit="1" customWidth="1"/>
    <col min="14" max="14" width="10" bestFit="1" customWidth="1"/>
    <col min="15" max="15" width="10.85546875" bestFit="1" customWidth="1"/>
    <col min="16" max="16" width="17.140625" bestFit="1" customWidth="1"/>
    <col min="17" max="17" width="8.85546875" bestFit="1" customWidth="1"/>
    <col min="18" max="18" width="8.5703125" bestFit="1" customWidth="1"/>
    <col min="19" max="19" width="10.5703125" bestFit="1" customWidth="1"/>
    <col min="20" max="20" width="12.140625" bestFit="1" customWidth="1"/>
    <col min="21" max="21" width="8.7109375" bestFit="1" customWidth="1"/>
    <col min="22" max="22" width="12.5703125" bestFit="1" customWidth="1"/>
    <col min="23" max="23" width="16.7109375" bestFit="1" customWidth="1"/>
    <col min="24" max="24" width="8.28515625" bestFit="1" customWidth="1"/>
    <col min="25" max="25" width="9" bestFit="1" customWidth="1"/>
    <col min="26" max="26" width="12.5703125" bestFit="1" customWidth="1"/>
    <col min="27" max="27" width="13.140625" bestFit="1" customWidth="1"/>
    <col min="28" max="28" width="11.85546875" bestFit="1" customWidth="1"/>
    <col min="29" max="29" width="12.5703125" bestFit="1" customWidth="1"/>
    <col min="30" max="30" width="14.140625" bestFit="1" customWidth="1"/>
    <col min="31" max="31" width="12.85546875" bestFit="1" customWidth="1"/>
    <col min="32" max="32" width="13.7109375" bestFit="1" customWidth="1"/>
    <col min="33" max="33" width="9" bestFit="1" customWidth="1"/>
    <col min="72" max="72" width="8.140625" bestFit="1" customWidth="1"/>
    <col min="73" max="73" width="14.42578125" bestFit="1" customWidth="1"/>
    <col min="74" max="74" width="16.28515625" bestFit="1" customWidth="1"/>
    <col min="75" max="75" width="7.5703125" bestFit="1" customWidth="1"/>
    <col min="76" max="76" width="5.140625" bestFit="1" customWidth="1"/>
    <col min="77" max="77" width="6.5703125" bestFit="1" customWidth="1"/>
    <col min="78" max="78" width="7.5703125" bestFit="1" customWidth="1"/>
    <col min="79" max="79" width="65.85546875" bestFit="1" customWidth="1"/>
    <col min="80" max="80" width="7.5703125" bestFit="1" customWidth="1"/>
    <col min="81" max="81" width="6.42578125" bestFit="1" customWidth="1"/>
    <col min="82" max="82" width="8.140625" bestFit="1" customWidth="1"/>
    <col min="83" max="83" width="10.42578125" bestFit="1" customWidth="1"/>
    <col min="85" max="85" width="12.140625" bestFit="1" customWidth="1"/>
    <col min="86" max="86" width="65.85546875" bestFit="1" customWidth="1"/>
    <col min="87" max="87" width="16.140625" bestFit="1" customWidth="1"/>
    <col min="89" max="89" width="18" bestFit="1" customWidth="1"/>
    <col min="91" max="91" width="13.85546875" bestFit="1" customWidth="1"/>
    <col min="93" max="93" width="20.140625" bestFit="1" customWidth="1"/>
    <col min="95" max="95" width="23.5703125" bestFit="1" customWidth="1"/>
    <col min="97" max="97" width="13.140625" bestFit="1" customWidth="1"/>
    <col min="99" max="99" width="10.85546875" bestFit="1" customWidth="1"/>
    <col min="101" max="101" width="10.140625" bestFit="1" customWidth="1"/>
    <col min="102" max="102" width="4.5703125" bestFit="1" customWidth="1"/>
    <col min="103" max="103" width="19.140625" bestFit="1" customWidth="1"/>
    <col min="469" max="469" width="1.85546875" bestFit="1" customWidth="1"/>
  </cols>
  <sheetData>
    <row r="1" spans="1:469" x14ac:dyDescent="0.25">
      <c r="A1" s="1" t="s">
        <v>23</v>
      </c>
      <c r="B1" s="1" t="s">
        <v>20</v>
      </c>
      <c r="C1" s="1" t="s">
        <v>73</v>
      </c>
      <c r="D1" s="1" t="s">
        <v>42</v>
      </c>
      <c r="E1" s="1" t="s">
        <v>51</v>
      </c>
      <c r="F1" s="1" t="s">
        <v>74</v>
      </c>
      <c r="G1" s="1" t="s">
        <v>75</v>
      </c>
      <c r="H1" s="1" t="s">
        <v>56</v>
      </c>
      <c r="I1" s="5" t="s">
        <v>97</v>
      </c>
      <c r="J1" s="4" t="s">
        <v>98</v>
      </c>
      <c r="K1" s="4" t="s">
        <v>99</v>
      </c>
      <c r="L1" s="4" t="s">
        <v>100</v>
      </c>
      <c r="M1" s="4" t="s">
        <v>101</v>
      </c>
      <c r="N1" s="4" t="s">
        <v>102</v>
      </c>
      <c r="O1" s="4" t="s">
        <v>103</v>
      </c>
      <c r="P1" s="5" t="s">
        <v>104</v>
      </c>
      <c r="Q1" s="4" t="s">
        <v>105</v>
      </c>
      <c r="R1" s="4" t="s">
        <v>106</v>
      </c>
      <c r="S1" s="4" t="s">
        <v>107</v>
      </c>
      <c r="T1" s="5" t="s">
        <v>108</v>
      </c>
      <c r="U1" s="5" t="s">
        <v>109</v>
      </c>
      <c r="V1" s="5" t="s">
        <v>110</v>
      </c>
      <c r="W1" s="4" t="s">
        <v>111</v>
      </c>
      <c r="X1" s="4" t="s">
        <v>112</v>
      </c>
      <c r="Y1" s="4" t="s">
        <v>113</v>
      </c>
      <c r="Z1" s="5" t="s">
        <v>114</v>
      </c>
      <c r="AA1" s="4" t="s">
        <v>115</v>
      </c>
      <c r="AB1" s="4" t="s">
        <v>116</v>
      </c>
      <c r="AC1" s="4" t="s">
        <v>117</v>
      </c>
      <c r="AD1" s="4" t="s">
        <v>118</v>
      </c>
      <c r="AE1" s="4" t="s">
        <v>119</v>
      </c>
      <c r="AF1" s="4" t="s">
        <v>120</v>
      </c>
      <c r="AG1" s="5" t="s">
        <v>76</v>
      </c>
      <c r="AH1" s="4"/>
      <c r="AI1" s="4"/>
      <c r="AJ1" s="5"/>
      <c r="AK1" s="5"/>
      <c r="AL1" s="5"/>
      <c r="AM1" s="5"/>
      <c r="AN1" s="5"/>
      <c r="BT1" s="35"/>
      <c r="BU1" s="35" t="s">
        <v>171</v>
      </c>
      <c r="BV1" s="35"/>
      <c r="BW1" s="35" t="s">
        <v>174</v>
      </c>
      <c r="BX1" s="35"/>
      <c r="BY1" s="35" t="s">
        <v>174</v>
      </c>
      <c r="BZ1" s="35" t="s">
        <v>77</v>
      </c>
      <c r="CA1" s="6" t="s">
        <v>172</v>
      </c>
      <c r="CB1" s="35"/>
      <c r="CC1" s="35"/>
      <c r="CD1" s="35"/>
      <c r="CE1" s="36"/>
      <c r="CF1" s="35"/>
      <c r="CG1" s="35"/>
      <c r="CH1" s="37"/>
      <c r="CI1" s="6"/>
      <c r="CK1" s="6"/>
      <c r="CM1" s="3"/>
      <c r="CW1" s="3"/>
      <c r="CY1" s="3"/>
      <c r="DA1" s="3"/>
      <c r="DB1" s="7"/>
      <c r="RA1">
        <v>1</v>
      </c>
    </row>
    <row r="2" spans="1:469" ht="23.25" x14ac:dyDescent="0.35">
      <c r="A2" s="39">
        <v>1</v>
      </c>
      <c r="B2">
        <v>1</v>
      </c>
      <c r="C2" t="s">
        <v>121</v>
      </c>
      <c r="D2" t="s">
        <v>121</v>
      </c>
      <c r="E2" t="s">
        <v>122</v>
      </c>
      <c r="F2" t="s">
        <v>123</v>
      </c>
      <c r="G2" t="s">
        <v>124</v>
      </c>
      <c r="I2" t="s">
        <v>125</v>
      </c>
      <c r="J2" t="s">
        <v>125</v>
      </c>
      <c r="K2" t="s">
        <v>125</v>
      </c>
      <c r="L2" t="s">
        <v>125</v>
      </c>
      <c r="M2" t="s">
        <v>125</v>
      </c>
      <c r="N2" t="s">
        <v>125</v>
      </c>
      <c r="O2" t="s">
        <v>125</v>
      </c>
      <c r="P2" t="s">
        <v>125</v>
      </c>
      <c r="Q2" t="s">
        <v>125</v>
      </c>
      <c r="R2" t="s">
        <v>125</v>
      </c>
      <c r="S2" t="s">
        <v>125</v>
      </c>
      <c r="T2" t="s">
        <v>125</v>
      </c>
      <c r="U2" t="s">
        <v>125</v>
      </c>
      <c r="V2" t="s">
        <v>125</v>
      </c>
      <c r="W2" t="s">
        <v>125</v>
      </c>
      <c r="X2" t="s">
        <v>125</v>
      </c>
      <c r="Y2" t="s">
        <v>125</v>
      </c>
      <c r="Z2" t="s">
        <v>125</v>
      </c>
      <c r="AA2" t="s">
        <v>125</v>
      </c>
      <c r="AB2" t="s">
        <v>125</v>
      </c>
      <c r="AC2" t="s">
        <v>125</v>
      </c>
      <c r="AD2" t="s">
        <v>125</v>
      </c>
      <c r="AE2" t="s">
        <v>125</v>
      </c>
      <c r="AF2" t="s">
        <v>125</v>
      </c>
      <c r="AG2" t="s">
        <v>125</v>
      </c>
    </row>
    <row r="3" spans="1:469" ht="23.25" x14ac:dyDescent="0.35">
      <c r="A3" s="39">
        <v>2</v>
      </c>
      <c r="B3">
        <v>2</v>
      </c>
      <c r="C3" t="s">
        <v>121</v>
      </c>
      <c r="D3" t="s">
        <v>174</v>
      </c>
      <c r="E3" t="s">
        <v>122</v>
      </c>
      <c r="F3" t="s">
        <v>174</v>
      </c>
      <c r="G3">
        <v>36</v>
      </c>
      <c r="I3" t="s">
        <v>125</v>
      </c>
      <c r="J3" t="s">
        <v>125</v>
      </c>
      <c r="K3" t="s">
        <v>125</v>
      </c>
      <c r="L3" t="s">
        <v>125</v>
      </c>
      <c r="M3" t="s">
        <v>125</v>
      </c>
      <c r="N3" t="s">
        <v>125</v>
      </c>
      <c r="O3" t="s">
        <v>125</v>
      </c>
      <c r="P3" t="s">
        <v>125</v>
      </c>
      <c r="Q3" t="s">
        <v>125</v>
      </c>
      <c r="R3" t="s">
        <v>125</v>
      </c>
      <c r="S3" t="s">
        <v>125</v>
      </c>
      <c r="T3" t="s">
        <v>125</v>
      </c>
      <c r="U3" t="s">
        <v>125</v>
      </c>
      <c r="V3" t="s">
        <v>125</v>
      </c>
      <c r="W3" t="s">
        <v>125</v>
      </c>
      <c r="X3" t="s">
        <v>125</v>
      </c>
      <c r="Y3" t="s">
        <v>125</v>
      </c>
      <c r="Z3" t="s">
        <v>125</v>
      </c>
      <c r="AA3" t="s">
        <v>125</v>
      </c>
      <c r="AB3" t="s">
        <v>125</v>
      </c>
      <c r="AC3" t="s">
        <v>125</v>
      </c>
      <c r="AD3" t="s">
        <v>125</v>
      </c>
      <c r="AE3" t="s">
        <v>125</v>
      </c>
      <c r="AF3" t="s">
        <v>125</v>
      </c>
      <c r="AG3" t="s">
        <v>125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7"/>
  <dimension ref="A1:AR22"/>
  <sheetViews>
    <sheetView topLeftCell="A23" workbookViewId="0">
      <selection activeCell="F3" sqref="F3"/>
    </sheetView>
  </sheetViews>
  <sheetFormatPr defaultRowHeight="15" x14ac:dyDescent="0.25"/>
  <cols>
    <col min="1" max="1" width="6.5703125" bestFit="1" customWidth="1"/>
    <col min="2" max="2" width="4.5703125" bestFit="1" customWidth="1"/>
    <col min="3" max="3" width="16.28515625" bestFit="1" customWidth="1"/>
    <col min="4" max="4" width="10" bestFit="1" customWidth="1"/>
    <col min="5" max="5" width="14.5703125" bestFit="1" customWidth="1"/>
    <col min="6" max="6" width="5.140625" bestFit="1" customWidth="1"/>
    <col min="7" max="7" width="11.7109375" bestFit="1" customWidth="1"/>
    <col min="8" max="8" width="9.7109375" bestFit="1" customWidth="1"/>
    <col min="9" max="9" width="10.140625" bestFit="1" customWidth="1"/>
    <col min="10" max="10" width="16.5703125" bestFit="1" customWidth="1"/>
    <col min="11" max="11" width="18.42578125" bestFit="1" customWidth="1"/>
    <col min="12" max="12" width="7.85546875" bestFit="1" customWidth="1"/>
    <col min="13" max="13" width="11.140625" bestFit="1" customWidth="1"/>
    <col min="14" max="14" width="14.140625" bestFit="1" customWidth="1"/>
    <col min="15" max="15" width="14.5703125" bestFit="1" customWidth="1"/>
    <col min="16" max="16" width="11.42578125" bestFit="1" customWidth="1"/>
    <col min="17" max="17" width="11.5703125" bestFit="1" customWidth="1"/>
    <col min="18" max="18" width="8.28515625" bestFit="1" customWidth="1"/>
    <col min="19" max="19" width="12.140625" bestFit="1" customWidth="1"/>
    <col min="20" max="20" width="22.7109375" bestFit="1" customWidth="1"/>
    <col min="21" max="21" width="20.5703125" bestFit="1" customWidth="1"/>
    <col min="44" max="44" width="2.85546875" bestFit="1" customWidth="1"/>
  </cols>
  <sheetData>
    <row r="1" spans="1:44" x14ac:dyDescent="0.25">
      <c r="A1" t="s">
        <v>23</v>
      </c>
      <c r="B1" t="s">
        <v>20</v>
      </c>
      <c r="C1" s="3" t="s">
        <v>57</v>
      </c>
      <c r="D1" s="3" t="s">
        <v>58</v>
      </c>
      <c r="E1" s="3" t="s">
        <v>59</v>
      </c>
      <c r="F1" s="3" t="s">
        <v>60</v>
      </c>
      <c r="G1" s="3" t="s">
        <v>61</v>
      </c>
      <c r="H1" s="3" t="s">
        <v>62</v>
      </c>
      <c r="I1" s="3" t="s">
        <v>63</v>
      </c>
      <c r="J1" s="3" t="s">
        <v>25</v>
      </c>
      <c r="K1" s="3" t="s">
        <v>26</v>
      </c>
      <c r="L1" s="3" t="s">
        <v>27</v>
      </c>
      <c r="M1" t="s">
        <v>64</v>
      </c>
      <c r="N1" s="3" t="s">
        <v>65</v>
      </c>
      <c r="O1" s="3" t="s">
        <v>66</v>
      </c>
      <c r="P1" s="4" t="s">
        <v>67</v>
      </c>
      <c r="Q1" s="3" t="s">
        <v>68</v>
      </c>
      <c r="R1" s="3" t="s">
        <v>69</v>
      </c>
      <c r="S1" s="3" t="s">
        <v>70</v>
      </c>
      <c r="T1" t="s">
        <v>71</v>
      </c>
      <c r="U1" t="s">
        <v>72</v>
      </c>
      <c r="AR1">
        <v>35</v>
      </c>
    </row>
    <row r="2" spans="1:44" x14ac:dyDescent="0.25">
      <c r="A2">
        <v>4</v>
      </c>
      <c r="B2">
        <v>4</v>
      </c>
      <c r="C2">
        <v>1</v>
      </c>
      <c r="D2" t="s">
        <v>135</v>
      </c>
      <c r="E2" t="s">
        <v>133</v>
      </c>
      <c r="F2" t="s">
        <v>134</v>
      </c>
      <c r="G2" t="s">
        <v>133</v>
      </c>
      <c r="H2" t="s">
        <v>134</v>
      </c>
      <c r="I2" t="s">
        <v>28</v>
      </c>
      <c r="J2" t="s">
        <v>29</v>
      </c>
      <c r="K2" t="s">
        <v>30</v>
      </c>
      <c r="L2" t="s">
        <v>136</v>
      </c>
      <c r="M2" t="s">
        <v>141</v>
      </c>
      <c r="N2" s="2">
        <v>44696</v>
      </c>
      <c r="O2" s="2">
        <v>44684</v>
      </c>
      <c r="Q2" t="s">
        <v>138</v>
      </c>
      <c r="R2" t="s">
        <v>149</v>
      </c>
      <c r="T2" t="s">
        <v>74</v>
      </c>
      <c r="U2" s="38">
        <v>44696.450891203705</v>
      </c>
    </row>
    <row r="3" spans="1:44" x14ac:dyDescent="0.25">
      <c r="A3">
        <v>3</v>
      </c>
      <c r="B3">
        <v>3</v>
      </c>
      <c r="C3">
        <v>1</v>
      </c>
      <c r="D3" t="s">
        <v>135</v>
      </c>
      <c r="E3" t="s">
        <v>133</v>
      </c>
      <c r="F3" t="s">
        <v>134</v>
      </c>
      <c r="G3" t="s">
        <v>133</v>
      </c>
      <c r="H3" t="s">
        <v>134</v>
      </c>
      <c r="I3" t="s">
        <v>28</v>
      </c>
      <c r="J3" t="s">
        <v>29</v>
      </c>
      <c r="K3" t="s">
        <v>30</v>
      </c>
      <c r="L3" t="s">
        <v>136</v>
      </c>
      <c r="M3" t="s">
        <v>140</v>
      </c>
      <c r="N3" s="2">
        <v>44696</v>
      </c>
      <c r="O3" s="2">
        <v>44689</v>
      </c>
      <c r="Q3" t="s">
        <v>138</v>
      </c>
      <c r="R3" t="s">
        <v>148</v>
      </c>
      <c r="S3" s="2">
        <v>44696</v>
      </c>
      <c r="T3" t="s">
        <v>74</v>
      </c>
      <c r="U3" s="38">
        <v>44696.50476851852</v>
      </c>
    </row>
    <row r="4" spans="1:44" x14ac:dyDescent="0.25">
      <c r="A4">
        <v>1</v>
      </c>
      <c r="B4">
        <v>1</v>
      </c>
      <c r="C4">
        <v>1</v>
      </c>
      <c r="D4" t="s">
        <v>135</v>
      </c>
      <c r="E4" t="s">
        <v>133</v>
      </c>
      <c r="F4" t="s">
        <v>134</v>
      </c>
      <c r="G4" t="s">
        <v>133</v>
      </c>
      <c r="H4" t="s">
        <v>134</v>
      </c>
      <c r="I4" t="s">
        <v>28</v>
      </c>
      <c r="J4" t="s">
        <v>29</v>
      </c>
      <c r="K4" t="s">
        <v>30</v>
      </c>
      <c r="L4" t="s">
        <v>136</v>
      </c>
      <c r="M4" t="s">
        <v>137</v>
      </c>
      <c r="N4" s="2">
        <v>44696</v>
      </c>
      <c r="O4" s="2">
        <v>44696</v>
      </c>
      <c r="Q4" t="s">
        <v>138</v>
      </c>
      <c r="R4" t="s">
        <v>148</v>
      </c>
      <c r="S4" s="2">
        <v>44696</v>
      </c>
      <c r="T4" t="s">
        <v>74</v>
      </c>
      <c r="U4" s="38">
        <v>44696.464814814812</v>
      </c>
    </row>
    <row r="5" spans="1:44" x14ac:dyDescent="0.25">
      <c r="A5">
        <v>11</v>
      </c>
      <c r="B5">
        <v>11</v>
      </c>
      <c r="C5">
        <v>2</v>
      </c>
      <c r="D5" t="s">
        <v>151</v>
      </c>
      <c r="E5" t="s">
        <v>157</v>
      </c>
      <c r="F5" t="s">
        <v>134</v>
      </c>
      <c r="G5" t="s">
        <v>157</v>
      </c>
      <c r="H5" t="s">
        <v>134</v>
      </c>
      <c r="I5" t="s">
        <v>28</v>
      </c>
      <c r="J5" t="s">
        <v>32</v>
      </c>
      <c r="K5" t="s">
        <v>30</v>
      </c>
      <c r="L5" t="s">
        <v>158</v>
      </c>
      <c r="M5" t="s">
        <v>159</v>
      </c>
      <c r="N5" s="2">
        <v>44696</v>
      </c>
      <c r="O5" s="2">
        <v>44696</v>
      </c>
      <c r="Q5" t="s">
        <v>160</v>
      </c>
      <c r="R5" t="s">
        <v>149</v>
      </c>
      <c r="T5" t="s">
        <v>74</v>
      </c>
      <c r="U5" s="38">
        <v>44696.538912037038</v>
      </c>
    </row>
    <row r="6" spans="1:44" x14ac:dyDescent="0.25">
      <c r="A6">
        <v>2</v>
      </c>
      <c r="B6">
        <v>2</v>
      </c>
      <c r="C6">
        <v>1</v>
      </c>
      <c r="D6" t="s">
        <v>135</v>
      </c>
      <c r="E6" t="s">
        <v>133</v>
      </c>
      <c r="F6" t="s">
        <v>134</v>
      </c>
      <c r="G6" t="s">
        <v>133</v>
      </c>
      <c r="H6" t="s">
        <v>134</v>
      </c>
      <c r="I6" t="s">
        <v>28</v>
      </c>
      <c r="J6" t="s">
        <v>29</v>
      </c>
      <c r="K6" t="s">
        <v>30</v>
      </c>
      <c r="L6" t="s">
        <v>136</v>
      </c>
      <c r="M6" t="s">
        <v>139</v>
      </c>
      <c r="N6" s="2">
        <v>44696</v>
      </c>
      <c r="O6" s="2">
        <v>44717</v>
      </c>
      <c r="Q6" t="s">
        <v>138</v>
      </c>
      <c r="R6" t="s">
        <v>148</v>
      </c>
      <c r="S6" s="2">
        <v>44696</v>
      </c>
      <c r="T6" t="s">
        <v>74</v>
      </c>
      <c r="U6" s="38">
        <v>44696.46570601852</v>
      </c>
    </row>
    <row r="7" spans="1:44" x14ac:dyDescent="0.25">
      <c r="A7">
        <v>12</v>
      </c>
      <c r="B7">
        <v>12</v>
      </c>
      <c r="C7">
        <v>2</v>
      </c>
      <c r="D7" t="s">
        <v>151</v>
      </c>
      <c r="E7" t="s">
        <v>157</v>
      </c>
      <c r="F7" t="s">
        <v>134</v>
      </c>
      <c r="G7" t="s">
        <v>157</v>
      </c>
      <c r="H7" t="s">
        <v>134</v>
      </c>
      <c r="I7" t="s">
        <v>28</v>
      </c>
      <c r="J7" t="s">
        <v>32</v>
      </c>
      <c r="K7" t="s">
        <v>30</v>
      </c>
      <c r="L7" t="s">
        <v>158</v>
      </c>
      <c r="M7" t="s">
        <v>161</v>
      </c>
      <c r="N7" s="2">
        <v>44696</v>
      </c>
      <c r="O7" s="2">
        <v>44732</v>
      </c>
      <c r="Q7" t="s">
        <v>160</v>
      </c>
      <c r="R7" t="s">
        <v>149</v>
      </c>
      <c r="T7" t="s">
        <v>74</v>
      </c>
      <c r="U7" s="38">
        <v>44696.538912037038</v>
      </c>
    </row>
    <row r="8" spans="1:44" x14ac:dyDescent="0.25">
      <c r="A8">
        <v>13</v>
      </c>
      <c r="B8">
        <v>13</v>
      </c>
      <c r="C8">
        <v>2</v>
      </c>
      <c r="D8" t="s">
        <v>151</v>
      </c>
      <c r="E8" t="s">
        <v>157</v>
      </c>
      <c r="F8" t="s">
        <v>134</v>
      </c>
      <c r="G8" t="s">
        <v>157</v>
      </c>
      <c r="H8" t="s">
        <v>134</v>
      </c>
      <c r="I8" t="s">
        <v>28</v>
      </c>
      <c r="J8" t="s">
        <v>32</v>
      </c>
      <c r="K8" t="s">
        <v>30</v>
      </c>
      <c r="L8" t="s">
        <v>158</v>
      </c>
      <c r="M8" t="s">
        <v>162</v>
      </c>
      <c r="N8" s="2">
        <v>44696</v>
      </c>
      <c r="O8" s="2">
        <v>44762</v>
      </c>
      <c r="Q8" t="s">
        <v>160</v>
      </c>
      <c r="R8" t="s">
        <v>149</v>
      </c>
      <c r="T8" t="s">
        <v>74</v>
      </c>
      <c r="U8" s="38">
        <v>44696.538912037038</v>
      </c>
    </row>
    <row r="9" spans="1:44" x14ac:dyDescent="0.25">
      <c r="A9">
        <v>14</v>
      </c>
      <c r="B9">
        <v>14</v>
      </c>
      <c r="C9">
        <v>2</v>
      </c>
      <c r="D9" t="s">
        <v>151</v>
      </c>
      <c r="E9" t="s">
        <v>157</v>
      </c>
      <c r="F9" t="s">
        <v>134</v>
      </c>
      <c r="G9" t="s">
        <v>157</v>
      </c>
      <c r="H9" t="s">
        <v>134</v>
      </c>
      <c r="I9" t="s">
        <v>28</v>
      </c>
      <c r="J9" t="s">
        <v>32</v>
      </c>
      <c r="K9" t="s">
        <v>30</v>
      </c>
      <c r="L9" t="s">
        <v>158</v>
      </c>
      <c r="M9" t="s">
        <v>163</v>
      </c>
      <c r="N9" s="2">
        <v>44696</v>
      </c>
      <c r="O9" s="2">
        <v>44793</v>
      </c>
      <c r="Q9" t="s">
        <v>160</v>
      </c>
      <c r="R9" t="s">
        <v>149</v>
      </c>
      <c r="T9" t="s">
        <v>74</v>
      </c>
      <c r="U9" s="38">
        <v>44696.538912037038</v>
      </c>
    </row>
    <row r="10" spans="1:44" x14ac:dyDescent="0.25">
      <c r="A10">
        <v>5</v>
      </c>
      <c r="B10">
        <v>5</v>
      </c>
      <c r="C10">
        <v>1</v>
      </c>
      <c r="D10" t="s">
        <v>135</v>
      </c>
      <c r="E10" t="s">
        <v>133</v>
      </c>
      <c r="F10" t="s">
        <v>134</v>
      </c>
      <c r="G10" t="s">
        <v>133</v>
      </c>
      <c r="H10" t="s">
        <v>134</v>
      </c>
      <c r="I10" t="s">
        <v>28</v>
      </c>
      <c r="J10" t="s">
        <v>29</v>
      </c>
      <c r="K10" t="s">
        <v>30</v>
      </c>
      <c r="L10" t="s">
        <v>136</v>
      </c>
      <c r="M10" t="s">
        <v>142</v>
      </c>
      <c r="N10" s="2">
        <v>44696</v>
      </c>
      <c r="O10" s="2">
        <v>44809</v>
      </c>
      <c r="Q10" t="s">
        <v>138</v>
      </c>
      <c r="R10" t="s">
        <v>148</v>
      </c>
      <c r="S10" s="2">
        <v>44696</v>
      </c>
      <c r="T10" t="s">
        <v>74</v>
      </c>
      <c r="U10" s="38">
        <v>44696.465752314813</v>
      </c>
    </row>
    <row r="11" spans="1:44" x14ac:dyDescent="0.25">
      <c r="A11">
        <v>15</v>
      </c>
      <c r="B11">
        <v>15</v>
      </c>
      <c r="C11">
        <v>2</v>
      </c>
      <c r="D11" t="s">
        <v>151</v>
      </c>
      <c r="E11" t="s">
        <v>157</v>
      </c>
      <c r="F11" t="s">
        <v>134</v>
      </c>
      <c r="G11" t="s">
        <v>157</v>
      </c>
      <c r="H11" t="s">
        <v>134</v>
      </c>
      <c r="I11" t="s">
        <v>28</v>
      </c>
      <c r="J11" t="s">
        <v>32</v>
      </c>
      <c r="K11" t="s">
        <v>30</v>
      </c>
      <c r="L11" t="s">
        <v>158</v>
      </c>
      <c r="M11" t="s">
        <v>164</v>
      </c>
      <c r="N11" s="2">
        <v>44696</v>
      </c>
      <c r="O11" s="2">
        <v>44824</v>
      </c>
      <c r="Q11" t="s">
        <v>160</v>
      </c>
      <c r="R11" t="s">
        <v>149</v>
      </c>
      <c r="T11" t="s">
        <v>74</v>
      </c>
      <c r="U11" s="38">
        <v>44696.538912037038</v>
      </c>
    </row>
    <row r="12" spans="1:44" x14ac:dyDescent="0.25">
      <c r="A12">
        <v>6</v>
      </c>
      <c r="B12">
        <v>6</v>
      </c>
      <c r="C12">
        <v>1</v>
      </c>
      <c r="D12" t="s">
        <v>135</v>
      </c>
      <c r="E12" t="s">
        <v>133</v>
      </c>
      <c r="F12" t="s">
        <v>134</v>
      </c>
      <c r="G12" t="s">
        <v>133</v>
      </c>
      <c r="H12" t="s">
        <v>134</v>
      </c>
      <c r="I12" t="s">
        <v>28</v>
      </c>
      <c r="J12" t="s">
        <v>29</v>
      </c>
      <c r="K12" t="s">
        <v>30</v>
      </c>
      <c r="L12" t="s">
        <v>136</v>
      </c>
      <c r="M12" t="s">
        <v>143</v>
      </c>
      <c r="N12" s="2">
        <v>44696</v>
      </c>
      <c r="O12" s="2">
        <v>44839</v>
      </c>
      <c r="Q12" t="s">
        <v>138</v>
      </c>
      <c r="R12" t="s">
        <v>149</v>
      </c>
      <c r="T12" t="s">
        <v>74</v>
      </c>
      <c r="U12" s="38">
        <v>44696.450891203705</v>
      </c>
    </row>
    <row r="13" spans="1:44" x14ac:dyDescent="0.25">
      <c r="A13">
        <v>16</v>
      </c>
      <c r="B13">
        <v>16</v>
      </c>
      <c r="C13">
        <v>2</v>
      </c>
      <c r="D13" t="s">
        <v>151</v>
      </c>
      <c r="E13" t="s">
        <v>157</v>
      </c>
      <c r="F13" t="s">
        <v>134</v>
      </c>
      <c r="G13" t="s">
        <v>157</v>
      </c>
      <c r="H13" t="s">
        <v>134</v>
      </c>
      <c r="I13" t="s">
        <v>28</v>
      </c>
      <c r="J13" t="s">
        <v>32</v>
      </c>
      <c r="K13" t="s">
        <v>30</v>
      </c>
      <c r="L13" t="s">
        <v>158</v>
      </c>
      <c r="M13" t="s">
        <v>165</v>
      </c>
      <c r="N13" s="2">
        <v>44696</v>
      </c>
      <c r="O13" s="2">
        <v>44854</v>
      </c>
      <c r="Q13" t="s">
        <v>160</v>
      </c>
      <c r="R13" t="s">
        <v>149</v>
      </c>
      <c r="T13" t="s">
        <v>74</v>
      </c>
      <c r="U13" s="38">
        <v>44696.538912037038</v>
      </c>
    </row>
    <row r="14" spans="1:44" x14ac:dyDescent="0.25">
      <c r="A14">
        <v>7</v>
      </c>
      <c r="B14">
        <v>7</v>
      </c>
      <c r="C14">
        <v>1</v>
      </c>
      <c r="D14" t="s">
        <v>135</v>
      </c>
      <c r="E14" t="s">
        <v>133</v>
      </c>
      <c r="F14" t="s">
        <v>134</v>
      </c>
      <c r="G14" t="s">
        <v>133</v>
      </c>
      <c r="H14" t="s">
        <v>134</v>
      </c>
      <c r="I14" t="s">
        <v>28</v>
      </c>
      <c r="J14" t="s">
        <v>29</v>
      </c>
      <c r="K14" t="s">
        <v>30</v>
      </c>
      <c r="L14" t="s">
        <v>136</v>
      </c>
      <c r="M14" t="s">
        <v>144</v>
      </c>
      <c r="N14" s="2">
        <v>44696</v>
      </c>
      <c r="O14" s="2">
        <v>44870</v>
      </c>
      <c r="Q14" t="s">
        <v>138</v>
      </c>
      <c r="R14" t="s">
        <v>149</v>
      </c>
      <c r="T14" t="s">
        <v>74</v>
      </c>
      <c r="U14" s="38">
        <v>44696.450891203705</v>
      </c>
    </row>
    <row r="15" spans="1:44" x14ac:dyDescent="0.25">
      <c r="A15">
        <v>17</v>
      </c>
      <c r="B15">
        <v>17</v>
      </c>
      <c r="C15">
        <v>2</v>
      </c>
      <c r="D15" t="s">
        <v>151</v>
      </c>
      <c r="E15" t="s">
        <v>157</v>
      </c>
      <c r="F15" t="s">
        <v>134</v>
      </c>
      <c r="G15" t="s">
        <v>157</v>
      </c>
      <c r="H15" t="s">
        <v>134</v>
      </c>
      <c r="I15" t="s">
        <v>28</v>
      </c>
      <c r="J15" t="s">
        <v>32</v>
      </c>
      <c r="K15" t="s">
        <v>30</v>
      </c>
      <c r="L15" t="s">
        <v>158</v>
      </c>
      <c r="M15" t="s">
        <v>166</v>
      </c>
      <c r="N15" s="2">
        <v>44696</v>
      </c>
      <c r="O15" s="2">
        <v>44885</v>
      </c>
      <c r="Q15" t="s">
        <v>160</v>
      </c>
      <c r="R15" t="s">
        <v>149</v>
      </c>
      <c r="T15" t="s">
        <v>74</v>
      </c>
      <c r="U15" s="38">
        <v>44696.538912037038</v>
      </c>
    </row>
    <row r="16" spans="1:44" x14ac:dyDescent="0.25">
      <c r="A16">
        <v>8</v>
      </c>
      <c r="B16">
        <v>8</v>
      </c>
      <c r="C16">
        <v>1</v>
      </c>
      <c r="D16" t="s">
        <v>135</v>
      </c>
      <c r="E16" t="s">
        <v>133</v>
      </c>
      <c r="F16" t="s">
        <v>134</v>
      </c>
      <c r="G16" t="s">
        <v>133</v>
      </c>
      <c r="H16" t="s">
        <v>134</v>
      </c>
      <c r="I16" t="s">
        <v>28</v>
      </c>
      <c r="J16" t="s">
        <v>29</v>
      </c>
      <c r="K16" t="s">
        <v>30</v>
      </c>
      <c r="L16" t="s">
        <v>136</v>
      </c>
      <c r="M16" t="s">
        <v>145</v>
      </c>
      <c r="N16" s="2">
        <v>44696</v>
      </c>
      <c r="O16" s="2">
        <v>44900</v>
      </c>
      <c r="Q16" t="s">
        <v>138</v>
      </c>
      <c r="R16" t="s">
        <v>149</v>
      </c>
      <c r="T16" t="s">
        <v>74</v>
      </c>
      <c r="U16" s="38">
        <v>44696.450891203705</v>
      </c>
    </row>
    <row r="17" spans="1:21" x14ac:dyDescent="0.25">
      <c r="A17">
        <v>18</v>
      </c>
      <c r="B17">
        <v>18</v>
      </c>
      <c r="C17">
        <v>2</v>
      </c>
      <c r="D17" t="s">
        <v>151</v>
      </c>
      <c r="E17" t="s">
        <v>157</v>
      </c>
      <c r="F17" t="s">
        <v>134</v>
      </c>
      <c r="G17" t="s">
        <v>157</v>
      </c>
      <c r="H17" t="s">
        <v>134</v>
      </c>
      <c r="I17" t="s">
        <v>28</v>
      </c>
      <c r="J17" t="s">
        <v>32</v>
      </c>
      <c r="K17" t="s">
        <v>30</v>
      </c>
      <c r="L17" t="s">
        <v>158</v>
      </c>
      <c r="M17" t="s">
        <v>167</v>
      </c>
      <c r="N17" s="2">
        <v>44696</v>
      </c>
      <c r="O17" s="2">
        <v>44915</v>
      </c>
      <c r="Q17" t="s">
        <v>160</v>
      </c>
      <c r="R17" t="s">
        <v>149</v>
      </c>
      <c r="T17" t="s">
        <v>74</v>
      </c>
      <c r="U17" s="38">
        <v>44696.538912037038</v>
      </c>
    </row>
    <row r="18" spans="1:21" x14ac:dyDescent="0.25">
      <c r="A18">
        <v>9</v>
      </c>
      <c r="B18">
        <v>9</v>
      </c>
      <c r="C18">
        <v>1</v>
      </c>
      <c r="D18" t="s">
        <v>135</v>
      </c>
      <c r="E18" t="s">
        <v>133</v>
      </c>
      <c r="F18" t="s">
        <v>134</v>
      </c>
      <c r="G18" t="s">
        <v>133</v>
      </c>
      <c r="H18" t="s">
        <v>134</v>
      </c>
      <c r="I18" t="s">
        <v>28</v>
      </c>
      <c r="J18" t="s">
        <v>29</v>
      </c>
      <c r="K18" t="s">
        <v>30</v>
      </c>
      <c r="L18" t="s">
        <v>136</v>
      </c>
      <c r="M18" t="s">
        <v>146</v>
      </c>
      <c r="N18" s="2">
        <v>44696</v>
      </c>
      <c r="O18" s="2">
        <v>44931</v>
      </c>
      <c r="Q18" t="s">
        <v>138</v>
      </c>
      <c r="R18" t="s">
        <v>149</v>
      </c>
      <c r="T18" t="s">
        <v>74</v>
      </c>
      <c r="U18" s="38">
        <v>44696.450891203705</v>
      </c>
    </row>
    <row r="19" spans="1:21" x14ac:dyDescent="0.25">
      <c r="A19">
        <v>19</v>
      </c>
      <c r="B19">
        <v>19</v>
      </c>
      <c r="C19">
        <v>2</v>
      </c>
      <c r="D19" t="s">
        <v>151</v>
      </c>
      <c r="E19" t="s">
        <v>157</v>
      </c>
      <c r="F19" t="s">
        <v>134</v>
      </c>
      <c r="G19" t="s">
        <v>157</v>
      </c>
      <c r="H19" t="s">
        <v>134</v>
      </c>
      <c r="I19" t="s">
        <v>28</v>
      </c>
      <c r="J19" t="s">
        <v>32</v>
      </c>
      <c r="K19" t="s">
        <v>30</v>
      </c>
      <c r="L19" t="s">
        <v>158</v>
      </c>
      <c r="M19" t="s">
        <v>168</v>
      </c>
      <c r="N19" s="2">
        <v>44696</v>
      </c>
      <c r="O19" s="2">
        <v>44946</v>
      </c>
      <c r="Q19" t="s">
        <v>160</v>
      </c>
      <c r="R19" t="s">
        <v>149</v>
      </c>
      <c r="T19" t="s">
        <v>74</v>
      </c>
      <c r="U19" s="38">
        <v>44696.538912037038</v>
      </c>
    </row>
    <row r="20" spans="1:21" x14ac:dyDescent="0.25">
      <c r="A20">
        <v>10</v>
      </c>
      <c r="B20">
        <v>10</v>
      </c>
      <c r="C20">
        <v>1</v>
      </c>
      <c r="D20" t="s">
        <v>135</v>
      </c>
      <c r="E20" t="s">
        <v>133</v>
      </c>
      <c r="F20" t="s">
        <v>134</v>
      </c>
      <c r="G20" t="s">
        <v>133</v>
      </c>
      <c r="H20" t="s">
        <v>134</v>
      </c>
      <c r="I20" t="s">
        <v>28</v>
      </c>
      <c r="J20" t="s">
        <v>29</v>
      </c>
      <c r="K20" t="s">
        <v>30</v>
      </c>
      <c r="L20" t="s">
        <v>136</v>
      </c>
      <c r="M20" t="s">
        <v>147</v>
      </c>
      <c r="N20" s="2">
        <v>44696</v>
      </c>
      <c r="O20" s="2">
        <v>44962</v>
      </c>
      <c r="Q20" t="s">
        <v>138</v>
      </c>
      <c r="R20" t="s">
        <v>148</v>
      </c>
      <c r="S20" s="2">
        <v>44982</v>
      </c>
      <c r="U20" s="38">
        <v>44982.067453703705</v>
      </c>
    </row>
    <row r="21" spans="1:21" x14ac:dyDescent="0.25">
      <c r="A21">
        <v>20</v>
      </c>
      <c r="B21">
        <v>20</v>
      </c>
      <c r="C21">
        <v>2</v>
      </c>
      <c r="D21" t="s">
        <v>151</v>
      </c>
      <c r="E21" t="s">
        <v>157</v>
      </c>
      <c r="F21" t="s">
        <v>134</v>
      </c>
      <c r="G21" t="s">
        <v>157</v>
      </c>
      <c r="H21" t="s">
        <v>134</v>
      </c>
      <c r="I21" t="s">
        <v>28</v>
      </c>
      <c r="J21" t="s">
        <v>32</v>
      </c>
      <c r="K21" t="s">
        <v>30</v>
      </c>
      <c r="L21" t="s">
        <v>158</v>
      </c>
      <c r="M21" t="s">
        <v>169</v>
      </c>
      <c r="N21" s="2">
        <v>44696</v>
      </c>
      <c r="O21" s="2">
        <v>44977</v>
      </c>
      <c r="Q21" t="s">
        <v>160</v>
      </c>
      <c r="R21" t="s">
        <v>149</v>
      </c>
      <c r="T21" t="s">
        <v>74</v>
      </c>
      <c r="U21" s="38">
        <v>44696.538923611108</v>
      </c>
    </row>
    <row r="22" spans="1:21" x14ac:dyDescent="0.25">
      <c r="A22">
        <v>21</v>
      </c>
      <c r="B22">
        <v>21</v>
      </c>
      <c r="C22">
        <v>2</v>
      </c>
      <c r="D22" t="s">
        <v>151</v>
      </c>
      <c r="E22" t="s">
        <v>157</v>
      </c>
      <c r="F22" t="s">
        <v>134</v>
      </c>
      <c r="G22" t="s">
        <v>157</v>
      </c>
      <c r="H22" t="s">
        <v>134</v>
      </c>
      <c r="I22" t="s">
        <v>28</v>
      </c>
      <c r="J22" t="s">
        <v>32</v>
      </c>
      <c r="K22" t="s">
        <v>30</v>
      </c>
      <c r="L22" t="s">
        <v>158</v>
      </c>
      <c r="M22" t="s">
        <v>170</v>
      </c>
      <c r="N22" s="2">
        <v>44696</v>
      </c>
      <c r="O22" s="2">
        <v>45005</v>
      </c>
      <c r="Q22" t="s">
        <v>160</v>
      </c>
      <c r="R22" t="s">
        <v>148</v>
      </c>
      <c r="S22" s="2">
        <v>44982</v>
      </c>
      <c r="U22" s="38">
        <v>44982.067337962966</v>
      </c>
    </row>
  </sheetData>
  <sortState xmlns:xlrd2="http://schemas.microsoft.com/office/spreadsheetml/2017/richdata2" ref="A2:U22">
    <sortCondition ref="O2:O22"/>
  </sortState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1"/>
  <dimension ref="A1:AR76"/>
  <sheetViews>
    <sheetView topLeftCell="E2" workbookViewId="0">
      <selection activeCell="F3" sqref="F3"/>
    </sheetView>
  </sheetViews>
  <sheetFormatPr defaultRowHeight="15" x14ac:dyDescent="0.25"/>
  <cols>
    <col min="1" max="1" width="4.85546875" customWidth="1"/>
    <col min="2" max="2" width="6.7109375" customWidth="1"/>
    <col min="3" max="3" width="15.140625" customWidth="1"/>
    <col min="4" max="4" width="17.140625" customWidth="1"/>
    <col min="5" max="5" width="15.42578125" customWidth="1"/>
    <col min="6" max="6" width="13.28515625" customWidth="1"/>
    <col min="7" max="7" width="10.5703125" bestFit="1" customWidth="1"/>
    <col min="44" max="44" width="3.85546875" bestFit="1" customWidth="1"/>
  </cols>
  <sheetData>
    <row r="1" spans="1:44" x14ac:dyDescent="0.25">
      <c r="A1" s="1" t="s">
        <v>18</v>
      </c>
      <c r="B1" t="s">
        <v>20</v>
      </c>
      <c r="C1" s="1" t="s">
        <v>16</v>
      </c>
      <c r="D1" s="1" t="s">
        <v>15</v>
      </c>
      <c r="E1" s="1" t="s">
        <v>14</v>
      </c>
      <c r="F1" s="1" t="s">
        <v>17</v>
      </c>
      <c r="G1" s="1" t="s">
        <v>19</v>
      </c>
      <c r="H1" s="1"/>
      <c r="AR1">
        <v>88</v>
      </c>
    </row>
    <row r="2" spans="1:44" x14ac:dyDescent="0.25">
      <c r="A2">
        <v>88</v>
      </c>
      <c r="B2">
        <v>1</v>
      </c>
      <c r="C2" t="s">
        <v>21</v>
      </c>
      <c r="D2" t="s">
        <v>127</v>
      </c>
      <c r="E2" s="2">
        <v>45000</v>
      </c>
      <c r="F2" t="s">
        <v>173</v>
      </c>
      <c r="G2" t="s">
        <v>134</v>
      </c>
    </row>
    <row r="3" spans="1:44" x14ac:dyDescent="0.25">
      <c r="E3" s="2"/>
      <c r="G3" t="s">
        <v>134</v>
      </c>
    </row>
    <row r="4" spans="1:44" x14ac:dyDescent="0.25">
      <c r="E4" s="2"/>
      <c r="G4" t="s">
        <v>134</v>
      </c>
    </row>
    <row r="5" spans="1:44" x14ac:dyDescent="0.25">
      <c r="E5" s="2"/>
      <c r="G5" t="s">
        <v>134</v>
      </c>
    </row>
    <row r="6" spans="1:44" x14ac:dyDescent="0.25">
      <c r="E6" s="2"/>
      <c r="G6" t="s">
        <v>134</v>
      </c>
    </row>
    <row r="7" spans="1:44" x14ac:dyDescent="0.25">
      <c r="E7" s="2"/>
      <c r="G7" t="s">
        <v>134</v>
      </c>
    </row>
    <row r="8" spans="1:44" x14ac:dyDescent="0.25">
      <c r="E8" s="2"/>
      <c r="G8" t="s">
        <v>134</v>
      </c>
    </row>
    <row r="9" spans="1:44" x14ac:dyDescent="0.25">
      <c r="E9" s="2"/>
      <c r="G9" t="s">
        <v>134</v>
      </c>
    </row>
    <row r="10" spans="1:44" x14ac:dyDescent="0.25">
      <c r="E10" s="2"/>
      <c r="G10" t="s">
        <v>134</v>
      </c>
    </row>
    <row r="11" spans="1:44" x14ac:dyDescent="0.25">
      <c r="E11" s="2"/>
      <c r="G11" t="s">
        <v>134</v>
      </c>
    </row>
    <row r="12" spans="1:44" x14ac:dyDescent="0.25">
      <c r="E12" s="2"/>
      <c r="G12" t="s">
        <v>134</v>
      </c>
    </row>
    <row r="13" spans="1:44" x14ac:dyDescent="0.25">
      <c r="E13" s="2"/>
      <c r="G13" t="s">
        <v>134</v>
      </c>
    </row>
    <row r="14" spans="1:44" x14ac:dyDescent="0.25">
      <c r="E14" s="2"/>
      <c r="G14" t="s">
        <v>134</v>
      </c>
    </row>
    <row r="15" spans="1:44" x14ac:dyDescent="0.25">
      <c r="E15" s="2"/>
      <c r="G15" t="s">
        <v>134</v>
      </c>
    </row>
    <row r="16" spans="1:44" x14ac:dyDescent="0.25">
      <c r="E16" s="2"/>
      <c r="G16" t="s">
        <v>134</v>
      </c>
    </row>
    <row r="17" spans="5:7" x14ac:dyDescent="0.25">
      <c r="E17" s="2"/>
      <c r="G17" t="s">
        <v>134</v>
      </c>
    </row>
    <row r="18" spans="5:7" x14ac:dyDescent="0.25">
      <c r="E18" s="2"/>
      <c r="G18" t="s">
        <v>134</v>
      </c>
    </row>
    <row r="19" spans="5:7" x14ac:dyDescent="0.25">
      <c r="E19" s="2"/>
      <c r="G19" t="s">
        <v>134</v>
      </c>
    </row>
    <row r="20" spans="5:7" x14ac:dyDescent="0.25">
      <c r="E20" s="2"/>
      <c r="G20" t="s">
        <v>134</v>
      </c>
    </row>
    <row r="21" spans="5:7" x14ac:dyDescent="0.25">
      <c r="E21" s="2"/>
      <c r="G21" t="s">
        <v>134</v>
      </c>
    </row>
    <row r="22" spans="5:7" x14ac:dyDescent="0.25">
      <c r="E22" s="2"/>
      <c r="G22" t="s">
        <v>134</v>
      </c>
    </row>
    <row r="23" spans="5:7" x14ac:dyDescent="0.25">
      <c r="E23" s="2"/>
      <c r="G23" t="s">
        <v>134</v>
      </c>
    </row>
    <row r="24" spans="5:7" x14ac:dyDescent="0.25">
      <c r="E24" s="2"/>
      <c r="G24" t="s">
        <v>134</v>
      </c>
    </row>
    <row r="25" spans="5:7" x14ac:dyDescent="0.25">
      <c r="E25" s="2"/>
      <c r="G25" t="s">
        <v>134</v>
      </c>
    </row>
    <row r="26" spans="5:7" x14ac:dyDescent="0.25">
      <c r="E26" s="2"/>
      <c r="G26" t="s">
        <v>134</v>
      </c>
    </row>
    <row r="27" spans="5:7" x14ac:dyDescent="0.25">
      <c r="E27" s="2"/>
      <c r="G27" t="s">
        <v>134</v>
      </c>
    </row>
    <row r="28" spans="5:7" x14ac:dyDescent="0.25">
      <c r="E28" s="2"/>
      <c r="G28" t="s">
        <v>134</v>
      </c>
    </row>
    <row r="29" spans="5:7" x14ac:dyDescent="0.25">
      <c r="E29" s="2"/>
      <c r="G29" t="s">
        <v>134</v>
      </c>
    </row>
    <row r="30" spans="5:7" x14ac:dyDescent="0.25">
      <c r="E30" s="2"/>
      <c r="G30" t="s">
        <v>134</v>
      </c>
    </row>
    <row r="31" spans="5:7" x14ac:dyDescent="0.25">
      <c r="E31" s="2"/>
      <c r="G31" t="s">
        <v>134</v>
      </c>
    </row>
    <row r="32" spans="5:7" x14ac:dyDescent="0.25">
      <c r="E32" s="2"/>
      <c r="G32" t="s">
        <v>134</v>
      </c>
    </row>
    <row r="33" spans="5:7" x14ac:dyDescent="0.25">
      <c r="E33" s="2"/>
      <c r="G33" t="s">
        <v>134</v>
      </c>
    </row>
    <row r="34" spans="5:7" x14ac:dyDescent="0.25">
      <c r="E34" s="2"/>
      <c r="G34" t="s">
        <v>134</v>
      </c>
    </row>
    <row r="35" spans="5:7" x14ac:dyDescent="0.25">
      <c r="E35" s="2"/>
      <c r="G35" t="s">
        <v>134</v>
      </c>
    </row>
    <row r="36" spans="5:7" x14ac:dyDescent="0.25">
      <c r="E36" s="2"/>
      <c r="G36" t="s">
        <v>134</v>
      </c>
    </row>
    <row r="37" spans="5:7" x14ac:dyDescent="0.25">
      <c r="E37" s="2"/>
      <c r="G37" t="s">
        <v>134</v>
      </c>
    </row>
    <row r="38" spans="5:7" x14ac:dyDescent="0.25">
      <c r="E38" s="2"/>
      <c r="G38" t="s">
        <v>134</v>
      </c>
    </row>
    <row r="39" spans="5:7" x14ac:dyDescent="0.25">
      <c r="E39" s="2"/>
      <c r="G39" t="s">
        <v>134</v>
      </c>
    </row>
    <row r="40" spans="5:7" x14ac:dyDescent="0.25">
      <c r="E40" s="2"/>
      <c r="G40" t="s">
        <v>134</v>
      </c>
    </row>
    <row r="41" spans="5:7" x14ac:dyDescent="0.25">
      <c r="E41" s="2"/>
      <c r="G41" t="s">
        <v>134</v>
      </c>
    </row>
    <row r="42" spans="5:7" x14ac:dyDescent="0.25">
      <c r="E42" s="2"/>
      <c r="G42" t="s">
        <v>134</v>
      </c>
    </row>
    <row r="43" spans="5:7" x14ac:dyDescent="0.25">
      <c r="E43" s="2"/>
      <c r="G43" t="s">
        <v>134</v>
      </c>
    </row>
    <row r="44" spans="5:7" x14ac:dyDescent="0.25">
      <c r="E44" s="2"/>
      <c r="G44" t="s">
        <v>134</v>
      </c>
    </row>
    <row r="45" spans="5:7" x14ac:dyDescent="0.25">
      <c r="E45" s="2"/>
      <c r="G45" t="s">
        <v>134</v>
      </c>
    </row>
    <row r="46" spans="5:7" x14ac:dyDescent="0.25">
      <c r="E46" s="2"/>
      <c r="G46" t="s">
        <v>134</v>
      </c>
    </row>
    <row r="47" spans="5:7" x14ac:dyDescent="0.25">
      <c r="E47" s="2"/>
      <c r="G47" t="s">
        <v>134</v>
      </c>
    </row>
    <row r="48" spans="5:7" x14ac:dyDescent="0.25">
      <c r="E48" s="2"/>
      <c r="G48" t="s">
        <v>134</v>
      </c>
    </row>
    <row r="49" spans="5:7" x14ac:dyDescent="0.25">
      <c r="E49" s="2"/>
      <c r="G49" t="s">
        <v>134</v>
      </c>
    </row>
    <row r="50" spans="5:7" x14ac:dyDescent="0.25">
      <c r="E50" s="2"/>
      <c r="G50" t="s">
        <v>134</v>
      </c>
    </row>
    <row r="51" spans="5:7" x14ac:dyDescent="0.25">
      <c r="E51" s="2"/>
      <c r="G51" t="s">
        <v>134</v>
      </c>
    </row>
    <row r="52" spans="5:7" x14ac:dyDescent="0.25">
      <c r="E52" s="2"/>
      <c r="G52" t="s">
        <v>134</v>
      </c>
    </row>
    <row r="53" spans="5:7" x14ac:dyDescent="0.25">
      <c r="E53" s="2"/>
      <c r="G53" t="s">
        <v>134</v>
      </c>
    </row>
    <row r="54" spans="5:7" x14ac:dyDescent="0.25">
      <c r="E54" s="2"/>
      <c r="G54" t="s">
        <v>134</v>
      </c>
    </row>
    <row r="55" spans="5:7" x14ac:dyDescent="0.25">
      <c r="E55" s="2"/>
      <c r="G55" t="s">
        <v>134</v>
      </c>
    </row>
    <row r="56" spans="5:7" x14ac:dyDescent="0.25">
      <c r="E56" s="2"/>
      <c r="G56" t="s">
        <v>134</v>
      </c>
    </row>
    <row r="57" spans="5:7" x14ac:dyDescent="0.25">
      <c r="E57" s="2"/>
      <c r="G57" t="s">
        <v>134</v>
      </c>
    </row>
    <row r="58" spans="5:7" x14ac:dyDescent="0.25">
      <c r="E58" s="2"/>
      <c r="G58" t="s">
        <v>134</v>
      </c>
    </row>
    <row r="59" spans="5:7" x14ac:dyDescent="0.25">
      <c r="E59" s="2"/>
      <c r="G59" t="s">
        <v>134</v>
      </c>
    </row>
    <row r="60" spans="5:7" x14ac:dyDescent="0.25">
      <c r="E60" s="2"/>
      <c r="G60" t="s">
        <v>134</v>
      </c>
    </row>
    <row r="61" spans="5:7" x14ac:dyDescent="0.25">
      <c r="E61" s="2"/>
      <c r="G61" t="s">
        <v>134</v>
      </c>
    </row>
    <row r="62" spans="5:7" x14ac:dyDescent="0.25">
      <c r="E62" s="2"/>
      <c r="G62" t="s">
        <v>134</v>
      </c>
    </row>
    <row r="63" spans="5:7" x14ac:dyDescent="0.25">
      <c r="E63" s="2"/>
      <c r="G63" t="s">
        <v>134</v>
      </c>
    </row>
    <row r="64" spans="5:7" x14ac:dyDescent="0.25">
      <c r="E64" s="2"/>
      <c r="G64" t="s">
        <v>134</v>
      </c>
    </row>
    <row r="65" spans="5:7" x14ac:dyDescent="0.25">
      <c r="E65" s="2"/>
      <c r="G65" t="s">
        <v>134</v>
      </c>
    </row>
    <row r="66" spans="5:7" x14ac:dyDescent="0.25">
      <c r="E66" s="2"/>
      <c r="G66" t="s">
        <v>134</v>
      </c>
    </row>
    <row r="67" spans="5:7" x14ac:dyDescent="0.25">
      <c r="E67" s="2"/>
      <c r="G67" t="s">
        <v>134</v>
      </c>
    </row>
    <row r="68" spans="5:7" x14ac:dyDescent="0.25">
      <c r="E68" s="2"/>
      <c r="G68" t="s">
        <v>134</v>
      </c>
    </row>
    <row r="69" spans="5:7" x14ac:dyDescent="0.25">
      <c r="E69" s="2"/>
      <c r="G69" t="s">
        <v>134</v>
      </c>
    </row>
    <row r="70" spans="5:7" x14ac:dyDescent="0.25">
      <c r="E70" s="2"/>
      <c r="G70" t="s">
        <v>134</v>
      </c>
    </row>
    <row r="71" spans="5:7" x14ac:dyDescent="0.25">
      <c r="E71" s="2"/>
      <c r="G71" t="s">
        <v>134</v>
      </c>
    </row>
    <row r="72" spans="5:7" x14ac:dyDescent="0.25">
      <c r="E72" s="2"/>
      <c r="G72" t="s">
        <v>134</v>
      </c>
    </row>
    <row r="73" spans="5:7" x14ac:dyDescent="0.25">
      <c r="E73" s="2"/>
      <c r="G73" t="s">
        <v>134</v>
      </c>
    </row>
    <row r="74" spans="5:7" x14ac:dyDescent="0.25">
      <c r="E74" s="2"/>
      <c r="G74" t="s">
        <v>134</v>
      </c>
    </row>
    <row r="75" spans="5:7" x14ac:dyDescent="0.25">
      <c r="E75" s="2"/>
      <c r="G75" t="s">
        <v>134</v>
      </c>
    </row>
    <row r="76" spans="5:7" x14ac:dyDescent="0.25">
      <c r="E76" s="2"/>
      <c r="G76" t="s">
        <v>134</v>
      </c>
    </row>
  </sheetData>
  <sortState xmlns:xlrd2="http://schemas.microsoft.com/office/spreadsheetml/2017/richdata2" ref="A2:G2">
    <sortCondition ref="E2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0"/>
  <dimension ref="A1:AR8"/>
  <sheetViews>
    <sheetView workbookViewId="0">
      <selection activeCell="F3" sqref="F3"/>
    </sheetView>
  </sheetViews>
  <sheetFormatPr defaultRowHeight="15" x14ac:dyDescent="0.25"/>
  <cols>
    <col min="3" max="3" width="15.42578125" bestFit="1" customWidth="1"/>
  </cols>
  <sheetData>
    <row r="1" spans="1:44" x14ac:dyDescent="0.25">
      <c r="A1" s="1" t="s">
        <v>23</v>
      </c>
      <c r="B1" s="1" t="s">
        <v>20</v>
      </c>
      <c r="C1" s="4" t="s">
        <v>95</v>
      </c>
      <c r="AR1">
        <v>7</v>
      </c>
    </row>
    <row r="2" spans="1:44" x14ac:dyDescent="0.25">
      <c r="A2">
        <v>3</v>
      </c>
      <c r="B2">
        <v>2</v>
      </c>
      <c r="C2" t="s">
        <v>128</v>
      </c>
    </row>
    <row r="3" spans="1:44" x14ac:dyDescent="0.25">
      <c r="A3">
        <v>6</v>
      </c>
      <c r="B3">
        <v>3</v>
      </c>
      <c r="C3" t="s">
        <v>128</v>
      </c>
    </row>
    <row r="4" spans="1:44" x14ac:dyDescent="0.25">
      <c r="A4">
        <v>2</v>
      </c>
      <c r="B4">
        <v>2</v>
      </c>
      <c r="C4" t="s">
        <v>127</v>
      </c>
    </row>
    <row r="5" spans="1:44" x14ac:dyDescent="0.25">
      <c r="A5">
        <v>5</v>
      </c>
      <c r="B5">
        <v>3</v>
      </c>
      <c r="C5" t="s">
        <v>127</v>
      </c>
    </row>
    <row r="6" spans="1:44" x14ac:dyDescent="0.25">
      <c r="A6">
        <v>7</v>
      </c>
      <c r="B6">
        <v>3</v>
      </c>
      <c r="C6" t="s">
        <v>127</v>
      </c>
    </row>
    <row r="7" spans="1:44" x14ac:dyDescent="0.25">
      <c r="A7">
        <v>1</v>
      </c>
      <c r="B7">
        <v>1</v>
      </c>
      <c r="C7" t="s">
        <v>126</v>
      </c>
    </row>
    <row r="8" spans="1:44" x14ac:dyDescent="0.25">
      <c r="A8">
        <v>4</v>
      </c>
      <c r="B8">
        <v>2</v>
      </c>
      <c r="C8" t="s">
        <v>129</v>
      </c>
    </row>
  </sheetData>
  <sortState xmlns:xlrd2="http://schemas.microsoft.com/office/spreadsheetml/2017/richdata2" ref="A2:C8">
    <sortCondition ref="C2:C8"/>
  </sortState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1"/>
  <dimension ref="A1:AR5"/>
  <sheetViews>
    <sheetView workbookViewId="0">
      <selection activeCell="F3" sqref="F3"/>
    </sheetView>
  </sheetViews>
  <sheetFormatPr defaultRowHeight="15" x14ac:dyDescent="0.25"/>
  <cols>
    <col min="3" max="3" width="16.42578125" bestFit="1" customWidth="1"/>
  </cols>
  <sheetData>
    <row r="1" spans="1:44" x14ac:dyDescent="0.25">
      <c r="A1" s="1" t="s">
        <v>23</v>
      </c>
      <c r="B1" s="1" t="s">
        <v>20</v>
      </c>
      <c r="C1" s="4" t="s">
        <v>96</v>
      </c>
      <c r="AR1">
        <v>4</v>
      </c>
    </row>
    <row r="2" spans="1:44" x14ac:dyDescent="0.25">
      <c r="A2">
        <v>1</v>
      </c>
      <c r="B2">
        <v>1</v>
      </c>
      <c r="C2" t="s">
        <v>130</v>
      </c>
    </row>
    <row r="3" spans="1:44" x14ac:dyDescent="0.25">
      <c r="A3">
        <v>4</v>
      </c>
      <c r="B3">
        <v>4</v>
      </c>
      <c r="C3" t="s">
        <v>128</v>
      </c>
    </row>
    <row r="4" spans="1:44" x14ac:dyDescent="0.25">
      <c r="A4">
        <v>2</v>
      </c>
      <c r="B4">
        <v>2</v>
      </c>
      <c r="C4" t="s">
        <v>131</v>
      </c>
    </row>
    <row r="5" spans="1:44" x14ac:dyDescent="0.25">
      <c r="A5">
        <v>3</v>
      </c>
      <c r="B5">
        <v>3</v>
      </c>
      <c r="C5" t="s">
        <v>132</v>
      </c>
    </row>
  </sheetData>
  <sortState xmlns:xlrd2="http://schemas.microsoft.com/office/spreadsheetml/2017/richdata2" ref="A2:C5">
    <sortCondition ref="C2:C5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3"/>
  <dimension ref="A1:C11"/>
  <sheetViews>
    <sheetView workbookViewId="0">
      <selection activeCell="F3" sqref="F3"/>
    </sheetView>
  </sheetViews>
  <sheetFormatPr defaultRowHeight="15" x14ac:dyDescent="0.25"/>
  <cols>
    <col min="2" max="2" width="10.42578125" bestFit="1" customWidth="1"/>
  </cols>
  <sheetData>
    <row r="1" spans="1:3" x14ac:dyDescent="0.25">
      <c r="A1" s="8" t="s">
        <v>94</v>
      </c>
      <c r="B1" s="8" t="s">
        <v>15</v>
      </c>
      <c r="C1" s="8" t="s">
        <v>17</v>
      </c>
    </row>
    <row r="2" spans="1:3" x14ac:dyDescent="0.25">
      <c r="A2">
        <v>1</v>
      </c>
      <c r="B2" s="2"/>
    </row>
    <row r="3" spans="1:3" x14ac:dyDescent="0.25">
      <c r="A3">
        <v>2</v>
      </c>
      <c r="B3" s="2"/>
    </row>
    <row r="4" spans="1:3" x14ac:dyDescent="0.25">
      <c r="A4">
        <v>3</v>
      </c>
      <c r="B4" s="2"/>
    </row>
    <row r="5" spans="1:3" x14ac:dyDescent="0.25">
      <c r="A5">
        <v>4</v>
      </c>
      <c r="B5" s="2"/>
    </row>
    <row r="6" spans="1:3" x14ac:dyDescent="0.25">
      <c r="B6" s="2"/>
    </row>
    <row r="7" spans="1:3" x14ac:dyDescent="0.25">
      <c r="B7" s="2"/>
    </row>
    <row r="8" spans="1:3" x14ac:dyDescent="0.25">
      <c r="B8" s="2"/>
    </row>
    <row r="9" spans="1:3" x14ac:dyDescent="0.25">
      <c r="B9" s="2"/>
    </row>
    <row r="10" spans="1:3" x14ac:dyDescent="0.25">
      <c r="B10" s="2"/>
    </row>
    <row r="11" spans="1:3" x14ac:dyDescent="0.25">
      <c r="B11" s="2"/>
    </row>
  </sheetData>
  <sortState xmlns:xlrd2="http://schemas.microsoft.com/office/spreadsheetml/2017/richdata2" ref="A1:C2">
    <sortCondition descending="1" ref="C1:C2"/>
  </sortState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2"/>
  <dimension ref="A1:D38"/>
  <sheetViews>
    <sheetView workbookViewId="0">
      <selection activeCell="F3" sqref="F3"/>
    </sheetView>
  </sheetViews>
  <sheetFormatPr defaultRowHeight="15" x14ac:dyDescent="0.25"/>
  <cols>
    <col min="1" max="1" width="11.42578125" customWidth="1"/>
  </cols>
  <sheetData>
    <row r="1" spans="1:4" x14ac:dyDescent="0.25">
      <c r="A1" s="8" t="s">
        <v>14</v>
      </c>
      <c r="B1" s="26" t="s">
        <v>90</v>
      </c>
      <c r="C1" s="26" t="s">
        <v>89</v>
      </c>
      <c r="D1" s="8"/>
    </row>
    <row r="2" spans="1:4" x14ac:dyDescent="0.25">
      <c r="A2" s="2">
        <v>45000</v>
      </c>
      <c r="B2" s="27">
        <v>120</v>
      </c>
    </row>
    <row r="3" spans="1:4" x14ac:dyDescent="0.25">
      <c r="A3" s="2"/>
      <c r="C3" s="27"/>
    </row>
    <row r="4" spans="1:4" x14ac:dyDescent="0.25">
      <c r="A4" s="2"/>
      <c r="C4" s="27"/>
    </row>
    <row r="5" spans="1:4" x14ac:dyDescent="0.25">
      <c r="A5" s="2"/>
      <c r="B5" s="27"/>
      <c r="C5" s="27"/>
    </row>
    <row r="6" spans="1:4" x14ac:dyDescent="0.25">
      <c r="A6" s="2"/>
      <c r="B6" s="27"/>
      <c r="C6" s="27"/>
    </row>
    <row r="7" spans="1:4" x14ac:dyDescent="0.25">
      <c r="A7" s="2"/>
      <c r="B7" s="27"/>
      <c r="C7" s="27"/>
    </row>
    <row r="8" spans="1:4" x14ac:dyDescent="0.25">
      <c r="A8" s="2"/>
      <c r="B8" s="27"/>
    </row>
    <row r="9" spans="1:4" x14ac:dyDescent="0.25">
      <c r="A9" s="2"/>
      <c r="B9" s="27"/>
      <c r="C9" s="27"/>
    </row>
    <row r="10" spans="1:4" x14ac:dyDescent="0.25">
      <c r="A10" s="2"/>
      <c r="B10" s="27"/>
      <c r="C10" s="27"/>
    </row>
    <row r="11" spans="1:4" x14ac:dyDescent="0.25">
      <c r="A11" s="2"/>
      <c r="C11" s="27"/>
    </row>
    <row r="12" spans="1:4" x14ac:dyDescent="0.25">
      <c r="A12" s="2"/>
      <c r="C12" s="27"/>
    </row>
    <row r="13" spans="1:4" x14ac:dyDescent="0.25">
      <c r="A13" s="2"/>
    </row>
    <row r="14" spans="1:4" x14ac:dyDescent="0.25">
      <c r="A14" s="2"/>
    </row>
    <row r="15" spans="1:4" x14ac:dyDescent="0.25">
      <c r="A15" s="2"/>
    </row>
    <row r="16" spans="1:4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4"/>
  <dimension ref="A1:M90"/>
  <sheetViews>
    <sheetView topLeftCell="A61" workbookViewId="0">
      <selection activeCell="F3" sqref="F3"/>
    </sheetView>
  </sheetViews>
  <sheetFormatPr defaultRowHeight="15" x14ac:dyDescent="0.25"/>
  <cols>
    <col min="1" max="1" width="16" bestFit="1" customWidth="1"/>
    <col min="3" max="3" width="12.85546875" bestFit="1" customWidth="1"/>
    <col min="4" max="4" width="13.85546875" bestFit="1" customWidth="1"/>
    <col min="5" max="5" width="12.85546875" bestFit="1" customWidth="1"/>
  </cols>
  <sheetData>
    <row r="1" spans="1:6" x14ac:dyDescent="0.25">
      <c r="A1" s="8" t="s">
        <v>85</v>
      </c>
      <c r="B1" s="8" t="s">
        <v>86</v>
      </c>
      <c r="C1" s="8" t="s">
        <v>87</v>
      </c>
      <c r="D1" s="8" t="s">
        <v>84</v>
      </c>
    </row>
    <row r="2" spans="1:6" x14ac:dyDescent="0.25">
      <c r="A2" s="18">
        <f>D70</f>
        <v>0</v>
      </c>
      <c r="B2" s="18">
        <f>$E$70</f>
        <v>0</v>
      </c>
      <c r="C2" s="19">
        <f>A2-B2</f>
        <v>0</v>
      </c>
      <c r="D2" s="24">
        <f>IFERROR(ROUNDUP(IF(B2/A2*100&gt;=10000%,100,B2/A2*100),1),0)</f>
        <v>0</v>
      </c>
      <c r="E2" s="24"/>
    </row>
    <row r="4" spans="1:6" x14ac:dyDescent="0.25">
      <c r="A4" s="10" t="s">
        <v>80</v>
      </c>
      <c r="B4" s="10" t="s">
        <v>79</v>
      </c>
      <c r="C4" s="10" t="s">
        <v>82</v>
      </c>
      <c r="D4" s="10" t="s">
        <v>81</v>
      </c>
      <c r="E4" s="10" t="s">
        <v>83</v>
      </c>
      <c r="F4" s="11" t="s">
        <v>84</v>
      </c>
    </row>
    <row r="5" spans="1:6" x14ac:dyDescent="0.25">
      <c r="A5" s="12">
        <v>50</v>
      </c>
      <c r="B5" s="12">
        <v>180</v>
      </c>
      <c r="C5" s="12">
        <v>180</v>
      </c>
      <c r="D5" s="12" t="str">
        <f>B18&amp;" "&amp;B19</f>
        <v xml:space="preserve"> </v>
      </c>
      <c r="E5" s="12">
        <v>180</v>
      </c>
      <c r="F5" s="34">
        <f>D2</f>
        <v>0</v>
      </c>
    </row>
    <row r="6" spans="1:6" x14ac:dyDescent="0.25">
      <c r="A6" s="12">
        <v>80</v>
      </c>
      <c r="B6" s="12">
        <f>$B$5/100*A5</f>
        <v>90</v>
      </c>
      <c r="C6" s="12">
        <v>9</v>
      </c>
      <c r="D6" s="13">
        <v>0</v>
      </c>
      <c r="E6" s="12">
        <f>((B5/100)*F5)-1</f>
        <v>-1</v>
      </c>
      <c r="F6" s="14"/>
    </row>
    <row r="7" spans="1:6" x14ac:dyDescent="0.25">
      <c r="A7" s="12"/>
      <c r="B7" s="12">
        <f>$B$5/100*(A6-A5)</f>
        <v>54</v>
      </c>
      <c r="C7" s="12">
        <v>18</v>
      </c>
      <c r="D7" s="13">
        <v>0.1</v>
      </c>
      <c r="E7" s="12">
        <v>1</v>
      </c>
      <c r="F7" s="12"/>
    </row>
    <row r="8" spans="1:6" x14ac:dyDescent="0.25">
      <c r="A8" s="12"/>
      <c r="B8" s="12">
        <f>B5*2-SUM(B5:B7)</f>
        <v>36</v>
      </c>
      <c r="C8" s="12">
        <v>18</v>
      </c>
      <c r="D8" s="13">
        <v>0.2</v>
      </c>
      <c r="E8" s="12">
        <f>360-SUM(E5:E7)</f>
        <v>180</v>
      </c>
      <c r="F8" s="12"/>
    </row>
    <row r="9" spans="1:6" x14ac:dyDescent="0.25">
      <c r="A9" s="12"/>
      <c r="B9" s="12"/>
      <c r="C9" s="12">
        <v>18</v>
      </c>
      <c r="D9" s="13">
        <v>0.3</v>
      </c>
      <c r="E9" s="12"/>
      <c r="F9" s="12"/>
    </row>
    <row r="10" spans="1:6" x14ac:dyDescent="0.25">
      <c r="A10" s="12"/>
      <c r="B10" s="12"/>
      <c r="C10" s="12">
        <v>18</v>
      </c>
      <c r="D10" s="13">
        <v>0.4</v>
      </c>
      <c r="E10" s="12"/>
      <c r="F10" s="12"/>
    </row>
    <row r="11" spans="1:6" x14ac:dyDescent="0.25">
      <c r="A11" s="12"/>
      <c r="B11" s="12"/>
      <c r="C11" s="12">
        <v>18</v>
      </c>
      <c r="D11" s="13">
        <v>0.5</v>
      </c>
      <c r="E11" s="12"/>
      <c r="F11" s="12"/>
    </row>
    <row r="12" spans="1:6" x14ac:dyDescent="0.25">
      <c r="A12" s="12"/>
      <c r="B12" s="12"/>
      <c r="C12" s="12">
        <v>18</v>
      </c>
      <c r="D12" s="13">
        <v>0.6</v>
      </c>
      <c r="E12" s="12"/>
      <c r="F12" s="12"/>
    </row>
    <row r="13" spans="1:6" x14ac:dyDescent="0.25">
      <c r="A13" s="12"/>
      <c r="B13" s="12"/>
      <c r="C13" s="12">
        <v>18</v>
      </c>
      <c r="D13" s="13">
        <v>0.7</v>
      </c>
      <c r="E13" s="12"/>
      <c r="F13" s="12"/>
    </row>
    <row r="14" spans="1:6" x14ac:dyDescent="0.25">
      <c r="A14" s="12"/>
      <c r="B14" s="12"/>
      <c r="C14" s="12">
        <v>18</v>
      </c>
      <c r="D14" s="13">
        <v>0.8</v>
      </c>
      <c r="E14" s="12"/>
      <c r="F14" s="12"/>
    </row>
    <row r="15" spans="1:6" x14ac:dyDescent="0.25">
      <c r="A15" s="12"/>
      <c r="B15" s="12"/>
      <c r="C15" s="12">
        <v>18</v>
      </c>
      <c r="D15" s="13">
        <v>0.9</v>
      </c>
      <c r="E15" s="12"/>
      <c r="F15" s="12"/>
    </row>
    <row r="16" spans="1:6" x14ac:dyDescent="0.25">
      <c r="A16" s="12"/>
      <c r="B16" s="12"/>
      <c r="C16" s="12">
        <v>9</v>
      </c>
      <c r="D16" s="13">
        <v>1</v>
      </c>
      <c r="E16" s="12"/>
      <c r="F16" s="12"/>
    </row>
    <row r="17" spans="1:6" x14ac:dyDescent="0.25">
      <c r="A17" s="15"/>
      <c r="B17" s="15"/>
      <c r="C17" s="15"/>
      <c r="D17" s="16"/>
      <c r="E17" s="16"/>
      <c r="F17" s="16"/>
    </row>
    <row r="18" spans="1:6" x14ac:dyDescent="0.25">
      <c r="A18" s="15"/>
      <c r="B18" s="15"/>
      <c r="C18" s="16"/>
      <c r="D18" s="16"/>
      <c r="E18" s="16"/>
      <c r="F18" s="16"/>
    </row>
    <row r="19" spans="1:6" x14ac:dyDescent="0.25">
      <c r="A19" s="15"/>
      <c r="B19" s="15"/>
      <c r="C19" s="16"/>
      <c r="D19" s="16"/>
      <c r="E19" s="16"/>
      <c r="F19" s="16"/>
    </row>
    <row r="20" spans="1:6" x14ac:dyDescent="0.25">
      <c r="A20" s="15"/>
      <c r="B20" s="15"/>
    </row>
    <row r="27" spans="1:6" x14ac:dyDescent="0.25">
      <c r="A27" s="8" t="s">
        <v>88</v>
      </c>
      <c r="B27" s="9" t="s">
        <v>89</v>
      </c>
      <c r="C27" s="8" t="s">
        <v>17</v>
      </c>
      <c r="D27" s="8" t="s">
        <v>84</v>
      </c>
    </row>
    <row r="28" spans="1:6" x14ac:dyDescent="0.25">
      <c r="A28" s="1">
        <v>1</v>
      </c>
      <c r="B28">
        <f>IFERROR(VLOOKUP($A28,'DADOS GRAFICOS'!$A$1:$C$5,2,0),"")</f>
        <v>0</v>
      </c>
      <c r="C28">
        <f>IFERROR(VLOOKUP($A28,'DADOS GRAFICOS'!$A$1:$C$5,3,0),"")</f>
        <v>0</v>
      </c>
      <c r="D28" s="17">
        <f>IFERROR(C28/$C$33*100,0)</f>
        <v>0</v>
      </c>
    </row>
    <row r="29" spans="1:6" x14ac:dyDescent="0.25">
      <c r="A29" s="1">
        <v>2</v>
      </c>
      <c r="B29">
        <f>IFERROR(VLOOKUP($A29,'DADOS GRAFICOS'!$A$1:$C$5,2,0),"")</f>
        <v>0</v>
      </c>
      <c r="C29">
        <f>IFERROR(VLOOKUP($A29,'DADOS GRAFICOS'!$A$1:$C$5,3,0),"")</f>
        <v>0</v>
      </c>
      <c r="D29" s="17">
        <f>IFERROR(C29/$C$33*100,0)</f>
        <v>0</v>
      </c>
    </row>
    <row r="30" spans="1:6" x14ac:dyDescent="0.25">
      <c r="A30" s="1">
        <v>3</v>
      </c>
      <c r="B30">
        <f>IFERROR(VLOOKUP($A30,'DADOS GRAFICOS'!$A$1:$C$5,2,0),"")</f>
        <v>0</v>
      </c>
      <c r="C30">
        <f>IFERROR(VLOOKUP($A30,'DADOS GRAFICOS'!$A$1:$C$5,3,0),"")</f>
        <v>0</v>
      </c>
      <c r="D30" s="17">
        <f>IFERROR(C30/$C$33*100,0)</f>
        <v>0</v>
      </c>
    </row>
    <row r="31" spans="1:6" x14ac:dyDescent="0.25">
      <c r="A31" s="1">
        <v>4</v>
      </c>
      <c r="B31">
        <f>IFERROR(VLOOKUP($A31,'DADOS GRAFICOS'!$A$1:$C$5,2,0),"")</f>
        <v>0</v>
      </c>
      <c r="C31">
        <f>IFERROR(VLOOKUP($A31,'DADOS GRAFICOS'!$A$1:$C$5,3,0),"")</f>
        <v>0</v>
      </c>
      <c r="D31" s="17">
        <f>IFERROR(C31/$C$33*100,0)</f>
        <v>0</v>
      </c>
    </row>
    <row r="32" spans="1:6" x14ac:dyDescent="0.25">
      <c r="A32" s="1"/>
      <c r="C32" s="18"/>
      <c r="D32" s="17"/>
    </row>
    <row r="33" spans="1:13" x14ac:dyDescent="0.25">
      <c r="B33" s="8" t="s">
        <v>78</v>
      </c>
      <c r="C33" s="20">
        <f>SUM(C28:C32)</f>
        <v>0</v>
      </c>
      <c r="D33" s="21"/>
    </row>
    <row r="35" spans="1:13" x14ac:dyDescent="0.25">
      <c r="G35" t="str">
        <f>IF($B28=0,"",$B28)</f>
        <v/>
      </c>
      <c r="I35" t="str">
        <f>IF($B29=0,"",$B29)</f>
        <v/>
      </c>
      <c r="K35" t="str">
        <f>IF($B30=0,"",$B30)</f>
        <v/>
      </c>
      <c r="M35" t="str">
        <f>IF($B31=0,"",$B31)</f>
        <v/>
      </c>
    </row>
    <row r="38" spans="1:13" x14ac:dyDescent="0.25">
      <c r="A38" s="8" t="s">
        <v>14</v>
      </c>
      <c r="B38" s="9" t="s">
        <v>90</v>
      </c>
      <c r="C38" s="8" t="s">
        <v>89</v>
      </c>
    </row>
    <row r="39" spans="1:13" x14ac:dyDescent="0.25">
      <c r="A39" s="23">
        <v>1</v>
      </c>
      <c r="B39" s="1">
        <v>0</v>
      </c>
      <c r="C39" s="1">
        <v>0</v>
      </c>
    </row>
    <row r="40" spans="1:13" x14ac:dyDescent="0.25">
      <c r="A40" s="22">
        <v>2</v>
      </c>
      <c r="B40" s="1">
        <v>0</v>
      </c>
      <c r="C40" s="1">
        <v>0</v>
      </c>
    </row>
    <row r="41" spans="1:13" x14ac:dyDescent="0.25">
      <c r="A41" s="22">
        <v>3</v>
      </c>
      <c r="B41" s="1">
        <v>0</v>
      </c>
      <c r="C41" s="1">
        <v>0</v>
      </c>
    </row>
    <row r="42" spans="1:13" x14ac:dyDescent="0.25">
      <c r="A42" s="22">
        <v>4</v>
      </c>
      <c r="B42" s="1">
        <v>0</v>
      </c>
      <c r="C42" s="1">
        <v>0</v>
      </c>
    </row>
    <row r="43" spans="1:13" x14ac:dyDescent="0.25">
      <c r="A43" s="22">
        <v>5</v>
      </c>
      <c r="B43" s="1">
        <v>0</v>
      </c>
      <c r="C43" s="1">
        <v>0</v>
      </c>
    </row>
    <row r="44" spans="1:13" x14ac:dyDescent="0.25">
      <c r="A44" s="22">
        <v>6</v>
      </c>
      <c r="B44" s="1">
        <v>0</v>
      </c>
      <c r="C44" s="1">
        <v>0</v>
      </c>
    </row>
    <row r="45" spans="1:13" x14ac:dyDescent="0.25">
      <c r="A45" s="22">
        <v>7</v>
      </c>
      <c r="B45" s="1">
        <v>0</v>
      </c>
      <c r="C45" s="1">
        <v>0</v>
      </c>
    </row>
    <row r="46" spans="1:13" x14ac:dyDescent="0.25">
      <c r="A46" s="22">
        <v>8</v>
      </c>
      <c r="B46" s="1">
        <v>0</v>
      </c>
      <c r="C46" s="1">
        <v>0</v>
      </c>
    </row>
    <row r="47" spans="1:13" x14ac:dyDescent="0.25">
      <c r="A47" s="22">
        <v>9</v>
      </c>
      <c r="B47" s="1">
        <v>0</v>
      </c>
      <c r="C47" s="1">
        <v>0</v>
      </c>
    </row>
    <row r="48" spans="1:13" x14ac:dyDescent="0.25">
      <c r="A48" s="22">
        <v>10</v>
      </c>
      <c r="B48" s="1">
        <v>0</v>
      </c>
      <c r="C48" s="1">
        <v>0</v>
      </c>
    </row>
    <row r="49" spans="1:3" x14ac:dyDescent="0.25">
      <c r="A49" s="22">
        <v>11</v>
      </c>
      <c r="B49" s="1">
        <v>0</v>
      </c>
      <c r="C49" s="1">
        <v>0</v>
      </c>
    </row>
    <row r="50" spans="1:3" x14ac:dyDescent="0.25">
      <c r="A50" s="22">
        <v>12</v>
      </c>
      <c r="B50" s="1">
        <v>0</v>
      </c>
      <c r="C50" s="1">
        <v>0</v>
      </c>
    </row>
    <row r="51" spans="1:3" x14ac:dyDescent="0.25">
      <c r="A51" s="22">
        <v>13</v>
      </c>
      <c r="B51" s="1">
        <v>0</v>
      </c>
      <c r="C51" s="1">
        <v>0</v>
      </c>
    </row>
    <row r="52" spans="1:3" x14ac:dyDescent="0.25">
      <c r="A52" s="22">
        <v>14</v>
      </c>
      <c r="B52" s="1">
        <v>0</v>
      </c>
      <c r="C52" s="1">
        <v>0</v>
      </c>
    </row>
    <row r="53" spans="1:3" x14ac:dyDescent="0.25">
      <c r="A53" s="22">
        <v>15</v>
      </c>
      <c r="B53" s="1">
        <v>0</v>
      </c>
      <c r="C53" s="1">
        <v>0</v>
      </c>
    </row>
    <row r="54" spans="1:3" x14ac:dyDescent="0.25">
      <c r="A54" s="22">
        <v>16</v>
      </c>
      <c r="B54" s="1">
        <v>0</v>
      </c>
      <c r="C54" s="1">
        <v>0</v>
      </c>
    </row>
    <row r="55" spans="1:3" x14ac:dyDescent="0.25">
      <c r="A55" s="22">
        <v>17</v>
      </c>
      <c r="B55" s="1">
        <v>0</v>
      </c>
      <c r="C55" s="1">
        <v>0</v>
      </c>
    </row>
    <row r="56" spans="1:3" x14ac:dyDescent="0.25">
      <c r="A56" s="22">
        <v>18</v>
      </c>
      <c r="B56" s="1">
        <v>0</v>
      </c>
      <c r="C56" s="1">
        <v>0</v>
      </c>
    </row>
    <row r="57" spans="1:3" x14ac:dyDescent="0.25">
      <c r="A57" s="22">
        <v>19</v>
      </c>
      <c r="B57" s="1">
        <v>0</v>
      </c>
      <c r="C57" s="1">
        <v>0</v>
      </c>
    </row>
    <row r="58" spans="1:3" x14ac:dyDescent="0.25">
      <c r="A58" s="22">
        <v>20</v>
      </c>
      <c r="B58" s="1">
        <v>0</v>
      </c>
      <c r="C58" s="1">
        <v>0</v>
      </c>
    </row>
    <row r="59" spans="1:3" x14ac:dyDescent="0.25">
      <c r="A59" s="22">
        <v>21</v>
      </c>
      <c r="B59" s="1">
        <v>0</v>
      </c>
      <c r="C59" s="1">
        <v>0</v>
      </c>
    </row>
    <row r="60" spans="1:3" x14ac:dyDescent="0.25">
      <c r="A60" s="22">
        <v>22</v>
      </c>
      <c r="B60" s="1">
        <v>0</v>
      </c>
      <c r="C60" s="1">
        <v>0</v>
      </c>
    </row>
    <row r="61" spans="1:3" x14ac:dyDescent="0.25">
      <c r="A61" s="22">
        <v>23</v>
      </c>
      <c r="B61" s="1">
        <v>0</v>
      </c>
      <c r="C61" s="1">
        <v>0</v>
      </c>
    </row>
    <row r="62" spans="1:3" x14ac:dyDescent="0.25">
      <c r="A62" s="22">
        <v>24</v>
      </c>
      <c r="B62" s="1">
        <v>0</v>
      </c>
      <c r="C62" s="1">
        <v>0</v>
      </c>
    </row>
    <row r="63" spans="1:3" x14ac:dyDescent="0.25">
      <c r="A63" s="22">
        <v>25</v>
      </c>
      <c r="B63" s="1">
        <v>0</v>
      </c>
      <c r="C63" s="1">
        <v>0</v>
      </c>
    </row>
    <row r="64" spans="1:3" x14ac:dyDescent="0.25">
      <c r="A64" s="22">
        <v>26</v>
      </c>
      <c r="B64" s="1">
        <v>0</v>
      </c>
      <c r="C64" s="1">
        <v>0</v>
      </c>
    </row>
    <row r="65" spans="1:7" x14ac:dyDescent="0.25">
      <c r="A65" s="22">
        <v>27</v>
      </c>
      <c r="B65" s="1">
        <v>0</v>
      </c>
      <c r="C65" s="1">
        <v>0</v>
      </c>
    </row>
    <row r="66" spans="1:7" x14ac:dyDescent="0.25">
      <c r="A66" s="22">
        <v>28</v>
      </c>
      <c r="B66" s="1">
        <v>0</v>
      </c>
      <c r="C66" s="1">
        <v>0</v>
      </c>
    </row>
    <row r="67" spans="1:7" x14ac:dyDescent="0.25">
      <c r="A67" s="22">
        <v>29</v>
      </c>
      <c r="B67" s="1">
        <v>0</v>
      </c>
      <c r="C67" s="1">
        <v>0</v>
      </c>
    </row>
    <row r="68" spans="1:7" x14ac:dyDescent="0.25">
      <c r="A68" s="22">
        <v>30</v>
      </c>
      <c r="B68" s="1">
        <v>0</v>
      </c>
      <c r="C68" s="1">
        <v>0</v>
      </c>
    </row>
    <row r="69" spans="1:7" x14ac:dyDescent="0.25">
      <c r="A69" s="22">
        <v>31</v>
      </c>
      <c r="B69" s="1">
        <v>0</v>
      </c>
      <c r="C69" s="1">
        <v>0</v>
      </c>
    </row>
    <row r="70" spans="1:7" x14ac:dyDescent="0.25">
      <c r="A70" s="8" t="s">
        <v>78</v>
      </c>
      <c r="D70" s="8">
        <f>SUM(B39:B69)</f>
        <v>0</v>
      </c>
      <c r="E70" s="8">
        <f>SUM(C39:C69)</f>
        <v>0</v>
      </c>
      <c r="F70" s="25">
        <f>IFERROR(E70/D70,0)</f>
        <v>0</v>
      </c>
    </row>
    <row r="75" spans="1:7" x14ac:dyDescent="0.25">
      <c r="A75" s="8" t="s">
        <v>2</v>
      </c>
      <c r="B75" s="9" t="s">
        <v>13</v>
      </c>
      <c r="C75" s="8" t="s">
        <v>21</v>
      </c>
      <c r="D75" s="8" t="s">
        <v>22</v>
      </c>
      <c r="E75" s="8" t="s">
        <v>87</v>
      </c>
      <c r="F75" s="8" t="s">
        <v>91</v>
      </c>
      <c r="G75" s="8" t="s">
        <v>69</v>
      </c>
    </row>
    <row r="76" spans="1:7" x14ac:dyDescent="0.25">
      <c r="A76" s="31">
        <v>43466</v>
      </c>
      <c r="B76" t="s">
        <v>0</v>
      </c>
      <c r="C76" s="32">
        <f>SUMPRODUCT((MONTH('RECEITA E DESPESA'!$A$2:$A$65000)=MONTH($A76))*('RECEITA E DESPESA'!$B$2:$B$65000))</f>
        <v>0</v>
      </c>
      <c r="D76" s="32">
        <f>SUMPRODUCT((MONTH('RECEITA E DESPESA'!$A$2:$A$65000)=MONTH($A76))*('RECEITA E DESPESA'!$C$2:$C$65000))</f>
        <v>0</v>
      </c>
      <c r="E76" s="28">
        <f>IFERROR(C76-D76,"")</f>
        <v>0</v>
      </c>
      <c r="F76" s="33">
        <f t="shared" ref="F76:F89" si="0">IFERROR(IF(E76=0,0,D76/C76),100%)</f>
        <v>0</v>
      </c>
      <c r="G76" s="29" t="str">
        <f>IF(F76="","",IF(F76&gt;=100%,"L",IF(F76&gt;=50%,"K","J")))</f>
        <v>J</v>
      </c>
    </row>
    <row r="77" spans="1:7" x14ac:dyDescent="0.25">
      <c r="A77" s="31">
        <v>43497</v>
      </c>
      <c r="B77" t="s">
        <v>1</v>
      </c>
      <c r="C77" s="32">
        <f>SUMPRODUCT((MONTH('RECEITA E DESPESA'!$A$2:$A$65000)=MONTH($A77))*('RECEITA E DESPESA'!$B$2:$B$65000))</f>
        <v>0</v>
      </c>
      <c r="D77" s="32">
        <f>SUMPRODUCT((MONTH('RECEITA E DESPESA'!$A$2:$A$65000)=MONTH($A77))*('RECEITA E DESPESA'!$C$2:$C$65000))</f>
        <v>0</v>
      </c>
      <c r="E77" s="28">
        <f t="shared" ref="E77:E87" si="1">IFERROR(C77-D77,"")</f>
        <v>0</v>
      </c>
      <c r="F77" s="33">
        <f t="shared" si="0"/>
        <v>0</v>
      </c>
      <c r="G77" s="29" t="str">
        <f t="shared" ref="G77:G87" si="2">IF(F77="","",IF(F77&gt;=100%,"L",IF(F77&gt;=50%,"K","J")))</f>
        <v>J</v>
      </c>
    </row>
    <row r="78" spans="1:7" x14ac:dyDescent="0.25">
      <c r="A78" s="31">
        <v>43525</v>
      </c>
      <c r="B78" t="s">
        <v>3</v>
      </c>
      <c r="C78" s="32">
        <f>SUMPRODUCT((MONTH('RECEITA E DESPESA'!$A$2:$A$65000)=MONTH($A78))*('RECEITA E DESPESA'!$B$2:$B$65000))</f>
        <v>120</v>
      </c>
      <c r="D78" s="32">
        <f>SUMPRODUCT((MONTH('RECEITA E DESPESA'!$A$2:$A$65000)=MONTH($A78))*('RECEITA E DESPESA'!$C$2:$C$65000))</f>
        <v>0</v>
      </c>
      <c r="E78" s="28">
        <f t="shared" si="1"/>
        <v>120</v>
      </c>
      <c r="F78" s="33">
        <f t="shared" si="0"/>
        <v>0</v>
      </c>
      <c r="G78" s="29" t="str">
        <f t="shared" si="2"/>
        <v>J</v>
      </c>
    </row>
    <row r="79" spans="1:7" x14ac:dyDescent="0.25">
      <c r="A79" s="31">
        <v>43556</v>
      </c>
      <c r="B79" t="s">
        <v>4</v>
      </c>
      <c r="C79" s="32">
        <f>SUMPRODUCT((MONTH('RECEITA E DESPESA'!$A$2:$A$65000)=MONTH($A79))*('RECEITA E DESPESA'!$B$2:$B$65000))</f>
        <v>0</v>
      </c>
      <c r="D79" s="32">
        <f>SUMPRODUCT((MONTH('RECEITA E DESPESA'!$A$2:$A$65000)=MONTH($A79))*('RECEITA E DESPESA'!$C$2:$C$65000))</f>
        <v>0</v>
      </c>
      <c r="E79" s="28">
        <f t="shared" si="1"/>
        <v>0</v>
      </c>
      <c r="F79" s="33">
        <f t="shared" si="0"/>
        <v>0</v>
      </c>
      <c r="G79" s="29" t="str">
        <f t="shared" si="2"/>
        <v>J</v>
      </c>
    </row>
    <row r="80" spans="1:7" x14ac:dyDescent="0.25">
      <c r="A80" s="31">
        <v>43586</v>
      </c>
      <c r="B80" t="s">
        <v>5</v>
      </c>
      <c r="C80" s="32">
        <f>SUMPRODUCT((MONTH('RECEITA E DESPESA'!$A$2:$A$65000)=MONTH($A80))*('RECEITA E DESPESA'!$B$2:$B$65000))</f>
        <v>0</v>
      </c>
      <c r="D80" s="32">
        <f>SUMPRODUCT((MONTH('RECEITA E DESPESA'!$A$2:$A$65000)=MONTH($A80))*('RECEITA E DESPESA'!$C$2:$C$65000))</f>
        <v>0</v>
      </c>
      <c r="E80" s="28">
        <f t="shared" si="1"/>
        <v>0</v>
      </c>
      <c r="F80" s="33">
        <f t="shared" si="0"/>
        <v>0</v>
      </c>
      <c r="G80" s="29" t="str">
        <f t="shared" si="2"/>
        <v>J</v>
      </c>
    </row>
    <row r="81" spans="1:7" x14ac:dyDescent="0.25">
      <c r="A81" s="31">
        <v>43617</v>
      </c>
      <c r="B81" t="s">
        <v>6</v>
      </c>
      <c r="C81" s="32">
        <f>SUMPRODUCT((MONTH('RECEITA E DESPESA'!$A$2:$A$65000)=MONTH($A81))*('RECEITA E DESPESA'!$B$2:$B$65000))</f>
        <v>0</v>
      </c>
      <c r="D81" s="32">
        <f>SUMPRODUCT((MONTH('RECEITA E DESPESA'!$A$2:$A$65000)=MONTH($A81))*('RECEITA E DESPESA'!$C$2:$C$65000))</f>
        <v>0</v>
      </c>
      <c r="E81" s="28">
        <f t="shared" si="1"/>
        <v>0</v>
      </c>
      <c r="F81" s="33">
        <f t="shared" si="0"/>
        <v>0</v>
      </c>
      <c r="G81" s="29" t="str">
        <f t="shared" si="2"/>
        <v>J</v>
      </c>
    </row>
    <row r="82" spans="1:7" x14ac:dyDescent="0.25">
      <c r="A82" s="31">
        <v>43647</v>
      </c>
      <c r="B82" t="s">
        <v>7</v>
      </c>
      <c r="C82" s="32">
        <f>SUMPRODUCT((MONTH('RECEITA E DESPESA'!$A$2:$A$65000)=MONTH($A82))*('RECEITA E DESPESA'!$B$2:$B$65000))</f>
        <v>0</v>
      </c>
      <c r="D82" s="32">
        <f>SUMPRODUCT((MONTH('RECEITA E DESPESA'!$A$2:$A$65000)=MONTH($A82))*('RECEITA E DESPESA'!$C$2:$C$65000))</f>
        <v>0</v>
      </c>
      <c r="E82" s="28">
        <f t="shared" si="1"/>
        <v>0</v>
      </c>
      <c r="F82" s="33">
        <f t="shared" si="0"/>
        <v>0</v>
      </c>
      <c r="G82" s="29" t="str">
        <f t="shared" si="2"/>
        <v>J</v>
      </c>
    </row>
    <row r="83" spans="1:7" x14ac:dyDescent="0.25">
      <c r="A83" s="31">
        <v>43678</v>
      </c>
      <c r="B83" t="s">
        <v>8</v>
      </c>
      <c r="C83" s="32">
        <f>SUMPRODUCT((MONTH('RECEITA E DESPESA'!$A$2:$A$65000)=MONTH($A83))*('RECEITA E DESPESA'!$B$2:$B$65000))</f>
        <v>0</v>
      </c>
      <c r="D83" s="32">
        <f>SUMPRODUCT((MONTH('RECEITA E DESPESA'!$A$2:$A$65000)=MONTH($A83))*('RECEITA E DESPESA'!$C$2:$C$65000))</f>
        <v>0</v>
      </c>
      <c r="E83" s="28">
        <f t="shared" si="1"/>
        <v>0</v>
      </c>
      <c r="F83" s="33">
        <f t="shared" si="0"/>
        <v>0</v>
      </c>
      <c r="G83" s="29" t="str">
        <f t="shared" si="2"/>
        <v>J</v>
      </c>
    </row>
    <row r="84" spans="1:7" x14ac:dyDescent="0.25">
      <c r="A84" s="31">
        <v>43709</v>
      </c>
      <c r="B84" t="s">
        <v>9</v>
      </c>
      <c r="C84" s="32">
        <f>SUMPRODUCT((MONTH('RECEITA E DESPESA'!$A$2:$A$65000)=MONTH($A84))*('RECEITA E DESPESA'!$B$2:$B$65000))</f>
        <v>0</v>
      </c>
      <c r="D84" s="32">
        <f>SUMPRODUCT((MONTH('RECEITA E DESPESA'!$A$2:$A$65000)=MONTH($A84))*('RECEITA E DESPESA'!$C$2:$C$65000))</f>
        <v>0</v>
      </c>
      <c r="E84" s="28">
        <f t="shared" si="1"/>
        <v>0</v>
      </c>
      <c r="F84" s="33">
        <f t="shared" si="0"/>
        <v>0</v>
      </c>
      <c r="G84" s="29" t="str">
        <f t="shared" si="2"/>
        <v>J</v>
      </c>
    </row>
    <row r="85" spans="1:7" x14ac:dyDescent="0.25">
      <c r="A85" s="31">
        <v>43739</v>
      </c>
      <c r="B85" t="s">
        <v>10</v>
      </c>
      <c r="C85" s="32">
        <f>SUMPRODUCT((MONTH('RECEITA E DESPESA'!$A$2:$A$65000)=MONTH($A85))*('RECEITA E DESPESA'!$B$2:$B$65000))</f>
        <v>0</v>
      </c>
      <c r="D85" s="32">
        <f>SUMPRODUCT((MONTH('RECEITA E DESPESA'!$A$2:$A$65000)=MONTH($A85))*('RECEITA E DESPESA'!$C$2:$C$65000))</f>
        <v>0</v>
      </c>
      <c r="E85" s="28">
        <f t="shared" si="1"/>
        <v>0</v>
      </c>
      <c r="F85" s="33">
        <f t="shared" si="0"/>
        <v>0</v>
      </c>
      <c r="G85" s="29" t="str">
        <f t="shared" si="2"/>
        <v>J</v>
      </c>
    </row>
    <row r="86" spans="1:7" x14ac:dyDescent="0.25">
      <c r="A86" s="31">
        <v>43770</v>
      </c>
      <c r="B86" t="s">
        <v>11</v>
      </c>
      <c r="C86" s="32">
        <f>SUMPRODUCT((MONTH('RECEITA E DESPESA'!$A$2:$A$65000)=MONTH($A86))*('RECEITA E DESPESA'!$B$2:$B$65000))</f>
        <v>0</v>
      </c>
      <c r="D86" s="32">
        <f>SUMPRODUCT((MONTH('RECEITA E DESPESA'!$A$2:$A$65000)=MONTH($A86))*('RECEITA E DESPESA'!$C$2:$C$65000))</f>
        <v>0</v>
      </c>
      <c r="E86" s="28">
        <f t="shared" si="1"/>
        <v>0</v>
      </c>
      <c r="F86" s="33">
        <f t="shared" si="0"/>
        <v>0</v>
      </c>
      <c r="G86" s="29" t="str">
        <f t="shared" si="2"/>
        <v>J</v>
      </c>
    </row>
    <row r="87" spans="1:7" x14ac:dyDescent="0.25">
      <c r="A87" s="31">
        <v>43800</v>
      </c>
      <c r="B87" t="s">
        <v>12</v>
      </c>
      <c r="C87" s="32">
        <f>SUMPRODUCT((MONTH('RECEITA E DESPESA'!$A$2:$A$65000)=MONTH($A87))*('RECEITA E DESPESA'!$B$2:$B$65000))</f>
        <v>0</v>
      </c>
      <c r="D87" s="32">
        <f>SUMPRODUCT((MONTH('RECEITA E DESPESA'!$A$2:$A$65000)=MONTH($A87))*('RECEITA E DESPESA'!$C$2:$C$65000))</f>
        <v>0</v>
      </c>
      <c r="E87" s="28">
        <f t="shared" si="1"/>
        <v>0</v>
      </c>
      <c r="F87" s="33">
        <f t="shared" si="0"/>
        <v>0</v>
      </c>
      <c r="G87" s="29" t="str">
        <f t="shared" si="2"/>
        <v>J</v>
      </c>
    </row>
    <row r="88" spans="1:7" x14ac:dyDescent="0.25">
      <c r="C88" t="s">
        <v>93</v>
      </c>
      <c r="D88" t="s">
        <v>93</v>
      </c>
      <c r="E88" t="s">
        <v>93</v>
      </c>
    </row>
    <row r="89" spans="1:7" x14ac:dyDescent="0.25">
      <c r="B89" t="s">
        <v>78</v>
      </c>
      <c r="C89" s="30">
        <f>SUM(C76:C87)</f>
        <v>120</v>
      </c>
      <c r="D89" s="30">
        <f>SUM(D76:D87)</f>
        <v>0</v>
      </c>
      <c r="E89" s="30">
        <f>C89-D89</f>
        <v>120</v>
      </c>
      <c r="F89" s="17">
        <f t="shared" si="0"/>
        <v>0</v>
      </c>
      <c r="G89" s="29" t="str">
        <f>IF(F89="","",IF(F89&gt;=100%,"L",IF(F89&gt;=50%,"K","J")))</f>
        <v>J</v>
      </c>
    </row>
    <row r="90" spans="1:7" x14ac:dyDescent="0.25">
      <c r="G90" t="s">
        <v>92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5"/>
  <dimension ref="A1:AR3"/>
  <sheetViews>
    <sheetView topLeftCell="A3" workbookViewId="0">
      <selection activeCell="F3" sqref="F3"/>
    </sheetView>
  </sheetViews>
  <sheetFormatPr defaultRowHeight="15" x14ac:dyDescent="0.25"/>
  <sheetData>
    <row r="1" spans="1:44" x14ac:dyDescent="0.25">
      <c r="A1" t="s">
        <v>23</v>
      </c>
      <c r="B1" t="s">
        <v>20</v>
      </c>
      <c r="C1" s="3" t="s">
        <v>42</v>
      </c>
      <c r="D1" s="3" t="s">
        <v>43</v>
      </c>
      <c r="E1" s="3" t="s">
        <v>44</v>
      </c>
      <c r="F1" s="3" t="s">
        <v>45</v>
      </c>
      <c r="G1" s="3" t="s">
        <v>46</v>
      </c>
      <c r="H1" s="3" t="s">
        <v>47</v>
      </c>
      <c r="I1" s="3" t="s">
        <v>48</v>
      </c>
      <c r="J1" s="3" t="s">
        <v>49</v>
      </c>
      <c r="K1" s="3" t="s">
        <v>50</v>
      </c>
      <c r="L1" s="3" t="s">
        <v>51</v>
      </c>
      <c r="M1" s="3" t="s">
        <v>52</v>
      </c>
      <c r="N1" s="3" t="s">
        <v>53</v>
      </c>
      <c r="O1" s="3" t="s">
        <v>54</v>
      </c>
      <c r="P1" s="3" t="s">
        <v>55</v>
      </c>
      <c r="Q1" s="3" t="s">
        <v>56</v>
      </c>
      <c r="AR1">
        <v>2</v>
      </c>
    </row>
    <row r="2" spans="1:44" x14ac:dyDescent="0.25">
      <c r="A2">
        <v>1</v>
      </c>
      <c r="B2">
        <v>1</v>
      </c>
      <c r="C2" t="s">
        <v>175</v>
      </c>
      <c r="D2" t="s">
        <v>134</v>
      </c>
      <c r="E2" t="s">
        <v>134</v>
      </c>
      <c r="F2" t="s">
        <v>134</v>
      </c>
      <c r="G2" t="s">
        <v>134</v>
      </c>
      <c r="H2" t="s">
        <v>134</v>
      </c>
      <c r="I2" t="s">
        <v>134</v>
      </c>
      <c r="J2" t="s">
        <v>134</v>
      </c>
      <c r="K2" t="s">
        <v>134</v>
      </c>
      <c r="L2" t="s">
        <v>134</v>
      </c>
      <c r="M2" t="s">
        <v>134</v>
      </c>
      <c r="N2" t="s">
        <v>134</v>
      </c>
      <c r="O2" t="s">
        <v>134</v>
      </c>
      <c r="P2" t="s">
        <v>134</v>
      </c>
      <c r="Q2" t="s">
        <v>150</v>
      </c>
    </row>
    <row r="3" spans="1:44" x14ac:dyDescent="0.25">
      <c r="A3">
        <v>2</v>
      </c>
      <c r="B3">
        <v>2</v>
      </c>
      <c r="C3" t="s">
        <v>174</v>
      </c>
      <c r="D3" t="s">
        <v>134</v>
      </c>
      <c r="E3" t="s">
        <v>152</v>
      </c>
      <c r="F3" t="s">
        <v>134</v>
      </c>
      <c r="G3" t="s">
        <v>153</v>
      </c>
      <c r="H3" t="s">
        <v>154</v>
      </c>
      <c r="I3" t="s">
        <v>155</v>
      </c>
      <c r="J3" t="s">
        <v>156</v>
      </c>
      <c r="K3" t="s">
        <v>134</v>
      </c>
      <c r="L3" t="s">
        <v>134</v>
      </c>
      <c r="M3" t="s">
        <v>134</v>
      </c>
      <c r="N3" t="s">
        <v>134</v>
      </c>
      <c r="O3" t="s">
        <v>134</v>
      </c>
      <c r="P3" t="s">
        <v>134</v>
      </c>
      <c r="Q3" t="s">
        <v>172</v>
      </c>
    </row>
  </sheetData>
  <sortState xmlns:xlrd2="http://schemas.microsoft.com/office/spreadsheetml/2017/richdata2" ref="A2:Q3">
    <sortCondition ref="C2:C3"/>
  </sortState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8"/>
  <dimension ref="A1:AR8"/>
  <sheetViews>
    <sheetView topLeftCell="A2" workbookViewId="0">
      <selection activeCell="F3" sqref="F3"/>
    </sheetView>
  </sheetViews>
  <sheetFormatPr defaultRowHeight="15" x14ac:dyDescent="0.25"/>
  <cols>
    <col min="4" max="4" width="16.5703125" bestFit="1" customWidth="1"/>
  </cols>
  <sheetData>
    <row r="1" spans="1:44" x14ac:dyDescent="0.25">
      <c r="A1" t="s">
        <v>23</v>
      </c>
      <c r="B1" t="s">
        <v>20</v>
      </c>
      <c r="C1" s="3" t="s">
        <v>24</v>
      </c>
      <c r="D1" s="3" t="s">
        <v>25</v>
      </c>
      <c r="AR1">
        <v>11</v>
      </c>
    </row>
    <row r="2" spans="1:44" x14ac:dyDescent="0.25">
      <c r="A2">
        <v>1</v>
      </c>
      <c r="B2">
        <v>1</v>
      </c>
      <c r="C2" t="s">
        <v>28</v>
      </c>
      <c r="D2" t="s">
        <v>29</v>
      </c>
    </row>
    <row r="3" spans="1:44" x14ac:dyDescent="0.25">
      <c r="A3">
        <v>2</v>
      </c>
      <c r="B3">
        <v>2</v>
      </c>
      <c r="C3" t="s">
        <v>28</v>
      </c>
      <c r="D3" t="s">
        <v>31</v>
      </c>
    </row>
    <row r="4" spans="1:44" x14ac:dyDescent="0.25">
      <c r="A4">
        <v>3</v>
      </c>
      <c r="B4">
        <v>3</v>
      </c>
      <c r="C4" t="s">
        <v>28</v>
      </c>
      <c r="D4" t="s">
        <v>32</v>
      </c>
    </row>
    <row r="5" spans="1:44" x14ac:dyDescent="0.25">
      <c r="A5">
        <v>4</v>
      </c>
      <c r="B5">
        <v>4</v>
      </c>
      <c r="C5" t="s">
        <v>33</v>
      </c>
      <c r="D5" t="s">
        <v>34</v>
      </c>
    </row>
    <row r="6" spans="1:44" x14ac:dyDescent="0.25">
      <c r="A6">
        <v>5</v>
      </c>
      <c r="B6">
        <v>5</v>
      </c>
      <c r="C6" t="s">
        <v>36</v>
      </c>
      <c r="D6" t="s">
        <v>37</v>
      </c>
    </row>
    <row r="7" spans="1:44" x14ac:dyDescent="0.25">
      <c r="A7">
        <v>6</v>
      </c>
      <c r="B7">
        <v>6</v>
      </c>
      <c r="C7" t="s">
        <v>36</v>
      </c>
      <c r="D7" t="s">
        <v>38</v>
      </c>
    </row>
    <row r="8" spans="1:44" x14ac:dyDescent="0.25">
      <c r="A8">
        <v>7</v>
      </c>
      <c r="B8">
        <v>7</v>
      </c>
      <c r="C8" t="s">
        <v>40</v>
      </c>
      <c r="D8" t="s">
        <v>41</v>
      </c>
    </row>
  </sheetData>
  <sortState xmlns:xlrd2="http://schemas.microsoft.com/office/spreadsheetml/2017/richdata2" ref="A2:D8">
    <sortCondition ref="C2:C8"/>
    <sortCondition ref="D2:D8"/>
  </sortState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9"/>
  <dimension ref="A1:AR159"/>
  <sheetViews>
    <sheetView topLeftCell="A111" workbookViewId="0">
      <selection activeCell="F3" sqref="F3"/>
    </sheetView>
  </sheetViews>
  <sheetFormatPr defaultRowHeight="15" x14ac:dyDescent="0.25"/>
  <cols>
    <col min="1" max="1" width="6.5703125" bestFit="1" customWidth="1"/>
    <col min="2" max="2" width="4.5703125" bestFit="1" customWidth="1"/>
    <col min="3" max="3" width="22.5703125" bestFit="1" customWidth="1"/>
    <col min="4" max="4" width="16.5703125" bestFit="1" customWidth="1"/>
    <col min="5" max="5" width="18.42578125" bestFit="1" customWidth="1"/>
    <col min="6" max="6" width="7.85546875" bestFit="1" customWidth="1"/>
    <col min="44" max="44" width="3.85546875" bestFit="1" customWidth="1"/>
  </cols>
  <sheetData>
    <row r="1" spans="1:44" x14ac:dyDescent="0.25">
      <c r="A1" t="s">
        <v>23</v>
      </c>
      <c r="B1" t="s">
        <v>20</v>
      </c>
      <c r="C1" s="3" t="s">
        <v>24</v>
      </c>
      <c r="D1" s="3" t="s">
        <v>25</v>
      </c>
      <c r="E1" s="3" t="s">
        <v>26</v>
      </c>
      <c r="F1" s="3" t="s">
        <v>27</v>
      </c>
      <c r="AR1">
        <v>158</v>
      </c>
    </row>
    <row r="2" spans="1:44" x14ac:dyDescent="0.25">
      <c r="A2">
        <v>1</v>
      </c>
      <c r="B2">
        <v>1</v>
      </c>
      <c r="C2" t="s">
        <v>28</v>
      </c>
      <c r="D2" t="s">
        <v>29</v>
      </c>
      <c r="E2" t="s">
        <v>30</v>
      </c>
      <c r="F2">
        <v>1</v>
      </c>
    </row>
    <row r="3" spans="1:44" x14ac:dyDescent="0.25">
      <c r="A3">
        <v>2</v>
      </c>
      <c r="B3">
        <v>2</v>
      </c>
      <c r="C3" t="s">
        <v>28</v>
      </c>
      <c r="D3" t="s">
        <v>29</v>
      </c>
      <c r="E3" t="s">
        <v>30</v>
      </c>
      <c r="F3">
        <v>2</v>
      </c>
    </row>
    <row r="4" spans="1:44" x14ac:dyDescent="0.25">
      <c r="A4">
        <v>3</v>
      </c>
      <c r="B4">
        <v>3</v>
      </c>
      <c r="C4" t="s">
        <v>28</v>
      </c>
      <c r="D4" t="s">
        <v>29</v>
      </c>
      <c r="E4" t="s">
        <v>30</v>
      </c>
      <c r="F4">
        <v>3</v>
      </c>
    </row>
    <row r="5" spans="1:44" x14ac:dyDescent="0.25">
      <c r="A5">
        <v>4</v>
      </c>
      <c r="B5">
        <v>4</v>
      </c>
      <c r="C5" t="s">
        <v>28</v>
      </c>
      <c r="D5" t="s">
        <v>29</v>
      </c>
      <c r="E5" t="s">
        <v>30</v>
      </c>
      <c r="F5">
        <v>4</v>
      </c>
    </row>
    <row r="6" spans="1:44" x14ac:dyDescent="0.25">
      <c r="A6">
        <v>5</v>
      </c>
      <c r="B6">
        <v>5</v>
      </c>
      <c r="C6" t="s">
        <v>28</v>
      </c>
      <c r="D6" t="s">
        <v>29</v>
      </c>
      <c r="E6" t="s">
        <v>30</v>
      </c>
      <c r="F6">
        <v>5</v>
      </c>
    </row>
    <row r="7" spans="1:44" x14ac:dyDescent="0.25">
      <c r="A7">
        <v>6</v>
      </c>
      <c r="B7">
        <v>6</v>
      </c>
      <c r="C7" t="s">
        <v>28</v>
      </c>
      <c r="D7" t="s">
        <v>29</v>
      </c>
      <c r="E7" t="s">
        <v>30</v>
      </c>
      <c r="F7">
        <v>6</v>
      </c>
    </row>
    <row r="8" spans="1:44" x14ac:dyDescent="0.25">
      <c r="A8">
        <v>7</v>
      </c>
      <c r="B8">
        <v>7</v>
      </c>
      <c r="C8" t="s">
        <v>28</v>
      </c>
      <c r="D8" t="s">
        <v>29</v>
      </c>
      <c r="E8" t="s">
        <v>30</v>
      </c>
      <c r="F8">
        <v>7</v>
      </c>
    </row>
    <row r="9" spans="1:44" x14ac:dyDescent="0.25">
      <c r="A9">
        <v>8</v>
      </c>
      <c r="B9">
        <v>8</v>
      </c>
      <c r="C9" t="s">
        <v>28</v>
      </c>
      <c r="D9" t="s">
        <v>29</v>
      </c>
      <c r="E9" t="s">
        <v>30</v>
      </c>
      <c r="F9">
        <v>8</v>
      </c>
    </row>
    <row r="10" spans="1:44" x14ac:dyDescent="0.25">
      <c r="A10">
        <v>9</v>
      </c>
      <c r="B10">
        <v>9</v>
      </c>
      <c r="C10" t="s">
        <v>28</v>
      </c>
      <c r="D10" t="s">
        <v>29</v>
      </c>
      <c r="E10" t="s">
        <v>30</v>
      </c>
      <c r="F10">
        <v>9</v>
      </c>
    </row>
    <row r="11" spans="1:44" x14ac:dyDescent="0.25">
      <c r="A11">
        <v>10</v>
      </c>
      <c r="B11">
        <v>10</v>
      </c>
      <c r="C11" t="s">
        <v>28</v>
      </c>
      <c r="D11" t="s">
        <v>29</v>
      </c>
      <c r="E11" t="s">
        <v>30</v>
      </c>
      <c r="F11">
        <v>10</v>
      </c>
    </row>
    <row r="12" spans="1:44" x14ac:dyDescent="0.25">
      <c r="A12">
        <v>11</v>
      </c>
      <c r="B12">
        <v>11</v>
      </c>
      <c r="C12" t="s">
        <v>28</v>
      </c>
      <c r="D12" t="s">
        <v>29</v>
      </c>
      <c r="E12" t="s">
        <v>30</v>
      </c>
      <c r="F12">
        <v>11</v>
      </c>
    </row>
    <row r="13" spans="1:44" x14ac:dyDescent="0.25">
      <c r="A13">
        <v>12</v>
      </c>
      <c r="B13">
        <v>12</v>
      </c>
      <c r="C13" t="s">
        <v>28</v>
      </c>
      <c r="D13" t="s">
        <v>29</v>
      </c>
      <c r="E13" t="s">
        <v>30</v>
      </c>
      <c r="F13">
        <v>12</v>
      </c>
    </row>
    <row r="14" spans="1:44" x14ac:dyDescent="0.25">
      <c r="A14">
        <v>13</v>
      </c>
      <c r="B14">
        <v>13</v>
      </c>
      <c r="C14" t="s">
        <v>28</v>
      </c>
      <c r="D14" t="s">
        <v>29</v>
      </c>
      <c r="E14" t="s">
        <v>30</v>
      </c>
      <c r="F14">
        <v>13</v>
      </c>
    </row>
    <row r="15" spans="1:44" x14ac:dyDescent="0.25">
      <c r="A15">
        <v>14</v>
      </c>
      <c r="B15">
        <v>14</v>
      </c>
      <c r="C15" t="s">
        <v>28</v>
      </c>
      <c r="D15" t="s">
        <v>29</v>
      </c>
      <c r="E15" t="s">
        <v>30</v>
      </c>
      <c r="F15">
        <v>14</v>
      </c>
    </row>
    <row r="16" spans="1:44" x14ac:dyDescent="0.25">
      <c r="A16">
        <v>15</v>
      </c>
      <c r="B16">
        <v>15</v>
      </c>
      <c r="C16" t="s">
        <v>28</v>
      </c>
      <c r="D16" t="s">
        <v>29</v>
      </c>
      <c r="E16" t="s">
        <v>30</v>
      </c>
      <c r="F16">
        <v>15</v>
      </c>
    </row>
    <row r="17" spans="1:6" x14ac:dyDescent="0.25">
      <c r="A17">
        <v>16</v>
      </c>
      <c r="B17">
        <v>16</v>
      </c>
      <c r="C17" t="s">
        <v>28</v>
      </c>
      <c r="D17" t="s">
        <v>29</v>
      </c>
      <c r="E17" t="s">
        <v>30</v>
      </c>
      <c r="F17">
        <v>16</v>
      </c>
    </row>
    <row r="18" spans="1:6" x14ac:dyDescent="0.25">
      <c r="A18">
        <v>17</v>
      </c>
      <c r="B18">
        <v>17</v>
      </c>
      <c r="C18" t="s">
        <v>28</v>
      </c>
      <c r="D18" t="s">
        <v>29</v>
      </c>
      <c r="E18" t="s">
        <v>30</v>
      </c>
      <c r="F18">
        <v>17</v>
      </c>
    </row>
    <row r="19" spans="1:6" x14ac:dyDescent="0.25">
      <c r="A19">
        <v>18</v>
      </c>
      <c r="B19">
        <v>18</v>
      </c>
      <c r="C19" t="s">
        <v>28</v>
      </c>
      <c r="D19" t="s">
        <v>29</v>
      </c>
      <c r="E19" t="s">
        <v>30</v>
      </c>
      <c r="F19">
        <v>18</v>
      </c>
    </row>
    <row r="20" spans="1:6" x14ac:dyDescent="0.25">
      <c r="A20">
        <v>19</v>
      </c>
      <c r="B20">
        <v>19</v>
      </c>
      <c r="C20" t="s">
        <v>28</v>
      </c>
      <c r="D20" t="s">
        <v>29</v>
      </c>
      <c r="E20" t="s">
        <v>30</v>
      </c>
      <c r="F20">
        <v>19</v>
      </c>
    </row>
    <row r="21" spans="1:6" x14ac:dyDescent="0.25">
      <c r="A21">
        <v>20</v>
      </c>
      <c r="B21">
        <v>20</v>
      </c>
      <c r="C21" t="s">
        <v>28</v>
      </c>
      <c r="D21" t="s">
        <v>29</v>
      </c>
      <c r="E21" t="s">
        <v>30</v>
      </c>
      <c r="F21">
        <v>20</v>
      </c>
    </row>
    <row r="22" spans="1:6" x14ac:dyDescent="0.25">
      <c r="A22">
        <v>21</v>
      </c>
      <c r="B22">
        <v>21</v>
      </c>
      <c r="C22" t="s">
        <v>28</v>
      </c>
      <c r="D22" t="s">
        <v>29</v>
      </c>
      <c r="E22" t="s">
        <v>30</v>
      </c>
      <c r="F22">
        <v>21</v>
      </c>
    </row>
    <row r="23" spans="1:6" x14ac:dyDescent="0.25">
      <c r="A23">
        <v>22</v>
      </c>
      <c r="B23">
        <v>22</v>
      </c>
      <c r="C23" t="s">
        <v>28</v>
      </c>
      <c r="D23" t="s">
        <v>29</v>
      </c>
      <c r="E23" t="s">
        <v>30</v>
      </c>
      <c r="F23">
        <v>22</v>
      </c>
    </row>
    <row r="24" spans="1:6" x14ac:dyDescent="0.25">
      <c r="A24">
        <v>23</v>
      </c>
      <c r="B24">
        <v>23</v>
      </c>
      <c r="C24" t="s">
        <v>28</v>
      </c>
      <c r="D24" t="s">
        <v>29</v>
      </c>
      <c r="E24" t="s">
        <v>30</v>
      </c>
      <c r="F24">
        <v>23</v>
      </c>
    </row>
    <row r="25" spans="1:6" x14ac:dyDescent="0.25">
      <c r="A25">
        <v>24</v>
      </c>
      <c r="B25">
        <v>24</v>
      </c>
      <c r="C25" t="s">
        <v>28</v>
      </c>
      <c r="D25" t="s">
        <v>29</v>
      </c>
      <c r="E25" t="s">
        <v>30</v>
      </c>
      <c r="F25">
        <v>24</v>
      </c>
    </row>
    <row r="26" spans="1:6" x14ac:dyDescent="0.25">
      <c r="A26">
        <v>25</v>
      </c>
      <c r="B26">
        <v>25</v>
      </c>
      <c r="C26" t="s">
        <v>28</v>
      </c>
      <c r="D26" t="s">
        <v>29</v>
      </c>
      <c r="E26" t="s">
        <v>30</v>
      </c>
      <c r="F26">
        <v>25</v>
      </c>
    </row>
    <row r="27" spans="1:6" x14ac:dyDescent="0.25">
      <c r="A27">
        <v>26</v>
      </c>
      <c r="B27">
        <v>26</v>
      </c>
      <c r="C27" t="s">
        <v>28</v>
      </c>
      <c r="D27" t="s">
        <v>29</v>
      </c>
      <c r="E27" t="s">
        <v>30</v>
      </c>
      <c r="F27">
        <v>26</v>
      </c>
    </row>
    <row r="28" spans="1:6" x14ac:dyDescent="0.25">
      <c r="A28">
        <v>27</v>
      </c>
      <c r="B28">
        <v>27</v>
      </c>
      <c r="C28" t="s">
        <v>28</v>
      </c>
      <c r="D28" t="s">
        <v>29</v>
      </c>
      <c r="E28" t="s">
        <v>30</v>
      </c>
      <c r="F28">
        <v>27</v>
      </c>
    </row>
    <row r="29" spans="1:6" x14ac:dyDescent="0.25">
      <c r="A29">
        <v>28</v>
      </c>
      <c r="B29">
        <v>28</v>
      </c>
      <c r="C29" t="s">
        <v>28</v>
      </c>
      <c r="D29" t="s">
        <v>29</v>
      </c>
      <c r="E29" t="s">
        <v>30</v>
      </c>
      <c r="F29">
        <v>28</v>
      </c>
    </row>
    <row r="30" spans="1:6" x14ac:dyDescent="0.25">
      <c r="A30">
        <v>29</v>
      </c>
      <c r="B30">
        <v>29</v>
      </c>
      <c r="C30" t="s">
        <v>28</v>
      </c>
      <c r="D30" t="s">
        <v>29</v>
      </c>
      <c r="E30" t="s">
        <v>30</v>
      </c>
      <c r="F30">
        <v>29</v>
      </c>
    </row>
    <row r="31" spans="1:6" x14ac:dyDescent="0.25">
      <c r="A31">
        <v>30</v>
      </c>
      <c r="B31">
        <v>30</v>
      </c>
      <c r="C31" t="s">
        <v>28</v>
      </c>
      <c r="D31" t="s">
        <v>29</v>
      </c>
      <c r="E31" t="s">
        <v>30</v>
      </c>
      <c r="F31">
        <v>30</v>
      </c>
    </row>
    <row r="32" spans="1:6" x14ac:dyDescent="0.25">
      <c r="A32">
        <v>31</v>
      </c>
      <c r="B32">
        <v>31</v>
      </c>
      <c r="C32" t="s">
        <v>28</v>
      </c>
      <c r="D32" t="s">
        <v>29</v>
      </c>
      <c r="E32" t="s">
        <v>30</v>
      </c>
      <c r="F32">
        <v>31</v>
      </c>
    </row>
    <row r="33" spans="1:6" x14ac:dyDescent="0.25">
      <c r="A33">
        <v>32</v>
      </c>
      <c r="B33">
        <v>32</v>
      </c>
      <c r="C33" t="s">
        <v>28</v>
      </c>
      <c r="D33" t="s">
        <v>29</v>
      </c>
      <c r="E33" t="s">
        <v>30</v>
      </c>
      <c r="F33">
        <v>32</v>
      </c>
    </row>
    <row r="34" spans="1:6" x14ac:dyDescent="0.25">
      <c r="A34">
        <v>33</v>
      </c>
      <c r="B34">
        <v>33</v>
      </c>
      <c r="C34" t="s">
        <v>28</v>
      </c>
      <c r="D34" t="s">
        <v>29</v>
      </c>
      <c r="E34" t="s">
        <v>30</v>
      </c>
      <c r="F34">
        <v>33</v>
      </c>
    </row>
    <row r="35" spans="1:6" x14ac:dyDescent="0.25">
      <c r="A35">
        <v>34</v>
      </c>
      <c r="B35">
        <v>34</v>
      </c>
      <c r="C35" t="s">
        <v>28</v>
      </c>
      <c r="D35" t="s">
        <v>29</v>
      </c>
      <c r="E35" t="s">
        <v>30</v>
      </c>
      <c r="F35">
        <v>34</v>
      </c>
    </row>
    <row r="36" spans="1:6" x14ac:dyDescent="0.25">
      <c r="A36">
        <v>35</v>
      </c>
      <c r="B36">
        <v>35</v>
      </c>
      <c r="C36" t="s">
        <v>28</v>
      </c>
      <c r="D36" t="s">
        <v>29</v>
      </c>
      <c r="E36" t="s">
        <v>30</v>
      </c>
      <c r="F36">
        <v>35</v>
      </c>
    </row>
    <row r="37" spans="1:6" x14ac:dyDescent="0.25">
      <c r="A37">
        <v>36</v>
      </c>
      <c r="B37">
        <v>36</v>
      </c>
      <c r="C37" t="s">
        <v>28</v>
      </c>
      <c r="D37" t="s">
        <v>29</v>
      </c>
      <c r="E37" t="s">
        <v>30</v>
      </c>
      <c r="F37">
        <v>36</v>
      </c>
    </row>
    <row r="38" spans="1:6" x14ac:dyDescent="0.25">
      <c r="A38">
        <v>37</v>
      </c>
      <c r="B38">
        <v>37</v>
      </c>
      <c r="C38" t="s">
        <v>28</v>
      </c>
      <c r="D38" t="s">
        <v>29</v>
      </c>
      <c r="E38" t="s">
        <v>30</v>
      </c>
      <c r="F38">
        <v>37</v>
      </c>
    </row>
    <row r="39" spans="1:6" x14ac:dyDescent="0.25">
      <c r="A39">
        <v>38</v>
      </c>
      <c r="B39">
        <v>38</v>
      </c>
      <c r="C39" t="s">
        <v>28</v>
      </c>
      <c r="D39" t="s">
        <v>29</v>
      </c>
      <c r="E39" t="s">
        <v>30</v>
      </c>
      <c r="F39">
        <v>38</v>
      </c>
    </row>
    <row r="40" spans="1:6" x14ac:dyDescent="0.25">
      <c r="A40">
        <v>39</v>
      </c>
      <c r="B40">
        <v>39</v>
      </c>
      <c r="C40" t="s">
        <v>28</v>
      </c>
      <c r="D40" t="s">
        <v>29</v>
      </c>
      <c r="E40" t="s">
        <v>30</v>
      </c>
      <c r="F40">
        <v>39</v>
      </c>
    </row>
    <row r="41" spans="1:6" x14ac:dyDescent="0.25">
      <c r="A41">
        <v>40</v>
      </c>
      <c r="B41">
        <v>40</v>
      </c>
      <c r="C41" t="s">
        <v>28</v>
      </c>
      <c r="D41" t="s">
        <v>29</v>
      </c>
      <c r="E41" t="s">
        <v>30</v>
      </c>
      <c r="F41">
        <v>40</v>
      </c>
    </row>
    <row r="42" spans="1:6" x14ac:dyDescent="0.25">
      <c r="A42">
        <v>41</v>
      </c>
      <c r="B42">
        <v>41</v>
      </c>
      <c r="C42" t="s">
        <v>28</v>
      </c>
      <c r="D42" t="s">
        <v>29</v>
      </c>
      <c r="E42" t="s">
        <v>30</v>
      </c>
      <c r="F42">
        <v>41</v>
      </c>
    </row>
    <row r="43" spans="1:6" x14ac:dyDescent="0.25">
      <c r="A43">
        <v>42</v>
      </c>
      <c r="B43">
        <v>42</v>
      </c>
      <c r="C43" t="s">
        <v>28</v>
      </c>
      <c r="D43" t="s">
        <v>29</v>
      </c>
      <c r="E43" t="s">
        <v>30</v>
      </c>
      <c r="F43">
        <v>42</v>
      </c>
    </row>
    <row r="44" spans="1:6" x14ac:dyDescent="0.25">
      <c r="A44">
        <v>43</v>
      </c>
      <c r="B44">
        <v>43</v>
      </c>
      <c r="C44" t="s">
        <v>28</v>
      </c>
      <c r="D44" t="s">
        <v>29</v>
      </c>
      <c r="E44" t="s">
        <v>30</v>
      </c>
      <c r="F44">
        <v>43</v>
      </c>
    </row>
    <row r="45" spans="1:6" x14ac:dyDescent="0.25">
      <c r="A45">
        <v>44</v>
      </c>
      <c r="B45">
        <v>44</v>
      </c>
      <c r="C45" t="s">
        <v>28</v>
      </c>
      <c r="D45" t="s">
        <v>29</v>
      </c>
      <c r="E45" t="s">
        <v>30</v>
      </c>
      <c r="F45">
        <v>44</v>
      </c>
    </row>
    <row r="46" spans="1:6" x14ac:dyDescent="0.25">
      <c r="A46">
        <v>45</v>
      </c>
      <c r="B46">
        <v>45</v>
      </c>
      <c r="C46" t="s">
        <v>28</v>
      </c>
      <c r="D46" t="s">
        <v>29</v>
      </c>
      <c r="E46" t="s">
        <v>30</v>
      </c>
      <c r="F46">
        <v>45</v>
      </c>
    </row>
    <row r="47" spans="1:6" x14ac:dyDescent="0.25">
      <c r="A47">
        <v>46</v>
      </c>
      <c r="B47">
        <v>46</v>
      </c>
      <c r="C47" t="s">
        <v>28</v>
      </c>
      <c r="D47" t="s">
        <v>29</v>
      </c>
      <c r="E47" t="s">
        <v>30</v>
      </c>
      <c r="F47">
        <v>46</v>
      </c>
    </row>
    <row r="48" spans="1:6" x14ac:dyDescent="0.25">
      <c r="A48">
        <v>47</v>
      </c>
      <c r="B48">
        <v>47</v>
      </c>
      <c r="C48" t="s">
        <v>28</v>
      </c>
      <c r="D48" t="s">
        <v>29</v>
      </c>
      <c r="E48" t="s">
        <v>30</v>
      </c>
      <c r="F48">
        <v>47</v>
      </c>
    </row>
    <row r="49" spans="1:6" x14ac:dyDescent="0.25">
      <c r="A49">
        <v>48</v>
      </c>
      <c r="B49">
        <v>48</v>
      </c>
      <c r="C49" t="s">
        <v>28</v>
      </c>
      <c r="D49" t="s">
        <v>29</v>
      </c>
      <c r="E49" t="s">
        <v>30</v>
      </c>
      <c r="F49">
        <v>48</v>
      </c>
    </row>
    <row r="50" spans="1:6" x14ac:dyDescent="0.25">
      <c r="A50">
        <v>49</v>
      </c>
      <c r="B50">
        <v>49</v>
      </c>
      <c r="C50" t="s">
        <v>28</v>
      </c>
      <c r="D50" t="s">
        <v>29</v>
      </c>
      <c r="E50" t="s">
        <v>30</v>
      </c>
      <c r="F50">
        <v>49</v>
      </c>
    </row>
    <row r="51" spans="1:6" x14ac:dyDescent="0.25">
      <c r="A51">
        <v>50</v>
      </c>
      <c r="B51">
        <v>50</v>
      </c>
      <c r="C51" t="s">
        <v>28</v>
      </c>
      <c r="D51" t="s">
        <v>29</v>
      </c>
      <c r="E51" t="s">
        <v>30</v>
      </c>
      <c r="F51">
        <v>50</v>
      </c>
    </row>
    <row r="52" spans="1:6" x14ac:dyDescent="0.25">
      <c r="A52">
        <v>51</v>
      </c>
      <c r="B52">
        <v>51</v>
      </c>
      <c r="C52" t="s">
        <v>28</v>
      </c>
      <c r="D52" t="s">
        <v>29</v>
      </c>
      <c r="E52" t="s">
        <v>30</v>
      </c>
      <c r="F52">
        <v>51</v>
      </c>
    </row>
    <row r="53" spans="1:6" x14ac:dyDescent="0.25">
      <c r="A53">
        <v>52</v>
      </c>
      <c r="B53">
        <v>52</v>
      </c>
      <c r="C53" t="s">
        <v>28</v>
      </c>
      <c r="D53" t="s">
        <v>29</v>
      </c>
      <c r="E53" t="s">
        <v>30</v>
      </c>
      <c r="F53">
        <v>52</v>
      </c>
    </row>
    <row r="54" spans="1:6" x14ac:dyDescent="0.25">
      <c r="A54">
        <v>53</v>
      </c>
      <c r="B54">
        <v>53</v>
      </c>
      <c r="C54" t="s">
        <v>28</v>
      </c>
      <c r="D54" t="s">
        <v>29</v>
      </c>
      <c r="E54" t="s">
        <v>30</v>
      </c>
      <c r="F54">
        <v>53</v>
      </c>
    </row>
    <row r="55" spans="1:6" x14ac:dyDescent="0.25">
      <c r="A55">
        <v>54</v>
      </c>
      <c r="B55">
        <v>54</v>
      </c>
      <c r="C55" t="s">
        <v>28</v>
      </c>
      <c r="D55" t="s">
        <v>29</v>
      </c>
      <c r="E55" t="s">
        <v>30</v>
      </c>
      <c r="F55">
        <v>54</v>
      </c>
    </row>
    <row r="56" spans="1:6" x14ac:dyDescent="0.25">
      <c r="A56">
        <v>55</v>
      </c>
      <c r="B56">
        <v>55</v>
      </c>
      <c r="C56" t="s">
        <v>28</v>
      </c>
      <c r="D56" t="s">
        <v>29</v>
      </c>
      <c r="E56" t="s">
        <v>30</v>
      </c>
      <c r="F56">
        <v>55</v>
      </c>
    </row>
    <row r="57" spans="1:6" x14ac:dyDescent="0.25">
      <c r="A57">
        <v>56</v>
      </c>
      <c r="B57">
        <v>56</v>
      </c>
      <c r="C57" t="s">
        <v>28</v>
      </c>
      <c r="D57" t="s">
        <v>29</v>
      </c>
      <c r="E57" t="s">
        <v>30</v>
      </c>
      <c r="F57">
        <v>56</v>
      </c>
    </row>
    <row r="58" spans="1:6" x14ac:dyDescent="0.25">
      <c r="A58">
        <v>57</v>
      </c>
      <c r="B58">
        <v>57</v>
      </c>
      <c r="C58" t="s">
        <v>28</v>
      </c>
      <c r="D58" t="s">
        <v>29</v>
      </c>
      <c r="E58" t="s">
        <v>30</v>
      </c>
      <c r="F58">
        <v>57</v>
      </c>
    </row>
    <row r="59" spans="1:6" x14ac:dyDescent="0.25">
      <c r="A59">
        <v>58</v>
      </c>
      <c r="B59">
        <v>58</v>
      </c>
      <c r="C59" t="s">
        <v>28</v>
      </c>
      <c r="D59" t="s">
        <v>29</v>
      </c>
      <c r="E59" t="s">
        <v>30</v>
      </c>
      <c r="F59">
        <v>58</v>
      </c>
    </row>
    <row r="60" spans="1:6" x14ac:dyDescent="0.25">
      <c r="A60">
        <v>59</v>
      </c>
      <c r="B60">
        <v>59</v>
      </c>
      <c r="C60" t="s">
        <v>28</v>
      </c>
      <c r="D60" t="s">
        <v>29</v>
      </c>
      <c r="E60" t="s">
        <v>30</v>
      </c>
      <c r="F60">
        <v>59</v>
      </c>
    </row>
    <row r="61" spans="1:6" x14ac:dyDescent="0.25">
      <c r="A61">
        <v>60</v>
      </c>
      <c r="B61">
        <v>60</v>
      </c>
      <c r="C61" t="s">
        <v>28</v>
      </c>
      <c r="D61" t="s">
        <v>29</v>
      </c>
      <c r="E61" t="s">
        <v>30</v>
      </c>
      <c r="F61">
        <v>60</v>
      </c>
    </row>
    <row r="62" spans="1:6" x14ac:dyDescent="0.25">
      <c r="A62">
        <v>61</v>
      </c>
      <c r="B62">
        <v>61</v>
      </c>
      <c r="C62" t="s">
        <v>28</v>
      </c>
      <c r="D62" t="s">
        <v>31</v>
      </c>
      <c r="E62" t="s">
        <v>30</v>
      </c>
      <c r="F62">
        <v>1</v>
      </c>
    </row>
    <row r="63" spans="1:6" x14ac:dyDescent="0.25">
      <c r="A63">
        <v>62</v>
      </c>
      <c r="B63">
        <v>62</v>
      </c>
      <c r="C63" t="s">
        <v>28</v>
      </c>
      <c r="D63" t="s">
        <v>31</v>
      </c>
      <c r="E63" t="s">
        <v>30</v>
      </c>
      <c r="F63">
        <v>2</v>
      </c>
    </row>
    <row r="64" spans="1:6" x14ac:dyDescent="0.25">
      <c r="A64">
        <v>63</v>
      </c>
      <c r="B64">
        <v>63</v>
      </c>
      <c r="C64" t="s">
        <v>28</v>
      </c>
      <c r="D64" t="s">
        <v>31</v>
      </c>
      <c r="E64" t="s">
        <v>30</v>
      </c>
      <c r="F64">
        <v>3</v>
      </c>
    </row>
    <row r="65" spans="1:6" x14ac:dyDescent="0.25">
      <c r="A65">
        <v>64</v>
      </c>
      <c r="B65">
        <v>64</v>
      </c>
      <c r="C65" t="s">
        <v>28</v>
      </c>
      <c r="D65" t="s">
        <v>31</v>
      </c>
      <c r="E65" t="s">
        <v>30</v>
      </c>
      <c r="F65">
        <v>4</v>
      </c>
    </row>
    <row r="66" spans="1:6" x14ac:dyDescent="0.25">
      <c r="A66">
        <v>65</v>
      </c>
      <c r="B66">
        <v>65</v>
      </c>
      <c r="C66" t="s">
        <v>28</v>
      </c>
      <c r="D66" t="s">
        <v>31</v>
      </c>
      <c r="E66" t="s">
        <v>30</v>
      </c>
      <c r="F66">
        <v>5</v>
      </c>
    </row>
    <row r="67" spans="1:6" x14ac:dyDescent="0.25">
      <c r="A67">
        <v>66</v>
      </c>
      <c r="B67">
        <v>66</v>
      </c>
      <c r="C67" t="s">
        <v>28</v>
      </c>
      <c r="D67" t="s">
        <v>31</v>
      </c>
      <c r="E67" t="s">
        <v>30</v>
      </c>
      <c r="F67">
        <v>6</v>
      </c>
    </row>
    <row r="68" spans="1:6" x14ac:dyDescent="0.25">
      <c r="A68">
        <v>67</v>
      </c>
      <c r="B68">
        <v>67</v>
      </c>
      <c r="C68" t="s">
        <v>28</v>
      </c>
      <c r="D68" t="s">
        <v>31</v>
      </c>
      <c r="E68" t="s">
        <v>30</v>
      </c>
      <c r="F68">
        <v>7</v>
      </c>
    </row>
    <row r="69" spans="1:6" x14ac:dyDescent="0.25">
      <c r="A69">
        <v>68</v>
      </c>
      <c r="B69">
        <v>68</v>
      </c>
      <c r="C69" t="s">
        <v>28</v>
      </c>
      <c r="D69" t="s">
        <v>31</v>
      </c>
      <c r="E69" t="s">
        <v>30</v>
      </c>
      <c r="F69">
        <v>8</v>
      </c>
    </row>
    <row r="70" spans="1:6" x14ac:dyDescent="0.25">
      <c r="A70">
        <v>69</v>
      </c>
      <c r="B70">
        <v>69</v>
      </c>
      <c r="C70" t="s">
        <v>28</v>
      </c>
      <c r="D70" t="s">
        <v>31</v>
      </c>
      <c r="E70" t="s">
        <v>30</v>
      </c>
      <c r="F70">
        <v>9</v>
      </c>
    </row>
    <row r="71" spans="1:6" x14ac:dyDescent="0.25">
      <c r="A71">
        <v>70</v>
      </c>
      <c r="B71">
        <v>70</v>
      </c>
      <c r="C71" t="s">
        <v>28</v>
      </c>
      <c r="D71" t="s">
        <v>31</v>
      </c>
      <c r="E71" t="s">
        <v>30</v>
      </c>
      <c r="F71">
        <v>10</v>
      </c>
    </row>
    <row r="72" spans="1:6" x14ac:dyDescent="0.25">
      <c r="A72">
        <v>71</v>
      </c>
      <c r="B72">
        <v>71</v>
      </c>
      <c r="C72" t="s">
        <v>28</v>
      </c>
      <c r="D72" t="s">
        <v>31</v>
      </c>
      <c r="E72" t="s">
        <v>30</v>
      </c>
      <c r="F72">
        <v>11</v>
      </c>
    </row>
    <row r="73" spans="1:6" x14ac:dyDescent="0.25">
      <c r="A73">
        <v>72</v>
      </c>
      <c r="B73">
        <v>72</v>
      </c>
      <c r="C73" t="s">
        <v>28</v>
      </c>
      <c r="D73" t="s">
        <v>31</v>
      </c>
      <c r="E73" t="s">
        <v>30</v>
      </c>
      <c r="F73">
        <v>12</v>
      </c>
    </row>
    <row r="74" spans="1:6" x14ac:dyDescent="0.25">
      <c r="A74">
        <v>73</v>
      </c>
      <c r="B74">
        <v>73</v>
      </c>
      <c r="C74" t="s">
        <v>28</v>
      </c>
      <c r="D74" t="s">
        <v>31</v>
      </c>
      <c r="E74" t="s">
        <v>30</v>
      </c>
      <c r="F74">
        <v>13</v>
      </c>
    </row>
    <row r="75" spans="1:6" x14ac:dyDescent="0.25">
      <c r="A75">
        <v>74</v>
      </c>
      <c r="B75">
        <v>74</v>
      </c>
      <c r="C75" t="s">
        <v>28</v>
      </c>
      <c r="D75" t="s">
        <v>31</v>
      </c>
      <c r="E75" t="s">
        <v>30</v>
      </c>
      <c r="F75">
        <v>14</v>
      </c>
    </row>
    <row r="76" spans="1:6" x14ac:dyDescent="0.25">
      <c r="A76">
        <v>75</v>
      </c>
      <c r="B76">
        <v>75</v>
      </c>
      <c r="C76" t="s">
        <v>28</v>
      </c>
      <c r="D76" t="s">
        <v>31</v>
      </c>
      <c r="E76" t="s">
        <v>30</v>
      </c>
      <c r="F76">
        <v>15</v>
      </c>
    </row>
    <row r="77" spans="1:6" x14ac:dyDescent="0.25">
      <c r="A77">
        <v>76</v>
      </c>
      <c r="B77">
        <v>76</v>
      </c>
      <c r="C77" t="s">
        <v>28</v>
      </c>
      <c r="D77" t="s">
        <v>31</v>
      </c>
      <c r="E77" t="s">
        <v>30</v>
      </c>
      <c r="F77">
        <v>16</v>
      </c>
    </row>
    <row r="78" spans="1:6" x14ac:dyDescent="0.25">
      <c r="A78">
        <v>77</v>
      </c>
      <c r="B78">
        <v>77</v>
      </c>
      <c r="C78" t="s">
        <v>28</v>
      </c>
      <c r="D78" t="s">
        <v>31</v>
      </c>
      <c r="E78" t="s">
        <v>30</v>
      </c>
      <c r="F78">
        <v>17</v>
      </c>
    </row>
    <row r="79" spans="1:6" x14ac:dyDescent="0.25">
      <c r="A79">
        <v>78</v>
      </c>
      <c r="B79">
        <v>78</v>
      </c>
      <c r="C79" t="s">
        <v>28</v>
      </c>
      <c r="D79" t="s">
        <v>31</v>
      </c>
      <c r="E79" t="s">
        <v>30</v>
      </c>
      <c r="F79">
        <v>18</v>
      </c>
    </row>
    <row r="80" spans="1:6" x14ac:dyDescent="0.25">
      <c r="A80">
        <v>79</v>
      </c>
      <c r="B80">
        <v>79</v>
      </c>
      <c r="C80" t="s">
        <v>28</v>
      </c>
      <c r="D80" t="s">
        <v>31</v>
      </c>
      <c r="E80" t="s">
        <v>30</v>
      </c>
      <c r="F80">
        <v>19</v>
      </c>
    </row>
    <row r="81" spans="1:6" x14ac:dyDescent="0.25">
      <c r="A81">
        <v>80</v>
      </c>
      <c r="B81">
        <v>80</v>
      </c>
      <c r="C81" t="s">
        <v>28</v>
      </c>
      <c r="D81" t="s">
        <v>31</v>
      </c>
      <c r="E81" t="s">
        <v>30</v>
      </c>
      <c r="F81">
        <v>20</v>
      </c>
    </row>
    <row r="82" spans="1:6" x14ac:dyDescent="0.25">
      <c r="A82">
        <v>81</v>
      </c>
      <c r="B82">
        <v>81</v>
      </c>
      <c r="C82" t="s">
        <v>28</v>
      </c>
      <c r="D82" t="s">
        <v>31</v>
      </c>
      <c r="E82" t="s">
        <v>30</v>
      </c>
      <c r="F82">
        <v>21</v>
      </c>
    </row>
    <row r="83" spans="1:6" x14ac:dyDescent="0.25">
      <c r="A83">
        <v>82</v>
      </c>
      <c r="B83">
        <v>82</v>
      </c>
      <c r="C83" t="s">
        <v>28</v>
      </c>
      <c r="D83" t="s">
        <v>31</v>
      </c>
      <c r="E83" t="s">
        <v>30</v>
      </c>
      <c r="F83">
        <v>22</v>
      </c>
    </row>
    <row r="84" spans="1:6" x14ac:dyDescent="0.25">
      <c r="A84">
        <v>83</v>
      </c>
      <c r="B84">
        <v>83</v>
      </c>
      <c r="C84" t="s">
        <v>28</v>
      </c>
      <c r="D84" t="s">
        <v>31</v>
      </c>
      <c r="E84" t="s">
        <v>30</v>
      </c>
      <c r="F84">
        <v>23</v>
      </c>
    </row>
    <row r="85" spans="1:6" x14ac:dyDescent="0.25">
      <c r="A85">
        <v>84</v>
      </c>
      <c r="B85">
        <v>84</v>
      </c>
      <c r="C85" t="s">
        <v>28</v>
      </c>
      <c r="D85" t="s">
        <v>31</v>
      </c>
      <c r="E85" t="s">
        <v>30</v>
      </c>
      <c r="F85">
        <v>24</v>
      </c>
    </row>
    <row r="86" spans="1:6" x14ac:dyDescent="0.25">
      <c r="A86">
        <v>85</v>
      </c>
      <c r="B86">
        <v>85</v>
      </c>
      <c r="C86" t="s">
        <v>28</v>
      </c>
      <c r="D86" t="s">
        <v>31</v>
      </c>
      <c r="E86" t="s">
        <v>30</v>
      </c>
      <c r="F86">
        <v>25</v>
      </c>
    </row>
    <row r="87" spans="1:6" x14ac:dyDescent="0.25">
      <c r="A87">
        <v>86</v>
      </c>
      <c r="B87">
        <v>86</v>
      </c>
      <c r="C87" t="s">
        <v>28</v>
      </c>
      <c r="D87" t="s">
        <v>31</v>
      </c>
      <c r="E87" t="s">
        <v>30</v>
      </c>
      <c r="F87">
        <v>26</v>
      </c>
    </row>
    <row r="88" spans="1:6" x14ac:dyDescent="0.25">
      <c r="A88">
        <v>87</v>
      </c>
      <c r="B88">
        <v>87</v>
      </c>
      <c r="C88" t="s">
        <v>28</v>
      </c>
      <c r="D88" t="s">
        <v>31</v>
      </c>
      <c r="E88" t="s">
        <v>30</v>
      </c>
      <c r="F88">
        <v>27</v>
      </c>
    </row>
    <row r="89" spans="1:6" x14ac:dyDescent="0.25">
      <c r="A89">
        <v>88</v>
      </c>
      <c r="B89">
        <v>88</v>
      </c>
      <c r="C89" t="s">
        <v>28</v>
      </c>
      <c r="D89" t="s">
        <v>31</v>
      </c>
      <c r="E89" t="s">
        <v>30</v>
      </c>
      <c r="F89">
        <v>28</v>
      </c>
    </row>
    <row r="90" spans="1:6" x14ac:dyDescent="0.25">
      <c r="A90">
        <v>89</v>
      </c>
      <c r="B90">
        <v>89</v>
      </c>
      <c r="C90" t="s">
        <v>28</v>
      </c>
      <c r="D90" t="s">
        <v>31</v>
      </c>
      <c r="E90" t="s">
        <v>30</v>
      </c>
      <c r="F90">
        <v>29</v>
      </c>
    </row>
    <row r="91" spans="1:6" x14ac:dyDescent="0.25">
      <c r="A91">
        <v>90</v>
      </c>
      <c r="B91">
        <v>90</v>
      </c>
      <c r="C91" t="s">
        <v>28</v>
      </c>
      <c r="D91" t="s">
        <v>31</v>
      </c>
      <c r="E91" t="s">
        <v>30</v>
      </c>
      <c r="F91">
        <v>30</v>
      </c>
    </row>
    <row r="92" spans="1:6" x14ac:dyDescent="0.25">
      <c r="A92">
        <v>91</v>
      </c>
      <c r="B92">
        <v>91</v>
      </c>
      <c r="C92" t="s">
        <v>28</v>
      </c>
      <c r="D92" t="s">
        <v>31</v>
      </c>
      <c r="E92" t="s">
        <v>30</v>
      </c>
      <c r="F92">
        <v>31</v>
      </c>
    </row>
    <row r="93" spans="1:6" x14ac:dyDescent="0.25">
      <c r="A93">
        <v>92</v>
      </c>
      <c r="B93">
        <v>92</v>
      </c>
      <c r="C93" t="s">
        <v>28</v>
      </c>
      <c r="D93" t="s">
        <v>31</v>
      </c>
      <c r="E93" t="s">
        <v>30</v>
      </c>
      <c r="F93">
        <v>32</v>
      </c>
    </row>
    <row r="94" spans="1:6" x14ac:dyDescent="0.25">
      <c r="A94">
        <v>93</v>
      </c>
      <c r="B94">
        <v>93</v>
      </c>
      <c r="C94" t="s">
        <v>28</v>
      </c>
      <c r="D94" t="s">
        <v>31</v>
      </c>
      <c r="E94" t="s">
        <v>30</v>
      </c>
      <c r="F94">
        <v>33</v>
      </c>
    </row>
    <row r="95" spans="1:6" x14ac:dyDescent="0.25">
      <c r="A95">
        <v>94</v>
      </c>
      <c r="B95">
        <v>94</v>
      </c>
      <c r="C95" t="s">
        <v>28</v>
      </c>
      <c r="D95" t="s">
        <v>31</v>
      </c>
      <c r="E95" t="s">
        <v>30</v>
      </c>
      <c r="F95">
        <v>34</v>
      </c>
    </row>
    <row r="96" spans="1:6" x14ac:dyDescent="0.25">
      <c r="A96">
        <v>95</v>
      </c>
      <c r="B96">
        <v>95</v>
      </c>
      <c r="C96" t="s">
        <v>28</v>
      </c>
      <c r="D96" t="s">
        <v>31</v>
      </c>
      <c r="E96" t="s">
        <v>30</v>
      </c>
      <c r="F96">
        <v>35</v>
      </c>
    </row>
    <row r="97" spans="1:6" x14ac:dyDescent="0.25">
      <c r="A97">
        <v>96</v>
      </c>
      <c r="B97">
        <v>96</v>
      </c>
      <c r="C97" t="s">
        <v>28</v>
      </c>
      <c r="D97" t="s">
        <v>31</v>
      </c>
      <c r="E97" t="s">
        <v>30</v>
      </c>
      <c r="F97">
        <v>36</v>
      </c>
    </row>
    <row r="98" spans="1:6" x14ac:dyDescent="0.25">
      <c r="A98">
        <v>97</v>
      </c>
      <c r="B98">
        <v>97</v>
      </c>
      <c r="C98" t="s">
        <v>28</v>
      </c>
      <c r="D98" t="s">
        <v>31</v>
      </c>
      <c r="E98" t="s">
        <v>30</v>
      </c>
      <c r="F98">
        <v>37</v>
      </c>
    </row>
    <row r="99" spans="1:6" x14ac:dyDescent="0.25">
      <c r="A99">
        <v>98</v>
      </c>
      <c r="B99">
        <v>98</v>
      </c>
      <c r="C99" t="s">
        <v>28</v>
      </c>
      <c r="D99" t="s">
        <v>31</v>
      </c>
      <c r="E99" t="s">
        <v>30</v>
      </c>
      <c r="F99">
        <v>38</v>
      </c>
    </row>
    <row r="100" spans="1:6" x14ac:dyDescent="0.25">
      <c r="A100">
        <v>99</v>
      </c>
      <c r="B100">
        <v>99</v>
      </c>
      <c r="C100" t="s">
        <v>28</v>
      </c>
      <c r="D100" t="s">
        <v>31</v>
      </c>
      <c r="E100" t="s">
        <v>30</v>
      </c>
      <c r="F100">
        <v>39</v>
      </c>
    </row>
    <row r="101" spans="1:6" x14ac:dyDescent="0.25">
      <c r="A101">
        <v>100</v>
      </c>
      <c r="B101">
        <v>100</v>
      </c>
      <c r="C101" t="s">
        <v>28</v>
      </c>
      <c r="D101" t="s">
        <v>31</v>
      </c>
      <c r="E101" t="s">
        <v>30</v>
      </c>
      <c r="F101">
        <v>40</v>
      </c>
    </row>
    <row r="102" spans="1:6" x14ac:dyDescent="0.25">
      <c r="A102">
        <v>101</v>
      </c>
      <c r="B102">
        <v>101</v>
      </c>
      <c r="C102" t="s">
        <v>28</v>
      </c>
      <c r="D102" t="s">
        <v>31</v>
      </c>
      <c r="E102" t="s">
        <v>30</v>
      </c>
      <c r="F102">
        <v>41</v>
      </c>
    </row>
    <row r="103" spans="1:6" x14ac:dyDescent="0.25">
      <c r="A103">
        <v>102</v>
      </c>
      <c r="B103">
        <v>102</v>
      </c>
      <c r="C103" t="s">
        <v>28</v>
      </c>
      <c r="D103" t="s">
        <v>31</v>
      </c>
      <c r="E103" t="s">
        <v>30</v>
      </c>
      <c r="F103">
        <v>42</v>
      </c>
    </row>
    <row r="104" spans="1:6" x14ac:dyDescent="0.25">
      <c r="A104">
        <v>103</v>
      </c>
      <c r="B104">
        <v>103</v>
      </c>
      <c r="C104" t="s">
        <v>28</v>
      </c>
      <c r="D104" t="s">
        <v>31</v>
      </c>
      <c r="E104" t="s">
        <v>30</v>
      </c>
      <c r="F104">
        <v>43</v>
      </c>
    </row>
    <row r="105" spans="1:6" x14ac:dyDescent="0.25">
      <c r="A105">
        <v>104</v>
      </c>
      <c r="B105">
        <v>104</v>
      </c>
      <c r="C105" t="s">
        <v>28</v>
      </c>
      <c r="D105" t="s">
        <v>31</v>
      </c>
      <c r="E105" t="s">
        <v>30</v>
      </c>
      <c r="F105">
        <v>44</v>
      </c>
    </row>
    <row r="106" spans="1:6" x14ac:dyDescent="0.25">
      <c r="A106">
        <v>105</v>
      </c>
      <c r="B106">
        <v>105</v>
      </c>
      <c r="C106" t="s">
        <v>28</v>
      </c>
      <c r="D106" t="s">
        <v>31</v>
      </c>
      <c r="E106" t="s">
        <v>30</v>
      </c>
      <c r="F106">
        <v>45</v>
      </c>
    </row>
    <row r="107" spans="1:6" x14ac:dyDescent="0.25">
      <c r="A107">
        <v>106</v>
      </c>
      <c r="B107">
        <v>106</v>
      </c>
      <c r="C107" t="s">
        <v>28</v>
      </c>
      <c r="D107" t="s">
        <v>31</v>
      </c>
      <c r="E107" t="s">
        <v>30</v>
      </c>
      <c r="F107">
        <v>46</v>
      </c>
    </row>
    <row r="108" spans="1:6" x14ac:dyDescent="0.25">
      <c r="A108">
        <v>107</v>
      </c>
      <c r="B108">
        <v>107</v>
      </c>
      <c r="C108" t="s">
        <v>28</v>
      </c>
      <c r="D108" t="s">
        <v>31</v>
      </c>
      <c r="E108" t="s">
        <v>30</v>
      </c>
      <c r="F108">
        <v>47</v>
      </c>
    </row>
    <row r="109" spans="1:6" x14ac:dyDescent="0.25">
      <c r="A109">
        <v>108</v>
      </c>
      <c r="B109">
        <v>108</v>
      </c>
      <c r="C109" t="s">
        <v>28</v>
      </c>
      <c r="D109" t="s">
        <v>31</v>
      </c>
      <c r="E109" t="s">
        <v>30</v>
      </c>
      <c r="F109">
        <v>48</v>
      </c>
    </row>
    <row r="110" spans="1:6" x14ac:dyDescent="0.25">
      <c r="A110">
        <v>109</v>
      </c>
      <c r="B110">
        <v>109</v>
      </c>
      <c r="C110" t="s">
        <v>28</v>
      </c>
      <c r="D110" t="s">
        <v>31</v>
      </c>
      <c r="E110" t="s">
        <v>30</v>
      </c>
      <c r="F110">
        <v>49</v>
      </c>
    </row>
    <row r="111" spans="1:6" x14ac:dyDescent="0.25">
      <c r="A111">
        <v>110</v>
      </c>
      <c r="B111">
        <v>110</v>
      </c>
      <c r="C111" t="s">
        <v>28</v>
      </c>
      <c r="D111" t="s">
        <v>31</v>
      </c>
      <c r="E111" t="s">
        <v>30</v>
      </c>
      <c r="F111">
        <v>50</v>
      </c>
    </row>
    <row r="112" spans="1:6" x14ac:dyDescent="0.25">
      <c r="A112">
        <v>111</v>
      </c>
      <c r="B112">
        <v>111</v>
      </c>
      <c r="C112" t="s">
        <v>28</v>
      </c>
      <c r="D112" t="s">
        <v>31</v>
      </c>
      <c r="E112" t="s">
        <v>30</v>
      </c>
      <c r="F112">
        <v>51</v>
      </c>
    </row>
    <row r="113" spans="1:6" x14ac:dyDescent="0.25">
      <c r="A113">
        <v>112</v>
      </c>
      <c r="B113">
        <v>112</v>
      </c>
      <c r="C113" t="s">
        <v>28</v>
      </c>
      <c r="D113" t="s">
        <v>31</v>
      </c>
      <c r="E113" t="s">
        <v>30</v>
      </c>
      <c r="F113">
        <v>52</v>
      </c>
    </row>
    <row r="114" spans="1:6" x14ac:dyDescent="0.25">
      <c r="A114">
        <v>113</v>
      </c>
      <c r="B114">
        <v>113</v>
      </c>
      <c r="C114" t="s">
        <v>28</v>
      </c>
      <c r="D114" t="s">
        <v>31</v>
      </c>
      <c r="E114" t="s">
        <v>30</v>
      </c>
      <c r="F114">
        <v>53</v>
      </c>
    </row>
    <row r="115" spans="1:6" x14ac:dyDescent="0.25">
      <c r="A115">
        <v>114</v>
      </c>
      <c r="B115">
        <v>114</v>
      </c>
      <c r="C115" t="s">
        <v>28</v>
      </c>
      <c r="D115" t="s">
        <v>31</v>
      </c>
      <c r="E115" t="s">
        <v>30</v>
      </c>
      <c r="F115">
        <v>54</v>
      </c>
    </row>
    <row r="116" spans="1:6" x14ac:dyDescent="0.25">
      <c r="A116">
        <v>115</v>
      </c>
      <c r="B116">
        <v>115</v>
      </c>
      <c r="C116" t="s">
        <v>28</v>
      </c>
      <c r="D116" t="s">
        <v>31</v>
      </c>
      <c r="E116" t="s">
        <v>30</v>
      </c>
      <c r="F116">
        <v>55</v>
      </c>
    </row>
    <row r="117" spans="1:6" x14ac:dyDescent="0.25">
      <c r="A117">
        <v>116</v>
      </c>
      <c r="B117">
        <v>116</v>
      </c>
      <c r="C117" t="s">
        <v>28</v>
      </c>
      <c r="D117" t="s">
        <v>31</v>
      </c>
      <c r="E117" t="s">
        <v>30</v>
      </c>
      <c r="F117">
        <v>56</v>
      </c>
    </row>
    <row r="118" spans="1:6" x14ac:dyDescent="0.25">
      <c r="A118">
        <v>117</v>
      </c>
      <c r="B118">
        <v>117</v>
      </c>
      <c r="C118" t="s">
        <v>28</v>
      </c>
      <c r="D118" t="s">
        <v>31</v>
      </c>
      <c r="E118" t="s">
        <v>30</v>
      </c>
      <c r="F118">
        <v>57</v>
      </c>
    </row>
    <row r="119" spans="1:6" x14ac:dyDescent="0.25">
      <c r="A119">
        <v>118</v>
      </c>
      <c r="B119">
        <v>118</v>
      </c>
      <c r="C119" t="s">
        <v>28</v>
      </c>
      <c r="D119" t="s">
        <v>31</v>
      </c>
      <c r="E119" t="s">
        <v>30</v>
      </c>
      <c r="F119">
        <v>58</v>
      </c>
    </row>
    <row r="120" spans="1:6" x14ac:dyDescent="0.25">
      <c r="A120">
        <v>119</v>
      </c>
      <c r="B120">
        <v>119</v>
      </c>
      <c r="C120" t="s">
        <v>28</v>
      </c>
      <c r="D120" t="s">
        <v>31</v>
      </c>
      <c r="E120" t="s">
        <v>30</v>
      </c>
      <c r="F120">
        <v>59</v>
      </c>
    </row>
    <row r="121" spans="1:6" x14ac:dyDescent="0.25">
      <c r="A121">
        <v>120</v>
      </c>
      <c r="B121">
        <v>120</v>
      </c>
      <c r="C121" t="s">
        <v>28</v>
      </c>
      <c r="D121" t="s">
        <v>31</v>
      </c>
      <c r="E121" t="s">
        <v>30</v>
      </c>
      <c r="F121">
        <v>60</v>
      </c>
    </row>
    <row r="122" spans="1:6" x14ac:dyDescent="0.25">
      <c r="A122">
        <v>121</v>
      </c>
      <c r="B122">
        <v>121</v>
      </c>
      <c r="C122" t="s">
        <v>28</v>
      </c>
      <c r="D122" t="s">
        <v>32</v>
      </c>
      <c r="E122" t="s">
        <v>30</v>
      </c>
      <c r="F122">
        <v>1</v>
      </c>
    </row>
    <row r="123" spans="1:6" x14ac:dyDescent="0.25">
      <c r="A123">
        <v>122</v>
      </c>
      <c r="B123">
        <v>122</v>
      </c>
      <c r="C123" t="s">
        <v>28</v>
      </c>
      <c r="D123" t="s">
        <v>32</v>
      </c>
      <c r="E123" t="s">
        <v>30</v>
      </c>
      <c r="F123">
        <v>2</v>
      </c>
    </row>
    <row r="124" spans="1:6" x14ac:dyDescent="0.25">
      <c r="A124">
        <v>123</v>
      </c>
      <c r="B124">
        <v>123</v>
      </c>
      <c r="C124" t="s">
        <v>28</v>
      </c>
      <c r="D124" t="s">
        <v>32</v>
      </c>
      <c r="E124" t="s">
        <v>30</v>
      </c>
      <c r="F124">
        <v>3</v>
      </c>
    </row>
    <row r="125" spans="1:6" x14ac:dyDescent="0.25">
      <c r="A125">
        <v>124</v>
      </c>
      <c r="B125">
        <v>124</v>
      </c>
      <c r="C125" t="s">
        <v>28</v>
      </c>
      <c r="D125" t="s">
        <v>32</v>
      </c>
      <c r="E125" t="s">
        <v>30</v>
      </c>
      <c r="F125">
        <v>4</v>
      </c>
    </row>
    <row r="126" spans="1:6" x14ac:dyDescent="0.25">
      <c r="A126">
        <v>125</v>
      </c>
      <c r="B126">
        <v>125</v>
      </c>
      <c r="C126" t="s">
        <v>28</v>
      </c>
      <c r="D126" t="s">
        <v>32</v>
      </c>
      <c r="E126" t="s">
        <v>30</v>
      </c>
      <c r="F126">
        <v>5</v>
      </c>
    </row>
    <row r="127" spans="1:6" x14ac:dyDescent="0.25">
      <c r="A127">
        <v>126</v>
      </c>
      <c r="B127">
        <v>126</v>
      </c>
      <c r="C127" t="s">
        <v>28</v>
      </c>
      <c r="D127" t="s">
        <v>32</v>
      </c>
      <c r="E127" t="s">
        <v>30</v>
      </c>
      <c r="F127">
        <v>6</v>
      </c>
    </row>
    <row r="128" spans="1:6" x14ac:dyDescent="0.25">
      <c r="A128">
        <v>127</v>
      </c>
      <c r="B128">
        <v>127</v>
      </c>
      <c r="C128" t="s">
        <v>28</v>
      </c>
      <c r="D128" t="s">
        <v>32</v>
      </c>
      <c r="E128" t="s">
        <v>30</v>
      </c>
      <c r="F128">
        <v>7</v>
      </c>
    </row>
    <row r="129" spans="1:6" x14ac:dyDescent="0.25">
      <c r="A129">
        <v>128</v>
      </c>
      <c r="B129">
        <v>128</v>
      </c>
      <c r="C129" t="s">
        <v>28</v>
      </c>
      <c r="D129" t="s">
        <v>32</v>
      </c>
      <c r="E129" t="s">
        <v>30</v>
      </c>
      <c r="F129">
        <v>8</v>
      </c>
    </row>
    <row r="130" spans="1:6" x14ac:dyDescent="0.25">
      <c r="A130">
        <v>129</v>
      </c>
      <c r="B130">
        <v>129</v>
      </c>
      <c r="C130" t="s">
        <v>28</v>
      </c>
      <c r="D130" t="s">
        <v>32</v>
      </c>
      <c r="E130" t="s">
        <v>30</v>
      </c>
      <c r="F130">
        <v>9</v>
      </c>
    </row>
    <row r="131" spans="1:6" x14ac:dyDescent="0.25">
      <c r="A131">
        <v>130</v>
      </c>
      <c r="B131">
        <v>130</v>
      </c>
      <c r="C131" t="s">
        <v>28</v>
      </c>
      <c r="D131" t="s">
        <v>32</v>
      </c>
      <c r="E131" t="s">
        <v>30</v>
      </c>
      <c r="F131">
        <v>10</v>
      </c>
    </row>
    <row r="132" spans="1:6" x14ac:dyDescent="0.25">
      <c r="A132">
        <v>131</v>
      </c>
      <c r="B132">
        <v>131</v>
      </c>
      <c r="C132" t="s">
        <v>28</v>
      </c>
      <c r="D132" t="s">
        <v>32</v>
      </c>
      <c r="E132" t="s">
        <v>30</v>
      </c>
      <c r="F132">
        <v>11</v>
      </c>
    </row>
    <row r="133" spans="1:6" x14ac:dyDescent="0.25">
      <c r="A133">
        <v>132</v>
      </c>
      <c r="B133">
        <v>132</v>
      </c>
      <c r="C133" t="s">
        <v>28</v>
      </c>
      <c r="D133" t="s">
        <v>32</v>
      </c>
      <c r="E133" t="s">
        <v>30</v>
      </c>
      <c r="F133">
        <v>12</v>
      </c>
    </row>
    <row r="134" spans="1:6" x14ac:dyDescent="0.25">
      <c r="A134">
        <v>133</v>
      </c>
      <c r="B134">
        <v>133</v>
      </c>
      <c r="C134" t="s">
        <v>28</v>
      </c>
      <c r="D134" t="s">
        <v>32</v>
      </c>
      <c r="E134" t="s">
        <v>30</v>
      </c>
      <c r="F134">
        <v>13</v>
      </c>
    </row>
    <row r="135" spans="1:6" x14ac:dyDescent="0.25">
      <c r="A135">
        <v>134</v>
      </c>
      <c r="B135">
        <v>134</v>
      </c>
      <c r="C135" t="s">
        <v>28</v>
      </c>
      <c r="D135" t="s">
        <v>32</v>
      </c>
      <c r="E135" t="s">
        <v>30</v>
      </c>
      <c r="F135">
        <v>14</v>
      </c>
    </row>
    <row r="136" spans="1:6" x14ac:dyDescent="0.25">
      <c r="A136">
        <v>135</v>
      </c>
      <c r="B136">
        <v>135</v>
      </c>
      <c r="C136" t="s">
        <v>28</v>
      </c>
      <c r="D136" t="s">
        <v>32</v>
      </c>
      <c r="E136" t="s">
        <v>30</v>
      </c>
      <c r="F136">
        <v>15</v>
      </c>
    </row>
    <row r="137" spans="1:6" x14ac:dyDescent="0.25">
      <c r="A137">
        <v>136</v>
      </c>
      <c r="B137">
        <v>136</v>
      </c>
      <c r="C137" t="s">
        <v>28</v>
      </c>
      <c r="D137" t="s">
        <v>32</v>
      </c>
      <c r="E137" t="s">
        <v>30</v>
      </c>
      <c r="F137">
        <v>16</v>
      </c>
    </row>
    <row r="138" spans="1:6" x14ac:dyDescent="0.25">
      <c r="A138">
        <v>137</v>
      </c>
      <c r="B138">
        <v>137</v>
      </c>
      <c r="C138" t="s">
        <v>28</v>
      </c>
      <c r="D138" t="s">
        <v>32</v>
      </c>
      <c r="E138" t="s">
        <v>30</v>
      </c>
      <c r="F138">
        <v>17</v>
      </c>
    </row>
    <row r="139" spans="1:6" x14ac:dyDescent="0.25">
      <c r="A139">
        <v>138</v>
      </c>
      <c r="B139">
        <v>138</v>
      </c>
      <c r="C139" t="s">
        <v>28</v>
      </c>
      <c r="D139" t="s">
        <v>32</v>
      </c>
      <c r="E139" t="s">
        <v>30</v>
      </c>
      <c r="F139">
        <v>18</v>
      </c>
    </row>
    <row r="140" spans="1:6" x14ac:dyDescent="0.25">
      <c r="A140">
        <v>139</v>
      </c>
      <c r="B140">
        <v>139</v>
      </c>
      <c r="C140" t="s">
        <v>28</v>
      </c>
      <c r="D140" t="s">
        <v>32</v>
      </c>
      <c r="E140" t="s">
        <v>30</v>
      </c>
      <c r="F140">
        <v>19</v>
      </c>
    </row>
    <row r="141" spans="1:6" x14ac:dyDescent="0.25">
      <c r="A141">
        <v>140</v>
      </c>
      <c r="B141">
        <v>140</v>
      </c>
      <c r="C141" t="s">
        <v>28</v>
      </c>
      <c r="D141" t="s">
        <v>32</v>
      </c>
      <c r="E141" t="s">
        <v>30</v>
      </c>
      <c r="F141">
        <v>20</v>
      </c>
    </row>
    <row r="142" spans="1:6" x14ac:dyDescent="0.25">
      <c r="A142">
        <v>141</v>
      </c>
      <c r="B142">
        <v>141</v>
      </c>
      <c r="C142" t="s">
        <v>28</v>
      </c>
      <c r="D142" t="s">
        <v>32</v>
      </c>
      <c r="E142" t="s">
        <v>30</v>
      </c>
      <c r="F142">
        <v>21</v>
      </c>
    </row>
    <row r="143" spans="1:6" x14ac:dyDescent="0.25">
      <c r="A143">
        <v>142</v>
      </c>
      <c r="B143">
        <v>142</v>
      </c>
      <c r="C143" t="s">
        <v>28</v>
      </c>
      <c r="D143" t="s">
        <v>32</v>
      </c>
      <c r="E143" t="s">
        <v>30</v>
      </c>
      <c r="F143">
        <v>22</v>
      </c>
    </row>
    <row r="144" spans="1:6" x14ac:dyDescent="0.25">
      <c r="A144">
        <v>143</v>
      </c>
      <c r="B144">
        <v>143</v>
      </c>
      <c r="C144" t="s">
        <v>28</v>
      </c>
      <c r="D144" t="s">
        <v>32</v>
      </c>
      <c r="E144" t="s">
        <v>30</v>
      </c>
      <c r="F144">
        <v>23</v>
      </c>
    </row>
    <row r="145" spans="1:6" x14ac:dyDescent="0.25">
      <c r="A145">
        <v>144</v>
      </c>
      <c r="B145">
        <v>144</v>
      </c>
      <c r="C145" t="s">
        <v>28</v>
      </c>
      <c r="D145" t="s">
        <v>32</v>
      </c>
      <c r="E145" t="s">
        <v>30</v>
      </c>
      <c r="F145">
        <v>24</v>
      </c>
    </row>
    <row r="146" spans="1:6" x14ac:dyDescent="0.25">
      <c r="A146">
        <v>145</v>
      </c>
      <c r="B146">
        <v>145</v>
      </c>
      <c r="C146" t="s">
        <v>33</v>
      </c>
      <c r="D146" t="s">
        <v>34</v>
      </c>
      <c r="E146" t="s">
        <v>35</v>
      </c>
      <c r="F146">
        <v>0</v>
      </c>
    </row>
    <row r="147" spans="1:6" x14ac:dyDescent="0.25">
      <c r="A147">
        <v>146</v>
      </c>
      <c r="B147">
        <v>146</v>
      </c>
      <c r="C147" t="s">
        <v>36</v>
      </c>
      <c r="D147" t="s">
        <v>37</v>
      </c>
      <c r="E147" t="s">
        <v>30</v>
      </c>
      <c r="F147">
        <v>1</v>
      </c>
    </row>
    <row r="148" spans="1:6" x14ac:dyDescent="0.25">
      <c r="A148">
        <v>147</v>
      </c>
      <c r="B148">
        <v>147</v>
      </c>
      <c r="C148" t="s">
        <v>36</v>
      </c>
      <c r="D148" t="s">
        <v>37</v>
      </c>
      <c r="E148" t="s">
        <v>30</v>
      </c>
      <c r="F148">
        <v>2</v>
      </c>
    </row>
    <row r="149" spans="1:6" x14ac:dyDescent="0.25">
      <c r="A149">
        <v>148</v>
      </c>
      <c r="B149">
        <v>148</v>
      </c>
      <c r="C149" t="s">
        <v>36</v>
      </c>
      <c r="D149" t="s">
        <v>37</v>
      </c>
      <c r="E149" t="s">
        <v>30</v>
      </c>
      <c r="F149">
        <v>3</v>
      </c>
    </row>
    <row r="150" spans="1:6" x14ac:dyDescent="0.25">
      <c r="A150">
        <v>149</v>
      </c>
      <c r="B150">
        <v>149</v>
      </c>
      <c r="C150" t="s">
        <v>36</v>
      </c>
      <c r="D150" t="s">
        <v>37</v>
      </c>
      <c r="E150" t="s">
        <v>30</v>
      </c>
      <c r="F150">
        <v>4</v>
      </c>
    </row>
    <row r="151" spans="1:6" x14ac:dyDescent="0.25">
      <c r="A151">
        <v>150</v>
      </c>
      <c r="B151">
        <v>150</v>
      </c>
      <c r="C151" t="s">
        <v>36</v>
      </c>
      <c r="D151" t="s">
        <v>37</v>
      </c>
      <c r="E151" t="s">
        <v>30</v>
      </c>
      <c r="F151">
        <v>5</v>
      </c>
    </row>
    <row r="152" spans="1:6" x14ac:dyDescent="0.25">
      <c r="A152">
        <v>151</v>
      </c>
      <c r="B152">
        <v>151</v>
      </c>
      <c r="C152" t="s">
        <v>36</v>
      </c>
      <c r="D152" t="s">
        <v>37</v>
      </c>
      <c r="E152" t="s">
        <v>30</v>
      </c>
      <c r="F152">
        <v>6</v>
      </c>
    </row>
    <row r="153" spans="1:6" x14ac:dyDescent="0.25">
      <c r="A153">
        <v>152</v>
      </c>
      <c r="B153">
        <v>152</v>
      </c>
      <c r="C153" t="s">
        <v>36</v>
      </c>
      <c r="D153" t="s">
        <v>37</v>
      </c>
      <c r="E153" t="s">
        <v>30</v>
      </c>
      <c r="F153">
        <v>7</v>
      </c>
    </row>
    <row r="154" spans="1:6" x14ac:dyDescent="0.25">
      <c r="A154">
        <v>153</v>
      </c>
      <c r="B154">
        <v>153</v>
      </c>
      <c r="C154" t="s">
        <v>36</v>
      </c>
      <c r="D154" t="s">
        <v>37</v>
      </c>
      <c r="E154" t="s">
        <v>30</v>
      </c>
      <c r="F154">
        <v>8</v>
      </c>
    </row>
    <row r="155" spans="1:6" x14ac:dyDescent="0.25">
      <c r="A155">
        <v>154</v>
      </c>
      <c r="B155">
        <v>154</v>
      </c>
      <c r="C155" t="s">
        <v>36</v>
      </c>
      <c r="D155" t="s">
        <v>37</v>
      </c>
      <c r="E155" t="s">
        <v>30</v>
      </c>
      <c r="F155">
        <v>9</v>
      </c>
    </row>
    <row r="156" spans="1:6" x14ac:dyDescent="0.25">
      <c r="A156">
        <v>155</v>
      </c>
      <c r="B156">
        <v>155</v>
      </c>
      <c r="C156" t="s">
        <v>36</v>
      </c>
      <c r="D156" t="s">
        <v>37</v>
      </c>
      <c r="E156" t="s">
        <v>30</v>
      </c>
      <c r="F156">
        <v>10</v>
      </c>
    </row>
    <row r="157" spans="1:6" x14ac:dyDescent="0.25">
      <c r="A157">
        <v>156</v>
      </c>
      <c r="B157">
        <v>156</v>
      </c>
      <c r="C157" t="s">
        <v>36</v>
      </c>
      <c r="D157" t="s">
        <v>37</v>
      </c>
      <c r="E157" t="s">
        <v>30</v>
      </c>
      <c r="F157">
        <v>11</v>
      </c>
    </row>
    <row r="158" spans="1:6" x14ac:dyDescent="0.25">
      <c r="A158">
        <v>157</v>
      </c>
      <c r="B158">
        <v>157</v>
      </c>
      <c r="C158" t="s">
        <v>36</v>
      </c>
      <c r="D158" t="s">
        <v>37</v>
      </c>
      <c r="E158" t="s">
        <v>30</v>
      </c>
      <c r="F158">
        <v>12</v>
      </c>
    </row>
    <row r="159" spans="1:6" x14ac:dyDescent="0.25">
      <c r="A159">
        <v>158</v>
      </c>
      <c r="B159">
        <v>158</v>
      </c>
      <c r="C159" t="s">
        <v>36</v>
      </c>
      <c r="D159" t="s">
        <v>38</v>
      </c>
      <c r="E159" t="s">
        <v>39</v>
      </c>
      <c r="F159">
        <v>0</v>
      </c>
    </row>
  </sheetData>
  <sortState xmlns:xlrd2="http://schemas.microsoft.com/office/spreadsheetml/2017/richdata2" ref="A2:F159">
    <sortCondition ref="C2:C159"/>
    <sortCondition ref="D2:D159"/>
    <sortCondition ref="E2:E159"/>
    <sortCondition ref="F2:F159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Plan1</vt:lpstr>
      <vt:lpstr>USUARIO</vt:lpstr>
      <vt:lpstr>CONTAS A PAGAR</vt:lpstr>
      <vt:lpstr>Dados</vt:lpstr>
      <vt:lpstr>CATEGORIA RECEITA</vt:lpstr>
      <vt:lpstr>CATEGORIA DESPESA</vt:lpstr>
      <vt:lpstr>DADOS GRAFICOS</vt:lpstr>
      <vt:lpstr>RECEITA E DESPESA</vt:lpstr>
      <vt:lpstr>GRAFICOS</vt:lpstr>
      <vt:lpstr>CREDORES</vt:lpstr>
      <vt:lpstr>MOD PGTO</vt:lpstr>
      <vt:lpstr>FORMA PGTO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</dc:creator>
  <cp:lastModifiedBy>DEV</cp:lastModifiedBy>
  <dcterms:created xsi:type="dcterms:W3CDTF">2015-03-31T11:23:42Z</dcterms:created>
  <dcterms:modified xsi:type="dcterms:W3CDTF">2023-04-28T16:16:16Z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2023-02-25T04:33:40Z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b181d24a-beca-4c71-90f5-bb070e5eb84c</vt:lpwstr>
  </property>
  <property fmtid="{D5CDD505-2E9C-101B-9397-08002B2CF9AE}" pid="7" name="MSIP_Label_defa4170-0d19-0005-0004-bc88714345d2_ActionId">
    <vt:lpwstr>fb2e0179-489d-45f6-a50e-8fcae51a2ba4</vt:lpwstr>
  </property>
  <property fmtid="{D5CDD505-2E9C-101B-9397-08002B2CF9AE}" pid="8" name="MSIP_Label_defa4170-0d19-0005-0004-bc88714345d2_ContentBits">
    <vt:lpwstr>0</vt:lpwstr>
  </property>
</Properties>
</file>