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olivi\OneDrive\Documents\GitHub\HevORT\"/>
    </mc:Choice>
  </mc:AlternateContent>
  <xr:revisionPtr revIDLastSave="0" documentId="13_ncr:1_{60E6A474-53C0-445C-B2B2-241EBCFC286F}" xr6:coauthVersionLast="45" xr6:coauthVersionMax="45" xr10:uidLastSave="{00000000-0000-0000-0000-000000000000}"/>
  <bookViews>
    <workbookView xWindow="-80" yWindow="-80" windowWidth="38560" windowHeight="21760" xr2:uid="{509C0CBF-6515-4E03-BB96-B231BA0137C3}"/>
  </bookViews>
  <sheets>
    <sheet name="Calculator" sheetId="1" r:id="rId1"/>
    <sheet name="NIMBLE_KRYO" sheetId="6" r:id="rId2"/>
    <sheet name="BMG_AQUA" sheetId="3" r:id="rId3"/>
    <sheet name="BMG_KRYO" sheetId="4" r:id="rId4"/>
    <sheet name="HEMERA" sheetId="5" r:id="rId5"/>
    <sheet name="HEMERA_TOPMOUNT" sheetId="7" r:id="rId6"/>
    <sheet name="BMG_MGN9" sheetId="11" r:id="rId7"/>
    <sheet name="DATA" sheetId="2" r:id="rId8"/>
    <sheet name="RRF3_D3P2" sheetId="8" r:id="rId9"/>
    <sheet name="RRF3_D3P3" sheetId="9" r:id="rId10"/>
    <sheet name="RRF3_D3P4" sheetId="10"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2" l="1"/>
  <c r="J5" i="2"/>
  <c r="J3" i="2" l="1"/>
  <c r="I3" i="2"/>
  <c r="A17" i="1" l="1"/>
  <c r="Z26" i="8" l="1"/>
  <c r="B11" i="8"/>
  <c r="B41" i="1" l="1"/>
  <c r="C41" i="1"/>
  <c r="U41" i="1" s="1"/>
  <c r="K50" i="1"/>
  <c r="S27" i="1"/>
  <c r="J6" i="2"/>
  <c r="J7" i="2" s="1"/>
  <c r="I6" i="2"/>
  <c r="I7" i="2" s="1"/>
  <c r="I8" i="2" l="1"/>
  <c r="I9" i="2" s="1"/>
  <c r="I10" i="2" s="1"/>
  <c r="I11" i="2" s="1"/>
  <c r="I12" i="2" s="1"/>
  <c r="I13" i="2" s="1"/>
  <c r="I14" i="2" s="1"/>
  <c r="I15" i="2" s="1"/>
  <c r="I16" i="2" s="1"/>
  <c r="J8" i="2"/>
  <c r="J9" i="2" s="1"/>
  <c r="J10" i="2" s="1"/>
  <c r="J11" i="2" s="1"/>
  <c r="J12" i="2" s="1"/>
  <c r="J13" i="2" s="1"/>
  <c r="J14" i="2" s="1"/>
  <c r="J15" i="2" s="1"/>
  <c r="J16" i="2" s="1"/>
  <c r="J6" i="1"/>
  <c r="I6" i="1"/>
  <c r="T41" i="1"/>
  <c r="A14" i="1" l="1"/>
</calcChain>
</file>

<file path=xl/sharedStrings.xml><?xml version="1.0" encoding="utf-8"?>
<sst xmlns="http://schemas.openxmlformats.org/spreadsheetml/2006/main" count="71" uniqueCount="62">
  <si>
    <t>PRINT_HEAD</t>
  </si>
  <si>
    <t>PRINT AREA XY</t>
  </si>
  <si>
    <t>BMG_Aqua</t>
  </si>
  <si>
    <t>HEMERA</t>
  </si>
  <si>
    <t>BMG_V6</t>
  </si>
  <si>
    <t>X</t>
  </si>
  <si>
    <t>Y</t>
  </si>
  <si>
    <t>BLTouch to Nozzle</t>
  </si>
  <si>
    <t>Nozzle to EndStop</t>
  </si>
  <si>
    <t>PrintHead</t>
  </si>
  <si>
    <t>Xstop</t>
  </si>
  <si>
    <t>Ystop</t>
  </si>
  <si>
    <t>XBLT</t>
  </si>
  <si>
    <t>YBLT</t>
  </si>
  <si>
    <t>Printer Specs</t>
  </si>
  <si>
    <t>Screw spacing Distance</t>
  </si>
  <si>
    <t>PrintArea</t>
  </si>
  <si>
    <t>CHOOSE !</t>
  </si>
  <si>
    <t>Flag YOffset</t>
  </si>
  <si>
    <t>Flag XOffset</t>
  </si>
  <si>
    <t>CustomFlag Offset</t>
  </si>
  <si>
    <t>Length mm</t>
  </si>
  <si>
    <t>X Flag</t>
  </si>
  <si>
    <t>Y Flag</t>
  </si>
  <si>
    <t>&lt;- Select</t>
  </si>
  <si>
    <t>&lt;- Adjust</t>
  </si>
  <si>
    <t>Rear Lift Point Coordinates from Nozzle</t>
  </si>
  <si>
    <t>Front Left Lift Point Coordinates</t>
  </si>
  <si>
    <t>Front Right Lift Point Coordinates</t>
  </si>
  <si>
    <t>FR</t>
  </si>
  <si>
    <t>FL</t>
  </si>
  <si>
    <t>RR</t>
  </si>
  <si>
    <t>Z Lift Point position</t>
  </si>
  <si>
    <t>BMG_KRYO</t>
  </si>
  <si>
    <t>NIMBLEV1_KRYO</t>
  </si>
  <si>
    <t>HEMERA_TOPMOUNT</t>
  </si>
  <si>
    <t>Z-Probe Offset</t>
  </si>
  <si>
    <t>Choose your Duet Control Board. 
See instructions for Duet 2 here:</t>
  </si>
  <si>
    <t xml:space="preserve">Select if you are using a Raspberry Pi with your Duet3. 
Read more about Duet3 and RPI relationship here: 
</t>
  </si>
  <si>
    <t>Enter your printer's name.  This name will appear in the ribbon of the web browser accessing the Duet Web Control.</t>
  </si>
  <si>
    <r>
      <rPr>
        <b/>
        <sz val="11"/>
        <color theme="1"/>
        <rFont val="Calibri"/>
        <family val="2"/>
        <scheme val="minor"/>
      </rPr>
      <t>Auto Save Threshold</t>
    </r>
    <r>
      <rPr>
        <sz val="11"/>
        <color theme="1"/>
        <rFont val="Calibri"/>
        <family val="2"/>
        <scheme val="minor"/>
      </rPr>
      <t xml:space="preserve">: if input voltage to the Duet goes below this value, the sequence to power off motors and record the current print state will be initiated
</t>
    </r>
    <r>
      <rPr>
        <b/>
        <sz val="11"/>
        <color theme="1"/>
        <rFont val="Calibri"/>
        <family val="2"/>
        <scheme val="minor"/>
      </rPr>
      <t xml:space="preserve">Resume Threshold: </t>
    </r>
    <r>
      <rPr>
        <sz val="11"/>
        <color theme="1"/>
        <rFont val="Calibri"/>
        <family val="2"/>
        <scheme val="minor"/>
      </rPr>
      <t>If the power did not completely go off and that the Duet was able to stay alive.  The print will resume when the voltage reaches higher than this value.
I have been using these values with success for the past 2 years.  Anything higher than 23v on the AutoSave Threshold would be triggered too often due to the PSU and Electricity Provider accuracy I use.</t>
    </r>
  </si>
  <si>
    <t>Duet 2 RRF Tool instructions</t>
  </si>
  <si>
    <r>
      <t xml:space="preserve">The </t>
    </r>
    <r>
      <rPr>
        <b/>
        <sz val="11"/>
        <color theme="1"/>
        <rFont val="Calibri"/>
        <family val="2"/>
        <scheme val="minor"/>
      </rPr>
      <t>config-override.g</t>
    </r>
    <r>
      <rPr>
        <sz val="11"/>
        <color theme="1"/>
        <rFont val="Calibri"/>
        <family val="2"/>
        <scheme val="minor"/>
      </rPr>
      <t xml:space="preserve"> file will contain some settings that will over-ride the ones into the basic config.g. 
PID Tune Values are typically stored into this file when saving using M500 command</t>
    </r>
  </si>
  <si>
    <r>
      <t xml:space="preserve">The </t>
    </r>
    <r>
      <rPr>
        <b/>
        <sz val="11"/>
        <color theme="1"/>
        <rFont val="Calibri"/>
        <family val="2"/>
        <scheme val="minor"/>
      </rPr>
      <t xml:space="preserve">resurrect-prolog.g </t>
    </r>
    <r>
      <rPr>
        <sz val="11"/>
        <color theme="1"/>
        <rFont val="Calibri"/>
        <family val="2"/>
        <scheme val="minor"/>
      </rPr>
      <t>file will be used to prepare the printer to resume the print saved during power outage or low voltage condition.</t>
    </r>
  </si>
  <si>
    <r>
      <t xml:space="preserve">Very useful feature. As the duet detects a low voltage condition (power outage or other) it will immediately cut the power to the motors and use the remaining energy from the power supply capacitors to rapidly store into memory current print progress. That progress is stored into </t>
    </r>
    <r>
      <rPr>
        <b/>
        <sz val="11"/>
        <color theme="1"/>
        <rFont val="Calibri"/>
        <family val="2"/>
        <scheme val="minor"/>
      </rPr>
      <t>resume.g</t>
    </r>
    <r>
      <rPr>
        <sz val="11"/>
        <color theme="1"/>
        <rFont val="Calibri"/>
        <family val="2"/>
        <scheme val="minor"/>
      </rPr>
      <t xml:space="preserve"> file.</t>
    </r>
  </si>
  <si>
    <r>
      <t xml:space="preserve">The true print area of you printer will be defined by a few things:
</t>
    </r>
    <r>
      <rPr>
        <b/>
        <sz val="11"/>
        <color theme="1"/>
        <rFont val="Calibri"/>
        <family val="2"/>
        <scheme val="minor"/>
      </rPr>
      <t xml:space="preserve">1 </t>
    </r>
    <r>
      <rPr>
        <sz val="11"/>
        <color theme="1"/>
        <rFont val="Calibri"/>
        <family val="2"/>
        <scheme val="minor"/>
      </rPr>
      <t xml:space="preserve">- Frame Size as defined in the Frame Calculator
</t>
    </r>
    <r>
      <rPr>
        <b/>
        <sz val="11"/>
        <color theme="1"/>
        <rFont val="Calibri"/>
        <family val="2"/>
        <scheme val="minor"/>
      </rPr>
      <t xml:space="preserve">2 </t>
    </r>
    <r>
      <rPr>
        <sz val="11"/>
        <color theme="1"/>
        <rFont val="Calibri"/>
        <family val="2"/>
        <scheme val="minor"/>
      </rPr>
      <t xml:space="preserve">- Depending on the selected print head, you might have more, or less print area.
</t>
    </r>
    <r>
      <rPr>
        <b/>
        <sz val="11"/>
        <color theme="1"/>
        <rFont val="Calibri"/>
        <family val="2"/>
        <scheme val="minor"/>
      </rPr>
      <t>3</t>
    </r>
    <r>
      <rPr>
        <sz val="11"/>
        <color theme="1"/>
        <rFont val="Calibri"/>
        <family val="2"/>
        <scheme val="minor"/>
      </rPr>
      <t xml:space="preserve"> - The Wobble Wings will consume 18.5mm of Z height.  
Ex: A 340mm print size frame using the wings will end up being 321.5.  But if you are using a print head where the nozzle sits high, you will recuperate some of it. 
It is proposed to use FrameCalculator values for now and tune them at first run.</t>
    </r>
  </si>
  <si>
    <t>The values proposed here are a bit higher than the default RRF config tool ones.  But we are talking about settig up an HevORT ;)</t>
  </si>
  <si>
    <t>Since the HevORT print bed can be quite tilted, increasing this value to at least 15mm is a good idea in order to avoid early triggering of the Z probe (BLTouch)</t>
  </si>
  <si>
    <t>Duet 3 Pin</t>
  </si>
  <si>
    <t>V</t>
  </si>
  <si>
    <t>S</t>
  </si>
  <si>
    <t>G</t>
  </si>
  <si>
    <t>3.3v</t>
  </si>
  <si>
    <t>GND</t>
  </si>
  <si>
    <t>io0.in</t>
  </si>
  <si>
    <t xml:space="preserve">Optical End Stop </t>
  </si>
  <si>
    <r>
      <rPr>
        <b/>
        <sz val="11"/>
        <color theme="1"/>
        <rFont val="Calibri"/>
        <family val="2"/>
        <scheme val="minor"/>
      </rPr>
      <t>End Stops</t>
    </r>
    <r>
      <rPr>
        <sz val="11"/>
        <color theme="1"/>
        <rFont val="Calibri"/>
        <family val="2"/>
        <scheme val="minor"/>
      </rPr>
      <t xml:space="preserve"> are to be connected to the Inputs and Output Ports of the Duet 3
The Corresponding I/O pin needs to be selected. 
Select [io</t>
    </r>
    <r>
      <rPr>
        <i/>
        <sz val="11"/>
        <color theme="1"/>
        <rFont val="Calibri"/>
        <family val="2"/>
        <scheme val="minor"/>
      </rPr>
      <t>X</t>
    </r>
    <r>
      <rPr>
        <sz val="11"/>
        <color theme="1"/>
        <rFont val="Calibri"/>
        <family val="2"/>
        <scheme val="minor"/>
      </rPr>
      <t>.in] since these sensor are Active High no need for pull up resistor (Sensor send 3.3V to I/O when triggered.)</t>
    </r>
  </si>
  <si>
    <r>
      <rPr>
        <b/>
        <sz val="11"/>
        <color theme="1"/>
        <rFont val="Calibri"/>
        <family val="2"/>
        <scheme val="minor"/>
      </rPr>
      <t>Note</t>
    </r>
    <r>
      <rPr>
        <sz val="11"/>
        <color theme="1"/>
        <rFont val="Calibri"/>
        <family val="2"/>
        <scheme val="minor"/>
      </rPr>
      <t>: It is recommended to use I/O port #7 for the Bltouch, but you can also use #4 or #5.</t>
    </r>
  </si>
  <si>
    <t>BMG_MGN9</t>
  </si>
  <si>
    <t>Hemera (Marcio)</t>
  </si>
  <si>
    <t>Results to be inserted in config.g (Duet/)</t>
  </si>
  <si>
    <t>Results to be inserted in config.g (Duet/RRF)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</si>
</sst>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0"/>
      <name val="Calibri"/>
      <family val="2"/>
      <scheme val="minor"/>
    </font>
    <font>
      <sz val="11"/>
      <color theme="0"/>
      <name val="Calibri"/>
      <family val="2"/>
      <scheme val="minor"/>
    </font>
    <font>
      <sz val="20"/>
      <color theme="1"/>
      <name val="Calibri"/>
      <family val="2"/>
      <scheme val="minor"/>
    </font>
    <font>
      <b/>
      <sz val="22"/>
      <color theme="1"/>
      <name val="Calibri"/>
      <family val="2"/>
      <scheme val="minor"/>
    </font>
    <font>
      <b/>
      <sz val="20"/>
      <color theme="1" tint="0.34998626667073579"/>
      <name val="Calibri"/>
      <family val="2"/>
      <scheme val="minor"/>
    </font>
    <font>
      <b/>
      <sz val="14"/>
      <color theme="1"/>
      <name val="Calibri"/>
      <family val="2"/>
      <scheme val="minor"/>
    </font>
    <font>
      <sz val="18"/>
      <color rgb="FF0070C0"/>
      <name val="Calibri"/>
      <family val="2"/>
      <scheme val="minor"/>
    </font>
    <font>
      <b/>
      <sz val="48"/>
      <color theme="1"/>
      <name val="Calibri"/>
      <family val="2"/>
      <scheme val="minor"/>
    </font>
    <font>
      <b/>
      <sz val="24"/>
      <color theme="1"/>
      <name val="Calibri"/>
      <family val="2"/>
      <scheme val="minor"/>
    </font>
    <font>
      <sz val="22"/>
      <color rgb="FFFF0000"/>
      <name val="Calibri"/>
      <family val="2"/>
      <scheme val="minor"/>
    </font>
    <font>
      <sz val="20"/>
      <color rgb="FFFF0000"/>
      <name val="Calibri"/>
      <family val="2"/>
      <scheme val="minor"/>
    </font>
    <font>
      <sz val="16"/>
      <color theme="1"/>
      <name val="Calibri"/>
      <family val="2"/>
      <scheme val="minor"/>
    </font>
    <font>
      <b/>
      <sz val="16"/>
      <color theme="1"/>
      <name val="Calibri"/>
      <family val="2"/>
      <scheme val="minor"/>
    </font>
    <font>
      <b/>
      <sz val="11"/>
      <color theme="1"/>
      <name val="Calibri"/>
      <family val="2"/>
      <scheme val="minor"/>
    </font>
    <font>
      <u/>
      <sz val="11"/>
      <color theme="10"/>
      <name val="Calibri"/>
      <family val="2"/>
      <scheme val="minor"/>
    </font>
    <font>
      <u/>
      <sz val="12"/>
      <color theme="0"/>
      <name val="Calibri"/>
      <family val="2"/>
      <scheme val="minor"/>
    </font>
    <font>
      <sz val="12"/>
      <color theme="0"/>
      <name val="Calibri"/>
      <family val="2"/>
      <scheme val="minor"/>
    </font>
    <font>
      <i/>
      <sz val="11"/>
      <color theme="1"/>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C5C6"/>
        <bgColor indexed="64"/>
      </patternFill>
    </fill>
    <fill>
      <patternFill patternType="solid">
        <fgColor rgb="FFCBE7F9"/>
        <bgColor indexed="64"/>
      </patternFill>
    </fill>
    <fill>
      <patternFill patternType="solid">
        <fgColor rgb="FF92D050"/>
        <bgColor indexed="64"/>
      </patternFill>
    </fill>
    <fill>
      <patternFill patternType="solid">
        <fgColor rgb="FFD1E654"/>
        <bgColor indexed="64"/>
      </patternFill>
    </fill>
    <fill>
      <patternFill patternType="solid">
        <fgColor theme="8" tint="0.39997558519241921"/>
        <bgColor indexed="64"/>
      </patternFill>
    </fill>
    <fill>
      <patternFill patternType="solid">
        <fgColor rgb="FFC00000"/>
        <bgColor indexed="64"/>
      </patternFill>
    </fill>
    <fill>
      <patternFill patternType="solid">
        <fgColor rgb="FFEEF88C"/>
        <bgColor indexed="64"/>
      </patternFill>
    </fill>
    <fill>
      <patternFill patternType="solid">
        <fgColor rgb="FF0070C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62">
    <xf numFmtId="0" fontId="0" fillId="0" borderId="0" xfId="0"/>
    <xf numFmtId="0" fontId="0" fillId="4" borderId="0" xfId="0" applyFill="1" applyAlignment="1">
      <alignment horizontal="center"/>
    </xf>
    <xf numFmtId="0" fontId="0" fillId="4" borderId="0" xfId="0" applyFill="1"/>
    <xf numFmtId="0" fontId="0" fillId="5" borderId="0" xfId="0" applyFill="1" applyAlignment="1">
      <alignment horizontal="center"/>
    </xf>
    <xf numFmtId="0" fontId="0" fillId="5" borderId="0" xfId="0" applyFill="1"/>
    <xf numFmtId="0" fontId="0" fillId="0" borderId="0" xfId="0" applyAlignment="1">
      <alignment horizontal="right"/>
    </xf>
    <xf numFmtId="0" fontId="2" fillId="6" borderId="0" xfId="0" applyFont="1" applyFill="1" applyAlignment="1">
      <alignment horizontal="center"/>
    </xf>
    <xf numFmtId="0" fontId="5" fillId="7" borderId="1" xfId="0" applyFont="1" applyFill="1" applyBorder="1" applyAlignment="1">
      <alignment horizontal="center" vertical="center"/>
    </xf>
    <xf numFmtId="0" fontId="3" fillId="0" borderId="1" xfId="0" applyFont="1" applyBorder="1" applyAlignment="1">
      <alignment horizontal="center" vertical="center"/>
    </xf>
    <xf numFmtId="0" fontId="3" fillId="8" borderId="1" xfId="0" applyFont="1" applyFill="1" applyBorder="1" applyAlignment="1">
      <alignment horizontal="left" vertical="center"/>
    </xf>
    <xf numFmtId="0" fontId="1" fillId="9" borderId="1" xfId="0" applyFont="1" applyFill="1" applyBorder="1" applyAlignment="1">
      <alignment horizontal="center" vertical="center"/>
    </xf>
    <xf numFmtId="0" fontId="0" fillId="4" borderId="1" xfId="0" applyFill="1" applyBorder="1" applyAlignment="1">
      <alignment horizontal="center"/>
    </xf>
    <xf numFmtId="0" fontId="0" fillId="0" borderId="1" xfId="0" applyFill="1" applyBorder="1" applyAlignment="1">
      <alignment horizontal="center"/>
    </xf>
    <xf numFmtId="0" fontId="0" fillId="0" borderId="0" xfId="0" applyAlignment="1">
      <alignment vertical="center"/>
    </xf>
    <xf numFmtId="0" fontId="6" fillId="0" borderId="1" xfId="0" applyFont="1" applyBorder="1" applyAlignment="1">
      <alignment horizontal="center"/>
    </xf>
    <xf numFmtId="0" fontId="7" fillId="0" borderId="1" xfId="0" applyFont="1" applyBorder="1" applyAlignment="1">
      <alignment horizontal="center"/>
    </xf>
    <xf numFmtId="0" fontId="4" fillId="0" borderId="0" xfId="0" applyFont="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9" fillId="0" borderId="4" xfId="0" applyFont="1" applyBorder="1"/>
    <xf numFmtId="0" fontId="0" fillId="0" borderId="16" xfId="0" applyBorder="1"/>
    <xf numFmtId="0" fontId="0" fillId="0" borderId="5" xfId="0" applyBorder="1"/>
    <xf numFmtId="0" fontId="0" fillId="0" borderId="6" xfId="0" applyBorder="1"/>
    <xf numFmtId="0" fontId="0" fillId="0" borderId="0" xfId="0" applyBorder="1"/>
    <xf numFmtId="0" fontId="0" fillId="0" borderId="7" xfId="0" applyBorder="1"/>
    <xf numFmtId="0" fontId="11" fillId="0" borderId="17" xfId="0" applyFont="1" applyBorder="1" applyAlignment="1"/>
    <xf numFmtId="0" fontId="0" fillId="0" borderId="18" xfId="0" applyBorder="1"/>
    <xf numFmtId="0" fontId="0" fillId="0" borderId="19" xfId="0" applyBorder="1"/>
    <xf numFmtId="0" fontId="12" fillId="0" borderId="1" xfId="0" applyFont="1" applyBorder="1" applyAlignment="1">
      <alignment horizontal="center" vertical="center"/>
    </xf>
    <xf numFmtId="0" fontId="13" fillId="0" borderId="6" xfId="0" applyFont="1" applyBorder="1"/>
    <xf numFmtId="0" fontId="10" fillId="0" borderId="0" xfId="0" applyFont="1" applyBorder="1" applyAlignment="1"/>
    <xf numFmtId="0" fontId="11" fillId="0" borderId="6" xfId="0" applyFont="1" applyBorder="1" applyAlignment="1"/>
    <xf numFmtId="0" fontId="0" fillId="0" borderId="0" xfId="0" applyFill="1" applyBorder="1" applyAlignment="1">
      <alignment wrapText="1"/>
    </xf>
    <xf numFmtId="0" fontId="0" fillId="0" borderId="20" xfId="0" applyBorder="1" applyAlignment="1">
      <alignment horizontal="center" vertical="center" wrapText="1"/>
    </xf>
    <xf numFmtId="0" fontId="0" fillId="0" borderId="21"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7" xfId="0" applyBorder="1"/>
    <xf numFmtId="0" fontId="0" fillId="0" borderId="0" xfId="0" applyFill="1" applyAlignment="1">
      <alignment vertical="center" wrapText="1"/>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2" xfId="0" applyFont="1" applyFill="1" applyBorder="1" applyAlignment="1">
      <alignment horizontal="center" wrapText="1"/>
    </xf>
    <xf numFmtId="0" fontId="6" fillId="7" borderId="3" xfId="0" applyFont="1" applyFill="1" applyBorder="1" applyAlignment="1">
      <alignment horizont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2" fillId="2" borderId="0" xfId="0" applyFont="1" applyFill="1" applyAlignment="1">
      <alignment horizontal="center"/>
    </xf>
    <xf numFmtId="0" fontId="2" fillId="3" borderId="0" xfId="0" applyFont="1" applyFill="1" applyAlignment="1">
      <alignment horizontal="center"/>
    </xf>
    <xf numFmtId="0" fontId="0" fillId="10" borderId="0" xfId="0" applyFill="1" applyAlignment="1">
      <alignment horizontal="left" vertical="top" wrapText="1"/>
    </xf>
    <xf numFmtId="0" fontId="0" fillId="10" borderId="0" xfId="0" applyFont="1" applyFill="1" applyAlignment="1">
      <alignment horizontal="left" vertical="top" wrapText="1"/>
    </xf>
    <xf numFmtId="0" fontId="0" fillId="10" borderId="0" xfId="0" applyFont="1" applyFill="1" applyBorder="1" applyAlignment="1">
      <alignment horizontal="left" wrapText="1"/>
    </xf>
    <xf numFmtId="0" fontId="16" fillId="11" borderId="0" xfId="1" applyFont="1" applyFill="1" applyBorder="1" applyAlignment="1">
      <alignment horizontal="center" wrapText="1"/>
    </xf>
    <xf numFmtId="0" fontId="17" fillId="11" borderId="0" xfId="0" applyFont="1" applyFill="1" applyBorder="1" applyAlignment="1">
      <alignment horizontal="center" wrapText="1"/>
    </xf>
    <xf numFmtId="0" fontId="16" fillId="11" borderId="0" xfId="1" applyFont="1" applyFill="1" applyAlignment="1">
      <alignment horizontal="center" vertical="top"/>
    </xf>
    <xf numFmtId="0" fontId="2" fillId="11" borderId="0" xfId="0" applyFont="1" applyFill="1" applyBorder="1" applyAlignment="1">
      <alignment horizontal="center"/>
    </xf>
    <xf numFmtId="0" fontId="0" fillId="10" borderId="0" xfId="0" applyFill="1" applyAlignment="1">
      <alignment vertical="top" wrapText="1"/>
    </xf>
    <xf numFmtId="0" fontId="0" fillId="10" borderId="0" xfId="0" applyFill="1" applyAlignment="1">
      <alignment horizontal="left" vertical="center" wrapText="1"/>
    </xf>
  </cellXfs>
  <cellStyles count="2">
    <cellStyle name="Hyperlink" xfId="1" builtinId="8"/>
    <cellStyle name="Normal" xfId="0" builtinId="0"/>
  </cellStyles>
  <dxfs count="4">
    <dxf>
      <fill>
        <patternFill patternType="solid">
          <fgColor indexed="64"/>
          <bgColor rgb="FFCBE7F9"/>
        </patternFill>
      </fill>
    </dxf>
    <dxf>
      <fill>
        <patternFill patternType="solid">
          <fgColor indexed="64"/>
          <bgColor rgb="FFCBE7F9"/>
        </patternFill>
      </fill>
    </dxf>
    <dxf>
      <fill>
        <patternFill patternType="solid">
          <fgColor indexed="64"/>
          <bgColor rgb="FFFFC5C6"/>
        </patternFill>
      </fill>
    </dxf>
    <dxf>
      <fill>
        <patternFill patternType="solid">
          <fgColor indexed="64"/>
          <bgColor rgb="FFFFC5C6"/>
        </patternFill>
      </fill>
    </dxf>
  </dxfs>
  <tableStyles count="0" defaultTableStyle="TableStyleMedium2" defaultPivotStyle="PivotStyleLight16"/>
  <colors>
    <mruColors>
      <color rgb="FFEEF88C"/>
      <color rgb="FFD1E654"/>
      <color rgb="FFFF00FF"/>
      <color rgb="FFFFC5C6"/>
      <color rgb="FFCB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hyperlink" Target="https://miragec79.github.io/HevORT/firmwaresettings.html#33-reprap-firmware-3-on-duet-3" TargetMode="External"/><Relationship Id="rId4" Type="http://schemas.openxmlformats.org/officeDocument/2006/relationships/hyperlink" Target="https://miragec79.github.io/HevORT/RRF3_D3P3.htm"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3" Type="http://schemas.openxmlformats.org/officeDocument/2006/relationships/hyperlink" Target="https://miragec79.github.io/HevORT/firmwaresettings.html#33-reprap-firmware-3-on-duet-3" TargetMode="External"/><Relationship Id="rId2" Type="http://schemas.openxmlformats.org/officeDocument/2006/relationships/hyperlink" Target="https://miragec79.github.io/HevORT/RRF3_D3P3.htm" TargetMode="External"/><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8" Type="http://schemas.openxmlformats.org/officeDocument/2006/relationships/hyperlink" Target="https://miragec79.github.io/HevORT/firmwaresettings.html#33-reprap-firmware-3-on-duet-3" TargetMode="External"/><Relationship Id="rId3" Type="http://schemas.openxmlformats.org/officeDocument/2006/relationships/image" Target="../media/image11.png"/><Relationship Id="rId7" Type="http://schemas.openxmlformats.org/officeDocument/2006/relationships/hyperlink" Target="https://miragec79.github.io/HevORT/RRF3_D3P2.htm" TargetMode="External"/><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hyperlink" Target="https://miragec79.github.io/HevORT/RRF3_D3P4.htm" TargetMode="External"/><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4</xdr:col>
      <xdr:colOff>339725</xdr:colOff>
      <xdr:row>2</xdr:row>
      <xdr:rowOff>146816</xdr:rowOff>
    </xdr:from>
    <xdr:to>
      <xdr:col>18</xdr:col>
      <xdr:colOff>739775</xdr:colOff>
      <xdr:row>50</xdr:row>
      <xdr:rowOff>17416</xdr:rowOff>
    </xdr:to>
    <xdr:pic>
      <xdr:nvPicPr>
        <xdr:cNvPr id="13" name="Picture 12">
          <a:extLst>
            <a:ext uri="{FF2B5EF4-FFF2-40B4-BE49-F238E27FC236}">
              <a16:creationId xmlns:a16="http://schemas.microsoft.com/office/drawing/2014/main" id="{EDC4D9FF-FC9E-4F7C-A7D7-B5D4B577B9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39415" y="825609"/>
          <a:ext cx="11549774" cy="1069625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235323</xdr:colOff>
      <xdr:row>1</xdr:row>
      <xdr:rowOff>134470</xdr:rowOff>
    </xdr:from>
    <xdr:to>
      <xdr:col>23</xdr:col>
      <xdr:colOff>182656</xdr:colOff>
      <xdr:row>41</xdr:row>
      <xdr:rowOff>58270</xdr:rowOff>
    </xdr:to>
    <xdr:pic>
      <xdr:nvPicPr>
        <xdr:cNvPr id="29" name="Picture 28">
          <a:extLst>
            <a:ext uri="{FF2B5EF4-FFF2-40B4-BE49-F238E27FC236}">
              <a16:creationId xmlns:a16="http://schemas.microsoft.com/office/drawing/2014/main" id="{AE87C852-7CEA-4D17-B530-FE2E281763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1147" y="324970"/>
          <a:ext cx="9629215" cy="75438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7205</xdr:colOff>
      <xdr:row>0</xdr:row>
      <xdr:rowOff>24012</xdr:rowOff>
    </xdr:from>
    <xdr:to>
      <xdr:col>7</xdr:col>
      <xdr:colOff>129669</xdr:colOff>
      <xdr:row>18</xdr:row>
      <xdr:rowOff>8635</xdr:rowOff>
    </xdr:to>
    <xdr:pic>
      <xdr:nvPicPr>
        <xdr:cNvPr id="6" name="Picture 5">
          <a:extLst>
            <a:ext uri="{FF2B5EF4-FFF2-40B4-BE49-F238E27FC236}">
              <a16:creationId xmlns:a16="http://schemas.microsoft.com/office/drawing/2014/main" id="{C2B9FAEC-C2CB-4D44-800C-C20EF004A8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27676" y="24012"/>
          <a:ext cx="1937817" cy="3413623"/>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201707</xdr:colOff>
      <xdr:row>11</xdr:row>
      <xdr:rowOff>179293</xdr:rowOff>
    </xdr:from>
    <xdr:to>
      <xdr:col>3</xdr:col>
      <xdr:colOff>368139</xdr:colOff>
      <xdr:row>30</xdr:row>
      <xdr:rowOff>22411</xdr:rowOff>
    </xdr:to>
    <xdr:pic>
      <xdr:nvPicPr>
        <xdr:cNvPr id="7" name="Picture 6">
          <a:extLst>
            <a:ext uri="{FF2B5EF4-FFF2-40B4-BE49-F238E27FC236}">
              <a16:creationId xmlns:a16="http://schemas.microsoft.com/office/drawing/2014/main" id="{07E19EF9-F18A-4CC4-96B0-6827DA56C2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1707" y="2274793"/>
          <a:ext cx="1981785" cy="3462618"/>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112059</xdr:colOff>
      <xdr:row>10</xdr:row>
      <xdr:rowOff>168088</xdr:rowOff>
    </xdr:from>
    <xdr:to>
      <xdr:col>13</xdr:col>
      <xdr:colOff>212912</xdr:colOff>
      <xdr:row>16</xdr:row>
      <xdr:rowOff>78441</xdr:rowOff>
    </xdr:to>
    <xdr:sp macro="" textlink="">
      <xdr:nvSpPr>
        <xdr:cNvPr id="8" name="Left Brace 7">
          <a:extLst>
            <a:ext uri="{FF2B5EF4-FFF2-40B4-BE49-F238E27FC236}">
              <a16:creationId xmlns:a16="http://schemas.microsoft.com/office/drawing/2014/main" id="{94FAB16C-2BF6-4E23-A60A-C4FCCB939BA9}"/>
            </a:ext>
          </a:extLst>
        </xdr:cNvPr>
        <xdr:cNvSpPr/>
      </xdr:nvSpPr>
      <xdr:spPr>
        <a:xfrm>
          <a:off x="7978588" y="2073088"/>
          <a:ext cx="100853" cy="1053353"/>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7</xdr:col>
      <xdr:colOff>129669</xdr:colOff>
      <xdr:row>9</xdr:row>
      <xdr:rowOff>16324</xdr:rowOff>
    </xdr:from>
    <xdr:to>
      <xdr:col>13</xdr:col>
      <xdr:colOff>112059</xdr:colOff>
      <xdr:row>13</xdr:row>
      <xdr:rowOff>123265</xdr:rowOff>
    </xdr:to>
    <xdr:cxnSp macro="">
      <xdr:nvCxnSpPr>
        <xdr:cNvPr id="10" name="Connector: Elbow 9">
          <a:extLst>
            <a:ext uri="{FF2B5EF4-FFF2-40B4-BE49-F238E27FC236}">
              <a16:creationId xmlns:a16="http://schemas.microsoft.com/office/drawing/2014/main" id="{570D5156-4A47-4BDB-AE95-D24E59F546DA}"/>
            </a:ext>
          </a:extLst>
        </xdr:cNvPr>
        <xdr:cNvCxnSpPr>
          <a:stCxn id="6" idx="3"/>
          <a:endCxn id="8" idx="1"/>
        </xdr:cNvCxnSpPr>
      </xdr:nvCxnSpPr>
      <xdr:spPr>
        <a:xfrm>
          <a:off x="4365493" y="1730824"/>
          <a:ext cx="3613095" cy="868941"/>
        </a:xfrm>
        <a:prstGeom prst="bentConnector3">
          <a:avLst>
            <a:gd name="adj1" fmla="val 9559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368139</xdr:colOff>
      <xdr:row>18</xdr:row>
      <xdr:rowOff>168088</xdr:rowOff>
    </xdr:from>
    <xdr:to>
      <xdr:col>13</xdr:col>
      <xdr:colOff>246530</xdr:colOff>
      <xdr:row>21</xdr:row>
      <xdr:rowOff>5602</xdr:rowOff>
    </xdr:to>
    <xdr:cxnSp macro="">
      <xdr:nvCxnSpPr>
        <xdr:cNvPr id="14" name="Connector: Elbow 13">
          <a:extLst>
            <a:ext uri="{FF2B5EF4-FFF2-40B4-BE49-F238E27FC236}">
              <a16:creationId xmlns:a16="http://schemas.microsoft.com/office/drawing/2014/main" id="{0DE9FBBA-5601-4162-A966-2FC954EE8D56}"/>
            </a:ext>
          </a:extLst>
        </xdr:cNvPr>
        <xdr:cNvCxnSpPr>
          <a:stCxn id="7" idx="3"/>
          <a:endCxn id="15" idx="1"/>
        </xdr:cNvCxnSpPr>
      </xdr:nvCxnSpPr>
      <xdr:spPr>
        <a:xfrm flipV="1">
          <a:off x="2183492" y="3597088"/>
          <a:ext cx="5929567" cy="409014"/>
        </a:xfrm>
        <a:prstGeom prst="bentConnector3">
          <a:avLst>
            <a:gd name="adj1" fmla="val 9554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246530</xdr:colOff>
      <xdr:row>17</xdr:row>
      <xdr:rowOff>156882</xdr:rowOff>
    </xdr:from>
    <xdr:to>
      <xdr:col>14</xdr:col>
      <xdr:colOff>437029</xdr:colOff>
      <xdr:row>19</xdr:row>
      <xdr:rowOff>179294</xdr:rowOff>
    </xdr:to>
    <xdr:sp macro="" textlink="">
      <xdr:nvSpPr>
        <xdr:cNvPr id="15" name="Rectangle 14">
          <a:extLst>
            <a:ext uri="{FF2B5EF4-FFF2-40B4-BE49-F238E27FC236}">
              <a16:creationId xmlns:a16="http://schemas.microsoft.com/office/drawing/2014/main" id="{FA7EB4E9-1355-4627-9A06-61CD6A9497C1}"/>
            </a:ext>
          </a:extLst>
        </xdr:cNvPr>
        <xdr:cNvSpPr/>
      </xdr:nvSpPr>
      <xdr:spPr>
        <a:xfrm>
          <a:off x="8113059" y="3395382"/>
          <a:ext cx="795617" cy="40341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582706</xdr:colOff>
      <xdr:row>10</xdr:row>
      <xdr:rowOff>145676</xdr:rowOff>
    </xdr:from>
    <xdr:to>
      <xdr:col>22</xdr:col>
      <xdr:colOff>582706</xdr:colOff>
      <xdr:row>20</xdr:row>
      <xdr:rowOff>11206</xdr:rowOff>
    </xdr:to>
    <xdr:sp macro="" textlink="">
      <xdr:nvSpPr>
        <xdr:cNvPr id="22" name="Rectangle 21">
          <a:extLst>
            <a:ext uri="{FF2B5EF4-FFF2-40B4-BE49-F238E27FC236}">
              <a16:creationId xmlns:a16="http://schemas.microsoft.com/office/drawing/2014/main" id="{DF480FB3-FBC7-45C1-9C6E-203FDD6E539C}"/>
            </a:ext>
          </a:extLst>
        </xdr:cNvPr>
        <xdr:cNvSpPr/>
      </xdr:nvSpPr>
      <xdr:spPr>
        <a:xfrm>
          <a:off x="9054353" y="2050676"/>
          <a:ext cx="4840941" cy="177053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23</xdr:col>
      <xdr:colOff>493059</xdr:colOff>
      <xdr:row>1</xdr:row>
      <xdr:rowOff>123263</xdr:rowOff>
    </xdr:from>
    <xdr:to>
      <xdr:col>28</xdr:col>
      <xdr:colOff>582706</xdr:colOff>
      <xdr:row>26</xdr:row>
      <xdr:rowOff>22411</xdr:rowOff>
    </xdr:to>
    <xdr:sp macro="" textlink="">
      <xdr:nvSpPr>
        <xdr:cNvPr id="23" name="Rectangle: Rounded Corners 22">
          <a:extLst>
            <a:ext uri="{FF2B5EF4-FFF2-40B4-BE49-F238E27FC236}">
              <a16:creationId xmlns:a16="http://schemas.microsoft.com/office/drawing/2014/main" id="{0ABB154C-AAD5-4F19-852A-C5627BD15C64}"/>
            </a:ext>
          </a:extLst>
        </xdr:cNvPr>
        <xdr:cNvSpPr/>
      </xdr:nvSpPr>
      <xdr:spPr>
        <a:xfrm>
          <a:off x="14410765" y="313763"/>
          <a:ext cx="3115235" cy="4661648"/>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All</a:t>
          </a:r>
          <a:r>
            <a:rPr lang="fr-CA" sz="1100" baseline="0">
              <a:solidFill>
                <a:sysClr val="windowText" lastClr="000000"/>
              </a:solidFill>
            </a:rPr>
            <a:t> of these values for Jerk (Max.Speed Change) , Sepped and Acceleration are conservative, but quite higher than the proposed values into the RRF tool.</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For the first runs of you printer I propose you use these values and then increase them while testing to see how your build reacts to them.</a:t>
          </a:r>
        </a:p>
        <a:p>
          <a:pPr algn="l"/>
          <a:endParaRPr lang="fr-CA" sz="1100" baseline="0">
            <a:solidFill>
              <a:sysClr val="windowText" lastClr="000000"/>
            </a:solidFill>
          </a:endParaRPr>
        </a:p>
        <a:p>
          <a:pPr algn="l"/>
          <a:r>
            <a:rPr lang="fr-CA" sz="1100" baseline="0">
              <a:solidFill>
                <a:sysClr val="windowText" lastClr="000000"/>
              </a:solidFill>
            </a:rPr>
            <a:t>All these values are considered as </a:t>
          </a:r>
          <a:r>
            <a:rPr lang="fr-CA" sz="1100" b="1" baseline="0">
              <a:solidFill>
                <a:sysClr val="windowText" lastClr="000000"/>
              </a:solidFill>
            </a:rPr>
            <a:t>Not to Exceed</a:t>
          </a:r>
          <a:r>
            <a:rPr lang="fr-CA" sz="1100" baseline="0">
              <a:solidFill>
                <a:sysClr val="windowText" lastClr="000000"/>
              </a:solidFill>
            </a:rPr>
            <a:t>.  So even if your slicer is asking for a move that would accelerate and travel faster than these values, the Duet will change that request to something that will not exceed your max parameters.</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Thanks to the Duet, these can be easily changed </a:t>
          </a:r>
          <a:r>
            <a:rPr lang="fr-CA" sz="1100" b="1" baseline="0">
              <a:solidFill>
                <a:sysClr val="windowText" lastClr="000000"/>
              </a:solidFill>
            </a:rPr>
            <a:t>while printing </a:t>
          </a:r>
          <a:r>
            <a:rPr lang="fr-CA" sz="1100" baseline="0">
              <a:solidFill>
                <a:sysClr val="windowText" lastClr="000000"/>
              </a:solidFill>
            </a:rPr>
            <a:t>by sending GCode commands through the Web Control.</a:t>
          </a:r>
        </a:p>
        <a:p>
          <a:pPr algn="l"/>
          <a:endParaRPr lang="fr-CA" sz="1100" baseline="0">
            <a:solidFill>
              <a:sysClr val="windowText" lastClr="000000"/>
            </a:solidFill>
          </a:endParaRPr>
        </a:p>
        <a:p>
          <a:pPr algn="l"/>
          <a:r>
            <a:rPr lang="fr-CA" sz="1100" b="1" baseline="0">
              <a:solidFill>
                <a:sysClr val="windowText" lastClr="000000"/>
              </a:solidFill>
            </a:rPr>
            <a:t>Motor Current: </a:t>
          </a:r>
          <a:r>
            <a:rPr lang="fr-CA" sz="1100" baseline="0">
              <a:solidFill>
                <a:sysClr val="windowText" lastClr="000000"/>
              </a:solidFill>
            </a:rPr>
            <a:t>As a rule of thumb, if your motors are well ventilated, you should use a value that is not higher than 80% of their recommended Amp Rating.  </a:t>
          </a:r>
        </a:p>
        <a:p>
          <a:pPr algn="l"/>
          <a:endParaRPr lang="fr-CA" sz="1100" baseline="0">
            <a:solidFill>
              <a:sysClr val="windowText" lastClr="000000"/>
            </a:solidFill>
          </a:endParaRPr>
        </a:p>
      </xdr:txBody>
    </xdr:sp>
    <xdr:clientData/>
  </xdr:twoCellAnchor>
  <xdr:twoCellAnchor>
    <xdr:from>
      <xdr:col>22</xdr:col>
      <xdr:colOff>582706</xdr:colOff>
      <xdr:row>13</xdr:row>
      <xdr:rowOff>168087</xdr:rowOff>
    </xdr:from>
    <xdr:to>
      <xdr:col>23</xdr:col>
      <xdr:colOff>493059</xdr:colOff>
      <xdr:row>15</xdr:row>
      <xdr:rowOff>78441</xdr:rowOff>
    </xdr:to>
    <xdr:cxnSp macro="">
      <xdr:nvCxnSpPr>
        <xdr:cNvPr id="25" name="Connector: Elbow 24">
          <a:extLst>
            <a:ext uri="{FF2B5EF4-FFF2-40B4-BE49-F238E27FC236}">
              <a16:creationId xmlns:a16="http://schemas.microsoft.com/office/drawing/2014/main" id="{F8C3ED56-B623-4781-83E0-938F09A94552}"/>
            </a:ext>
          </a:extLst>
        </xdr:cNvPr>
        <xdr:cNvCxnSpPr>
          <a:stCxn id="22" idx="3"/>
          <a:endCxn id="23" idx="1"/>
        </xdr:cNvCxnSpPr>
      </xdr:nvCxnSpPr>
      <xdr:spPr>
        <a:xfrm flipV="1">
          <a:off x="13895294" y="2644587"/>
          <a:ext cx="515471" cy="291354"/>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268942</xdr:colOff>
      <xdr:row>27</xdr:row>
      <xdr:rowOff>89647</xdr:rowOff>
    </xdr:from>
    <xdr:to>
      <xdr:col>14</xdr:col>
      <xdr:colOff>448235</xdr:colOff>
      <xdr:row>29</xdr:row>
      <xdr:rowOff>89647</xdr:rowOff>
    </xdr:to>
    <xdr:sp macro="" textlink="">
      <xdr:nvSpPr>
        <xdr:cNvPr id="27" name="Rectangle 26">
          <a:extLst>
            <a:ext uri="{FF2B5EF4-FFF2-40B4-BE49-F238E27FC236}">
              <a16:creationId xmlns:a16="http://schemas.microsoft.com/office/drawing/2014/main" id="{48424D47-D947-4CA8-93EC-F17F04E217B6}"/>
            </a:ext>
          </a:extLst>
        </xdr:cNvPr>
        <xdr:cNvSpPr/>
      </xdr:nvSpPr>
      <xdr:spPr>
        <a:xfrm>
          <a:off x="8135471" y="5233147"/>
          <a:ext cx="784411" cy="381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15</xdr:col>
      <xdr:colOff>3</xdr:colOff>
      <xdr:row>27</xdr:row>
      <xdr:rowOff>100853</xdr:rowOff>
    </xdr:from>
    <xdr:to>
      <xdr:col>21</xdr:col>
      <xdr:colOff>268941</xdr:colOff>
      <xdr:row>29</xdr:row>
      <xdr:rowOff>100853</xdr:rowOff>
    </xdr:to>
    <xdr:sp macro="" textlink="">
      <xdr:nvSpPr>
        <xdr:cNvPr id="28" name="Rectangle 27">
          <a:extLst>
            <a:ext uri="{FF2B5EF4-FFF2-40B4-BE49-F238E27FC236}">
              <a16:creationId xmlns:a16="http://schemas.microsoft.com/office/drawing/2014/main" id="{D5B49E1B-503F-43C9-8B03-7654793038FF}"/>
            </a:ext>
          </a:extLst>
        </xdr:cNvPr>
        <xdr:cNvSpPr/>
      </xdr:nvSpPr>
      <xdr:spPr>
        <a:xfrm>
          <a:off x="9076768" y="5244353"/>
          <a:ext cx="3899644" cy="381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403412</xdr:colOff>
      <xdr:row>27</xdr:row>
      <xdr:rowOff>89647</xdr:rowOff>
    </xdr:from>
    <xdr:to>
      <xdr:col>10</xdr:col>
      <xdr:colOff>437030</xdr:colOff>
      <xdr:row>29</xdr:row>
      <xdr:rowOff>112059</xdr:rowOff>
    </xdr:to>
    <xdr:sp macro="" textlink="">
      <xdr:nvSpPr>
        <xdr:cNvPr id="31" name="Rectangle 30">
          <a:extLst>
            <a:ext uri="{FF2B5EF4-FFF2-40B4-BE49-F238E27FC236}">
              <a16:creationId xmlns:a16="http://schemas.microsoft.com/office/drawing/2014/main" id="{989D1C69-4C60-4E8F-A327-01B60F3BF2DD}"/>
            </a:ext>
          </a:extLst>
        </xdr:cNvPr>
        <xdr:cNvSpPr/>
      </xdr:nvSpPr>
      <xdr:spPr>
        <a:xfrm>
          <a:off x="5244353" y="5233147"/>
          <a:ext cx="1243853" cy="403412"/>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3</xdr:col>
      <xdr:colOff>168090</xdr:colOff>
      <xdr:row>22</xdr:row>
      <xdr:rowOff>67234</xdr:rowOff>
    </xdr:from>
    <xdr:to>
      <xdr:col>7</xdr:col>
      <xdr:colOff>33617</xdr:colOff>
      <xdr:row>34</xdr:row>
      <xdr:rowOff>56030</xdr:rowOff>
    </xdr:to>
    <xdr:sp macro="" textlink="">
      <xdr:nvSpPr>
        <xdr:cNvPr id="33" name="Rectangle: Rounded Corners 32">
          <a:extLst>
            <a:ext uri="{FF2B5EF4-FFF2-40B4-BE49-F238E27FC236}">
              <a16:creationId xmlns:a16="http://schemas.microsoft.com/office/drawing/2014/main" id="{0C36083D-EF4A-42AE-891B-637DC3C697AA}"/>
            </a:ext>
          </a:extLst>
        </xdr:cNvPr>
        <xdr:cNvSpPr/>
      </xdr:nvSpPr>
      <xdr:spPr>
        <a:xfrm>
          <a:off x="1983443" y="4258234"/>
          <a:ext cx="2285998" cy="227479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For </a:t>
          </a:r>
          <a:r>
            <a:rPr lang="fr-CA" sz="1100" b="1">
              <a:solidFill>
                <a:sysClr val="windowText" lastClr="000000"/>
              </a:solidFill>
            </a:rPr>
            <a:t>Z,</a:t>
          </a:r>
          <a:r>
            <a:rPr lang="fr-CA" sz="1100" b="0">
              <a:solidFill>
                <a:sysClr val="windowText" lastClr="000000"/>
              </a:solidFill>
            </a:rPr>
            <a:t> Using</a:t>
          </a:r>
          <a:r>
            <a:rPr lang="fr-CA" sz="1100">
              <a:solidFill>
                <a:sysClr val="windowText" lastClr="000000"/>
              </a:solidFill>
            </a:rPr>
            <a:t> Ball screw with a pitch of 4mm / turn</a:t>
          </a:r>
          <a:r>
            <a:rPr lang="fr-CA" sz="1100" baseline="0">
              <a:solidFill>
                <a:sysClr val="windowText" lastClr="000000"/>
              </a:solidFill>
            </a:rPr>
            <a:t> and using 1.8 degree motors will give us 800 steps per mm at x16 microsteps.</a:t>
          </a:r>
          <a:br>
            <a:rPr lang="fr-CA" sz="1100" baseline="0">
              <a:solidFill>
                <a:sysClr val="windowText" lastClr="000000"/>
              </a:solidFill>
            </a:rPr>
          </a:br>
          <a:r>
            <a:rPr lang="fr-CA" sz="1100" baseline="0">
              <a:solidFill>
                <a:sysClr val="windowText" lastClr="000000"/>
              </a:solidFill>
            </a:rPr>
            <a:t>(If you are using 0.9degree motors for Z, this value will then be 1600)</a:t>
          </a:r>
          <a:br>
            <a:rPr lang="fr-CA" sz="1100" baseline="0">
              <a:solidFill>
                <a:sysClr val="windowText" lastClr="000000"/>
              </a:solidFill>
            </a:rPr>
          </a:br>
          <a:r>
            <a:rPr lang="fr-CA" sz="1100" baseline="0">
              <a:solidFill>
                <a:sysClr val="windowText" lastClr="000000"/>
              </a:solidFill>
            </a:rPr>
            <a:t>Normally, Steps / mm for XY and Z should'nt require to be adjusted.</a:t>
          </a:r>
        </a:p>
      </xdr:txBody>
    </xdr:sp>
    <xdr:clientData/>
  </xdr:twoCellAnchor>
  <xdr:twoCellAnchor>
    <xdr:from>
      <xdr:col>0</xdr:col>
      <xdr:colOff>448238</xdr:colOff>
      <xdr:row>0</xdr:row>
      <xdr:rowOff>0</xdr:rowOff>
    </xdr:from>
    <xdr:to>
      <xdr:col>4</xdr:col>
      <xdr:colOff>89648</xdr:colOff>
      <xdr:row>8</xdr:row>
      <xdr:rowOff>134473</xdr:rowOff>
    </xdr:to>
    <xdr:sp macro="" textlink="">
      <xdr:nvSpPr>
        <xdr:cNvPr id="34" name="Rectangle: Rounded Corners 33">
          <a:extLst>
            <a:ext uri="{FF2B5EF4-FFF2-40B4-BE49-F238E27FC236}">
              <a16:creationId xmlns:a16="http://schemas.microsoft.com/office/drawing/2014/main" id="{489EA081-3FBB-4B1E-8BEA-9DA55B88F37D}"/>
            </a:ext>
          </a:extLst>
        </xdr:cNvPr>
        <xdr:cNvSpPr/>
      </xdr:nvSpPr>
      <xdr:spPr>
        <a:xfrm>
          <a:off x="448238" y="0"/>
          <a:ext cx="2061881" cy="1658473"/>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For</a:t>
          </a:r>
          <a:r>
            <a:rPr lang="fr-CA" sz="1100" baseline="0">
              <a:solidFill>
                <a:sysClr val="windowText" lastClr="000000"/>
              </a:solidFill>
            </a:rPr>
            <a:t> </a:t>
          </a:r>
          <a:r>
            <a:rPr lang="fr-CA" sz="1100" b="1" baseline="0">
              <a:solidFill>
                <a:sysClr val="windowText" lastClr="000000"/>
              </a:solidFill>
            </a:rPr>
            <a:t>XY</a:t>
          </a:r>
          <a:r>
            <a:rPr lang="fr-CA" sz="1100" b="0" baseline="0">
              <a:solidFill>
                <a:sysClr val="windowText" lastClr="000000"/>
              </a:solidFill>
            </a:rPr>
            <a:t> when using 0.9 degree steeper motors, the Hevort will use 160 Steps per mm.</a:t>
          </a:r>
          <a:br>
            <a:rPr lang="fr-CA" sz="1100" b="0" baseline="0">
              <a:solidFill>
                <a:sysClr val="windowText" lastClr="000000"/>
              </a:solidFill>
            </a:rPr>
          </a:br>
          <a:br>
            <a:rPr lang="fr-CA" sz="1100" b="0" baseline="0">
              <a:solidFill>
                <a:sysClr val="windowText" lastClr="000000"/>
              </a:solidFill>
            </a:rPr>
          </a:br>
          <a:r>
            <a:rPr lang="fr-CA" sz="1100" b="0" baseline="0">
              <a:solidFill>
                <a:sysClr val="windowText" lastClr="000000"/>
              </a:solidFill>
            </a:rPr>
            <a:t>This is taking into accound the diameter of the Pulleys and the fact that the steps are (micro stepped to X16)  </a:t>
          </a:r>
          <a:br>
            <a:rPr lang="fr-CA" sz="1100" b="0" baseline="0">
              <a:solidFill>
                <a:sysClr val="windowText" lastClr="000000"/>
              </a:solidFill>
            </a:rPr>
          </a:br>
          <a:r>
            <a:rPr lang="fr-CA" sz="1100" b="0" baseline="0">
              <a:solidFill>
                <a:sysClr val="windowText" lastClr="000000"/>
              </a:solidFill>
            </a:rPr>
            <a:t>400 * 16 = 6400 steps /rev</a:t>
          </a:r>
          <a:endParaRPr lang="fr-CA" sz="1100" baseline="0">
            <a:solidFill>
              <a:sysClr val="windowText" lastClr="000000"/>
            </a:solidFill>
          </a:endParaRPr>
        </a:p>
      </xdr:txBody>
    </xdr:sp>
    <xdr:clientData/>
  </xdr:twoCellAnchor>
  <xdr:twoCellAnchor>
    <xdr:from>
      <xdr:col>0</xdr:col>
      <xdr:colOff>437031</xdr:colOff>
      <xdr:row>8</xdr:row>
      <xdr:rowOff>134470</xdr:rowOff>
    </xdr:from>
    <xdr:to>
      <xdr:col>4</xdr:col>
      <xdr:colOff>56029</xdr:colOff>
      <xdr:row>10</xdr:row>
      <xdr:rowOff>33617</xdr:rowOff>
    </xdr:to>
    <xdr:sp macro="" textlink="">
      <xdr:nvSpPr>
        <xdr:cNvPr id="35" name="Rectangle: Rounded Corners 34">
          <a:extLst>
            <a:ext uri="{FF2B5EF4-FFF2-40B4-BE49-F238E27FC236}">
              <a16:creationId xmlns:a16="http://schemas.microsoft.com/office/drawing/2014/main" id="{512C07A1-C77F-4924-949A-EED0F53DCC3E}"/>
            </a:ext>
          </a:extLst>
        </xdr:cNvPr>
        <xdr:cNvSpPr/>
      </xdr:nvSpPr>
      <xdr:spPr>
        <a:xfrm>
          <a:off x="437031" y="1658470"/>
          <a:ext cx="2039469" cy="280147"/>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chemeClr val="bg1"/>
              </a:solidFill>
            </a:rPr>
            <a:t>-&gt; How Microstepping works &lt;-</a:t>
          </a:r>
          <a:br>
            <a:rPr lang="fr-CA" sz="1100" baseline="0">
              <a:solidFill>
                <a:schemeClr val="bg1"/>
              </a:solidFill>
            </a:rPr>
          </a:br>
          <a:endParaRPr lang="fr-CA" sz="1100" baseline="0">
            <a:solidFill>
              <a:schemeClr val="bg1"/>
            </a:solidFill>
          </a:endParaRPr>
        </a:p>
      </xdr:txBody>
    </xdr:sp>
    <xdr:clientData/>
  </xdr:twoCellAnchor>
  <xdr:twoCellAnchor>
    <xdr:from>
      <xdr:col>1</xdr:col>
      <xdr:colOff>381000</xdr:colOff>
      <xdr:row>35</xdr:row>
      <xdr:rowOff>112056</xdr:rowOff>
    </xdr:from>
    <xdr:to>
      <xdr:col>6</xdr:col>
      <xdr:colOff>549089</xdr:colOff>
      <xdr:row>42</xdr:row>
      <xdr:rowOff>33617</xdr:rowOff>
    </xdr:to>
    <xdr:sp macro="" textlink="">
      <xdr:nvSpPr>
        <xdr:cNvPr id="36" name="Rectangle: Rounded Corners 35">
          <a:extLst>
            <a:ext uri="{FF2B5EF4-FFF2-40B4-BE49-F238E27FC236}">
              <a16:creationId xmlns:a16="http://schemas.microsoft.com/office/drawing/2014/main" id="{B9E512A2-C6E0-449B-AC18-341AF0AA0EA7}"/>
            </a:ext>
          </a:extLst>
        </xdr:cNvPr>
        <xdr:cNvSpPr/>
      </xdr:nvSpPr>
      <xdr:spPr>
        <a:xfrm>
          <a:off x="986118" y="6779556"/>
          <a:ext cx="3193677" cy="1255061"/>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Motor Directions for </a:t>
          </a:r>
          <a:r>
            <a:rPr lang="fr-CA" sz="1100" b="1" baseline="0">
              <a:solidFill>
                <a:sysClr val="windowText" lastClr="000000"/>
              </a:solidFill>
            </a:rPr>
            <a:t>XY and Z </a:t>
          </a:r>
          <a:r>
            <a:rPr lang="fr-CA" sz="1100" baseline="0">
              <a:solidFill>
                <a:sysClr val="windowText" lastClr="000000"/>
              </a:solidFill>
            </a:rPr>
            <a:t>can be left as is for now.  Too many variables will interact with how your printer will behave when powered on for the first time.</a:t>
          </a:r>
          <a:br>
            <a:rPr lang="fr-CA" sz="1100" baseline="0">
              <a:solidFill>
                <a:sysClr val="windowText" lastClr="000000"/>
              </a:solidFill>
            </a:rPr>
          </a:br>
          <a:r>
            <a:rPr lang="fr-CA" sz="1100" baseline="0">
              <a:solidFill>
                <a:sysClr val="windowText" lastClr="000000"/>
              </a:solidFill>
            </a:rPr>
            <a:t>So a good old test and see is probably the best method.</a:t>
          </a:r>
        </a:p>
      </xdr:txBody>
    </xdr:sp>
    <xdr:clientData/>
  </xdr:twoCellAnchor>
  <xdr:twoCellAnchor>
    <xdr:from>
      <xdr:col>22</xdr:col>
      <xdr:colOff>144558</xdr:colOff>
      <xdr:row>38</xdr:row>
      <xdr:rowOff>166405</xdr:rowOff>
    </xdr:from>
    <xdr:to>
      <xdr:col>23</xdr:col>
      <xdr:colOff>218890</xdr:colOff>
      <xdr:row>41</xdr:row>
      <xdr:rowOff>42580</xdr:rowOff>
    </xdr:to>
    <xdr:sp macro="" textlink="">
      <xdr:nvSpPr>
        <xdr:cNvPr id="37" name="Arrow: Right 36">
          <a:extLst>
            <a:ext uri="{FF2B5EF4-FFF2-40B4-BE49-F238E27FC236}">
              <a16:creationId xmlns:a16="http://schemas.microsoft.com/office/drawing/2014/main" id="{0B4DE341-5634-4B6E-8C50-6A8289C81ADF}"/>
            </a:ext>
          </a:extLst>
        </xdr:cNvPr>
        <xdr:cNvSpPr/>
      </xdr:nvSpPr>
      <xdr:spPr>
        <a:xfrm>
          <a:off x="13457146" y="7405405"/>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7</xdr:col>
      <xdr:colOff>268944</xdr:colOff>
      <xdr:row>38</xdr:row>
      <xdr:rowOff>168086</xdr:rowOff>
    </xdr:from>
    <xdr:to>
      <xdr:col>8</xdr:col>
      <xdr:colOff>273427</xdr:colOff>
      <xdr:row>41</xdr:row>
      <xdr:rowOff>53786</xdr:rowOff>
    </xdr:to>
    <xdr:sp macro="" textlink="">
      <xdr:nvSpPr>
        <xdr:cNvPr id="38" name="Arrow: Right 37">
          <a:hlinkClick xmlns:r="http://schemas.openxmlformats.org/officeDocument/2006/relationships" r:id="rId4"/>
          <a:extLst>
            <a:ext uri="{FF2B5EF4-FFF2-40B4-BE49-F238E27FC236}">
              <a16:creationId xmlns:a16="http://schemas.microsoft.com/office/drawing/2014/main" id="{64EFC25A-F86B-4B10-8142-A05C85E44F36}"/>
            </a:ext>
          </a:extLst>
        </xdr:cNvPr>
        <xdr:cNvSpPr/>
      </xdr:nvSpPr>
      <xdr:spPr>
        <a:xfrm flipH="1">
          <a:off x="4504768" y="7407086"/>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14</xdr:col>
      <xdr:colOff>175935</xdr:colOff>
      <xdr:row>41</xdr:row>
      <xdr:rowOff>14192</xdr:rowOff>
    </xdr:from>
    <xdr:to>
      <xdr:col>16</xdr:col>
      <xdr:colOff>10275</xdr:colOff>
      <xdr:row>42</xdr:row>
      <xdr:rowOff>147542</xdr:rowOff>
    </xdr:to>
    <xdr:sp macro="" textlink="">
      <xdr:nvSpPr>
        <xdr:cNvPr id="39" name="Rectangle: Rounded Corners 38">
          <a:hlinkClick xmlns:r="http://schemas.openxmlformats.org/officeDocument/2006/relationships" r:id="rId5"/>
          <a:extLst>
            <a:ext uri="{FF2B5EF4-FFF2-40B4-BE49-F238E27FC236}">
              <a16:creationId xmlns:a16="http://schemas.microsoft.com/office/drawing/2014/main" id="{DD28ECBD-9249-4C09-8BAB-0A885F540ED2}"/>
            </a:ext>
          </a:extLst>
        </xdr:cNvPr>
        <xdr:cNvSpPr/>
      </xdr:nvSpPr>
      <xdr:spPr>
        <a:xfrm>
          <a:off x="8647582" y="7824692"/>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6</xdr:col>
      <xdr:colOff>549089</xdr:colOff>
      <xdr:row>29</xdr:row>
      <xdr:rowOff>112060</xdr:rowOff>
    </xdr:from>
    <xdr:to>
      <xdr:col>9</xdr:col>
      <xdr:colOff>420221</xdr:colOff>
      <xdr:row>38</xdr:row>
      <xdr:rowOff>168088</xdr:rowOff>
    </xdr:to>
    <xdr:cxnSp macro="">
      <xdr:nvCxnSpPr>
        <xdr:cNvPr id="41" name="Connector: Elbow 40">
          <a:extLst>
            <a:ext uri="{FF2B5EF4-FFF2-40B4-BE49-F238E27FC236}">
              <a16:creationId xmlns:a16="http://schemas.microsoft.com/office/drawing/2014/main" id="{2F7BE228-5680-4D8B-ACB8-E224EB490F12}"/>
            </a:ext>
          </a:extLst>
        </xdr:cNvPr>
        <xdr:cNvCxnSpPr>
          <a:stCxn id="31" idx="2"/>
          <a:endCxn id="36" idx="3"/>
        </xdr:cNvCxnSpPr>
      </xdr:nvCxnSpPr>
      <xdr:spPr>
        <a:xfrm rot="5400000">
          <a:off x="4137774" y="5678581"/>
          <a:ext cx="1770528" cy="1686485"/>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134472</xdr:colOff>
      <xdr:row>27</xdr:row>
      <xdr:rowOff>100853</xdr:rowOff>
    </xdr:from>
    <xdr:to>
      <xdr:col>23</xdr:col>
      <xdr:colOff>515472</xdr:colOff>
      <xdr:row>38</xdr:row>
      <xdr:rowOff>128867</xdr:rowOff>
    </xdr:to>
    <xdr:cxnSp macro="">
      <xdr:nvCxnSpPr>
        <xdr:cNvPr id="44" name="Connector: Elbow 43">
          <a:extLst>
            <a:ext uri="{FF2B5EF4-FFF2-40B4-BE49-F238E27FC236}">
              <a16:creationId xmlns:a16="http://schemas.microsoft.com/office/drawing/2014/main" id="{33C307EB-9122-4406-8C52-C9E0EF80617D}"/>
            </a:ext>
          </a:extLst>
        </xdr:cNvPr>
        <xdr:cNvCxnSpPr>
          <a:stCxn id="28" idx="0"/>
          <a:endCxn id="47" idx="1"/>
        </xdr:cNvCxnSpPr>
      </xdr:nvCxnSpPr>
      <xdr:spPr>
        <a:xfrm rot="16200000" flipH="1">
          <a:off x="11668127" y="4602816"/>
          <a:ext cx="2123514" cy="3406588"/>
        </a:xfrm>
        <a:prstGeom prst="bentConnector4">
          <a:avLst>
            <a:gd name="adj1" fmla="val -5488"/>
            <a:gd name="adj2" fmla="val 8585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515472</xdr:colOff>
      <xdr:row>33</xdr:row>
      <xdr:rowOff>67233</xdr:rowOff>
    </xdr:from>
    <xdr:to>
      <xdr:col>28</xdr:col>
      <xdr:colOff>481854</xdr:colOff>
      <xdr:row>44</xdr:row>
      <xdr:rowOff>0</xdr:rowOff>
    </xdr:to>
    <xdr:sp macro="" textlink="">
      <xdr:nvSpPr>
        <xdr:cNvPr id="47" name="Rectangle: Rounded Corners 46">
          <a:extLst>
            <a:ext uri="{FF2B5EF4-FFF2-40B4-BE49-F238E27FC236}">
              <a16:creationId xmlns:a16="http://schemas.microsoft.com/office/drawing/2014/main" id="{59983B92-62C6-4371-A68F-6EDC53DF52A7}"/>
            </a:ext>
          </a:extLst>
        </xdr:cNvPr>
        <xdr:cNvSpPr/>
      </xdr:nvSpPr>
      <xdr:spPr>
        <a:xfrm>
          <a:off x="14433178" y="6353733"/>
          <a:ext cx="2991970" cy="2028267"/>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Extruder </a:t>
          </a:r>
          <a:r>
            <a:rPr lang="fr-CA" sz="1100" b="1">
              <a:solidFill>
                <a:sysClr val="windowText" lastClr="000000"/>
              </a:solidFill>
            </a:rPr>
            <a:t>Acceleration, Jerk and Max Speed are quite</a:t>
          </a:r>
          <a:r>
            <a:rPr lang="fr-CA" sz="1100" b="1" baseline="0">
              <a:solidFill>
                <a:sysClr val="windowText" lastClr="000000"/>
              </a:solidFill>
            </a:rPr>
            <a:t> higher </a:t>
          </a:r>
          <a:r>
            <a:rPr lang="fr-CA" sz="1100" baseline="0">
              <a:solidFill>
                <a:sysClr val="windowText" lastClr="000000"/>
              </a:solidFill>
            </a:rPr>
            <a:t>in this proposal due to the use of Pressure Advance and assumption of a direct drive Extruder system.</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When printing at high speed, the required pre-load of pressure in the nozzle before a move can be brutal.  We need to make sure the Extruder motor will be able to match that request, if not the print will slow down.</a:t>
          </a:r>
        </a:p>
      </xdr:txBody>
    </xdr:sp>
    <xdr:clientData/>
  </xdr:twoCellAnchor>
  <xdr:twoCellAnchor>
    <xdr:from>
      <xdr:col>23</xdr:col>
      <xdr:colOff>504265</xdr:colOff>
      <xdr:row>26</xdr:row>
      <xdr:rowOff>123264</xdr:rowOff>
    </xdr:from>
    <xdr:to>
      <xdr:col>28</xdr:col>
      <xdr:colOff>481855</xdr:colOff>
      <xdr:row>32</xdr:row>
      <xdr:rowOff>78442</xdr:rowOff>
    </xdr:to>
    <xdr:sp macro="" textlink="">
      <xdr:nvSpPr>
        <xdr:cNvPr id="54" name="Rectangle: Rounded Corners 53">
          <a:extLst>
            <a:ext uri="{FF2B5EF4-FFF2-40B4-BE49-F238E27FC236}">
              <a16:creationId xmlns:a16="http://schemas.microsoft.com/office/drawing/2014/main" id="{1CE72E66-558B-41EE-A8BD-F0C829BFE332}"/>
            </a:ext>
          </a:extLst>
        </xdr:cNvPr>
        <xdr:cNvSpPr/>
      </xdr:nvSpPr>
      <xdr:spPr>
        <a:xfrm>
          <a:off x="14421971" y="5076264"/>
          <a:ext cx="3003178" cy="1098178"/>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Start with the value proposed by the manufacturer of your extruder. EX: </a:t>
          </a:r>
          <a:br>
            <a:rPr lang="fr-CA" sz="1100" baseline="0">
              <a:solidFill>
                <a:sysClr val="windowText" lastClr="000000"/>
              </a:solidFill>
            </a:rPr>
          </a:br>
          <a:r>
            <a:rPr lang="fr-CA" sz="1100" baseline="0">
              <a:solidFill>
                <a:sysClr val="windowText" lastClr="000000"/>
              </a:solidFill>
            </a:rPr>
            <a:t>(Using 1.8 motors)</a:t>
          </a:r>
          <a:br>
            <a:rPr lang="fr-CA" sz="1100" baseline="0">
              <a:solidFill>
                <a:sysClr val="windowText" lastClr="000000"/>
              </a:solidFill>
            </a:rPr>
          </a:br>
          <a:r>
            <a:rPr lang="fr-CA" sz="1100" baseline="0">
              <a:solidFill>
                <a:sysClr val="windowText" lastClr="000000"/>
              </a:solidFill>
            </a:rPr>
            <a:t>BMG = 415 step /mm @ x16</a:t>
          </a:r>
          <a:br>
            <a:rPr lang="fr-CA" sz="1100" baseline="0">
              <a:solidFill>
                <a:sysClr val="windowText" lastClr="000000"/>
              </a:solidFill>
            </a:rPr>
          </a:br>
          <a:r>
            <a:rPr lang="fr-CA" sz="1100" baseline="0">
              <a:solidFill>
                <a:sysClr val="windowText" lastClr="000000"/>
              </a:solidFill>
            </a:rPr>
            <a:t>Hemera = 409 steps/mm @ x16</a:t>
          </a:r>
        </a:p>
      </xdr:txBody>
    </xdr:sp>
    <xdr:clientData/>
  </xdr:twoCellAnchor>
  <xdr:twoCellAnchor>
    <xdr:from>
      <xdr:col>12</xdr:col>
      <xdr:colOff>230166</xdr:colOff>
      <xdr:row>34</xdr:row>
      <xdr:rowOff>123265</xdr:rowOff>
    </xdr:from>
    <xdr:to>
      <xdr:col>22</xdr:col>
      <xdr:colOff>560291</xdr:colOff>
      <xdr:row>36</xdr:row>
      <xdr:rowOff>78441</xdr:rowOff>
    </xdr:to>
    <xdr:sp macro="" textlink="">
      <xdr:nvSpPr>
        <xdr:cNvPr id="62" name="Left Brace 61">
          <a:extLst>
            <a:ext uri="{FF2B5EF4-FFF2-40B4-BE49-F238E27FC236}">
              <a16:creationId xmlns:a16="http://schemas.microsoft.com/office/drawing/2014/main" id="{04D5B55A-12E6-43EA-9EDF-DBE51DE33862}"/>
            </a:ext>
          </a:extLst>
        </xdr:cNvPr>
        <xdr:cNvSpPr/>
      </xdr:nvSpPr>
      <xdr:spPr>
        <a:xfrm rot="5400000">
          <a:off x="10514141" y="3577702"/>
          <a:ext cx="336176" cy="6381301"/>
        </a:xfrm>
        <a:prstGeom prst="leftBrace">
          <a:avLst>
            <a:gd name="adj1" fmla="val 8333"/>
            <a:gd name="adj2" fmla="val 4613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15</xdr:col>
      <xdr:colOff>11203</xdr:colOff>
      <xdr:row>30</xdr:row>
      <xdr:rowOff>123262</xdr:rowOff>
    </xdr:from>
    <xdr:to>
      <xdr:col>21</xdr:col>
      <xdr:colOff>33617</xdr:colOff>
      <xdr:row>34</xdr:row>
      <xdr:rowOff>78442</xdr:rowOff>
    </xdr:to>
    <xdr:sp macro="" textlink="">
      <xdr:nvSpPr>
        <xdr:cNvPr id="61" name="Rectangle: Rounded Corners 60">
          <a:extLst>
            <a:ext uri="{FF2B5EF4-FFF2-40B4-BE49-F238E27FC236}">
              <a16:creationId xmlns:a16="http://schemas.microsoft.com/office/drawing/2014/main" id="{3DD83770-BAB3-4C21-9BEA-8C5094777294}"/>
            </a:ext>
          </a:extLst>
        </xdr:cNvPr>
        <xdr:cNvSpPr/>
      </xdr:nvSpPr>
      <xdr:spPr>
        <a:xfrm>
          <a:off x="9087968" y="5838262"/>
          <a:ext cx="3653120" cy="717180"/>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Good as proposed for now. </a:t>
          </a:r>
          <a:br>
            <a:rPr lang="fr-CA" sz="1100" baseline="0">
              <a:solidFill>
                <a:sysClr val="windowText" lastClr="000000"/>
              </a:solidFill>
            </a:rPr>
          </a:br>
          <a:r>
            <a:rPr lang="fr-CA" sz="1100" baseline="0">
              <a:solidFill>
                <a:sysClr val="windowText" lastClr="000000"/>
              </a:solidFill>
            </a:rPr>
            <a:t>After 30seconds of innactivity motor power will be reduced to 30% in order to maintain position while not moving.</a:t>
          </a:r>
        </a:p>
      </xdr:txBody>
    </xdr:sp>
    <xdr:clientData/>
  </xdr:twoCellAnchor>
  <xdr:twoCellAnchor>
    <xdr:from>
      <xdr:col>14</xdr:col>
      <xdr:colOff>56030</xdr:colOff>
      <xdr:row>27</xdr:row>
      <xdr:rowOff>89647</xdr:rowOff>
    </xdr:from>
    <xdr:to>
      <xdr:col>23</xdr:col>
      <xdr:colOff>504265</xdr:colOff>
      <xdr:row>29</xdr:row>
      <xdr:rowOff>100853</xdr:rowOff>
    </xdr:to>
    <xdr:cxnSp macro="">
      <xdr:nvCxnSpPr>
        <xdr:cNvPr id="64" name="Connector: Elbow 63">
          <a:extLst>
            <a:ext uri="{FF2B5EF4-FFF2-40B4-BE49-F238E27FC236}">
              <a16:creationId xmlns:a16="http://schemas.microsoft.com/office/drawing/2014/main" id="{5DBE6105-854C-4A9E-8DD5-0F0816DC5896}"/>
            </a:ext>
          </a:extLst>
        </xdr:cNvPr>
        <xdr:cNvCxnSpPr>
          <a:stCxn id="27" idx="0"/>
          <a:endCxn id="54" idx="1"/>
        </xdr:cNvCxnSpPr>
      </xdr:nvCxnSpPr>
      <xdr:spPr>
        <a:xfrm rot="16200000" flipH="1">
          <a:off x="11278721" y="2482103"/>
          <a:ext cx="392206" cy="5894294"/>
        </a:xfrm>
        <a:prstGeom prst="bentConnector4">
          <a:avLst>
            <a:gd name="adj1" fmla="val -172572"/>
            <a:gd name="adj2" fmla="val 97433"/>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24</xdr:col>
      <xdr:colOff>146049</xdr:colOff>
      <xdr:row>40</xdr:row>
      <xdr:rowOff>140216</xdr:rowOff>
    </xdr:to>
    <xdr:pic>
      <xdr:nvPicPr>
        <xdr:cNvPr id="3" name="Picture 2">
          <a:extLst>
            <a:ext uri="{FF2B5EF4-FFF2-40B4-BE49-F238E27FC236}">
              <a16:creationId xmlns:a16="http://schemas.microsoft.com/office/drawing/2014/main" id="{30198E24-B35B-4300-88B1-39ED56601A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180975"/>
          <a:ext cx="14662149" cy="7198241"/>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374650</xdr:colOff>
      <xdr:row>49</xdr:row>
      <xdr:rowOff>165370</xdr:rowOff>
    </xdr:to>
    <xdr:pic>
      <xdr:nvPicPr>
        <xdr:cNvPr id="3" name="Picture 2">
          <a:extLst>
            <a:ext uri="{FF2B5EF4-FFF2-40B4-BE49-F238E27FC236}">
              <a16:creationId xmlns:a16="http://schemas.microsoft.com/office/drawing/2014/main" id="{E2EC18A7-0CF1-4A99-8074-96BFA6B28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053050" cy="9188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467388</xdr:colOff>
      <xdr:row>40</xdr:row>
      <xdr:rowOff>171450</xdr:rowOff>
    </xdr:to>
    <xdr:pic>
      <xdr:nvPicPr>
        <xdr:cNvPr id="3" name="Picture 2">
          <a:extLst>
            <a:ext uri="{FF2B5EF4-FFF2-40B4-BE49-F238E27FC236}">
              <a16:creationId xmlns:a16="http://schemas.microsoft.com/office/drawing/2014/main" id="{413DF6BB-1B44-4C46-9106-90C7A0AFF9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97788" cy="7410450"/>
        </a:xfrm>
        <a:prstGeom prst="rect">
          <a:avLst/>
        </a:prstGeom>
        <a:solidFill>
          <a:schemeClr val="bg1"/>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361950</xdr:colOff>
      <xdr:row>42</xdr:row>
      <xdr:rowOff>56956</xdr:rowOff>
    </xdr:to>
    <xdr:pic>
      <xdr:nvPicPr>
        <xdr:cNvPr id="3" name="Picture 2">
          <a:extLst>
            <a:ext uri="{FF2B5EF4-FFF2-40B4-BE49-F238E27FC236}">
              <a16:creationId xmlns:a16="http://schemas.microsoft.com/office/drawing/2014/main" id="{F9AF068C-7BD2-47E7-8F6B-13E171CB97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01950" cy="7657906"/>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342900</xdr:colOff>
      <xdr:row>42</xdr:row>
      <xdr:rowOff>47606</xdr:rowOff>
    </xdr:to>
    <xdr:pic>
      <xdr:nvPicPr>
        <xdr:cNvPr id="3" name="Picture 2">
          <a:extLst>
            <a:ext uri="{FF2B5EF4-FFF2-40B4-BE49-F238E27FC236}">
              <a16:creationId xmlns:a16="http://schemas.microsoft.com/office/drawing/2014/main" id="{8844ABCD-A2EF-4E39-B3F4-B08208DF3E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82900" cy="7648556"/>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371475</xdr:colOff>
      <xdr:row>44</xdr:row>
      <xdr:rowOff>171450</xdr:rowOff>
    </xdr:to>
    <xdr:pic>
      <xdr:nvPicPr>
        <xdr:cNvPr id="2" name="Picture 1">
          <a:extLst>
            <a:ext uri="{FF2B5EF4-FFF2-40B4-BE49-F238E27FC236}">
              <a16:creationId xmlns:a16="http://schemas.microsoft.com/office/drawing/2014/main" id="{C53FBDB6-F5B9-4DCC-A07E-80AB48D1A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86675" cy="855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279400</xdr:colOff>
      <xdr:row>3</xdr:row>
      <xdr:rowOff>15875</xdr:rowOff>
    </xdr:from>
    <xdr:to>
      <xdr:col>22</xdr:col>
      <xdr:colOff>471628</xdr:colOff>
      <xdr:row>43</xdr:row>
      <xdr:rowOff>168275</xdr:rowOff>
    </xdr:to>
    <xdr:pic>
      <xdr:nvPicPr>
        <xdr:cNvPr id="3" name="Picture 2">
          <a:extLst>
            <a:ext uri="{FF2B5EF4-FFF2-40B4-BE49-F238E27FC236}">
              <a16:creationId xmlns:a16="http://schemas.microsoft.com/office/drawing/2014/main" id="{46495756-169C-49BA-9862-D4B5AF4E1C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8850" y="587375"/>
          <a:ext cx="8726628" cy="77978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22</xdr:col>
      <xdr:colOff>206378</xdr:colOff>
      <xdr:row>3</xdr:row>
      <xdr:rowOff>25400</xdr:rowOff>
    </xdr:from>
    <xdr:to>
      <xdr:col>24</xdr:col>
      <xdr:colOff>565150</xdr:colOff>
      <xdr:row>10</xdr:row>
      <xdr:rowOff>152398</xdr:rowOff>
    </xdr:to>
    <xdr:cxnSp macro="">
      <xdr:nvCxnSpPr>
        <xdr:cNvPr id="40" name="Connector: Elbow 39">
          <a:extLst>
            <a:ext uri="{FF2B5EF4-FFF2-40B4-BE49-F238E27FC236}">
              <a16:creationId xmlns:a16="http://schemas.microsoft.com/office/drawing/2014/main" id="{A194BF60-C0F3-4348-A7DA-26F131A69816}"/>
            </a:ext>
          </a:extLst>
        </xdr:cNvPr>
        <xdr:cNvCxnSpPr/>
      </xdr:nvCxnSpPr>
      <xdr:spPr>
        <a:xfrm rot="10800000" flipV="1">
          <a:off x="13230228" y="1181100"/>
          <a:ext cx="1577972" cy="1485898"/>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15875</xdr:colOff>
      <xdr:row>9</xdr:row>
      <xdr:rowOff>3175</xdr:rowOff>
    </xdr:from>
    <xdr:to>
      <xdr:col>8</xdr:col>
      <xdr:colOff>476250</xdr:colOff>
      <xdr:row>12</xdr:row>
      <xdr:rowOff>88900</xdr:rowOff>
    </xdr:to>
    <xdr:cxnSp macro="">
      <xdr:nvCxnSpPr>
        <xdr:cNvPr id="43" name="Connector: Elbow 42">
          <a:extLst>
            <a:ext uri="{FF2B5EF4-FFF2-40B4-BE49-F238E27FC236}">
              <a16:creationId xmlns:a16="http://schemas.microsoft.com/office/drawing/2014/main" id="{4E13EB96-4D8A-4F80-B869-1A9B15634F1A}"/>
            </a:ext>
          </a:extLst>
        </xdr:cNvPr>
        <xdr:cNvCxnSpPr/>
      </xdr:nvCxnSpPr>
      <xdr:spPr>
        <a:xfrm>
          <a:off x="3286125" y="2339975"/>
          <a:ext cx="1679575" cy="669925"/>
        </a:xfrm>
        <a:prstGeom prst="bentConnector3">
          <a:avLst>
            <a:gd name="adj1" fmla="val 4508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12700</xdr:colOff>
      <xdr:row>3</xdr:row>
      <xdr:rowOff>6350</xdr:rowOff>
    </xdr:from>
    <xdr:to>
      <xdr:col>8</xdr:col>
      <xdr:colOff>527050</xdr:colOff>
      <xdr:row>10</xdr:row>
      <xdr:rowOff>133350</xdr:rowOff>
    </xdr:to>
    <xdr:cxnSp macro="">
      <xdr:nvCxnSpPr>
        <xdr:cNvPr id="51" name="Connector: Elbow 50">
          <a:extLst>
            <a:ext uri="{FF2B5EF4-FFF2-40B4-BE49-F238E27FC236}">
              <a16:creationId xmlns:a16="http://schemas.microsoft.com/office/drawing/2014/main" id="{EC7EBC35-2207-41AD-A6EC-585A09C1C7AA}"/>
            </a:ext>
          </a:extLst>
        </xdr:cNvPr>
        <xdr:cNvCxnSpPr/>
      </xdr:nvCxnSpPr>
      <xdr:spPr>
        <a:xfrm>
          <a:off x="3282950" y="1162050"/>
          <a:ext cx="1733550" cy="1498600"/>
        </a:xfrm>
        <a:prstGeom prst="bentConnector3">
          <a:avLst>
            <a:gd name="adj1" fmla="val 68681"/>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38100</xdr:colOff>
      <xdr:row>13</xdr:row>
      <xdr:rowOff>104775</xdr:rowOff>
    </xdr:from>
    <xdr:to>
      <xdr:col>8</xdr:col>
      <xdr:colOff>514350</xdr:colOff>
      <xdr:row>14</xdr:row>
      <xdr:rowOff>120650</xdr:rowOff>
    </xdr:to>
    <xdr:cxnSp macro="">
      <xdr:nvCxnSpPr>
        <xdr:cNvPr id="59" name="Connector: Elbow 58">
          <a:extLst>
            <a:ext uri="{FF2B5EF4-FFF2-40B4-BE49-F238E27FC236}">
              <a16:creationId xmlns:a16="http://schemas.microsoft.com/office/drawing/2014/main" id="{DEE9B6E2-22B9-48D3-96D5-128B2FD61A2A}"/>
            </a:ext>
          </a:extLst>
        </xdr:cNvPr>
        <xdr:cNvCxnSpPr/>
      </xdr:nvCxnSpPr>
      <xdr:spPr>
        <a:xfrm flipV="1">
          <a:off x="3308350" y="3216275"/>
          <a:ext cx="1695450" cy="206375"/>
        </a:xfrm>
        <a:prstGeom prst="bentConnector3">
          <a:avLst>
            <a:gd name="adj1" fmla="val 4438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14</xdr:row>
      <xdr:rowOff>146050</xdr:rowOff>
    </xdr:from>
    <xdr:to>
      <xdr:col>8</xdr:col>
      <xdr:colOff>546100</xdr:colOff>
      <xdr:row>22</xdr:row>
      <xdr:rowOff>111127</xdr:rowOff>
    </xdr:to>
    <xdr:cxnSp macro="">
      <xdr:nvCxnSpPr>
        <xdr:cNvPr id="62" name="Connector: Elbow 61">
          <a:extLst>
            <a:ext uri="{FF2B5EF4-FFF2-40B4-BE49-F238E27FC236}">
              <a16:creationId xmlns:a16="http://schemas.microsoft.com/office/drawing/2014/main" id="{D7475E98-6D76-429A-95D5-E10AD2B555C4}"/>
            </a:ext>
          </a:extLst>
        </xdr:cNvPr>
        <xdr:cNvCxnSpPr/>
      </xdr:nvCxnSpPr>
      <xdr:spPr>
        <a:xfrm flipV="1">
          <a:off x="3289300" y="2813050"/>
          <a:ext cx="1746250" cy="1489077"/>
        </a:xfrm>
        <a:prstGeom prst="bentConnector3">
          <a:avLst>
            <a:gd name="adj1" fmla="val 68149"/>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21</xdr:col>
      <xdr:colOff>409575</xdr:colOff>
      <xdr:row>41</xdr:row>
      <xdr:rowOff>114300</xdr:rowOff>
    </xdr:from>
    <xdr:to>
      <xdr:col>22</xdr:col>
      <xdr:colOff>479425</xdr:colOff>
      <xdr:row>43</xdr:row>
      <xdr:rowOff>177800</xdr:rowOff>
    </xdr:to>
    <xdr:sp macro="" textlink="">
      <xdr:nvSpPr>
        <xdr:cNvPr id="75" name="Arrow: Right 74">
          <a:hlinkClick xmlns:r="http://schemas.openxmlformats.org/officeDocument/2006/relationships" r:id="rId2"/>
          <a:extLst>
            <a:ext uri="{FF2B5EF4-FFF2-40B4-BE49-F238E27FC236}">
              <a16:creationId xmlns:a16="http://schemas.microsoft.com/office/drawing/2014/main" id="{DF394B0E-5A2D-482A-B94E-6F27D60DD49D}"/>
            </a:ext>
          </a:extLst>
        </xdr:cNvPr>
        <xdr:cNvSpPr/>
      </xdr:nvSpPr>
      <xdr:spPr>
        <a:xfrm>
          <a:off x="12823825" y="7924800"/>
          <a:ext cx="67945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22</xdr:col>
      <xdr:colOff>203204</xdr:colOff>
      <xdr:row>14</xdr:row>
      <xdr:rowOff>114299</xdr:rowOff>
    </xdr:from>
    <xdr:to>
      <xdr:col>24</xdr:col>
      <xdr:colOff>577850</xdr:colOff>
      <xdr:row>17</xdr:row>
      <xdr:rowOff>180972</xdr:rowOff>
    </xdr:to>
    <xdr:cxnSp macro="">
      <xdr:nvCxnSpPr>
        <xdr:cNvPr id="20" name="Connector: Elbow 19">
          <a:extLst>
            <a:ext uri="{FF2B5EF4-FFF2-40B4-BE49-F238E27FC236}">
              <a16:creationId xmlns:a16="http://schemas.microsoft.com/office/drawing/2014/main" id="{88A2D599-6E71-4EE4-8676-1B97F78CB145}"/>
            </a:ext>
          </a:extLst>
        </xdr:cNvPr>
        <xdr:cNvCxnSpPr/>
      </xdr:nvCxnSpPr>
      <xdr:spPr>
        <a:xfrm rot="10800000" flipV="1">
          <a:off x="13227054" y="2781299"/>
          <a:ext cx="1593846" cy="638173"/>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19</xdr:row>
      <xdr:rowOff>158750</xdr:rowOff>
    </xdr:from>
    <xdr:to>
      <xdr:col>9</xdr:col>
      <xdr:colOff>107950</xdr:colOff>
      <xdr:row>29</xdr:row>
      <xdr:rowOff>98427</xdr:rowOff>
    </xdr:to>
    <xdr:cxnSp macro="">
      <xdr:nvCxnSpPr>
        <xdr:cNvPr id="22" name="Connector: Elbow 21">
          <a:extLst>
            <a:ext uri="{FF2B5EF4-FFF2-40B4-BE49-F238E27FC236}">
              <a16:creationId xmlns:a16="http://schemas.microsoft.com/office/drawing/2014/main" id="{A9F683E3-47AF-4439-BEE0-1984B962D6AC}"/>
            </a:ext>
          </a:extLst>
        </xdr:cNvPr>
        <xdr:cNvCxnSpPr/>
      </xdr:nvCxnSpPr>
      <xdr:spPr>
        <a:xfrm flipV="1">
          <a:off x="3289300" y="3790950"/>
          <a:ext cx="1917700" cy="1857377"/>
        </a:xfrm>
        <a:prstGeom prst="bentConnector3">
          <a:avLst>
            <a:gd name="adj1" fmla="val 71157"/>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377832</xdr:colOff>
      <xdr:row>29</xdr:row>
      <xdr:rowOff>114298</xdr:rowOff>
    </xdr:from>
    <xdr:to>
      <xdr:col>24</xdr:col>
      <xdr:colOff>584200</xdr:colOff>
      <xdr:row>31</xdr:row>
      <xdr:rowOff>184150</xdr:rowOff>
    </xdr:to>
    <xdr:cxnSp macro="">
      <xdr:nvCxnSpPr>
        <xdr:cNvPr id="11" name="Connector: Elbow 10">
          <a:extLst>
            <a:ext uri="{FF2B5EF4-FFF2-40B4-BE49-F238E27FC236}">
              <a16:creationId xmlns:a16="http://schemas.microsoft.com/office/drawing/2014/main" id="{34728CFE-F5B3-4F3E-BBA3-7ACD2A3DCFF8}"/>
            </a:ext>
          </a:extLst>
        </xdr:cNvPr>
        <xdr:cNvCxnSpPr/>
      </xdr:nvCxnSpPr>
      <xdr:spPr>
        <a:xfrm rot="10800000">
          <a:off x="13401682" y="5664198"/>
          <a:ext cx="1425568" cy="450852"/>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454024</xdr:colOff>
      <xdr:row>34</xdr:row>
      <xdr:rowOff>146050</xdr:rowOff>
    </xdr:from>
    <xdr:to>
      <xdr:col>18</xdr:col>
      <xdr:colOff>584199</xdr:colOff>
      <xdr:row>36</xdr:row>
      <xdr:rowOff>146050</xdr:rowOff>
    </xdr:to>
    <xdr:sp macro="" textlink="">
      <xdr:nvSpPr>
        <xdr:cNvPr id="6" name="Left Brace 5">
          <a:extLst>
            <a:ext uri="{FF2B5EF4-FFF2-40B4-BE49-F238E27FC236}">
              <a16:creationId xmlns:a16="http://schemas.microsoft.com/office/drawing/2014/main" id="{0C601E20-62E4-49A8-B898-F625814DD7AF}"/>
            </a:ext>
          </a:extLst>
        </xdr:cNvPr>
        <xdr:cNvSpPr/>
      </xdr:nvSpPr>
      <xdr:spPr>
        <a:xfrm rot="5400000">
          <a:off x="7866062" y="3725862"/>
          <a:ext cx="381000" cy="6226175"/>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6</xdr:col>
      <xdr:colOff>9525</xdr:colOff>
      <xdr:row>34</xdr:row>
      <xdr:rowOff>174628</xdr:rowOff>
    </xdr:from>
    <xdr:to>
      <xdr:col>8</xdr:col>
      <xdr:colOff>279400</xdr:colOff>
      <xdr:row>36</xdr:row>
      <xdr:rowOff>107950</xdr:rowOff>
    </xdr:to>
    <xdr:cxnSp macro="">
      <xdr:nvCxnSpPr>
        <xdr:cNvPr id="17" name="Connector: Elbow 16">
          <a:extLst>
            <a:ext uri="{FF2B5EF4-FFF2-40B4-BE49-F238E27FC236}">
              <a16:creationId xmlns:a16="http://schemas.microsoft.com/office/drawing/2014/main" id="{7D38F2B6-FB04-4D05-8058-92D3E92C63FC}"/>
            </a:ext>
          </a:extLst>
        </xdr:cNvPr>
        <xdr:cNvCxnSpPr/>
      </xdr:nvCxnSpPr>
      <xdr:spPr>
        <a:xfrm>
          <a:off x="3279775" y="6677028"/>
          <a:ext cx="1489075" cy="314322"/>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22225</xdr:colOff>
      <xdr:row>38</xdr:row>
      <xdr:rowOff>155577</xdr:rowOff>
    </xdr:from>
    <xdr:to>
      <xdr:col>20</xdr:col>
      <xdr:colOff>79375</xdr:colOff>
      <xdr:row>41</xdr:row>
      <xdr:rowOff>60325</xdr:rowOff>
    </xdr:to>
    <xdr:cxnSp macro="">
      <xdr:nvCxnSpPr>
        <xdr:cNvPr id="19" name="Connector: Elbow 18">
          <a:extLst>
            <a:ext uri="{FF2B5EF4-FFF2-40B4-BE49-F238E27FC236}">
              <a16:creationId xmlns:a16="http://schemas.microsoft.com/office/drawing/2014/main" id="{BCE6C4CE-1BDC-477F-9F24-3A3C65026A0B}"/>
            </a:ext>
          </a:extLst>
        </xdr:cNvPr>
        <xdr:cNvCxnSpPr/>
      </xdr:nvCxnSpPr>
      <xdr:spPr>
        <a:xfrm flipV="1">
          <a:off x="3292475" y="7419977"/>
          <a:ext cx="8591550" cy="476248"/>
        </a:xfrm>
        <a:prstGeom prst="bentConnector3">
          <a:avLst>
            <a:gd name="adj1" fmla="val 9996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15874</xdr:colOff>
      <xdr:row>21</xdr:row>
      <xdr:rowOff>41274</xdr:rowOff>
    </xdr:from>
    <xdr:to>
      <xdr:col>15</xdr:col>
      <xdr:colOff>390525</xdr:colOff>
      <xdr:row>23</xdr:row>
      <xdr:rowOff>146050</xdr:rowOff>
    </xdr:to>
    <xdr:sp macro="" textlink="">
      <xdr:nvSpPr>
        <xdr:cNvPr id="14" name="Rectangle: Rounded Corners 13">
          <a:extLst>
            <a:ext uri="{FF2B5EF4-FFF2-40B4-BE49-F238E27FC236}">
              <a16:creationId xmlns:a16="http://schemas.microsoft.com/office/drawing/2014/main" id="{4236D643-2BF4-46AE-BDDA-EA3B6ECC874B}"/>
            </a:ext>
          </a:extLst>
        </xdr:cNvPr>
        <xdr:cNvSpPr/>
      </xdr:nvSpPr>
      <xdr:spPr>
        <a:xfrm>
          <a:off x="6943724" y="4054474"/>
          <a:ext cx="2203451" cy="48577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Select CoreXY</a:t>
          </a:r>
          <a:r>
            <a:rPr lang="fr-CA" sz="1100" baseline="0">
              <a:solidFill>
                <a:sysClr val="windowText" lastClr="000000"/>
              </a:solidFill>
            </a:rPr>
            <a:t>, as this is the Geopmetry used by the HevORT</a:t>
          </a:r>
          <a:endParaRPr lang="fr-CA" sz="1100">
            <a:solidFill>
              <a:sysClr val="windowText" lastClr="000000"/>
            </a:solidFill>
          </a:endParaRPr>
        </a:p>
      </xdr:txBody>
    </xdr:sp>
    <xdr:clientData/>
  </xdr:twoCellAnchor>
  <xdr:twoCellAnchor>
    <xdr:from>
      <xdr:col>10</xdr:col>
      <xdr:colOff>352425</xdr:colOff>
      <xdr:row>22</xdr:row>
      <xdr:rowOff>93663</xdr:rowOff>
    </xdr:from>
    <xdr:to>
      <xdr:col>12</xdr:col>
      <xdr:colOff>15874</xdr:colOff>
      <xdr:row>24</xdr:row>
      <xdr:rowOff>53976</xdr:rowOff>
    </xdr:to>
    <xdr:cxnSp macro="">
      <xdr:nvCxnSpPr>
        <xdr:cNvPr id="26" name="Connector: Elbow 25">
          <a:extLst>
            <a:ext uri="{FF2B5EF4-FFF2-40B4-BE49-F238E27FC236}">
              <a16:creationId xmlns:a16="http://schemas.microsoft.com/office/drawing/2014/main" id="{4247F224-1FDD-4305-86C9-2CD81DAE96FA}"/>
            </a:ext>
          </a:extLst>
        </xdr:cNvPr>
        <xdr:cNvCxnSpPr>
          <a:stCxn id="18" idx="0"/>
          <a:endCxn id="14" idx="1"/>
        </xdr:cNvCxnSpPr>
      </xdr:nvCxnSpPr>
      <xdr:spPr>
        <a:xfrm rot="5400000" flipH="1" flipV="1">
          <a:off x="6331743" y="4026695"/>
          <a:ext cx="341313" cy="882649"/>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6350</xdr:colOff>
      <xdr:row>24</xdr:row>
      <xdr:rowOff>50800</xdr:rowOff>
    </xdr:from>
    <xdr:to>
      <xdr:col>11</xdr:col>
      <xdr:colOff>82550</xdr:colOff>
      <xdr:row>25</xdr:row>
      <xdr:rowOff>165100</xdr:rowOff>
    </xdr:to>
    <xdr:sp macro="" textlink="">
      <xdr:nvSpPr>
        <xdr:cNvPr id="18" name="Rectangle: Rounded Corners 17">
          <a:extLst>
            <a:ext uri="{FF2B5EF4-FFF2-40B4-BE49-F238E27FC236}">
              <a16:creationId xmlns:a16="http://schemas.microsoft.com/office/drawing/2014/main" id="{3B2E2661-C9A3-42F4-BE63-C34ED0298657}"/>
            </a:ext>
          </a:extLst>
        </xdr:cNvPr>
        <xdr:cNvSpPr/>
      </xdr:nvSpPr>
      <xdr:spPr>
        <a:xfrm>
          <a:off x="5715000" y="4635500"/>
          <a:ext cx="68580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317500</xdr:colOff>
      <xdr:row>41</xdr:row>
      <xdr:rowOff>107950</xdr:rowOff>
    </xdr:from>
    <xdr:to>
      <xdr:col>9</xdr:col>
      <xdr:colOff>419100</xdr:colOff>
      <xdr:row>43</xdr:row>
      <xdr:rowOff>139700</xdr:rowOff>
    </xdr:to>
    <xdr:sp macro="" textlink="">
      <xdr:nvSpPr>
        <xdr:cNvPr id="2" name="Rectangle 1">
          <a:extLst>
            <a:ext uri="{FF2B5EF4-FFF2-40B4-BE49-F238E27FC236}">
              <a16:creationId xmlns:a16="http://schemas.microsoft.com/office/drawing/2014/main" id="{483826F8-4999-4CBD-B927-1D8A96322C0E}"/>
            </a:ext>
          </a:extLst>
        </xdr:cNvPr>
        <xdr:cNvSpPr/>
      </xdr:nvSpPr>
      <xdr:spPr>
        <a:xfrm>
          <a:off x="4806950" y="7943850"/>
          <a:ext cx="711200" cy="41275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419100</xdr:colOff>
      <xdr:row>43</xdr:row>
      <xdr:rowOff>38100</xdr:rowOff>
    </xdr:from>
    <xdr:to>
      <xdr:col>16</xdr:col>
      <xdr:colOff>247650</xdr:colOff>
      <xdr:row>44</xdr:row>
      <xdr:rowOff>171450</xdr:rowOff>
    </xdr:to>
    <xdr:sp macro="" textlink="">
      <xdr:nvSpPr>
        <xdr:cNvPr id="21" name="Rectangle: Rounded Corners 20">
          <a:hlinkClick xmlns:r="http://schemas.openxmlformats.org/officeDocument/2006/relationships" r:id="rId3"/>
          <a:extLst>
            <a:ext uri="{FF2B5EF4-FFF2-40B4-BE49-F238E27FC236}">
              <a16:creationId xmlns:a16="http://schemas.microsoft.com/office/drawing/2014/main" id="{C2A9BFEF-874D-42B6-A284-2D814800FE2F}"/>
            </a:ext>
          </a:extLst>
        </xdr:cNvPr>
        <xdr:cNvSpPr/>
      </xdr:nvSpPr>
      <xdr:spPr>
        <a:xfrm>
          <a:off x="8566150" y="8255000"/>
          <a:ext cx="1047750"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133350</xdr:colOff>
      <xdr:row>2</xdr:row>
      <xdr:rowOff>98425</xdr:rowOff>
    </xdr:from>
    <xdr:to>
      <xdr:col>7</xdr:col>
      <xdr:colOff>269875</xdr:colOff>
      <xdr:row>18</xdr:row>
      <xdr:rowOff>180975</xdr:rowOff>
    </xdr:to>
    <xdr:grpSp>
      <xdr:nvGrpSpPr>
        <xdr:cNvPr id="51" name="Group 50">
          <a:extLst>
            <a:ext uri="{FF2B5EF4-FFF2-40B4-BE49-F238E27FC236}">
              <a16:creationId xmlns:a16="http://schemas.microsoft.com/office/drawing/2014/main" id="{CFC786C1-2907-43D6-AC5A-52D8926B254B}"/>
            </a:ext>
          </a:extLst>
        </xdr:cNvPr>
        <xdr:cNvGrpSpPr/>
      </xdr:nvGrpSpPr>
      <xdr:grpSpPr>
        <a:xfrm>
          <a:off x="133350" y="471954"/>
          <a:ext cx="4461996" cy="3070786"/>
          <a:chOff x="0" y="0"/>
          <a:chExt cx="5165725" cy="3635018"/>
        </a:xfrm>
      </xdr:grpSpPr>
      <xdr:pic>
        <xdr:nvPicPr>
          <xdr:cNvPr id="4" name="Picture 3">
            <a:extLst>
              <a:ext uri="{FF2B5EF4-FFF2-40B4-BE49-F238E27FC236}">
                <a16:creationId xmlns:a16="http://schemas.microsoft.com/office/drawing/2014/main" id="{7C755B6A-8D8D-4810-9B23-6D8BE3D94D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165725" cy="363501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Rectangle 10">
            <a:extLst>
              <a:ext uri="{FF2B5EF4-FFF2-40B4-BE49-F238E27FC236}">
                <a16:creationId xmlns:a16="http://schemas.microsoft.com/office/drawing/2014/main" id="{62A0D3EA-439D-40C9-B694-38F528CCA1A7}"/>
              </a:ext>
            </a:extLst>
          </xdr:cNvPr>
          <xdr:cNvSpPr/>
        </xdr:nvSpPr>
        <xdr:spPr>
          <a:xfrm>
            <a:off x="809625" y="2689225"/>
            <a:ext cx="711200" cy="49212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editAs="oneCell">
    <xdr:from>
      <xdr:col>7</xdr:col>
      <xdr:colOff>228601</xdr:colOff>
      <xdr:row>1</xdr:row>
      <xdr:rowOff>130175</xdr:rowOff>
    </xdr:from>
    <xdr:to>
      <xdr:col>24</xdr:col>
      <xdr:colOff>40330</xdr:colOff>
      <xdr:row>41</xdr:row>
      <xdr:rowOff>88900</xdr:rowOff>
    </xdr:to>
    <xdr:pic>
      <xdr:nvPicPr>
        <xdr:cNvPr id="9" name="Picture 8">
          <a:extLst>
            <a:ext uri="{FF2B5EF4-FFF2-40B4-BE49-F238E27FC236}">
              <a16:creationId xmlns:a16="http://schemas.microsoft.com/office/drawing/2014/main" id="{D8A186B2-33D0-4CD6-B3BA-1676A8AA217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13251" y="320675"/>
          <a:ext cx="9851079" cy="76041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165100</xdr:colOff>
      <xdr:row>25</xdr:row>
      <xdr:rowOff>155575</xdr:rowOff>
    </xdr:from>
    <xdr:to>
      <xdr:col>2</xdr:col>
      <xdr:colOff>535209</xdr:colOff>
      <xdr:row>33</xdr:row>
      <xdr:rowOff>79375</xdr:rowOff>
    </xdr:to>
    <xdr:pic>
      <xdr:nvPicPr>
        <xdr:cNvPr id="5" name="Picture 4">
          <a:extLst>
            <a:ext uri="{FF2B5EF4-FFF2-40B4-BE49-F238E27FC236}">
              <a16:creationId xmlns:a16="http://schemas.microsoft.com/office/drawing/2014/main" id="{CE790531-36D2-4BA8-A918-78F1F2DF5514}"/>
            </a:ext>
          </a:extLst>
        </xdr:cNvPr>
        <xdr:cNvPicPr>
          <a:picLocks noChangeAspect="1"/>
        </xdr:cNvPicPr>
      </xdr:nvPicPr>
      <xdr:blipFill rotWithShape="1">
        <a:blip xmlns:r="http://schemas.openxmlformats.org/officeDocument/2006/relationships" r:embed="rId3"/>
        <a:srcRect r="50027"/>
        <a:stretch/>
      </xdr:blipFill>
      <xdr:spPr>
        <a:xfrm>
          <a:off x="774700" y="4918075"/>
          <a:ext cx="1436909" cy="1447800"/>
        </a:xfrm>
        <a:prstGeom prst="rect">
          <a:avLst/>
        </a:prstGeom>
      </xdr:spPr>
    </xdr:pic>
    <xdr:clientData/>
  </xdr:twoCellAnchor>
  <xdr:twoCellAnchor>
    <xdr:from>
      <xdr:col>1</xdr:col>
      <xdr:colOff>165100</xdr:colOff>
      <xdr:row>14</xdr:row>
      <xdr:rowOff>31750</xdr:rowOff>
    </xdr:from>
    <xdr:to>
      <xdr:col>1</xdr:col>
      <xdr:colOff>901700</xdr:colOff>
      <xdr:row>16</xdr:row>
      <xdr:rowOff>120650</xdr:rowOff>
    </xdr:to>
    <xdr:sp macro="" textlink="">
      <xdr:nvSpPr>
        <xdr:cNvPr id="7" name="Rectangle 6">
          <a:extLst>
            <a:ext uri="{FF2B5EF4-FFF2-40B4-BE49-F238E27FC236}">
              <a16:creationId xmlns:a16="http://schemas.microsoft.com/office/drawing/2014/main" id="{B92FF728-D34C-4F24-B0E9-6CE71F412176}"/>
            </a:ext>
          </a:extLst>
        </xdr:cNvPr>
        <xdr:cNvSpPr/>
      </xdr:nvSpPr>
      <xdr:spPr>
        <a:xfrm>
          <a:off x="774700" y="2698750"/>
          <a:ext cx="736600" cy="4699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fr-CA" sz="1100"/>
        </a:p>
      </xdr:txBody>
    </xdr:sp>
    <xdr:clientData/>
  </xdr:twoCellAnchor>
  <xdr:twoCellAnchor>
    <xdr:from>
      <xdr:col>1</xdr:col>
      <xdr:colOff>923922</xdr:colOff>
      <xdr:row>16</xdr:row>
      <xdr:rowOff>171267</xdr:rowOff>
    </xdr:from>
    <xdr:to>
      <xdr:col>2</xdr:col>
      <xdr:colOff>401638</xdr:colOff>
      <xdr:row>21</xdr:row>
      <xdr:rowOff>9525</xdr:rowOff>
    </xdr:to>
    <xdr:cxnSp macro="">
      <xdr:nvCxnSpPr>
        <xdr:cNvPr id="13" name="Connector: Elbow 12">
          <a:extLst>
            <a:ext uri="{FF2B5EF4-FFF2-40B4-BE49-F238E27FC236}">
              <a16:creationId xmlns:a16="http://schemas.microsoft.com/office/drawing/2014/main" id="{E3398866-CBBC-49B8-8E61-AC666D695FCC}"/>
            </a:ext>
          </a:extLst>
        </xdr:cNvPr>
        <xdr:cNvCxnSpPr>
          <a:stCxn id="11" idx="2"/>
          <a:endCxn id="14" idx="0"/>
        </xdr:cNvCxnSpPr>
      </xdr:nvCxnSpPr>
      <xdr:spPr>
        <a:xfrm rot="16200000" flipH="1">
          <a:off x="978601" y="3348738"/>
          <a:ext cx="803458" cy="544516"/>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6350</xdr:colOff>
      <xdr:row>21</xdr:row>
      <xdr:rowOff>6350</xdr:rowOff>
    </xdr:from>
    <xdr:to>
      <xdr:col>3</xdr:col>
      <xdr:colOff>0</xdr:colOff>
      <xdr:row>25</xdr:row>
      <xdr:rowOff>0</xdr:rowOff>
    </xdr:to>
    <xdr:sp macro="" textlink="">
      <xdr:nvSpPr>
        <xdr:cNvPr id="14" name="Rectangle 13">
          <a:extLst>
            <a:ext uri="{FF2B5EF4-FFF2-40B4-BE49-F238E27FC236}">
              <a16:creationId xmlns:a16="http://schemas.microsoft.com/office/drawing/2014/main" id="{5702EA08-643E-48B9-BDA4-B56BD2EEDBDD}"/>
            </a:ext>
          </a:extLst>
        </xdr:cNvPr>
        <xdr:cNvSpPr/>
      </xdr:nvSpPr>
      <xdr:spPr>
        <a:xfrm>
          <a:off x="1682750" y="4006850"/>
          <a:ext cx="787400" cy="755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24</xdr:col>
      <xdr:colOff>330201</xdr:colOff>
      <xdr:row>12</xdr:row>
      <xdr:rowOff>85725</xdr:rowOff>
    </xdr:from>
    <xdr:to>
      <xdr:col>30</xdr:col>
      <xdr:colOff>203200</xdr:colOff>
      <xdr:row>25</xdr:row>
      <xdr:rowOff>53218</xdr:rowOff>
    </xdr:to>
    <xdr:pic>
      <xdr:nvPicPr>
        <xdr:cNvPr id="23" name="Picture 22">
          <a:extLst>
            <a:ext uri="{FF2B5EF4-FFF2-40B4-BE49-F238E27FC236}">
              <a16:creationId xmlns:a16="http://schemas.microsoft.com/office/drawing/2014/main" id="{D7E2C87E-682C-4711-B0B6-A8C549D50F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1501" y="2371725"/>
          <a:ext cx="3063874" cy="2453518"/>
        </a:xfrm>
        <a:prstGeom prst="rect">
          <a:avLst/>
        </a:prstGeom>
        <a:noFill/>
        <a:ln w="28575">
          <a:noFill/>
        </a:ln>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269876</xdr:colOff>
      <xdr:row>29</xdr:row>
      <xdr:rowOff>69850</xdr:rowOff>
    </xdr:from>
    <xdr:to>
      <xdr:col>30</xdr:col>
      <xdr:colOff>355600</xdr:colOff>
      <xdr:row>38</xdr:row>
      <xdr:rowOff>29530</xdr:rowOff>
    </xdr:to>
    <xdr:grpSp>
      <xdr:nvGrpSpPr>
        <xdr:cNvPr id="41" name="Group 40">
          <a:extLst>
            <a:ext uri="{FF2B5EF4-FFF2-40B4-BE49-F238E27FC236}">
              <a16:creationId xmlns:a16="http://schemas.microsoft.com/office/drawing/2014/main" id="{368713F3-7BAD-4A82-87B4-2F7017DD14CF}"/>
            </a:ext>
          </a:extLst>
        </xdr:cNvPr>
        <xdr:cNvGrpSpPr/>
      </xdr:nvGrpSpPr>
      <xdr:grpSpPr>
        <a:xfrm>
          <a:off x="15046700" y="5500968"/>
          <a:ext cx="2976841" cy="1648033"/>
          <a:chOff x="16970376" y="6111875"/>
          <a:chExt cx="3136899" cy="1683705"/>
        </a:xfrm>
      </xdr:grpSpPr>
      <xdr:pic>
        <xdr:nvPicPr>
          <xdr:cNvPr id="22" name="Picture 21">
            <a:extLst>
              <a:ext uri="{FF2B5EF4-FFF2-40B4-BE49-F238E27FC236}">
                <a16:creationId xmlns:a16="http://schemas.microsoft.com/office/drawing/2014/main" id="{AF81F809-83A5-4912-BA3B-804A1F9388C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970376" y="6111875"/>
            <a:ext cx="3136899" cy="1683705"/>
          </a:xfrm>
          <a:prstGeom prst="rect">
            <a:avLst/>
          </a:prstGeom>
          <a:noFill/>
          <a:ln w="28575">
            <a:noFill/>
          </a:ln>
          <a:extLst>
            <a:ext uri="{909E8E84-426E-40DD-AFC4-6F175D3DCCD1}">
              <a14:hiddenFill xmlns:a14="http://schemas.microsoft.com/office/drawing/2010/main">
                <a:solidFill>
                  <a:srgbClr val="FFFFFF"/>
                </a:solidFill>
              </a14:hiddenFill>
            </a:ext>
          </a:extLst>
        </xdr:spPr>
      </xdr:pic>
      <xdr:sp macro="" textlink="">
        <xdr:nvSpPr>
          <xdr:cNvPr id="27" name="Rectangle 26">
            <a:extLst>
              <a:ext uri="{FF2B5EF4-FFF2-40B4-BE49-F238E27FC236}">
                <a16:creationId xmlns:a16="http://schemas.microsoft.com/office/drawing/2014/main" id="{C3EDCDF6-4ADB-494B-9420-B276C980FDEB}"/>
              </a:ext>
            </a:extLst>
          </xdr:cNvPr>
          <xdr:cNvSpPr/>
        </xdr:nvSpPr>
        <xdr:spPr>
          <a:xfrm>
            <a:off x="16989425" y="7229475"/>
            <a:ext cx="901700" cy="241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sp macro="" textlink="">
        <xdr:nvSpPr>
          <xdr:cNvPr id="32" name="Rectangle 31">
            <a:extLst>
              <a:ext uri="{FF2B5EF4-FFF2-40B4-BE49-F238E27FC236}">
                <a16:creationId xmlns:a16="http://schemas.microsoft.com/office/drawing/2014/main" id="{84973893-62DC-4D31-8EE5-23BB7E9FC13A}"/>
              </a:ext>
            </a:extLst>
          </xdr:cNvPr>
          <xdr:cNvSpPr/>
        </xdr:nvSpPr>
        <xdr:spPr>
          <a:xfrm>
            <a:off x="17002125" y="6781800"/>
            <a:ext cx="873125"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xdr:from>
      <xdr:col>23</xdr:col>
      <xdr:colOff>555523</xdr:colOff>
      <xdr:row>28</xdr:row>
      <xdr:rowOff>163885</xdr:rowOff>
    </xdr:from>
    <xdr:to>
      <xdr:col>25</xdr:col>
      <xdr:colOff>299665</xdr:colOff>
      <xdr:row>33</xdr:row>
      <xdr:rowOff>96838</xdr:rowOff>
    </xdr:to>
    <xdr:cxnSp macro="">
      <xdr:nvCxnSpPr>
        <xdr:cNvPr id="33" name="Connector: Elbow 32">
          <a:extLst>
            <a:ext uri="{FF2B5EF4-FFF2-40B4-BE49-F238E27FC236}">
              <a16:creationId xmlns:a16="http://schemas.microsoft.com/office/drawing/2014/main" id="{1E6823E6-9143-4B0B-85B7-A4F0AF2F91BF}"/>
            </a:ext>
          </a:extLst>
        </xdr:cNvPr>
        <xdr:cNvCxnSpPr>
          <a:stCxn id="25" idx="3"/>
          <a:endCxn id="32" idx="1"/>
        </xdr:cNvCxnSpPr>
      </xdr:nvCxnSpPr>
      <xdr:spPr>
        <a:xfrm>
          <a:off x="14157223" y="5507410"/>
          <a:ext cx="687117" cy="885453"/>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552390</xdr:colOff>
      <xdr:row>33</xdr:row>
      <xdr:rowOff>182123</xdr:rowOff>
    </xdr:from>
    <xdr:to>
      <xdr:col>25</xdr:col>
      <xdr:colOff>287749</xdr:colOff>
      <xdr:row>35</xdr:row>
      <xdr:rowOff>155575</xdr:rowOff>
    </xdr:to>
    <xdr:cxnSp macro="">
      <xdr:nvCxnSpPr>
        <xdr:cNvPr id="36" name="Connector: Elbow 35">
          <a:extLst>
            <a:ext uri="{FF2B5EF4-FFF2-40B4-BE49-F238E27FC236}">
              <a16:creationId xmlns:a16="http://schemas.microsoft.com/office/drawing/2014/main" id="{30EFA7D1-9463-4954-8EE9-4A96685A20BF}"/>
            </a:ext>
          </a:extLst>
        </xdr:cNvPr>
        <xdr:cNvCxnSpPr>
          <a:stCxn id="26" idx="3"/>
          <a:endCxn id="27" idx="1"/>
        </xdr:cNvCxnSpPr>
      </xdr:nvCxnSpPr>
      <xdr:spPr>
        <a:xfrm>
          <a:off x="14154090" y="6478148"/>
          <a:ext cx="678334" cy="363977"/>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19050</xdr:colOff>
      <xdr:row>17</xdr:row>
      <xdr:rowOff>90789</xdr:rowOff>
    </xdr:from>
    <xdr:to>
      <xdr:col>12</xdr:col>
      <xdr:colOff>395288</xdr:colOff>
      <xdr:row>23</xdr:row>
      <xdr:rowOff>1588</xdr:rowOff>
    </xdr:to>
    <xdr:cxnSp macro="">
      <xdr:nvCxnSpPr>
        <xdr:cNvPr id="19" name="Connector: Elbow 18">
          <a:extLst>
            <a:ext uri="{FF2B5EF4-FFF2-40B4-BE49-F238E27FC236}">
              <a16:creationId xmlns:a16="http://schemas.microsoft.com/office/drawing/2014/main" id="{54EF60D0-318E-4CFE-B55C-3A756B058B2C}"/>
            </a:ext>
          </a:extLst>
        </xdr:cNvPr>
        <xdr:cNvCxnSpPr/>
      </xdr:nvCxnSpPr>
      <xdr:spPr>
        <a:xfrm flipV="1">
          <a:off x="2489200" y="3329289"/>
          <a:ext cx="5919788" cy="1066499"/>
        </a:xfrm>
        <a:prstGeom prst="bentConnector4">
          <a:avLst>
            <a:gd name="adj1" fmla="val 19892"/>
            <a:gd name="adj2" fmla="val 154246"/>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568325</xdr:colOff>
      <xdr:row>38</xdr:row>
      <xdr:rowOff>146050</xdr:rowOff>
    </xdr:from>
    <xdr:to>
      <xdr:col>24</xdr:col>
      <xdr:colOff>28575</xdr:colOff>
      <xdr:row>41</xdr:row>
      <xdr:rowOff>22225</xdr:rowOff>
    </xdr:to>
    <xdr:sp macro="" textlink="">
      <xdr:nvSpPr>
        <xdr:cNvPr id="47" name="Arrow: Right 46">
          <a:hlinkClick xmlns:r="http://schemas.openxmlformats.org/officeDocument/2006/relationships" r:id="rId6"/>
          <a:extLst>
            <a:ext uri="{FF2B5EF4-FFF2-40B4-BE49-F238E27FC236}">
              <a16:creationId xmlns:a16="http://schemas.microsoft.com/office/drawing/2014/main" id="{4F84D4E3-0936-4442-9A79-7FA9F0594D71}"/>
            </a:ext>
          </a:extLst>
        </xdr:cNvPr>
        <xdr:cNvSpPr/>
      </xdr:nvSpPr>
      <xdr:spPr>
        <a:xfrm>
          <a:off x="13573125" y="7410450"/>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8</xdr:col>
      <xdr:colOff>15875</xdr:colOff>
      <xdr:row>38</xdr:row>
      <xdr:rowOff>136525</xdr:rowOff>
    </xdr:from>
    <xdr:to>
      <xdr:col>9</xdr:col>
      <xdr:colOff>15875</xdr:colOff>
      <xdr:row>41</xdr:row>
      <xdr:rowOff>22225</xdr:rowOff>
    </xdr:to>
    <xdr:sp macro="" textlink="">
      <xdr:nvSpPr>
        <xdr:cNvPr id="48" name="Arrow: Right 47">
          <a:hlinkClick xmlns:r="http://schemas.openxmlformats.org/officeDocument/2006/relationships" r:id="rId7"/>
          <a:extLst>
            <a:ext uri="{FF2B5EF4-FFF2-40B4-BE49-F238E27FC236}">
              <a16:creationId xmlns:a16="http://schemas.microsoft.com/office/drawing/2014/main" id="{0AA25F44-3C0C-4144-B085-84D4F35B10C4}"/>
            </a:ext>
          </a:extLst>
        </xdr:cNvPr>
        <xdr:cNvSpPr/>
      </xdr:nvSpPr>
      <xdr:spPr>
        <a:xfrm flipH="1">
          <a:off x="4486275" y="7400925"/>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16</xdr:col>
      <xdr:colOff>542925</xdr:colOff>
      <xdr:row>12</xdr:row>
      <xdr:rowOff>98425</xdr:rowOff>
    </xdr:from>
    <xdr:to>
      <xdr:col>21</xdr:col>
      <xdr:colOff>466725</xdr:colOff>
      <xdr:row>14</xdr:row>
      <xdr:rowOff>22225</xdr:rowOff>
    </xdr:to>
    <xdr:sp macro="" textlink="">
      <xdr:nvSpPr>
        <xdr:cNvPr id="2" name="Rectangle 1">
          <a:extLst>
            <a:ext uri="{FF2B5EF4-FFF2-40B4-BE49-F238E27FC236}">
              <a16:creationId xmlns:a16="http://schemas.microsoft.com/office/drawing/2014/main" id="{52C1FE46-01BF-4B37-9825-04A2C82E37F0}"/>
            </a:ext>
          </a:extLst>
        </xdr:cNvPr>
        <xdr:cNvSpPr/>
      </xdr:nvSpPr>
      <xdr:spPr>
        <a:xfrm>
          <a:off x="9890125" y="2384425"/>
          <a:ext cx="2971800" cy="3048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Standard Configuration</a:t>
          </a:r>
          <a:r>
            <a:rPr lang="fr-CA" sz="1100" baseline="0">
              <a:solidFill>
                <a:schemeClr val="tx1"/>
              </a:solidFill>
            </a:rPr>
            <a:t> using regular thermistors</a:t>
          </a:r>
          <a:endParaRPr lang="fr-CA" sz="1100">
            <a:solidFill>
              <a:schemeClr val="tx1"/>
            </a:solidFill>
          </a:endParaRPr>
        </a:p>
      </xdr:txBody>
    </xdr:sp>
    <xdr:clientData/>
  </xdr:twoCellAnchor>
  <xdr:twoCellAnchor>
    <xdr:from>
      <xdr:col>14</xdr:col>
      <xdr:colOff>549276</xdr:colOff>
      <xdr:row>14</xdr:row>
      <xdr:rowOff>50799</xdr:rowOff>
    </xdr:from>
    <xdr:to>
      <xdr:col>23</xdr:col>
      <xdr:colOff>419100</xdr:colOff>
      <xdr:row>16</xdr:row>
      <xdr:rowOff>57152</xdr:rowOff>
    </xdr:to>
    <xdr:sp macro="" textlink="">
      <xdr:nvSpPr>
        <xdr:cNvPr id="6" name="Left Brace 5">
          <a:extLst>
            <a:ext uri="{FF2B5EF4-FFF2-40B4-BE49-F238E27FC236}">
              <a16:creationId xmlns:a16="http://schemas.microsoft.com/office/drawing/2014/main" id="{5E94BB7C-4AC3-416D-9921-1499D3C51F50}"/>
            </a:ext>
          </a:extLst>
        </xdr:cNvPr>
        <xdr:cNvSpPr/>
      </xdr:nvSpPr>
      <xdr:spPr>
        <a:xfrm rot="5400000">
          <a:off x="11161711" y="233364"/>
          <a:ext cx="387353" cy="5356224"/>
        </a:xfrm>
        <a:prstGeom prst="leftBrace">
          <a:avLst>
            <a:gd name="adj1" fmla="val 0"/>
            <a:gd name="adj2" fmla="val 5011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10</xdr:col>
      <xdr:colOff>301624</xdr:colOff>
      <xdr:row>17</xdr:row>
      <xdr:rowOff>79374</xdr:rowOff>
    </xdr:from>
    <xdr:to>
      <xdr:col>11</xdr:col>
      <xdr:colOff>66675</xdr:colOff>
      <xdr:row>27</xdr:row>
      <xdr:rowOff>92075</xdr:rowOff>
    </xdr:to>
    <xdr:sp macro="" textlink="">
      <xdr:nvSpPr>
        <xdr:cNvPr id="28" name="Left Brace 27">
          <a:extLst>
            <a:ext uri="{FF2B5EF4-FFF2-40B4-BE49-F238E27FC236}">
              <a16:creationId xmlns:a16="http://schemas.microsoft.com/office/drawing/2014/main" id="{A26B8C58-C5D4-4DDE-8DC1-0F850669DBFB}"/>
            </a:ext>
          </a:extLst>
        </xdr:cNvPr>
        <xdr:cNvSpPr/>
      </xdr:nvSpPr>
      <xdr:spPr>
        <a:xfrm rot="10800000">
          <a:off x="5991224" y="3317874"/>
          <a:ext cx="374651" cy="1930401"/>
        </a:xfrm>
        <a:prstGeom prst="leftBrace">
          <a:avLst>
            <a:gd name="adj1" fmla="val 0"/>
            <a:gd name="adj2" fmla="val 13275"/>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11</xdr:col>
      <xdr:colOff>200024</xdr:colOff>
      <xdr:row>24</xdr:row>
      <xdr:rowOff>66673</xdr:rowOff>
    </xdr:from>
    <xdr:to>
      <xdr:col>14</xdr:col>
      <xdr:colOff>425450</xdr:colOff>
      <xdr:row>29</xdr:row>
      <xdr:rowOff>161924</xdr:rowOff>
    </xdr:to>
    <xdr:sp macro="" textlink="">
      <xdr:nvSpPr>
        <xdr:cNvPr id="29" name="Rectangle 28">
          <a:extLst>
            <a:ext uri="{FF2B5EF4-FFF2-40B4-BE49-F238E27FC236}">
              <a16:creationId xmlns:a16="http://schemas.microsoft.com/office/drawing/2014/main" id="{399F48E8-4E13-4CDF-9197-330D064C437C}"/>
            </a:ext>
          </a:extLst>
        </xdr:cNvPr>
        <xdr:cNvSpPr/>
      </xdr:nvSpPr>
      <xdr:spPr>
        <a:xfrm>
          <a:off x="6499224" y="4651373"/>
          <a:ext cx="2054226" cy="1047751"/>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To which Driver each motor</a:t>
          </a:r>
          <a:r>
            <a:rPr lang="fr-CA" sz="1100" baseline="0">
              <a:solidFill>
                <a:schemeClr val="tx1"/>
              </a:solidFill>
            </a:rPr>
            <a:t> is connected.  </a:t>
          </a:r>
          <a:br>
            <a:rPr lang="fr-CA" sz="1100" b="0" baseline="0">
              <a:solidFill>
                <a:schemeClr val="tx1"/>
              </a:solidFill>
            </a:rPr>
          </a:br>
          <a:r>
            <a:rPr lang="fr-CA" sz="1100" b="0" baseline="0">
              <a:solidFill>
                <a:schemeClr val="tx1"/>
              </a:solidFill>
            </a:rPr>
            <a:t>No Need to be specific about X and Y at this point, we will see that at first power up.</a:t>
          </a:r>
        </a:p>
      </xdr:txBody>
    </xdr:sp>
    <xdr:clientData/>
  </xdr:twoCellAnchor>
  <xdr:twoCellAnchor>
    <xdr:from>
      <xdr:col>9</xdr:col>
      <xdr:colOff>66674</xdr:colOff>
      <xdr:row>37</xdr:row>
      <xdr:rowOff>117474</xdr:rowOff>
    </xdr:from>
    <xdr:to>
      <xdr:col>14</xdr:col>
      <xdr:colOff>542925</xdr:colOff>
      <xdr:row>40</xdr:row>
      <xdr:rowOff>28574</xdr:rowOff>
    </xdr:to>
    <xdr:sp macro="" textlink="">
      <xdr:nvSpPr>
        <xdr:cNvPr id="30" name="Rectangle 29">
          <a:extLst>
            <a:ext uri="{FF2B5EF4-FFF2-40B4-BE49-F238E27FC236}">
              <a16:creationId xmlns:a16="http://schemas.microsoft.com/office/drawing/2014/main" id="{D1BB06E5-B46D-41C2-BEB7-06C30BB08F54}"/>
            </a:ext>
          </a:extLst>
        </xdr:cNvPr>
        <xdr:cNvSpPr/>
      </xdr:nvSpPr>
      <xdr:spPr>
        <a:xfrm>
          <a:off x="5146674" y="7191374"/>
          <a:ext cx="3524251" cy="4826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Fan1</a:t>
          </a:r>
          <a:r>
            <a:rPr lang="fr-CA" sz="1100" b="0" baseline="0">
              <a:solidFill>
                <a:schemeClr val="tx1"/>
              </a:solidFill>
            </a:rPr>
            <a:t> (Hot End): </a:t>
          </a:r>
          <a:r>
            <a:rPr lang="fr-CA" sz="1100" b="0">
              <a:solidFill>
                <a:schemeClr val="tx1"/>
              </a:solidFill>
            </a:rPr>
            <a:t>No</a:t>
          </a:r>
          <a:r>
            <a:rPr lang="fr-CA" sz="1100" b="0" baseline="0">
              <a:solidFill>
                <a:schemeClr val="tx1"/>
              </a:solidFill>
            </a:rPr>
            <a:t> need to define if using WaterCooling Otherwise you can use </a:t>
          </a:r>
          <a:r>
            <a:rPr lang="fr-CA" sz="1100" b="1" baseline="0">
              <a:solidFill>
                <a:schemeClr val="tx1"/>
              </a:solidFill>
            </a:rPr>
            <a:t>out4</a:t>
          </a:r>
          <a:r>
            <a:rPr lang="fr-CA" sz="1100" b="0" baseline="0">
              <a:solidFill>
                <a:schemeClr val="tx1"/>
              </a:solidFill>
            </a:rPr>
            <a:t> thru </a:t>
          </a:r>
          <a:r>
            <a:rPr lang="fr-CA" sz="1100" b="1" baseline="0">
              <a:solidFill>
                <a:schemeClr val="tx1"/>
              </a:solidFill>
            </a:rPr>
            <a:t>out6</a:t>
          </a:r>
        </a:p>
      </xdr:txBody>
    </xdr:sp>
    <xdr:clientData/>
  </xdr:twoCellAnchor>
  <xdr:twoCellAnchor>
    <xdr:from>
      <xdr:col>9</xdr:col>
      <xdr:colOff>34924</xdr:colOff>
      <xdr:row>31</xdr:row>
      <xdr:rowOff>107949</xdr:rowOff>
    </xdr:from>
    <xdr:to>
      <xdr:col>14</xdr:col>
      <xdr:colOff>523875</xdr:colOff>
      <xdr:row>33</xdr:row>
      <xdr:rowOff>184149</xdr:rowOff>
    </xdr:to>
    <xdr:sp macro="" textlink="">
      <xdr:nvSpPr>
        <xdr:cNvPr id="31" name="Rectangle 30">
          <a:extLst>
            <a:ext uri="{FF2B5EF4-FFF2-40B4-BE49-F238E27FC236}">
              <a16:creationId xmlns:a16="http://schemas.microsoft.com/office/drawing/2014/main" id="{606E3FF1-0422-4B17-988D-1577508FC377}"/>
            </a:ext>
          </a:extLst>
        </xdr:cNvPr>
        <xdr:cNvSpPr/>
      </xdr:nvSpPr>
      <xdr:spPr>
        <a:xfrm>
          <a:off x="5114924" y="6026149"/>
          <a:ext cx="3536951" cy="4572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Fan0</a:t>
          </a:r>
          <a:r>
            <a:rPr lang="fr-CA" sz="1100" baseline="0">
              <a:solidFill>
                <a:schemeClr val="tx1"/>
              </a:solidFill>
            </a:rPr>
            <a:t> (Part Cooling): </a:t>
          </a:r>
          <a:r>
            <a:rPr lang="fr-CA" sz="1100">
              <a:solidFill>
                <a:schemeClr val="tx1"/>
              </a:solidFill>
            </a:rPr>
            <a:t>Recommended to use </a:t>
          </a:r>
          <a:r>
            <a:rPr lang="fr-CA" sz="1100" b="1">
              <a:solidFill>
                <a:schemeClr val="tx1"/>
              </a:solidFill>
            </a:rPr>
            <a:t>out7</a:t>
          </a:r>
          <a:r>
            <a:rPr lang="fr-CA" sz="1100">
              <a:solidFill>
                <a:schemeClr val="tx1"/>
              </a:solidFill>
            </a:rPr>
            <a:t>,</a:t>
          </a:r>
          <a:r>
            <a:rPr lang="fr-CA" sz="1100" b="1">
              <a:solidFill>
                <a:schemeClr val="tx1"/>
              </a:solidFill>
            </a:rPr>
            <a:t>out8</a:t>
          </a:r>
          <a:r>
            <a:rPr lang="fr-CA" sz="1100">
              <a:solidFill>
                <a:schemeClr val="tx1"/>
              </a:solidFill>
            </a:rPr>
            <a:t> or </a:t>
          </a:r>
          <a:r>
            <a:rPr lang="fr-CA" sz="1100" b="1">
              <a:solidFill>
                <a:schemeClr val="tx1"/>
              </a:solidFill>
            </a:rPr>
            <a:t>out9</a:t>
          </a:r>
          <a:r>
            <a:rPr lang="fr-CA" sz="1100">
              <a:solidFill>
                <a:schemeClr val="tx1"/>
              </a:solidFill>
            </a:rPr>
            <a:t> for BerdAir</a:t>
          </a:r>
          <a:r>
            <a:rPr lang="fr-CA" sz="1100" baseline="0">
              <a:solidFill>
                <a:schemeClr val="tx1"/>
              </a:solidFill>
            </a:rPr>
            <a:t> Pump motor and HevACS.</a:t>
          </a:r>
        </a:p>
      </xdr:txBody>
    </xdr:sp>
    <xdr:clientData/>
  </xdr:twoCellAnchor>
  <xdr:twoCellAnchor>
    <xdr:from>
      <xdr:col>24</xdr:col>
      <xdr:colOff>158750</xdr:colOff>
      <xdr:row>0</xdr:row>
      <xdr:rowOff>123826</xdr:rowOff>
    </xdr:from>
    <xdr:to>
      <xdr:col>30</xdr:col>
      <xdr:colOff>301625</xdr:colOff>
      <xdr:row>44</xdr:row>
      <xdr:rowOff>146050</xdr:rowOff>
    </xdr:to>
    <xdr:sp macro="" textlink="">
      <xdr:nvSpPr>
        <xdr:cNvPr id="12" name="Rectangle: Rounded Corners 11">
          <a:extLst>
            <a:ext uri="{FF2B5EF4-FFF2-40B4-BE49-F238E27FC236}">
              <a16:creationId xmlns:a16="http://schemas.microsoft.com/office/drawing/2014/main" id="{68B00CB7-4016-43C3-BE7E-319CC4667797}"/>
            </a:ext>
          </a:extLst>
        </xdr:cNvPr>
        <xdr:cNvSpPr/>
      </xdr:nvSpPr>
      <xdr:spPr>
        <a:xfrm>
          <a:off x="14382750" y="123826"/>
          <a:ext cx="3336925" cy="842962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568325</xdr:colOff>
      <xdr:row>40</xdr:row>
      <xdr:rowOff>161925</xdr:rowOff>
    </xdr:from>
    <xdr:to>
      <xdr:col>16</xdr:col>
      <xdr:colOff>393700</xdr:colOff>
      <xdr:row>42</xdr:row>
      <xdr:rowOff>104775</xdr:rowOff>
    </xdr:to>
    <xdr:sp macro="" textlink="">
      <xdr:nvSpPr>
        <xdr:cNvPr id="3" name="Rectangle: Rounded Corners 2">
          <a:hlinkClick xmlns:r="http://schemas.openxmlformats.org/officeDocument/2006/relationships" r:id="rId8"/>
          <a:extLst>
            <a:ext uri="{FF2B5EF4-FFF2-40B4-BE49-F238E27FC236}">
              <a16:creationId xmlns:a16="http://schemas.microsoft.com/office/drawing/2014/main" id="{882D6AE1-7ECE-4B9B-BD9E-C76376DF5351}"/>
            </a:ext>
          </a:extLst>
        </xdr:cNvPr>
        <xdr:cNvSpPr/>
      </xdr:nvSpPr>
      <xdr:spPr>
        <a:xfrm>
          <a:off x="8696325" y="7807325"/>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0</xdr:col>
      <xdr:colOff>50800</xdr:colOff>
      <xdr:row>0</xdr:row>
      <xdr:rowOff>38100</xdr:rowOff>
    </xdr:from>
    <xdr:to>
      <xdr:col>7</xdr:col>
      <xdr:colOff>165101</xdr:colOff>
      <xdr:row>38</xdr:row>
      <xdr:rowOff>111125</xdr:rowOff>
    </xdr:to>
    <xdr:sp macro="" textlink="">
      <xdr:nvSpPr>
        <xdr:cNvPr id="34" name="Rectangle: Rounded Corners 33">
          <a:extLst>
            <a:ext uri="{FF2B5EF4-FFF2-40B4-BE49-F238E27FC236}">
              <a16:creationId xmlns:a16="http://schemas.microsoft.com/office/drawing/2014/main" id="{538C8E69-65A1-4671-935F-4E8F648E7320}"/>
            </a:ext>
          </a:extLst>
        </xdr:cNvPr>
        <xdr:cNvSpPr/>
      </xdr:nvSpPr>
      <xdr:spPr>
        <a:xfrm>
          <a:off x="50800" y="38100"/>
          <a:ext cx="4298951" cy="73374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B589B1-314F-41BA-8AAB-411460155F4C}" name="Table1" displayName="Table1" ref="A2:E11" totalsRowShown="0">
  <autoFilter ref="A2:E11" xr:uid="{460B98C6-B2BE-440D-A664-33953CE19687}"/>
  <tableColumns count="5">
    <tableColumn id="1" xr3:uid="{0AF2A029-35DD-48E6-A3E3-BDEC183574C1}" name="PrintHead"/>
    <tableColumn id="2" xr3:uid="{469A7C96-970F-4B3B-9AEA-9D4CD1CFEA90}" name="Xstop" dataDxfId="3"/>
    <tableColumn id="3" xr3:uid="{AC9F9BAD-AACB-4516-A627-CD97B547C938}" name="Ystop" dataDxfId="2"/>
    <tableColumn id="4" xr3:uid="{31FE4CFD-0A51-42C3-A146-EBBFBAB2F7A9}" name="XBLT" dataDxfId="1"/>
    <tableColumn id="5" xr3:uid="{98EB8CD9-8DB9-4A16-B159-7F8449ACFE39}" name="YBLT"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DBAD23-474B-4AC5-A011-4D1EC1466E50}" name="Table2" displayName="Table2" ref="H2:J16" totalsRowShown="0">
  <autoFilter ref="H2:J16" xr:uid="{8764FB30-DFE5-42AF-8A36-D229AA709EFC}"/>
  <sortState xmlns:xlrd2="http://schemas.microsoft.com/office/spreadsheetml/2017/richdata2" ref="H3:J16">
    <sortCondition ref="H2:H16"/>
  </sortState>
  <tableColumns count="3">
    <tableColumn id="1" xr3:uid="{1C84F27E-F9F2-4C03-8F9F-A726A1A6B86A}" name="PrintArea"/>
    <tableColumn id="2" xr3:uid="{E937D0D6-E765-428C-8000-1B6F727C8E9E}" name="X">
      <calculatedColumnFormula>H3-H2+I2</calculatedColumnFormula>
    </tableColumn>
    <tableColumn id="3" xr3:uid="{CFA3FC8A-D20B-409A-8304-1C017D6A1ACD}" name="Y">
      <calculatedColumnFormula>H3-H2+J2</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4913-6C3C-4B66-B553-E90FC42FE8B3}">
  <sheetPr>
    <tabColor rgb="FF00B0F0"/>
  </sheetPr>
  <dimension ref="A1:U50"/>
  <sheetViews>
    <sheetView tabSelected="1" topLeftCell="B9" zoomScale="145" zoomScaleNormal="145" workbookViewId="0">
      <selection activeCell="B2" sqref="B2"/>
    </sheetView>
  </sheetViews>
  <sheetFormatPr defaultRowHeight="14.5" x14ac:dyDescent="0.35"/>
  <cols>
    <col min="1" max="1" width="27.453125" customWidth="1"/>
    <col min="2" max="2" width="27.81640625" bestFit="1" customWidth="1"/>
    <col min="3" max="3" width="16.453125" customWidth="1"/>
    <col min="9" max="10" width="21.81640625" customWidth="1"/>
    <col min="11" max="11" width="13.81640625" customWidth="1"/>
    <col min="12" max="12" width="10.7265625" customWidth="1"/>
    <col min="13" max="13" width="16.453125" customWidth="1"/>
    <col min="19" max="19" width="13.81640625" customWidth="1"/>
    <col min="20" max="20" width="20.1796875" customWidth="1"/>
    <col min="21" max="21" width="14.81640625" customWidth="1"/>
    <col min="22" max="22" width="15.453125" bestFit="1" customWidth="1"/>
    <col min="23" max="23" width="19.54296875" customWidth="1"/>
  </cols>
  <sheetData>
    <row r="1" spans="1:10" ht="26.5" thickBot="1" x14ac:dyDescent="0.4">
      <c r="A1" s="7" t="s">
        <v>14</v>
      </c>
      <c r="B1" s="7" t="s">
        <v>17</v>
      </c>
    </row>
    <row r="2" spans="1:10" ht="26" x14ac:dyDescent="0.35">
      <c r="A2" s="9" t="s">
        <v>1</v>
      </c>
      <c r="B2" s="8">
        <v>325</v>
      </c>
      <c r="C2" s="13" t="s">
        <v>24</v>
      </c>
      <c r="I2" s="41" t="s">
        <v>31</v>
      </c>
      <c r="J2" s="42"/>
    </row>
    <row r="3" spans="1:10" ht="26" x14ac:dyDescent="0.35">
      <c r="A3" s="9" t="s">
        <v>0</v>
      </c>
      <c r="B3" s="30" t="s">
        <v>59</v>
      </c>
      <c r="C3" s="13" t="s">
        <v>24</v>
      </c>
      <c r="I3" s="43"/>
      <c r="J3" s="44"/>
    </row>
    <row r="4" spans="1:10" ht="18.649999999999999" customHeight="1" x14ac:dyDescent="0.45">
      <c r="I4" s="47" t="s">
        <v>26</v>
      </c>
      <c r="J4" s="48"/>
    </row>
    <row r="5" spans="1:10" ht="18.5" x14ac:dyDescent="0.45">
      <c r="A5" s="10" t="s">
        <v>20</v>
      </c>
      <c r="B5" s="10" t="s">
        <v>21</v>
      </c>
      <c r="I5" s="14" t="s">
        <v>5</v>
      </c>
      <c r="J5" s="14" t="s">
        <v>6</v>
      </c>
    </row>
    <row r="6" spans="1:10" ht="23.5" x14ac:dyDescent="0.55000000000000004">
      <c r="A6" s="11" t="s">
        <v>22</v>
      </c>
      <c r="B6" s="12">
        <v>13</v>
      </c>
      <c r="C6" t="s">
        <v>25</v>
      </c>
      <c r="I6" s="15">
        <f>B41+(K50/2)</f>
        <v>163.1</v>
      </c>
      <c r="J6" s="15">
        <f>C41+S27</f>
        <v>327.79699999999997</v>
      </c>
    </row>
    <row r="7" spans="1:10" x14ac:dyDescent="0.35">
      <c r="A7" s="11" t="s">
        <v>23</v>
      </c>
      <c r="B7" s="12">
        <v>31.603999999999999</v>
      </c>
      <c r="C7" t="s">
        <v>25</v>
      </c>
    </row>
    <row r="10" spans="1:10" ht="15" thickBot="1" x14ac:dyDescent="0.4">
      <c r="A10" t="s">
        <v>60</v>
      </c>
    </row>
    <row r="11" spans="1:10" ht="31" x14ac:dyDescent="0.7">
      <c r="A11" s="21" t="s">
        <v>61</v>
      </c>
      <c r="B11" s="22"/>
      <c r="C11" s="22"/>
      <c r="D11" s="22"/>
      <c r="E11" s="22"/>
      <c r="F11" s="23"/>
    </row>
    <row r="12" spans="1:10" x14ac:dyDescent="0.35">
      <c r="A12" s="24"/>
      <c r="B12" s="25"/>
      <c r="C12" s="25"/>
      <c r="D12" s="25"/>
      <c r="E12" s="25"/>
      <c r="F12" s="26"/>
    </row>
    <row r="13" spans="1:10" ht="21" x14ac:dyDescent="0.5">
      <c r="A13" s="31" t="s">
        <v>32</v>
      </c>
      <c r="B13" s="25"/>
      <c r="C13" s="25"/>
      <c r="D13" s="25"/>
      <c r="E13" s="25"/>
      <c r="F13" s="26"/>
    </row>
    <row r="14" spans="1:10" ht="28.5" x14ac:dyDescent="0.65">
      <c r="A14" s="33" t="str">
        <f xml:space="preserve"> "M671 " &amp; "X" &amp; B41 &amp; ":" &amp; I6 &amp; ":" &amp; T41 &amp; " Y" &amp; C41 &amp; ":" &amp; J6 &amp; ":" &amp; U41 &amp; " S50"</f>
        <v>M671 X-18.109:163.1:344.309 Y-10.413:327.797:-10.413 S50</v>
      </c>
      <c r="B14" s="32"/>
      <c r="C14" s="32"/>
      <c r="D14" s="25"/>
      <c r="E14" s="25"/>
      <c r="F14" s="26"/>
    </row>
    <row r="15" spans="1:10" x14ac:dyDescent="0.35">
      <c r="A15" s="24"/>
      <c r="B15" s="25"/>
      <c r="C15" s="25"/>
      <c r="D15" s="25"/>
      <c r="E15" s="25"/>
      <c r="F15" s="26"/>
    </row>
    <row r="16" spans="1:10" ht="21" x14ac:dyDescent="0.5">
      <c r="A16" s="31" t="s">
        <v>36</v>
      </c>
      <c r="B16" s="25"/>
      <c r="C16" s="25"/>
      <c r="D16" s="25"/>
      <c r="E16" s="25"/>
      <c r="F16" s="26"/>
    </row>
    <row r="17" spans="1:19" ht="26.5" thickBot="1" x14ac:dyDescent="0.65">
      <c r="A17" s="27" t="str">
        <f>"G31 P500 X"&amp;VLOOKUP(B3,Table1[],4,0) &amp; " Y"&amp; VLOOKUP(B3,Table1[],5,0) &amp; " Z[measured via Paper technique]"</f>
        <v>G31 P500 X0 Y46 Z[measured via Paper technique]</v>
      </c>
      <c r="B17" s="28"/>
      <c r="C17" s="28"/>
      <c r="D17" s="28"/>
      <c r="E17" s="28"/>
      <c r="F17" s="29"/>
    </row>
    <row r="27" spans="1:19" ht="28.5" x14ac:dyDescent="0.65">
      <c r="D27" t="s">
        <v>18</v>
      </c>
      <c r="S27" s="16">
        <f>VLOOKUP(B2,DATA!H:J,3,0)</f>
        <v>338.21</v>
      </c>
    </row>
    <row r="34" spans="2:21" ht="15" thickBot="1" x14ac:dyDescent="0.4">
      <c r="G34" t="s">
        <v>19</v>
      </c>
    </row>
    <row r="35" spans="2:21" x14ac:dyDescent="0.35">
      <c r="B35" s="41" t="s">
        <v>30</v>
      </c>
      <c r="C35" s="42"/>
      <c r="T35" s="41" t="s">
        <v>29</v>
      </c>
      <c r="U35" s="42"/>
    </row>
    <row r="36" spans="2:21" x14ac:dyDescent="0.35">
      <c r="B36" s="43"/>
      <c r="C36" s="44"/>
      <c r="T36" s="43"/>
      <c r="U36" s="44"/>
    </row>
    <row r="37" spans="2:21" x14ac:dyDescent="0.35">
      <c r="B37" s="43"/>
      <c r="C37" s="44"/>
      <c r="T37" s="43"/>
      <c r="U37" s="44"/>
    </row>
    <row r="38" spans="2:21" x14ac:dyDescent="0.35">
      <c r="B38" s="49"/>
      <c r="C38" s="50"/>
      <c r="T38" s="49"/>
      <c r="U38" s="50"/>
    </row>
    <row r="39" spans="2:21" ht="18.5" x14ac:dyDescent="0.45">
      <c r="B39" s="45" t="s">
        <v>27</v>
      </c>
      <c r="C39" s="46"/>
      <c r="T39" s="45" t="s">
        <v>28</v>
      </c>
      <c r="U39" s="46"/>
    </row>
    <row r="40" spans="2:21" ht="18.5" x14ac:dyDescent="0.45">
      <c r="B40" s="17" t="s">
        <v>5</v>
      </c>
      <c r="C40" s="18" t="s">
        <v>6</v>
      </c>
      <c r="T40" s="17" t="s">
        <v>5</v>
      </c>
      <c r="U40" s="18" t="s">
        <v>6</v>
      </c>
    </row>
    <row r="41" spans="2:21" ht="24" thickBot="1" x14ac:dyDescent="0.6">
      <c r="B41" s="19">
        <f>VLOOKUP(B3,Table1[],2,0)*-1+(13+1.891)-B6</f>
        <v>-18.109000000000002</v>
      </c>
      <c r="C41" s="20">
        <f>VLOOKUP(B3,Table1[],3,0)-31.604-12.509</f>
        <v>-10.412999999999997</v>
      </c>
      <c r="T41" s="19">
        <f>B41+(K50)</f>
        <v>344.30900000000003</v>
      </c>
      <c r="U41" s="20">
        <f>C41</f>
        <v>-10.412999999999997</v>
      </c>
    </row>
    <row r="50" spans="11:11" ht="28.5" x14ac:dyDescent="0.65">
      <c r="K50" s="16">
        <f>VLOOKUP(B2,DATA!H:J,2,0)</f>
        <v>362.41800000000001</v>
      </c>
    </row>
  </sheetData>
  <mergeCells count="6">
    <mergeCell ref="I2:J3"/>
    <mergeCell ref="B39:C39"/>
    <mergeCell ref="I4:J4"/>
    <mergeCell ref="T39:U39"/>
    <mergeCell ref="B35:C38"/>
    <mergeCell ref="T35:U38"/>
  </mergeCells>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B97AF40-22B5-4C61-AE05-38E6CD4A1048}">
          <x14:formula1>
            <xm:f>DATA!$A$3:$A$10</xm:f>
          </x14:formula1>
          <xm:sqref>B3</xm:sqref>
        </x14:dataValidation>
        <x14:dataValidation type="list" allowBlank="1" showInputMessage="1" showErrorMessage="1" xr:uid="{4D9FCBA9-6355-4BD1-B57E-30257C3D0E30}">
          <x14:formula1>
            <xm:f>DATA!$H$3:$H$16</xm:f>
          </x14:formula1>
          <xm:sqref>B2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C8A0-2668-4297-8EF3-575600067781}">
  <dimension ref="B6:AD43"/>
  <sheetViews>
    <sheetView zoomScale="85" zoomScaleNormal="85" workbookViewId="0">
      <selection activeCell="AB10" sqref="AB10"/>
    </sheetView>
  </sheetViews>
  <sheetFormatPr defaultRowHeight="14.5" x14ac:dyDescent="0.35"/>
  <cols>
    <col min="1" max="1" width="2.7265625" customWidth="1"/>
    <col min="2" max="2" width="16" customWidth="1"/>
    <col min="3" max="3" width="11.81640625" customWidth="1"/>
    <col min="4" max="4" width="1.81640625" customWidth="1"/>
    <col min="7" max="7" width="11.81640625" customWidth="1"/>
    <col min="8" max="8" width="4.26953125" customWidth="1"/>
    <col min="25" max="25" width="5" customWidth="1"/>
    <col min="26" max="26" width="6.26953125" customWidth="1"/>
  </cols>
  <sheetData>
    <row r="6" spans="26:30" x14ac:dyDescent="0.35">
      <c r="Z6" s="61" t="s">
        <v>57</v>
      </c>
      <c r="AA6" s="61"/>
      <c r="AB6" s="61"/>
      <c r="AC6" s="61"/>
      <c r="AD6" s="61"/>
    </row>
    <row r="7" spans="26:30" x14ac:dyDescent="0.35">
      <c r="Z7" s="61"/>
      <c r="AA7" s="61"/>
      <c r="AB7" s="61"/>
      <c r="AC7" s="61"/>
      <c r="AD7" s="61"/>
    </row>
    <row r="8" spans="26:30" x14ac:dyDescent="0.35">
      <c r="Z8" s="61"/>
      <c r="AA8" s="61"/>
      <c r="AB8" s="61"/>
      <c r="AC8" s="61"/>
      <c r="AD8" s="61"/>
    </row>
    <row r="21" spans="2:7" ht="15" thickBot="1" x14ac:dyDescent="0.4"/>
    <row r="22" spans="2:7" x14ac:dyDescent="0.35">
      <c r="B22" s="35" t="s">
        <v>55</v>
      </c>
      <c r="C22" s="36" t="s">
        <v>48</v>
      </c>
    </row>
    <row r="23" spans="2:7" x14ac:dyDescent="0.35">
      <c r="B23" s="37" t="s">
        <v>49</v>
      </c>
      <c r="C23" s="38" t="s">
        <v>52</v>
      </c>
    </row>
    <row r="24" spans="2:7" x14ac:dyDescent="0.35">
      <c r="B24" s="37" t="s">
        <v>50</v>
      </c>
      <c r="C24" s="38" t="s">
        <v>54</v>
      </c>
    </row>
    <row r="25" spans="2:7" x14ac:dyDescent="0.35">
      <c r="B25" s="37" t="s">
        <v>51</v>
      </c>
      <c r="C25" s="38" t="s">
        <v>53</v>
      </c>
    </row>
    <row r="26" spans="2:7" x14ac:dyDescent="0.35">
      <c r="B26" s="24"/>
      <c r="C26" s="26"/>
    </row>
    <row r="27" spans="2:7" ht="15" customHeight="1" x14ac:dyDescent="0.35">
      <c r="B27" s="24"/>
      <c r="C27" s="26"/>
      <c r="E27" s="53" t="s">
        <v>56</v>
      </c>
      <c r="F27" s="53"/>
      <c r="G27" s="53"/>
    </row>
    <row r="28" spans="2:7" x14ac:dyDescent="0.35">
      <c r="B28" s="24"/>
      <c r="C28" s="26"/>
      <c r="E28" s="53"/>
      <c r="F28" s="53"/>
      <c r="G28" s="53"/>
    </row>
    <row r="29" spans="2:7" x14ac:dyDescent="0.35">
      <c r="B29" s="24"/>
      <c r="C29" s="26"/>
      <c r="E29" s="53"/>
      <c r="F29" s="53"/>
      <c r="G29" s="53"/>
    </row>
    <row r="30" spans="2:7" x14ac:dyDescent="0.35">
      <c r="B30" s="24"/>
      <c r="C30" s="26"/>
      <c r="E30" s="53"/>
      <c r="F30" s="53"/>
      <c r="G30" s="53"/>
    </row>
    <row r="31" spans="2:7" x14ac:dyDescent="0.35">
      <c r="B31" s="24"/>
      <c r="C31" s="26"/>
      <c r="E31" s="53"/>
      <c r="F31" s="53"/>
      <c r="G31" s="53"/>
    </row>
    <row r="32" spans="2:7" x14ac:dyDescent="0.35">
      <c r="B32" s="24"/>
      <c r="C32" s="26"/>
      <c r="E32" s="53"/>
      <c r="F32" s="53"/>
      <c r="G32" s="53"/>
    </row>
    <row r="33" spans="2:30" x14ac:dyDescent="0.35">
      <c r="B33" s="24"/>
      <c r="C33" s="26"/>
      <c r="E33" s="53"/>
      <c r="F33" s="53"/>
      <c r="G33" s="53"/>
    </row>
    <row r="34" spans="2:30" ht="15" thickBot="1" x14ac:dyDescent="0.4">
      <c r="B34" s="39"/>
      <c r="C34" s="29"/>
      <c r="E34" s="53"/>
      <c r="F34" s="53"/>
      <c r="G34" s="53"/>
    </row>
    <row r="35" spans="2:30" x14ac:dyDescent="0.35">
      <c r="E35" s="53"/>
      <c r="F35" s="53"/>
      <c r="G35" s="53"/>
    </row>
    <row r="38" spans="2:30" x14ac:dyDescent="0.35">
      <c r="Z38" s="40"/>
      <c r="AA38" s="40"/>
      <c r="AB38" s="40"/>
      <c r="AC38" s="40"/>
      <c r="AD38" s="40"/>
    </row>
    <row r="39" spans="2:30" ht="15" customHeight="1" x14ac:dyDescent="0.35">
      <c r="Z39" s="40"/>
      <c r="AA39" s="40"/>
      <c r="AB39" s="40"/>
      <c r="AC39" s="40"/>
      <c r="AD39" s="40"/>
    </row>
    <row r="40" spans="2:30" x14ac:dyDescent="0.35">
      <c r="Z40" s="40"/>
      <c r="AA40" s="40"/>
      <c r="AB40" s="40"/>
      <c r="AC40" s="40"/>
      <c r="AD40" s="40"/>
    </row>
    <row r="41" spans="2:30" x14ac:dyDescent="0.35">
      <c r="Z41" s="40"/>
      <c r="AA41" s="40"/>
      <c r="AB41" s="40"/>
      <c r="AC41" s="40"/>
      <c r="AD41" s="40"/>
    </row>
    <row r="42" spans="2:30" x14ac:dyDescent="0.35">
      <c r="Z42" s="40"/>
      <c r="AA42" s="40"/>
      <c r="AB42" s="40"/>
      <c r="AC42" s="40"/>
      <c r="AD42" s="40"/>
    </row>
    <row r="43" spans="2:30" x14ac:dyDescent="0.35">
      <c r="Z43" s="40"/>
      <c r="AA43" s="40"/>
      <c r="AB43" s="40"/>
      <c r="AC43" s="40"/>
      <c r="AD43" s="40"/>
    </row>
  </sheetData>
  <mergeCells count="2">
    <mergeCell ref="E27:G35"/>
    <mergeCell ref="Z6:AD8"/>
  </mergeCells>
  <pageMargins left="0.7" right="0.7" top="0.75" bottom="0.75" header="0.3" footer="0.3"/>
  <pageSetup orientation="portrait" horizontalDpi="4294967293" verticalDpi="0" r:id="rId1"/>
  <drawing r:id="rId2"/>
  <webPublishItems count="1">
    <webPublishItem id="26907" divId="FirmWareSettings_26907" sourceType="sheet" destinationFile="C:\Users\olivi\OneDrive\Documents\GitHub\HevORT\RRF3_D3P3.htm" autoRepublish="1"/>
  </webPublishItem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6F61-967D-469E-A71E-9CE677D0A911}">
  <dimension ref="A1"/>
  <sheetViews>
    <sheetView zoomScale="85" zoomScaleNormal="85" workbookViewId="0">
      <selection activeCell="AG11" sqref="AG11"/>
    </sheetView>
  </sheetViews>
  <sheetFormatPr defaultRowHeight="14.5" x14ac:dyDescent="0.35"/>
  <sheetData/>
  <pageMargins left="0.7" right="0.7" top="0.75" bottom="0.75" header="0.3" footer="0.3"/>
  <drawing r:id="rId1"/>
  <webPublishItems count="1">
    <webPublishItem id="8148" divId="FirmWareSettings_8148" sourceType="sheet" destinationFile="C:\Users\olivi\OneDrive\Documents\GitHub\HevORT\RRF3_D3P4.htm" autoRepublish="1"/>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FEA0-B814-4E68-9272-1BD7BFB42F93}">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5AC0-6504-48FF-B191-696883A5DD06}">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5D28-5A29-4920-92AA-EC96A7802B23}">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37B0-2A7C-4588-BC03-FD0C7FB52251}">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448E-64CB-4F9D-B89E-8D2A2B5C8549}">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A39D9-E7A6-4679-88D8-2EE57D46773E}">
  <sheetPr>
    <tabColor rgb="FFEEF88C"/>
  </sheetPr>
  <dimension ref="A1"/>
  <sheetViews>
    <sheetView workbookViewId="0">
      <selection activeCell="L59" sqref="L59"/>
    </sheetView>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DFF9-FA4E-4D72-A033-DA7973A100D2}">
  <sheetPr>
    <tabColor rgb="FFFF00FF"/>
  </sheetPr>
  <dimension ref="A1:J16"/>
  <sheetViews>
    <sheetView zoomScale="220" zoomScaleNormal="220" workbookViewId="0">
      <selection activeCell="H6" sqref="H6"/>
    </sheetView>
  </sheetViews>
  <sheetFormatPr defaultRowHeight="14.5" x14ac:dyDescent="0.35"/>
  <cols>
    <col min="1" max="1" width="20.54296875" customWidth="1"/>
    <col min="2" max="5" width="8.453125" customWidth="1"/>
  </cols>
  <sheetData>
    <row r="1" spans="1:10" x14ac:dyDescent="0.35">
      <c r="B1" s="51" t="s">
        <v>8</v>
      </c>
      <c r="C1" s="51"/>
      <c r="D1" s="52" t="s">
        <v>7</v>
      </c>
      <c r="E1" s="52"/>
      <c r="I1" t="s">
        <v>15</v>
      </c>
    </row>
    <row r="2" spans="1:10" x14ac:dyDescent="0.35">
      <c r="A2" s="5" t="s">
        <v>9</v>
      </c>
      <c r="B2" s="1" t="s">
        <v>10</v>
      </c>
      <c r="C2" s="1" t="s">
        <v>11</v>
      </c>
      <c r="D2" s="3" t="s">
        <v>12</v>
      </c>
      <c r="E2" s="3" t="s">
        <v>13</v>
      </c>
      <c r="H2" t="s">
        <v>16</v>
      </c>
      <c r="I2" s="6" t="s">
        <v>5</v>
      </c>
      <c r="J2" s="6" t="s">
        <v>6</v>
      </c>
    </row>
    <row r="3" spans="1:10" x14ac:dyDescent="0.35">
      <c r="A3" t="s">
        <v>2</v>
      </c>
      <c r="B3" s="2">
        <v>15.189</v>
      </c>
      <c r="C3" s="2">
        <v>46.134</v>
      </c>
      <c r="D3" s="4">
        <v>37.448999999999998</v>
      </c>
      <c r="E3" s="4">
        <v>26.253</v>
      </c>
      <c r="H3">
        <v>290</v>
      </c>
      <c r="I3">
        <f>I4+Table2[[#This Row],[PrintArea]]-H4</f>
        <v>327.41800000000001</v>
      </c>
      <c r="J3">
        <f>J4+Table2[[#This Row],[PrintArea]]-H4</f>
        <v>303.21000000000004</v>
      </c>
    </row>
    <row r="4" spans="1:10" x14ac:dyDescent="0.35">
      <c r="A4" t="s">
        <v>3</v>
      </c>
      <c r="B4" s="2">
        <v>10.750999999999999</v>
      </c>
      <c r="C4" s="2">
        <v>33.701999999999998</v>
      </c>
      <c r="D4" s="4">
        <v>0.113</v>
      </c>
      <c r="E4" s="4">
        <v>34.686999999999998</v>
      </c>
      <c r="H4">
        <v>315</v>
      </c>
      <c r="I4">
        <v>352.41800000000001</v>
      </c>
      <c r="J4">
        <v>328.21</v>
      </c>
    </row>
    <row r="5" spans="1:10" x14ac:dyDescent="0.35">
      <c r="A5" t="s">
        <v>34</v>
      </c>
      <c r="B5" s="2">
        <v>18.876000000000001</v>
      </c>
      <c r="C5" s="2">
        <v>31.907</v>
      </c>
      <c r="D5" s="4">
        <v>30.966999999999999</v>
      </c>
      <c r="E5" s="4">
        <v>13.055</v>
      </c>
      <c r="H5">
        <v>325</v>
      </c>
      <c r="I5">
        <f>H5-H4+I4</f>
        <v>362.41800000000001</v>
      </c>
      <c r="J5">
        <f>H5-H4+J4</f>
        <v>338.21</v>
      </c>
    </row>
    <row r="6" spans="1:10" x14ac:dyDescent="0.35">
      <c r="A6" t="s">
        <v>33</v>
      </c>
      <c r="B6" s="2">
        <v>35.875999999999998</v>
      </c>
      <c r="C6" s="2">
        <v>27.907</v>
      </c>
      <c r="D6" s="4">
        <v>32.584000000000003</v>
      </c>
      <c r="E6" s="4">
        <v>8.5779999999999994</v>
      </c>
      <c r="H6">
        <v>365</v>
      </c>
      <c r="I6">
        <f>H6-H4+I4</f>
        <v>402.41800000000001</v>
      </c>
      <c r="J6">
        <f>H6-H4+J4</f>
        <v>378.21</v>
      </c>
    </row>
    <row r="7" spans="1:10" x14ac:dyDescent="0.35">
      <c r="A7" t="s">
        <v>4</v>
      </c>
      <c r="B7" s="2"/>
      <c r="C7" s="2"/>
      <c r="D7" s="4"/>
      <c r="E7" s="4"/>
      <c r="H7">
        <v>415</v>
      </c>
      <c r="I7">
        <f t="shared" ref="I7:I16" si="0">H7-H6+I6</f>
        <v>452.41800000000001</v>
      </c>
      <c r="J7">
        <f t="shared" ref="J7:J16" si="1">H7-H6+J6</f>
        <v>428.21</v>
      </c>
    </row>
    <row r="8" spans="1:10" x14ac:dyDescent="0.35">
      <c r="A8" t="s">
        <v>35</v>
      </c>
      <c r="B8" s="2">
        <v>23.096</v>
      </c>
      <c r="C8" s="2">
        <v>27.661000000000001</v>
      </c>
      <c r="D8" s="4">
        <v>27.454999999999998</v>
      </c>
      <c r="E8" s="4">
        <v>9.1340000000000003</v>
      </c>
      <c r="H8">
        <v>430</v>
      </c>
      <c r="I8">
        <f t="shared" si="0"/>
        <v>467.41800000000001</v>
      </c>
      <c r="J8">
        <f t="shared" si="1"/>
        <v>443.21</v>
      </c>
    </row>
    <row r="9" spans="1:10" x14ac:dyDescent="0.35">
      <c r="A9" t="s">
        <v>58</v>
      </c>
      <c r="B9" s="2">
        <v>35.200000000000003</v>
      </c>
      <c r="C9" s="2">
        <v>30.103000000000002</v>
      </c>
      <c r="D9" s="4">
        <v>-23.484999999999999</v>
      </c>
      <c r="E9" s="4">
        <v>0</v>
      </c>
      <c r="H9">
        <v>465</v>
      </c>
      <c r="I9">
        <f t="shared" si="0"/>
        <v>502.41800000000001</v>
      </c>
      <c r="J9">
        <f t="shared" si="1"/>
        <v>478.21</v>
      </c>
    </row>
    <row r="10" spans="1:10" x14ac:dyDescent="0.35">
      <c r="A10" t="s">
        <v>59</v>
      </c>
      <c r="B10" s="2">
        <v>20</v>
      </c>
      <c r="C10" s="2">
        <v>33.700000000000003</v>
      </c>
      <c r="D10" s="4">
        <v>0</v>
      </c>
      <c r="E10" s="4">
        <v>46</v>
      </c>
      <c r="H10">
        <v>515</v>
      </c>
      <c r="I10">
        <f t="shared" si="0"/>
        <v>552.41800000000001</v>
      </c>
      <c r="J10">
        <f t="shared" si="1"/>
        <v>528.21</v>
      </c>
    </row>
    <row r="11" spans="1:10" x14ac:dyDescent="0.35">
      <c r="B11" s="2"/>
      <c r="C11" s="2"/>
      <c r="D11" s="4"/>
      <c r="E11" s="4"/>
      <c r="H11">
        <v>565</v>
      </c>
      <c r="I11">
        <f t="shared" si="0"/>
        <v>602.41800000000001</v>
      </c>
      <c r="J11">
        <f t="shared" si="1"/>
        <v>578.21</v>
      </c>
    </row>
    <row r="12" spans="1:10" x14ac:dyDescent="0.35">
      <c r="H12">
        <v>615</v>
      </c>
      <c r="I12">
        <f t="shared" si="0"/>
        <v>652.41800000000001</v>
      </c>
      <c r="J12">
        <f t="shared" si="1"/>
        <v>628.21</v>
      </c>
    </row>
    <row r="13" spans="1:10" x14ac:dyDescent="0.35">
      <c r="H13">
        <v>665</v>
      </c>
      <c r="I13">
        <f t="shared" si="0"/>
        <v>702.41800000000001</v>
      </c>
      <c r="J13">
        <f t="shared" si="1"/>
        <v>678.21</v>
      </c>
    </row>
    <row r="14" spans="1:10" x14ac:dyDescent="0.35">
      <c r="H14">
        <v>715</v>
      </c>
      <c r="I14">
        <f t="shared" si="0"/>
        <v>752.41800000000001</v>
      </c>
      <c r="J14">
        <f t="shared" si="1"/>
        <v>728.21</v>
      </c>
    </row>
    <row r="15" spans="1:10" x14ac:dyDescent="0.35">
      <c r="H15">
        <v>765</v>
      </c>
      <c r="I15">
        <f t="shared" si="0"/>
        <v>802.41800000000001</v>
      </c>
      <c r="J15">
        <f t="shared" si="1"/>
        <v>778.21</v>
      </c>
    </row>
    <row r="16" spans="1:10" x14ac:dyDescent="0.35">
      <c r="H16">
        <v>815</v>
      </c>
      <c r="I16">
        <f t="shared" si="0"/>
        <v>852.41800000000001</v>
      </c>
      <c r="J16">
        <f t="shared" si="1"/>
        <v>828.21</v>
      </c>
    </row>
  </sheetData>
  <mergeCells count="2">
    <mergeCell ref="B1:C1"/>
    <mergeCell ref="D1:E1"/>
  </mergeCells>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5C96-9609-4A9D-8BFD-DC86570817E4}">
  <dimension ref="B3:AD43"/>
  <sheetViews>
    <sheetView topLeftCell="A11" workbookViewId="0">
      <selection activeCell="Y47" sqref="Y47"/>
    </sheetView>
  </sheetViews>
  <sheetFormatPr defaultRowHeight="14.5" x14ac:dyDescent="0.35"/>
  <cols>
    <col min="1" max="1" width="1.453125" customWidth="1"/>
  </cols>
  <sheetData>
    <row r="3" spans="2:30" ht="15" customHeight="1" x14ac:dyDescent="0.35">
      <c r="B3" s="55" t="s">
        <v>37</v>
      </c>
      <c r="C3" s="55"/>
      <c r="D3" s="55"/>
      <c r="E3" s="55"/>
      <c r="F3" s="55"/>
      <c r="Z3" s="55" t="s">
        <v>39</v>
      </c>
      <c r="AA3" s="55"/>
      <c r="AB3" s="55"/>
      <c r="AC3" s="55"/>
      <c r="AD3" s="55"/>
    </row>
    <row r="4" spans="2:30" x14ac:dyDescent="0.35">
      <c r="B4" s="55"/>
      <c r="C4" s="55"/>
      <c r="D4" s="55"/>
      <c r="E4" s="55"/>
      <c r="F4" s="55"/>
      <c r="Z4" s="55"/>
      <c r="AA4" s="55"/>
      <c r="AB4" s="55"/>
      <c r="AC4" s="55"/>
      <c r="AD4" s="55"/>
    </row>
    <row r="5" spans="2:30" x14ac:dyDescent="0.35">
      <c r="B5" s="59" t="s">
        <v>41</v>
      </c>
      <c r="C5" s="59"/>
      <c r="D5" s="59"/>
      <c r="E5" s="59"/>
      <c r="F5" s="59"/>
      <c r="Z5" s="55"/>
      <c r="AA5" s="55"/>
      <c r="AB5" s="55"/>
      <c r="AC5" s="55"/>
      <c r="AD5" s="55"/>
    </row>
    <row r="6" spans="2:30" x14ac:dyDescent="0.35">
      <c r="B6" s="25"/>
      <c r="C6" s="25"/>
      <c r="D6" s="25"/>
      <c r="E6" s="25"/>
      <c r="F6" s="25"/>
    </row>
    <row r="7" spans="2:30" x14ac:dyDescent="0.35">
      <c r="B7" s="25"/>
      <c r="C7" s="25"/>
      <c r="D7" s="25"/>
      <c r="E7" s="25"/>
      <c r="F7" s="25"/>
    </row>
    <row r="8" spans="2:30" ht="15" customHeight="1" x14ac:dyDescent="0.35">
      <c r="B8" s="55" t="s">
        <v>38</v>
      </c>
      <c r="C8" s="55"/>
      <c r="D8" s="55"/>
      <c r="E8" s="55"/>
      <c r="F8" s="55"/>
    </row>
    <row r="9" spans="2:30" x14ac:dyDescent="0.35">
      <c r="B9" s="55"/>
      <c r="C9" s="55"/>
      <c r="D9" s="55"/>
      <c r="E9" s="55"/>
      <c r="F9" s="55"/>
    </row>
    <row r="10" spans="2:30" x14ac:dyDescent="0.35">
      <c r="B10" s="55"/>
      <c r="C10" s="55"/>
      <c r="D10" s="55"/>
      <c r="E10" s="55"/>
      <c r="F10" s="55"/>
    </row>
    <row r="11" spans="2:30" ht="15.5" x14ac:dyDescent="0.35">
      <c r="B11" s="56" t="str">
        <f>HYPERLINK("https://betrue3d.dk/rpi-and-duet-3-why-and-how/?fbclid=IwAR16IzLQhu4W4G6IMp81qFp3ousTRf1AjmVV-9iawk4osm4pF1tQDGAXfwg","-&gt; Duet &amp; Raspberry Pi &lt;-")</f>
        <v>-&gt; Duet &amp; Raspberry Pi &lt;-</v>
      </c>
      <c r="C11" s="57"/>
      <c r="D11" s="57"/>
      <c r="E11" s="57"/>
      <c r="F11" s="57"/>
    </row>
    <row r="12" spans="2:30" x14ac:dyDescent="0.35">
      <c r="B12" s="34"/>
      <c r="C12" s="34"/>
      <c r="D12" s="34"/>
      <c r="E12" s="34"/>
      <c r="F12" s="34"/>
    </row>
    <row r="13" spans="2:30" ht="15" customHeight="1" x14ac:dyDescent="0.35">
      <c r="B13" s="25"/>
      <c r="C13" s="25"/>
      <c r="D13" s="25"/>
      <c r="E13" s="25"/>
      <c r="F13" s="25"/>
      <c r="Z13" s="53" t="s">
        <v>40</v>
      </c>
      <c r="AA13" s="53"/>
      <c r="AB13" s="53"/>
      <c r="AC13" s="53"/>
      <c r="AD13" s="53"/>
    </row>
    <row r="14" spans="2:30" ht="15" customHeight="1" x14ac:dyDescent="0.35">
      <c r="B14" s="55" t="s">
        <v>42</v>
      </c>
      <c r="C14" s="55"/>
      <c r="D14" s="55"/>
      <c r="E14" s="55"/>
      <c r="F14" s="55"/>
      <c r="Z14" s="53"/>
      <c r="AA14" s="53"/>
      <c r="AB14" s="53"/>
      <c r="AC14" s="53"/>
      <c r="AD14" s="53"/>
    </row>
    <row r="15" spans="2:30" x14ac:dyDescent="0.35">
      <c r="B15" s="55"/>
      <c r="C15" s="55"/>
      <c r="D15" s="55"/>
      <c r="E15" s="55"/>
      <c r="F15" s="55"/>
      <c r="Z15" s="53"/>
      <c r="AA15" s="53"/>
      <c r="AB15" s="53"/>
      <c r="AC15" s="53"/>
      <c r="AD15" s="53"/>
    </row>
    <row r="16" spans="2:30" x14ac:dyDescent="0.35">
      <c r="B16" s="55"/>
      <c r="C16" s="55"/>
      <c r="D16" s="55"/>
      <c r="E16" s="55"/>
      <c r="F16" s="55"/>
      <c r="Z16" s="53"/>
      <c r="AA16" s="53"/>
      <c r="AB16" s="53"/>
      <c r="AC16" s="53"/>
      <c r="AD16" s="53"/>
    </row>
    <row r="17" spans="2:30" x14ac:dyDescent="0.35">
      <c r="B17" s="55"/>
      <c r="C17" s="55"/>
      <c r="D17" s="55"/>
      <c r="E17" s="55"/>
      <c r="F17" s="55"/>
      <c r="Z17" s="53"/>
      <c r="AA17" s="53"/>
      <c r="AB17" s="53"/>
      <c r="AC17" s="53"/>
      <c r="AD17" s="53"/>
    </row>
    <row r="18" spans="2:30" x14ac:dyDescent="0.35">
      <c r="B18" s="25"/>
      <c r="C18" s="25"/>
      <c r="D18" s="25"/>
      <c r="E18" s="25"/>
      <c r="F18" s="25"/>
      <c r="Z18" s="53"/>
      <c r="AA18" s="53"/>
      <c r="AB18" s="53"/>
      <c r="AC18" s="53"/>
      <c r="AD18" s="53"/>
    </row>
    <row r="19" spans="2:30" x14ac:dyDescent="0.35">
      <c r="B19" s="25"/>
      <c r="C19" s="25"/>
      <c r="D19" s="25"/>
      <c r="E19" s="25"/>
      <c r="F19" s="25"/>
      <c r="Z19" s="53"/>
      <c r="AA19" s="53"/>
      <c r="AB19" s="53"/>
      <c r="AC19" s="53"/>
      <c r="AD19" s="53"/>
    </row>
    <row r="20" spans="2:30" ht="15" customHeight="1" x14ac:dyDescent="0.35">
      <c r="B20" s="55" t="s">
        <v>44</v>
      </c>
      <c r="C20" s="55"/>
      <c r="D20" s="55"/>
      <c r="E20" s="55"/>
      <c r="F20" s="55"/>
      <c r="Z20" s="53"/>
      <c r="AA20" s="53"/>
      <c r="AB20" s="53"/>
      <c r="AC20" s="53"/>
      <c r="AD20" s="53"/>
    </row>
    <row r="21" spans="2:30" x14ac:dyDescent="0.35">
      <c r="B21" s="55"/>
      <c r="C21" s="55"/>
      <c r="D21" s="55"/>
      <c r="E21" s="55"/>
      <c r="F21" s="55"/>
      <c r="Z21" s="53"/>
      <c r="AA21" s="53"/>
      <c r="AB21" s="53"/>
      <c r="AC21" s="53"/>
      <c r="AD21" s="53"/>
    </row>
    <row r="22" spans="2:30" x14ac:dyDescent="0.35">
      <c r="B22" s="55"/>
      <c r="C22" s="55"/>
      <c r="D22" s="55"/>
      <c r="E22" s="55"/>
      <c r="F22" s="55"/>
      <c r="Z22" s="53"/>
      <c r="AA22" s="53"/>
      <c r="AB22" s="53"/>
      <c r="AC22" s="53"/>
      <c r="AD22" s="53"/>
    </row>
    <row r="23" spans="2:30" x14ac:dyDescent="0.35">
      <c r="B23" s="55"/>
      <c r="C23" s="55"/>
      <c r="D23" s="55"/>
      <c r="E23" s="55"/>
      <c r="F23" s="55"/>
      <c r="Z23" s="53"/>
      <c r="AA23" s="53"/>
      <c r="AB23" s="53"/>
      <c r="AC23" s="53"/>
      <c r="AD23" s="53"/>
    </row>
    <row r="24" spans="2:30" x14ac:dyDescent="0.35">
      <c r="B24" s="55"/>
      <c r="C24" s="55"/>
      <c r="D24" s="55"/>
      <c r="E24" s="55"/>
      <c r="F24" s="55"/>
      <c r="Z24" s="53"/>
      <c r="AA24" s="53"/>
      <c r="AB24" s="53"/>
      <c r="AC24" s="53"/>
      <c r="AD24" s="53"/>
    </row>
    <row r="25" spans="2:30" x14ac:dyDescent="0.35">
      <c r="B25" s="55"/>
      <c r="C25" s="55"/>
      <c r="D25" s="55"/>
      <c r="E25" s="55"/>
      <c r="F25" s="55"/>
      <c r="Z25" s="53"/>
      <c r="AA25" s="53"/>
      <c r="AB25" s="53"/>
      <c r="AC25" s="53"/>
      <c r="AD25" s="53"/>
    </row>
    <row r="26" spans="2:30" ht="15.5" x14ac:dyDescent="0.35">
      <c r="B26" s="55"/>
      <c r="C26" s="55"/>
      <c r="D26" s="55"/>
      <c r="E26" s="55"/>
      <c r="F26" s="55"/>
      <c r="Z26" s="58" t="str">
        <f>HYPERLINK("https://duet3d.dozuki.com/Wiki/Gcode#Section_M911_Configure_auto_save_on_loss_of_power","Read more: -&gt; M911 Gcode &lt;-")</f>
        <v>Read more: -&gt; M911 Gcode &lt;-</v>
      </c>
      <c r="AA26" s="58"/>
      <c r="AB26" s="58"/>
      <c r="AC26" s="58"/>
      <c r="AD26" s="58"/>
    </row>
    <row r="29" spans="2:30" ht="15" customHeight="1" x14ac:dyDescent="0.35">
      <c r="B29" s="54" t="s">
        <v>43</v>
      </c>
      <c r="C29" s="54"/>
      <c r="D29" s="54"/>
      <c r="E29" s="54"/>
      <c r="F29" s="54"/>
      <c r="Z29" s="60" t="s">
        <v>45</v>
      </c>
      <c r="AA29" s="60"/>
      <c r="AB29" s="60"/>
      <c r="AC29" s="60"/>
      <c r="AD29" s="60"/>
    </row>
    <row r="30" spans="2:30" x14ac:dyDescent="0.35">
      <c r="B30" s="54"/>
      <c r="C30" s="54"/>
      <c r="D30" s="54"/>
      <c r="E30" s="54"/>
      <c r="F30" s="54"/>
      <c r="Z30" s="60"/>
      <c r="AA30" s="60"/>
      <c r="AB30" s="60"/>
      <c r="AC30" s="60"/>
      <c r="AD30" s="60"/>
    </row>
    <row r="31" spans="2:30" x14ac:dyDescent="0.35">
      <c r="B31" s="54"/>
      <c r="C31" s="54"/>
      <c r="D31" s="54"/>
      <c r="E31" s="54"/>
      <c r="F31" s="54"/>
      <c r="Z31" s="60"/>
      <c r="AA31" s="60"/>
      <c r="AB31" s="60"/>
      <c r="AC31" s="60"/>
      <c r="AD31" s="60"/>
    </row>
    <row r="32" spans="2:30" x14ac:dyDescent="0.35">
      <c r="Z32" s="60"/>
      <c r="AA32" s="60"/>
      <c r="AB32" s="60"/>
      <c r="AC32" s="60"/>
      <c r="AD32" s="60"/>
    </row>
    <row r="33" spans="2:30" x14ac:dyDescent="0.35">
      <c r="Z33" s="60"/>
      <c r="AA33" s="60"/>
      <c r="AB33" s="60"/>
      <c r="AC33" s="60"/>
      <c r="AD33" s="60"/>
    </row>
    <row r="34" spans="2:30" x14ac:dyDescent="0.35">
      <c r="B34" s="53" t="s">
        <v>46</v>
      </c>
      <c r="C34" s="53"/>
      <c r="D34" s="53"/>
      <c r="E34" s="53"/>
      <c r="F34" s="53"/>
      <c r="Z34" s="60"/>
      <c r="AA34" s="60"/>
      <c r="AB34" s="60"/>
      <c r="AC34" s="60"/>
      <c r="AD34" s="60"/>
    </row>
    <row r="35" spans="2:30" x14ac:dyDescent="0.35">
      <c r="B35" s="53"/>
      <c r="C35" s="53"/>
      <c r="D35" s="53"/>
      <c r="E35" s="53"/>
      <c r="F35" s="53"/>
      <c r="Z35" s="60"/>
      <c r="AA35" s="60"/>
      <c r="AB35" s="60"/>
      <c r="AC35" s="60"/>
      <c r="AD35" s="60"/>
    </row>
    <row r="36" spans="2:30" x14ac:dyDescent="0.35">
      <c r="B36" s="53"/>
      <c r="C36" s="53"/>
      <c r="D36" s="53"/>
      <c r="E36" s="53"/>
      <c r="F36" s="53"/>
      <c r="Z36" s="60"/>
      <c r="AA36" s="60"/>
      <c r="AB36" s="60"/>
      <c r="AC36" s="60"/>
      <c r="AD36" s="60"/>
    </row>
    <row r="37" spans="2:30" ht="15" customHeight="1" x14ac:dyDescent="0.35">
      <c r="B37" s="53"/>
      <c r="C37" s="53"/>
      <c r="D37" s="53"/>
      <c r="E37" s="53"/>
      <c r="F37" s="53"/>
      <c r="Z37" s="60"/>
      <c r="AA37" s="60"/>
      <c r="AB37" s="60"/>
      <c r="AC37" s="60"/>
      <c r="AD37" s="60"/>
    </row>
    <row r="38" spans="2:30" x14ac:dyDescent="0.35">
      <c r="Z38" s="60"/>
      <c r="AA38" s="60"/>
      <c r="AB38" s="60"/>
      <c r="AC38" s="60"/>
      <c r="AD38" s="60"/>
    </row>
    <row r="39" spans="2:30" x14ac:dyDescent="0.35">
      <c r="Z39" s="60"/>
      <c r="AA39" s="60"/>
      <c r="AB39" s="60"/>
      <c r="AC39" s="60"/>
      <c r="AD39" s="60"/>
    </row>
    <row r="40" spans="2:30" ht="15" customHeight="1" x14ac:dyDescent="0.35">
      <c r="B40" s="53" t="s">
        <v>47</v>
      </c>
      <c r="C40" s="53"/>
      <c r="D40" s="53"/>
      <c r="E40" s="53"/>
      <c r="F40" s="53"/>
      <c r="Z40" s="60"/>
      <c r="AA40" s="60"/>
      <c r="AB40" s="60"/>
      <c r="AC40" s="60"/>
      <c r="AD40" s="60"/>
    </row>
    <row r="41" spans="2:30" x14ac:dyDescent="0.35">
      <c r="B41" s="53"/>
      <c r="C41" s="53"/>
      <c r="D41" s="53"/>
      <c r="E41" s="53"/>
      <c r="F41" s="53"/>
      <c r="Z41" s="60"/>
      <c r="AA41" s="60"/>
      <c r="AB41" s="60"/>
      <c r="AC41" s="60"/>
      <c r="AD41" s="60"/>
    </row>
    <row r="42" spans="2:30" x14ac:dyDescent="0.35">
      <c r="B42" s="53"/>
      <c r="C42" s="53"/>
      <c r="D42" s="53"/>
      <c r="E42" s="53"/>
      <c r="F42" s="53"/>
      <c r="Z42" s="60"/>
      <c r="AA42" s="60"/>
      <c r="AB42" s="60"/>
      <c r="AC42" s="60"/>
      <c r="AD42" s="60"/>
    </row>
    <row r="43" spans="2:30" x14ac:dyDescent="0.35">
      <c r="B43" s="53"/>
      <c r="C43" s="53"/>
      <c r="D43" s="53"/>
      <c r="E43" s="53"/>
      <c r="F43" s="53"/>
    </row>
  </sheetData>
  <mergeCells count="13">
    <mergeCell ref="B40:F43"/>
    <mergeCell ref="B29:F31"/>
    <mergeCell ref="Z3:AD5"/>
    <mergeCell ref="B14:F17"/>
    <mergeCell ref="B20:F26"/>
    <mergeCell ref="B3:F4"/>
    <mergeCell ref="B8:F10"/>
    <mergeCell ref="B11:F11"/>
    <mergeCell ref="Z13:AD25"/>
    <mergeCell ref="Z26:AD26"/>
    <mergeCell ref="B5:F5"/>
    <mergeCell ref="Z29:AD42"/>
    <mergeCell ref="B34:F37"/>
  </mergeCells>
  <pageMargins left="0.7" right="0.7" top="0.75" bottom="0.75" header="0.3" footer="0.3"/>
  <pageSetup orientation="portrait" horizontalDpi="4294967293" verticalDpi="0" r:id="rId1"/>
  <drawing r:id="rId2"/>
  <webPublishItems count="1">
    <webPublishItem id="19311" divId="FirmWareSettings_19311" sourceType="sheet" destinationFile="C:\Users\olivi\OneDrive\Documents\GitHub\HevORT\RRF3_D3P2.htm" autoRepublish="1"/>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Calculator</vt:lpstr>
      <vt:lpstr>NIMBLE_KRYO</vt:lpstr>
      <vt:lpstr>BMG_AQUA</vt:lpstr>
      <vt:lpstr>BMG_KRYO</vt:lpstr>
      <vt:lpstr>HEMERA</vt:lpstr>
      <vt:lpstr>HEMERA_TOPMOUNT</vt:lpstr>
      <vt:lpstr>BMG_MGN9</vt:lpstr>
      <vt:lpstr>DATA</vt:lpstr>
      <vt:lpstr>RRF3_D3P2</vt:lpstr>
      <vt:lpstr>RRF3_D3P3</vt:lpstr>
      <vt:lpstr>RRF3_D3P4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2020-07-23T03:55:31Z</dcterms:created>
  <dcterms:modified xsi:type="dcterms:W3CDTF">2020-12-31T18:16:32Z</dcterms:modified>
</cp:coreProperties>
</file>