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317" documentId="8_{705E4496-6571-4B1D-B5FD-63195F664ACE}" xr6:coauthVersionLast="45" xr6:coauthVersionMax="45" xr10:uidLastSave="{037916B4-33C6-4CC7-8B39-70E363639744}"/>
  <bookViews>
    <workbookView xWindow="-120" yWindow="-120" windowWidth="29040" windowHeight="16440" xr2:uid="{509C0CBF-6515-4E03-BB96-B231BA0137C3}"/>
  </bookViews>
  <sheets>
    <sheet name="Calculator" sheetId="1" r:id="rId1"/>
    <sheet name="BMG_AQUA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1" i="1" l="1"/>
  <c r="B41" i="1"/>
  <c r="C41" i="1"/>
  <c r="K50" i="1"/>
  <c r="I6" i="1" s="1"/>
  <c r="S27" i="1"/>
  <c r="J6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I5" i="2"/>
  <c r="I6" i="2" s="1"/>
  <c r="I7" i="2" s="1"/>
  <c r="I8" i="2" s="1"/>
  <c r="I9" i="2" s="1"/>
  <c r="I10" i="2" s="1"/>
  <c r="I11" i="2" s="1"/>
  <c r="I12" i="2" s="1"/>
  <c r="I13" i="2" s="1"/>
  <c r="I4" i="2"/>
  <c r="A14" i="1" l="1"/>
  <c r="T41" i="1"/>
</calcChain>
</file>

<file path=xl/sharedStrings.xml><?xml version="1.0" encoding="utf-8"?>
<sst xmlns="http://schemas.openxmlformats.org/spreadsheetml/2006/main" count="45" uniqueCount="36">
  <si>
    <t>PRINT_HEAD</t>
  </si>
  <si>
    <t>PRINT AREA XY</t>
  </si>
  <si>
    <t>BMG_Aqua</t>
  </si>
  <si>
    <t>HEMERA</t>
  </si>
  <si>
    <t>HEMERA_TopMount</t>
  </si>
  <si>
    <t>BMG_Nimble</t>
  </si>
  <si>
    <t>BMG_V6</t>
  </si>
  <si>
    <t>X</t>
  </si>
  <si>
    <t>Y</t>
  </si>
  <si>
    <t>BLTouch to Nozzle</t>
  </si>
  <si>
    <t>Nozzle to EndStop</t>
  </si>
  <si>
    <t>PrintHead</t>
  </si>
  <si>
    <t>Xstop</t>
  </si>
  <si>
    <t>Ystop</t>
  </si>
  <si>
    <t>XBLT</t>
  </si>
  <si>
    <t>YBLT</t>
  </si>
  <si>
    <t>Printer Specs</t>
  </si>
  <si>
    <t>Screw spacing Distance</t>
  </si>
  <si>
    <t>PrintArea</t>
  </si>
  <si>
    <t>CHOOSE !</t>
  </si>
  <si>
    <t>Flag YOffset</t>
  </si>
  <si>
    <t>Flag XOffset</t>
  </si>
  <si>
    <t>CustomFlag Offset</t>
  </si>
  <si>
    <t>Length mm</t>
  </si>
  <si>
    <t>X Flag</t>
  </si>
  <si>
    <t>Y Flag</t>
  </si>
  <si>
    <t>&lt;- Select</t>
  </si>
  <si>
    <t>&lt;- Adjust</t>
  </si>
  <si>
    <t>Results</t>
  </si>
  <si>
    <t>Rear Lift Point Coordinates from Nozzle</t>
  </si>
  <si>
    <t>Front Left Lift Point Coordinates</t>
  </si>
  <si>
    <t>Front Right Lift Point Coordinates</t>
  </si>
  <si>
    <t>FR</t>
  </si>
  <si>
    <t>FL</t>
  </si>
  <si>
    <t>RR</t>
  </si>
  <si>
    <t>Z Lift Point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</si>
</sst>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5C6"/>
        <bgColor indexed="64"/>
      </patternFill>
    </fill>
    <fill>
      <patternFill patternType="solid">
        <fgColor rgb="FFCBE7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1E65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right"/>
    </xf>
    <xf numFmtId="0" fontId="2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9" fillId="0" borderId="4" xfId="0" applyFont="1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2" fillId="0" borderId="6" xfId="0" applyFont="1" applyBorder="1"/>
    <xf numFmtId="0" fontId="11" fillId="0" borderId="17" xfId="0" applyFont="1" applyBorder="1" applyAlignment="1"/>
    <xf numFmtId="0" fontId="10" fillId="0" borderId="18" xfId="0" applyFont="1" applyBorder="1" applyAlignment="1"/>
    <xf numFmtId="0" fontId="0" fillId="0" borderId="18" xfId="0" applyBorder="1"/>
    <xf numFmtId="0" fontId="0" fillId="0" borderId="19" xfId="0" applyBorder="1"/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FFC5C6"/>
        </patternFill>
      </fill>
    </dxf>
    <dxf>
      <fill>
        <patternFill patternType="solid">
          <fgColor indexed="64"/>
          <bgColor rgb="FFFFC5C6"/>
        </patternFill>
      </fill>
    </dxf>
  </dxfs>
  <tableStyles count="0" defaultTableStyle="TableStyleMedium2" defaultPivotStyle="PivotStyleLight16"/>
  <colors>
    <mruColors>
      <color rgb="FFFF00FF"/>
      <color rgb="FFD1E654"/>
      <color rgb="FFFFC5C6"/>
      <color rgb="FFCB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336550</xdr:colOff>
      <xdr:row>0</xdr:row>
      <xdr:rowOff>152400</xdr:rowOff>
    </xdr:from>
    <xdr:to>
      <xdr:col>18</xdr:col>
      <xdr:colOff>736600</xdr:colOff>
      <xdr:row>48</xdr:row>
      <xdr:rowOff>160667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DC4D9FF-FC9E-4F7C-A7D7-B5D4B577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2400"/>
          <a:ext cx="11804650" cy="10327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374650</xdr:colOff>
      <xdr:row>49</xdr:row>
      <xdr:rowOff>165370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C18A7-0CF1-4A99-8074-96BFA6B28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53050" cy="91887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589B1-314F-41BA-8AAB-411460155F4C}" name="Table1" displayName="Table1" ref="A2:E7" totalsRowShown="0">
  <autoFilter ref="A2:E7" xr:uid="{460B98C6-B2BE-440D-A664-33953CE19687}"/>
  <tableColumns count="5">
    <tableColumn id="1" xr3:uid="{0AF2A029-35DD-48E6-A3E3-BDEC183574C1}" name="PrintHead"/>
    <tableColumn id="2" xr3:uid="{469A7C96-970F-4B3B-9AEA-9D4CD1CFEA90}" name="Xstop" dataDxfId="3"/>
    <tableColumn id="3" xr3:uid="{AC9F9BAD-AACB-4516-A627-CD97B547C938}" name="Ystop" dataDxfId="2"/>
    <tableColumn id="4" xr3:uid="{31FE4CFD-0A51-42C3-A146-EBBFBAB2F7A9}" name="XBLT" dataDxfId="1"/>
    <tableColumn id="5" xr3:uid="{98EB8CD9-8DB9-4A16-B159-7F8449ACFE39}" name="YBL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BAD23-474B-4AC5-A011-4D1EC1466E50}" name="Table2" displayName="Table2" ref="H2:J13" totalsRowShown="0">
  <autoFilter ref="H2:J13" xr:uid="{8764FB30-DFE5-42AF-8A36-D229AA709EFC}"/>
  <tableColumns count="3">
    <tableColumn id="1" xr3:uid="{1C84F27E-F9F2-4C03-8F9F-A726A1A6B86A}" name="PrintArea"/>
    <tableColumn id="2" xr3:uid="{E937D0D6-E765-428C-8000-1B6F727C8E9E}" name="X">
      <calculatedColumnFormula>H3-H2+I2</calculatedColumnFormula>
    </tableColumn>
    <tableColumn id="3" xr3:uid="{CFA3FC8A-D20B-409A-8304-1C017D6A1ACD}" name="Y">
      <calculatedColumnFormula>H3-H2+J2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4913-6C3C-4B66-B553-E90FC42FE8B3}">
  <sheetPr>
    <tabColor rgb="FF00B0F0"/>
  </sheetPr>
  <dimension ref="A1:U50"/>
  <sheetViews>
    <sheetView tabSelected="1" workbookViewId="0">
      <selection activeCell="B2" sqref="B2"/>
    </sheetView>
  </sheetViews>
  <sheetFormatPr defaultRowHeight="14.5" x14ac:dyDescent="0.35"/>
  <cols>
    <col min="1" max="1" width="27.453125" customWidth="1"/>
    <col min="2" max="2" width="19.26953125" customWidth="1"/>
    <col min="3" max="3" width="16.36328125" customWidth="1"/>
    <col min="9" max="10" width="21.81640625" customWidth="1"/>
    <col min="11" max="11" width="13.90625" customWidth="1"/>
    <col min="12" max="12" width="10.7265625" customWidth="1"/>
    <col min="13" max="13" width="16.453125" customWidth="1"/>
    <col min="19" max="19" width="13.90625" customWidth="1"/>
    <col min="20" max="20" width="20.08984375" customWidth="1"/>
    <col min="21" max="21" width="14.90625" customWidth="1"/>
    <col min="22" max="22" width="15.453125" bestFit="1" customWidth="1"/>
    <col min="23" max="23" width="19.54296875" customWidth="1"/>
  </cols>
  <sheetData>
    <row r="1" spans="1:10" ht="26.5" thickBot="1" x14ac:dyDescent="0.4">
      <c r="A1" s="7" t="s">
        <v>16</v>
      </c>
      <c r="B1" s="7" t="s">
        <v>19</v>
      </c>
    </row>
    <row r="2" spans="1:10" ht="26" x14ac:dyDescent="0.35">
      <c r="A2" s="9" t="s">
        <v>1</v>
      </c>
      <c r="B2" s="8">
        <v>315</v>
      </c>
      <c r="C2" s="13" t="s">
        <v>26</v>
      </c>
      <c r="I2" s="36" t="s">
        <v>34</v>
      </c>
      <c r="J2" s="37"/>
    </row>
    <row r="3" spans="1:10" ht="26" x14ac:dyDescent="0.35">
      <c r="A3" s="9" t="s">
        <v>0</v>
      </c>
      <c r="B3" s="8" t="s">
        <v>2</v>
      </c>
      <c r="C3" s="13" t="s">
        <v>26</v>
      </c>
      <c r="I3" s="38"/>
      <c r="J3" s="39"/>
    </row>
    <row r="4" spans="1:10" ht="18.5" customHeight="1" x14ac:dyDescent="0.45">
      <c r="I4" s="34" t="s">
        <v>29</v>
      </c>
      <c r="J4" s="35"/>
    </row>
    <row r="5" spans="1:10" ht="18.5" x14ac:dyDescent="0.45">
      <c r="A5" s="10" t="s">
        <v>22</v>
      </c>
      <c r="B5" s="10" t="s">
        <v>23</v>
      </c>
      <c r="I5" s="14" t="s">
        <v>7</v>
      </c>
      <c r="J5" s="14" t="s">
        <v>8</v>
      </c>
    </row>
    <row r="6" spans="1:10" ht="23.5" x14ac:dyDescent="0.55000000000000004">
      <c r="A6" s="11" t="s">
        <v>24</v>
      </c>
      <c r="B6" s="12">
        <v>13</v>
      </c>
      <c r="C6" t="s">
        <v>27</v>
      </c>
      <c r="I6" s="15">
        <f>B41+(K50/2)</f>
        <v>162.911</v>
      </c>
      <c r="J6" s="15">
        <f>C41+S27</f>
        <v>330.23099999999999</v>
      </c>
    </row>
    <row r="7" spans="1:10" x14ac:dyDescent="0.35">
      <c r="A7" s="11" t="s">
        <v>25</v>
      </c>
      <c r="B7" s="12">
        <v>31.603999999999999</v>
      </c>
      <c r="C7" t="s">
        <v>27</v>
      </c>
    </row>
    <row r="10" spans="1:10" ht="15" thickBot="1" x14ac:dyDescent="0.4"/>
    <row r="11" spans="1:10" ht="31" x14ac:dyDescent="0.7">
      <c r="A11" s="21" t="s">
        <v>28</v>
      </c>
      <c r="B11" s="22"/>
      <c r="C11" s="22"/>
      <c r="D11" s="22"/>
      <c r="E11" s="22"/>
      <c r="F11" s="23"/>
    </row>
    <row r="12" spans="1:10" x14ac:dyDescent="0.35">
      <c r="A12" s="24"/>
      <c r="B12" s="25"/>
      <c r="C12" s="25"/>
      <c r="D12" s="25"/>
      <c r="E12" s="25"/>
      <c r="F12" s="26"/>
    </row>
    <row r="13" spans="1:10" ht="15.5" x14ac:dyDescent="0.35">
      <c r="A13" s="27" t="s">
        <v>35</v>
      </c>
      <c r="B13" s="25"/>
      <c r="C13" s="25"/>
      <c r="D13" s="25"/>
      <c r="E13" s="25"/>
      <c r="F13" s="26"/>
    </row>
    <row r="14" spans="1:10" ht="29" thickBot="1" x14ac:dyDescent="0.7">
      <c r="A14" s="28" t="str">
        <f xml:space="preserve"> "M671 " &amp; "X" &amp; B41 &amp; ":" &amp; I6 &amp; ":" &amp; T41 &amp; " Y" &amp; C41 &amp; ":" &amp; J6 &amp; ":" &amp; U41 &amp; " S10"</f>
        <v>M671 X-13.298:162.911:339.12 Y2.021:330.231:2.021 S10</v>
      </c>
      <c r="B14" s="29"/>
      <c r="C14" s="29"/>
      <c r="D14" s="30"/>
      <c r="E14" s="30"/>
      <c r="F14" s="31"/>
    </row>
    <row r="27" spans="4:19" ht="28.5" x14ac:dyDescent="0.65">
      <c r="D27" t="s">
        <v>20</v>
      </c>
      <c r="S27" s="16">
        <f>VLOOKUP(B2,DATA!H:J,3,0)</f>
        <v>328.21</v>
      </c>
    </row>
    <row r="34" spans="2:21" ht="15" thickBot="1" x14ac:dyDescent="0.4">
      <c r="G34" t="s">
        <v>21</v>
      </c>
    </row>
    <row r="35" spans="2:21" x14ac:dyDescent="0.35">
      <c r="B35" s="36" t="s">
        <v>33</v>
      </c>
      <c r="C35" s="37"/>
      <c r="T35" s="36" t="s">
        <v>32</v>
      </c>
      <c r="U35" s="37"/>
    </row>
    <row r="36" spans="2:21" x14ac:dyDescent="0.35">
      <c r="B36" s="38"/>
      <c r="C36" s="39"/>
      <c r="T36" s="38"/>
      <c r="U36" s="39"/>
    </row>
    <row r="37" spans="2:21" x14ac:dyDescent="0.35">
      <c r="B37" s="38"/>
      <c r="C37" s="39"/>
      <c r="T37" s="38"/>
      <c r="U37" s="39"/>
    </row>
    <row r="38" spans="2:21" x14ac:dyDescent="0.35">
      <c r="B38" s="40"/>
      <c r="C38" s="41"/>
      <c r="T38" s="40"/>
      <c r="U38" s="41"/>
    </row>
    <row r="39" spans="2:21" ht="18.5" x14ac:dyDescent="0.45">
      <c r="B39" s="32" t="s">
        <v>30</v>
      </c>
      <c r="C39" s="33"/>
      <c r="T39" s="32" t="s">
        <v>31</v>
      </c>
      <c r="U39" s="33"/>
    </row>
    <row r="40" spans="2:21" ht="18.5" x14ac:dyDescent="0.45">
      <c r="B40" s="17" t="s">
        <v>7</v>
      </c>
      <c r="C40" s="18" t="s">
        <v>8</v>
      </c>
      <c r="T40" s="17" t="s">
        <v>7</v>
      </c>
      <c r="U40" s="18" t="s">
        <v>8</v>
      </c>
    </row>
    <row r="41" spans="2:21" ht="24" thickBot="1" x14ac:dyDescent="0.6">
      <c r="B41" s="19">
        <f>VLOOKUP(B3,Table1[],2,0)*-1+(13+1.891)-B6</f>
        <v>-13.298</v>
      </c>
      <c r="C41" s="20">
        <f>VLOOKUP(B3,Table1[],3,0)-31.604-12.509</f>
        <v>2.0210000000000008</v>
      </c>
      <c r="T41" s="19">
        <f>B41+(K50)</f>
        <v>339.12</v>
      </c>
      <c r="U41" s="20">
        <f>C41</f>
        <v>2.0210000000000008</v>
      </c>
    </row>
    <row r="50" spans="11:11" ht="28.5" x14ac:dyDescent="0.65">
      <c r="K50" s="16">
        <f>VLOOKUP(B2,DATA!H:J,2,0)</f>
        <v>352.41800000000001</v>
      </c>
    </row>
  </sheetData>
  <mergeCells count="6">
    <mergeCell ref="I2:J3"/>
    <mergeCell ref="B39:C39"/>
    <mergeCell ref="I4:J4"/>
    <mergeCell ref="T39:U39"/>
    <mergeCell ref="B35:C38"/>
    <mergeCell ref="T35:U38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97AF40-22B5-4C61-AE05-38E6CD4A1048}">
          <x14:formula1>
            <xm:f>DATA!$A$3:$A$7</xm:f>
          </x14:formula1>
          <xm:sqref>B3</xm:sqref>
        </x14:dataValidation>
        <x14:dataValidation type="list" allowBlank="1" showInputMessage="1" showErrorMessage="1" xr:uid="{4D9FCBA9-6355-4BD1-B57E-30257C3D0E30}">
          <x14:formula1>
            <xm:f>DATA!$H$3:$H$13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5AC0-6504-48FF-B191-696883A5DD06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DFF9-FA4E-4D72-A033-DA7973A100D2}">
  <sheetPr>
    <tabColor rgb="FFFF00FF"/>
  </sheetPr>
  <dimension ref="A1:J13"/>
  <sheetViews>
    <sheetView zoomScale="220" zoomScaleNormal="220" workbookViewId="0">
      <selection activeCell="I4" sqref="I4"/>
    </sheetView>
  </sheetViews>
  <sheetFormatPr defaultRowHeight="14.5" x14ac:dyDescent="0.35"/>
  <cols>
    <col min="1" max="1" width="20.54296875" customWidth="1"/>
    <col min="2" max="5" width="8.453125" customWidth="1"/>
  </cols>
  <sheetData>
    <row r="1" spans="1:10" x14ac:dyDescent="0.35">
      <c r="B1" s="42" t="s">
        <v>10</v>
      </c>
      <c r="C1" s="42"/>
      <c r="D1" s="43" t="s">
        <v>9</v>
      </c>
      <c r="E1" s="43"/>
      <c r="I1" t="s">
        <v>17</v>
      </c>
    </row>
    <row r="2" spans="1:10" x14ac:dyDescent="0.35">
      <c r="A2" s="5" t="s">
        <v>11</v>
      </c>
      <c r="B2" s="1" t="s">
        <v>12</v>
      </c>
      <c r="C2" s="1" t="s">
        <v>13</v>
      </c>
      <c r="D2" s="3" t="s">
        <v>14</v>
      </c>
      <c r="E2" s="3" t="s">
        <v>15</v>
      </c>
      <c r="H2" t="s">
        <v>18</v>
      </c>
      <c r="I2" s="6" t="s">
        <v>7</v>
      </c>
      <c r="J2" s="6" t="s">
        <v>8</v>
      </c>
    </row>
    <row r="3" spans="1:10" x14ac:dyDescent="0.35">
      <c r="A3" t="s">
        <v>2</v>
      </c>
      <c r="B3" s="2">
        <v>15.189</v>
      </c>
      <c r="C3" s="2">
        <v>46.134</v>
      </c>
      <c r="D3" s="4">
        <v>37.448999999999998</v>
      </c>
      <c r="E3" s="4">
        <v>26.253</v>
      </c>
      <c r="H3">
        <v>315</v>
      </c>
      <c r="I3">
        <v>352.41800000000001</v>
      </c>
      <c r="J3">
        <v>328.21</v>
      </c>
    </row>
    <row r="4" spans="1:10" x14ac:dyDescent="0.35">
      <c r="A4" t="s">
        <v>3</v>
      </c>
      <c r="B4" s="2"/>
      <c r="C4" s="2"/>
      <c r="D4" s="4"/>
      <c r="E4" s="4"/>
      <c r="H4">
        <v>365</v>
      </c>
      <c r="I4">
        <f>H4-H3+I3</f>
        <v>402.41800000000001</v>
      </c>
      <c r="J4">
        <f>H4-H3+J3</f>
        <v>378.21</v>
      </c>
    </row>
    <row r="5" spans="1:10" x14ac:dyDescent="0.35">
      <c r="A5" t="s">
        <v>4</v>
      </c>
      <c r="B5" s="2"/>
      <c r="C5" s="2"/>
      <c r="D5" s="4"/>
      <c r="E5" s="4"/>
      <c r="H5">
        <v>415</v>
      </c>
      <c r="I5">
        <f t="shared" ref="I5:I13" si="0">H5-H4+I4</f>
        <v>452.41800000000001</v>
      </c>
      <c r="J5">
        <f t="shared" ref="J5:J13" si="1">H5-H4+J4</f>
        <v>428.21</v>
      </c>
    </row>
    <row r="6" spans="1:10" x14ac:dyDescent="0.35">
      <c r="A6" t="s">
        <v>5</v>
      </c>
      <c r="B6" s="2"/>
      <c r="C6" s="2"/>
      <c r="D6" s="4"/>
      <c r="E6" s="4"/>
      <c r="H6">
        <v>465</v>
      </c>
      <c r="I6">
        <f t="shared" si="0"/>
        <v>502.41800000000001</v>
      </c>
      <c r="J6">
        <f t="shared" si="1"/>
        <v>478.21</v>
      </c>
    </row>
    <row r="7" spans="1:10" x14ac:dyDescent="0.35">
      <c r="A7" t="s">
        <v>6</v>
      </c>
      <c r="B7" s="2"/>
      <c r="C7" s="2"/>
      <c r="D7" s="4"/>
      <c r="E7" s="4"/>
      <c r="H7">
        <v>515</v>
      </c>
      <c r="I7">
        <f t="shared" si="0"/>
        <v>552.41800000000001</v>
      </c>
      <c r="J7">
        <f t="shared" si="1"/>
        <v>528.21</v>
      </c>
    </row>
    <row r="8" spans="1:10" x14ac:dyDescent="0.35">
      <c r="H8">
        <v>565</v>
      </c>
      <c r="I8">
        <f t="shared" si="0"/>
        <v>602.41800000000001</v>
      </c>
      <c r="J8">
        <f t="shared" si="1"/>
        <v>578.21</v>
      </c>
    </row>
    <row r="9" spans="1:10" x14ac:dyDescent="0.35">
      <c r="H9">
        <v>615</v>
      </c>
      <c r="I9">
        <f t="shared" si="0"/>
        <v>652.41800000000001</v>
      </c>
      <c r="J9">
        <f t="shared" si="1"/>
        <v>628.21</v>
      </c>
    </row>
    <row r="10" spans="1:10" x14ac:dyDescent="0.35">
      <c r="H10">
        <v>665</v>
      </c>
      <c r="I10">
        <f t="shared" si="0"/>
        <v>702.41800000000001</v>
      </c>
      <c r="J10">
        <f t="shared" si="1"/>
        <v>678.21</v>
      </c>
    </row>
    <row r="11" spans="1:10" x14ac:dyDescent="0.35">
      <c r="H11">
        <v>715</v>
      </c>
      <c r="I11">
        <f t="shared" si="0"/>
        <v>752.41800000000001</v>
      </c>
      <c r="J11">
        <f t="shared" si="1"/>
        <v>728.21</v>
      </c>
    </row>
    <row r="12" spans="1:10" x14ac:dyDescent="0.35">
      <c r="H12">
        <v>765</v>
      </c>
      <c r="I12">
        <f t="shared" si="0"/>
        <v>802.41800000000001</v>
      </c>
      <c r="J12">
        <f t="shared" si="1"/>
        <v>778.21</v>
      </c>
    </row>
    <row r="13" spans="1:10" x14ac:dyDescent="0.35">
      <c r="H13">
        <v>815</v>
      </c>
      <c r="I13">
        <f t="shared" si="0"/>
        <v>852.41800000000001</v>
      </c>
      <c r="J13">
        <f t="shared" si="1"/>
        <v>828.21</v>
      </c>
    </row>
  </sheetData>
  <mergeCells count="2">
    <mergeCell ref="B1:C1"/>
    <mergeCell ref="D1:E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BMG_AQUA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2020-07-23T03:55:31Z</dcterms:created>
  <dcterms:modified xsi:type="dcterms:W3CDTF">2020-07-23T13:56:01Z</dcterms:modified>
</cp:coreProperties>
</file>