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34" documentId="114_{04D01490-EE98-4F05-8C12-A1B4D3BC434B}" xr6:coauthVersionLast="45" xr6:coauthVersionMax="45" xr10:uidLastSave="{5A9FBC0B-2B4D-4C71-9F97-3A6BB1C3A4A4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P5" i="2"/>
  <c r="Q5" i="2"/>
  <c r="Q14" i="2" s="1"/>
  <c r="P6" i="2"/>
  <c r="Q10" i="2" l="1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<sst xmlns="http://schemas.openxmlformats.org/spreadsheetml/2006/main" count="269" uniqueCount="124">
  <si>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</si>
  <si>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</si>
  <si>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</si>
  <si>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</si>
  <si>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</si>
  <si>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</si>
  <si>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</si>
  <si>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</si>
  <si>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</si>
  <si>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</si>
  <si>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</si>
  <si>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</si>
  <si>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</si>
  <si>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</si>
  <si>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</si>
  <si>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</si>
  <si>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</si>
  <si>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</si>
  <si>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</si>
  <si>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</si>
  <si>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</si>
  <si>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</si>
  <si>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</si>
  <si>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</si>
  <si>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</si>
  <si>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</si>
  <si>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</si>
  <si>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</si>
  <si>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</si>
  <si>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</si>
  <si>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</si>
  <si>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</si>
  <si>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</si>
  <si>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</si>
  <si>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</si>
  <si>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</si>
  <si>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</si>
  <si>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</si>
  <si>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</si>
  <si>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</si>
  <si>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</si>
  <si>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</si>
  <si>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</si>
  <si>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</si>
  <si>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</si>
  <si>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</si>
  <si>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</si>
  <si>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</si>
  <si>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</si>
  <si>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</si>
  <si>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</si>
  <si>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</si>
  <si>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</si>
  <si>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</si>
  <si>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</si>
  <si>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</si>
  <si>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</si>
  <si>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</si>
  <si>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</si>
  <si>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</si>
  <si>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</si>
  <si>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</si>
  <si>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</si>
  <si>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</si>
  <si>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</si>
  <si>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</si>
  <si>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</si>
  <si>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</si>
  <si>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</si>
  <si>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</si>
  <si>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</si>
  <si>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</si>
  <si>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</si>
  <si>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</si>
  <si>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</si>
  <si>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</si>
  <si>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</si>
  <si>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</si>
  <si>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</si>
  <si>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</si>
  <si>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</si>
  <si>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</si>
  <si>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</si>
  <si>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</si>
  <si>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</si>
  <si>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</si>
  <si>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</si>
  <si>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</si>
  <si>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</si>
  <si>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</si>
  <si>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</si>
  <si>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</si>
  <si>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</si>
  <si>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</si>
  <si>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</si>
  <si>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</si>
  <si>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</si>
  <si>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</si>
  <si>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</si>
  <si>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</si>
  <si>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</si>
  <si>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</si>
  <si>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</si>
  <si>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</si>
  <si>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</si>
  <si>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</si>
  <si>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</si>
  <si>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</si>
  <si>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</si>
  <si>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</si>
  <si>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</si>
  <si>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</si>
  <si>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</si>
  <si>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</si>
  <si>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</si>
  <si>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</si>
  <si>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</si>
  <si>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</si>
  <si>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</si>
  <si>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</si>
  <si>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As eneterd on the previous sheet:</t>
  </si>
  <si>
    <t>Bed Size</t>
  </si>
  <si>
    <t>Mounting Hole Spacing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</si>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</sst>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0" fillId="7" borderId="0" xfId="0" applyFill="1"/>
    <xf numFmtId="0" fontId="11" fillId="5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8" borderId="23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11" fillId="10" borderId="25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EBFC96"/>
      <color rgb="FFD1F810"/>
      <color rgb="FF00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16165</xdr:colOff>
      <xdr:row>47</xdr:row>
      <xdr:rowOff>73565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38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048.690906481483" createdVersion="6" refreshedVersion="6" minRefreshableVersion="3" recordCount="43" xr:uid="{EE21856B-4584-42FE-9CE7-DE41726CCFEE}">
  <cacheSource type="worksheet">
    <worksheetSource ref="C7:H50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7">
        <s v="3030 Extrusion"/>
        <s v="2020 Extrusion"/>
        <s v="MIC6 Alu 6mm"/>
        <s v="MGN12C Rail"/>
        <s v="MGN12H Rail"/>
        <s v="SFU1204 Screw"/>
        <s v="GT2 Belt"/>
      </sharedItems>
    </cacheField>
    <cacheField name="Length mm" numFmtId="0">
      <sharedItems containsSemiMixedTypes="0" containsString="0" containsNumber="1" containsInteger="1" minValue="140" maxValue="6400" count="56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4000"/>
        <n v="440" u="1"/>
        <n v="710" u="1"/>
        <n v="1080" u="1"/>
        <n v="485" u="1"/>
        <n v="600" u="1"/>
        <n v="1170" u="1"/>
        <n v="716" u="1"/>
        <n v="4800" u="1"/>
        <n v="6400" u="1"/>
        <n v="1130" u="1"/>
        <n v="625" u="1"/>
        <n v="980" u="1"/>
        <n v="670" u="1"/>
        <n v="560" u="1"/>
        <n v="631" u="1"/>
        <n v="760" u="1"/>
        <n v="605" u="1"/>
        <n v="650" u="1"/>
        <n v="695" u="1"/>
        <n v="540" u="1"/>
        <n v="585" u="1"/>
        <n v="1140" u="1"/>
        <n v="1540" u="1"/>
        <n v="500" u="1"/>
        <n v="6280" u="1"/>
        <n v="520" u="1"/>
        <n v="720" u="1"/>
        <n v="610" u="1"/>
        <n v="700" u="1"/>
        <n v="545" u="1"/>
        <n v="5600" u="1"/>
        <n v="1110" u="1"/>
        <n v="770" u="1"/>
        <n v="531" u="1"/>
        <n v="731" u="1"/>
        <n v="360" u="1"/>
        <n v="705" u="1"/>
        <n v="460" u="1"/>
        <n v="550" u="1"/>
        <n v="640" u="1"/>
        <n v="685" u="1"/>
        <n v="62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6CC85-CA6D-48DC-B3E5-974B9FFE69AC}" name="PivotTable2" cacheId="0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0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7">
        <item x="1"/>
        <item x="0"/>
        <item x="3"/>
        <item x="4"/>
        <item x="2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7">
        <item x="12"/>
        <item x="5"/>
        <item x="6"/>
        <item x="8"/>
        <item x="10"/>
        <item x="9"/>
        <item x="1"/>
        <item x="0"/>
        <item x="11"/>
        <item x="3"/>
        <item x="7"/>
        <item x="2"/>
        <item x="4"/>
        <item x="13"/>
        <item m="1" x="55"/>
        <item m="1" x="41"/>
        <item m="1" x="51"/>
        <item m="1" x="39"/>
        <item m="1" x="28"/>
        <item m="1" x="33"/>
        <item m="1" x="18"/>
        <item m="1" x="34"/>
        <item m="1" x="44"/>
        <item m="1" x="16"/>
        <item m="1" x="15"/>
        <item m="1" x="31"/>
        <item m="1" x="23"/>
        <item m="1" x="29"/>
        <item m="1" x="42"/>
        <item m="1" x="25"/>
        <item m="1" x="49"/>
        <item m="1" x="47"/>
        <item m="1" x="14"/>
        <item m="1" x="37"/>
        <item m="1" x="17"/>
        <item m="1" x="52"/>
        <item m="1" x="21"/>
        <item m="1" x="40"/>
        <item m="1" x="27"/>
        <item m="1" x="48"/>
        <item m="1" x="53"/>
        <item m="1" x="54"/>
        <item m="1" x="22"/>
        <item m="1" x="50"/>
        <item m="1" x="32"/>
        <item m="1" x="35"/>
        <item m="1" x="46"/>
        <item m="1" x="43"/>
        <item m="1" x="30"/>
        <item m="1" x="20"/>
        <item m="1" x="24"/>
        <item m="1" x="26"/>
        <item m="1" x="38"/>
        <item m="1" x="36"/>
        <item m="1" x="19"/>
        <item m="1" x="45"/>
        <item t="default"/>
      </items>
    </pivotField>
    <pivotField dataField="1" compact="0" outline="0" showAll="0"/>
  </pivotFields>
  <rowFields count="2">
    <field x="3"/>
    <field x="4"/>
  </rowFields>
  <rowItems count="22">
    <i>
      <x/>
      <x v="1"/>
    </i>
    <i r="1">
      <x v="2"/>
    </i>
    <i r="1">
      <x v="10"/>
    </i>
    <i t="blank">
      <x/>
    </i>
    <i>
      <x v="1"/>
      <x v="6"/>
    </i>
    <i r="1">
      <x v="7"/>
    </i>
    <i r="1">
      <x v="9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3"/>
    </i>
    <i t="blank">
      <x v="4"/>
    </i>
    <i>
      <x v="5"/>
      <x v="8"/>
    </i>
    <i t="blank">
      <x v="5"/>
    </i>
    <i>
      <x v="6"/>
      <x v="13"/>
    </i>
    <i t="blank">
      <x v="6"/>
    </i>
  </rowItems>
  <colItems count="1">
    <i/>
  </colItems>
  <dataFields count="1">
    <dataField name="Sum of Qty" fld="5" baseField="4" baseItem="2"/>
  </dataFields>
  <formats count="30">
    <format dxfId="29">
      <pivotArea type="origin" dataOnly="0" labelOnly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4" type="button" dataOnly="0" labelOnly="1" outline="0" axis="axisRow" fieldPosition="1"/>
    </format>
    <format dxfId="24">
      <pivotArea type="topRight" dataOnly="0" labelOnly="1" outline="0" fieldPosition="0"/>
    </format>
    <format dxfId="23">
      <pivotArea outline="0" collapsedLevelsAreSubtotals="1" fieldPosition="0"/>
    </format>
    <format dxfId="22">
      <pivotArea type="topRight" dataOnly="0" labelOnly="1" outline="0" fieldPosition="0"/>
    </format>
    <format dxfId="21">
      <pivotArea outline="0" collapsedLevelsAreSubtotals="1" fieldPosition="0"/>
    </format>
    <format dxfId="20">
      <pivotArea type="topRight" dataOnly="0" labelOnly="1" outline="0" fieldPosition="0"/>
    </format>
    <format dxfId="19">
      <pivotArea type="origin" dataOnly="0" labelOnly="1" outline="0" fieldPosition="0"/>
    </format>
    <format dxfId="18">
      <pivotArea type="origin" dataOnly="0" labelOnly="1" outline="0" fieldPosition="0"/>
    </format>
    <format dxfId="17">
      <pivotArea type="origin" dataOnly="0" labelOnly="1" outline="0" fieldPosition="0"/>
    </format>
    <format dxfId="16">
      <pivotArea field="4" type="button" dataOnly="0" labelOnly="1" outline="0" axis="axisRow" fieldPosition="1"/>
    </format>
    <format dxfId="15">
      <pivotArea type="topRight" dataOnly="0" labelOnly="1" outline="0" fieldPosition="0"/>
    </format>
    <format dxfId="14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3" type="button" dataOnly="0" labelOnly="1" outline="0" axis="axisRow" fieldPosition="0"/>
    </format>
    <format dxfId="8">
      <pivotArea field="4" type="button" dataOnly="0" labelOnly="1" outline="0" axis="axisRow" fieldPosition="1"/>
    </format>
    <format dxfId="7">
      <pivotArea dataOnly="0" labelOnly="1" outline="0" fieldPosition="0">
        <references count="1">
          <reference field="3" count="0"/>
        </references>
      </pivotArea>
    </format>
    <format dxfId="6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1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0"/>
  <sheetViews>
    <sheetView showGridLines="0" tabSelected="1" zoomScaleNormal="100" workbookViewId="0">
      <selection activeCell="F3" sqref="F3"/>
    </sheetView>
  </sheetViews>
  <sheetFormatPr defaultRowHeight="15" outlineLevelCol="1" x14ac:dyDescent="0.25"/>
  <cols>
    <col min="1" max="1" width="3.42578125" customWidth="1"/>
    <col min="2" max="2" width="1.28515625" customWidth="1"/>
    <col min="3" max="3" width="22.85546875" customWidth="1"/>
    <col min="4" max="4" width="18.140625" customWidth="1"/>
    <col min="5" max="5" width="35" bestFit="1" customWidth="1"/>
    <col min="6" max="6" width="20.7109375" style="1" bestFit="1" customWidth="1"/>
    <col min="7" max="7" width="12.28515625" style="1" customWidth="1"/>
    <col min="8" max="8" width="8.42578125" style="1" bestFit="1" customWidth="1"/>
    <col min="9" max="9" width="4.140625" style="1" customWidth="1" outlineLevel="1"/>
    <col min="10" max="10" width="12.85546875" style="1" customWidth="1" outlineLevel="1"/>
    <col min="11" max="11" width="8.140625" style="1" customWidth="1" outlineLevel="1"/>
    <col min="13" max="13" width="11.85546875" customWidth="1"/>
    <col min="14" max="14" width="1.28515625" customWidth="1"/>
    <col min="15" max="15" width="15.140625" style="3" customWidth="1"/>
    <col min="16" max="16" width="12.5703125" style="3" bestFit="1" customWidth="1"/>
    <col min="17" max="17" width="5.140625" style="1" bestFit="1" customWidth="1"/>
    <col min="18" max="18" width="10.140625" customWidth="1"/>
    <col min="19" max="19" width="12.28515625" customWidth="1"/>
  </cols>
  <sheetData>
    <row r="1" spans="3:21" ht="18.75" x14ac:dyDescent="0.3">
      <c r="D1" s="1"/>
      <c r="E1" s="2" t="s">
        <v>0</v>
      </c>
      <c r="F1" s="2" t="s">
        <v>1</v>
      </c>
    </row>
    <row r="2" spans="3:21" ht="23.25" x14ac:dyDescent="0.35">
      <c r="D2" s="1"/>
      <c r="E2" s="4" t="s">
        <v>2</v>
      </c>
      <c r="F2" s="5">
        <v>315</v>
      </c>
      <c r="G2" s="17" t="s">
        <v>109</v>
      </c>
    </row>
    <row r="3" spans="3:21" ht="18.75" x14ac:dyDescent="0.3">
      <c r="D3" s="1"/>
      <c r="E3" s="4" t="s">
        <v>3</v>
      </c>
      <c r="F3" s="6">
        <f>F2</f>
        <v>315</v>
      </c>
      <c r="G3" t="s">
        <v>4</v>
      </c>
    </row>
    <row r="4" spans="3:21" ht="23.25" x14ac:dyDescent="0.35">
      <c r="D4" s="1"/>
      <c r="E4" s="4" t="s">
        <v>5</v>
      </c>
      <c r="F4" s="5">
        <v>340</v>
      </c>
      <c r="G4" s="17" t="s">
        <v>105</v>
      </c>
    </row>
    <row r="5" spans="3:21" ht="15.6" customHeight="1" thickBot="1" x14ac:dyDescent="0.35">
      <c r="U5" s="22" t="s">
        <v>106</v>
      </c>
    </row>
    <row r="6" spans="3:21" ht="24" thickBot="1" x14ac:dyDescent="0.4">
      <c r="C6" s="7" t="s">
        <v>115</v>
      </c>
      <c r="O6" s="57" t="s">
        <v>6</v>
      </c>
      <c r="P6" s="58"/>
      <c r="Q6" s="59"/>
    </row>
    <row r="7" spans="3:21" s="12" customFormat="1" ht="26.1" customHeight="1" thickBot="1" x14ac:dyDescent="0.3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.75" thickBot="1" x14ac:dyDescent="0.3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49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2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37">
        <v>260</v>
      </c>
      <c r="Q9" s="30">
        <v>2</v>
      </c>
    </row>
    <row r="10" spans="3:21" ht="15.75" thickBot="1" x14ac:dyDescent="0.3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38">
        <v>320</v>
      </c>
      <c r="Q10" s="31">
        <v>2</v>
      </c>
    </row>
    <row r="11" spans="3:21" ht="15.75" thickBot="1" x14ac:dyDescent="0.3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431</v>
      </c>
      <c r="Q11" s="31">
        <v>1</v>
      </c>
    </row>
    <row r="12" spans="3:21" ht="15.75" thickBot="1" x14ac:dyDescent="0.3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25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37">
        <v>410</v>
      </c>
      <c r="Q13" s="31">
        <v>8</v>
      </c>
    </row>
    <row r="14" spans="3:21" x14ac:dyDescent="0.2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39">
        <v>420</v>
      </c>
      <c r="Q14" s="31">
        <v>5</v>
      </c>
    </row>
    <row r="15" spans="3:21" ht="15.75" thickBot="1" x14ac:dyDescent="0.3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38">
        <v>140</v>
      </c>
      <c r="Q15" s="31">
        <v>4</v>
      </c>
    </row>
    <row r="16" spans="3:21" x14ac:dyDescent="0.2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880</v>
      </c>
      <c r="Q16" s="31">
        <v>6</v>
      </c>
    </row>
    <row r="17" spans="2:17" ht="15.75" thickBot="1" x14ac:dyDescent="0.3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510</v>
      </c>
      <c r="Q17" s="31">
        <v>3</v>
      </c>
    </row>
    <row r="18" spans="2:17" ht="15.75" thickBot="1" x14ac:dyDescent="0.3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.75" thickBot="1" x14ac:dyDescent="0.3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40">
        <v>400</v>
      </c>
      <c r="Q19" s="31">
        <v>2</v>
      </c>
    </row>
    <row r="20" spans="2:17" ht="15.75" thickBot="1" x14ac:dyDescent="0.3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x14ac:dyDescent="0.25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37">
        <v>150</v>
      </c>
      <c r="Q21" s="31">
        <v>3</v>
      </c>
    </row>
    <row r="22" spans="2:17" x14ac:dyDescent="0.2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39">
        <v>385</v>
      </c>
      <c r="Q22" s="31">
        <v>1</v>
      </c>
    </row>
    <row r="23" spans="2:17" ht="15.75" thickBot="1" x14ac:dyDescent="0.3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38">
        <v>450</v>
      </c>
      <c r="Q23" s="31">
        <v>3</v>
      </c>
    </row>
    <row r="24" spans="2:17" ht="15.75" thickBot="1" x14ac:dyDescent="0.3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.75" thickBot="1" x14ac:dyDescent="0.3">
      <c r="B25" s="24"/>
      <c r="C25" s="13" t="s">
        <v>52</v>
      </c>
      <c r="D25" s="13" t="s">
        <v>59</v>
      </c>
      <c r="E25" s="13" t="s">
        <v>60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58</v>
      </c>
      <c r="P25" s="40">
        <v>340</v>
      </c>
      <c r="Q25" s="31">
        <v>1</v>
      </c>
    </row>
    <row r="26" spans="2:17" ht="15.75" thickBot="1" x14ac:dyDescent="0.3">
      <c r="B26" s="24"/>
      <c r="C26" s="13" t="s">
        <v>52</v>
      </c>
      <c r="D26" s="13" t="s">
        <v>61</v>
      </c>
      <c r="E26" s="13" t="s">
        <v>62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.75" thickBot="1" x14ac:dyDescent="0.3">
      <c r="B27" s="24"/>
      <c r="C27" s="13" t="s">
        <v>52</v>
      </c>
      <c r="D27" s="13" t="s">
        <v>64</v>
      </c>
      <c r="E27" s="13" t="s">
        <v>65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63</v>
      </c>
      <c r="P27" s="40">
        <v>450</v>
      </c>
      <c r="Q27" s="31">
        <v>3</v>
      </c>
    </row>
    <row r="28" spans="2:17" ht="15.75" thickBot="1" x14ac:dyDescent="0.3">
      <c r="B28" s="24"/>
      <c r="C28" s="13" t="s">
        <v>52</v>
      </c>
      <c r="D28" s="13" t="s">
        <v>66</v>
      </c>
      <c r="E28" s="13" t="s">
        <v>67</v>
      </c>
      <c r="F28" s="14" t="s">
        <v>19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.75" thickBot="1" x14ac:dyDescent="0.3">
      <c r="B29" s="24"/>
      <c r="C29" s="13" t="s">
        <v>52</v>
      </c>
      <c r="D29" s="13" t="s">
        <v>68</v>
      </c>
      <c r="E29" s="13" t="s">
        <v>69</v>
      </c>
      <c r="F29" s="14" t="s">
        <v>19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43"/>
      <c r="O29" s="40" t="s">
        <v>119</v>
      </c>
      <c r="P29" s="15">
        <v>4000</v>
      </c>
      <c r="Q29" s="31">
        <v>1</v>
      </c>
    </row>
    <row r="30" spans="2:17" ht="15.75" thickBot="1" x14ac:dyDescent="0.3">
      <c r="B30" s="24"/>
      <c r="C30" s="13" t="s">
        <v>52</v>
      </c>
      <c r="D30" s="13" t="s">
        <v>70</v>
      </c>
      <c r="E30" s="13" t="s">
        <v>71</v>
      </c>
      <c r="F30" s="14" t="s">
        <v>19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O30" s="27"/>
      <c r="P30" s="28"/>
      <c r="Q30" s="32"/>
    </row>
    <row r="31" spans="2:17" x14ac:dyDescent="0.25">
      <c r="B31" s="24"/>
      <c r="C31" s="13" t="s">
        <v>72</v>
      </c>
      <c r="D31" s="13" t="s">
        <v>73</v>
      </c>
      <c r="E31" s="13" t="s">
        <v>74</v>
      </c>
      <c r="F31" s="14" t="s">
        <v>19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P31"/>
      <c r="Q31"/>
    </row>
    <row r="32" spans="2:17" ht="21" x14ac:dyDescent="0.35">
      <c r="B32" s="24"/>
      <c r="C32" s="13" t="s">
        <v>72</v>
      </c>
      <c r="D32" s="13" t="s">
        <v>75</v>
      </c>
      <c r="E32" s="13" t="s">
        <v>76</v>
      </c>
      <c r="F32" s="14" t="s">
        <v>19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N32" s="18" t="s">
        <v>111</v>
      </c>
      <c r="P32" s="1"/>
      <c r="Q32"/>
    </row>
    <row r="33" spans="2:20" x14ac:dyDescent="0.25">
      <c r="B33" s="24"/>
      <c r="C33" s="13" t="s">
        <v>72</v>
      </c>
      <c r="D33" s="13" t="s">
        <v>77</v>
      </c>
      <c r="E33" s="13" t="s">
        <v>78</v>
      </c>
      <c r="F33" s="14" t="s">
        <v>19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P33" s="1"/>
      <c r="Q33"/>
    </row>
    <row r="34" spans="2:20" x14ac:dyDescent="0.25">
      <c r="C34" s="13" t="s">
        <v>79</v>
      </c>
      <c r="D34" s="13" t="s">
        <v>80</v>
      </c>
      <c r="E34" s="13" t="s">
        <v>81</v>
      </c>
      <c r="F34" s="14" t="s">
        <v>23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75" x14ac:dyDescent="0.25">
      <c r="C35" s="13" t="s">
        <v>79</v>
      </c>
      <c r="D35" s="13" t="s">
        <v>82</v>
      </c>
      <c r="E35" s="13" t="s">
        <v>83</v>
      </c>
      <c r="F35" s="14" t="s">
        <v>23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110</v>
      </c>
      <c r="N35" s="20"/>
      <c r="O35" s="20"/>
      <c r="P35" s="21"/>
      <c r="Q35" s="20"/>
      <c r="R35" s="20"/>
      <c r="S35" s="20"/>
      <c r="T35" s="20"/>
    </row>
    <row r="36" spans="2:20" x14ac:dyDescent="0.25">
      <c r="C36" s="13" t="s">
        <v>79</v>
      </c>
      <c r="D36" s="13" t="s">
        <v>84</v>
      </c>
      <c r="E36" s="13" t="s">
        <v>85</v>
      </c>
      <c r="F36" s="14" t="s">
        <v>23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60" t="s">
        <v>107</v>
      </c>
      <c r="N36" s="60"/>
      <c r="O36" s="60"/>
      <c r="P36" s="60"/>
      <c r="Q36" s="60"/>
      <c r="R36" s="60"/>
      <c r="S36" s="60"/>
      <c r="T36" s="60"/>
    </row>
    <row r="37" spans="2:20" x14ac:dyDescent="0.25">
      <c r="C37" s="13" t="s">
        <v>79</v>
      </c>
      <c r="D37" s="13" t="s">
        <v>86</v>
      </c>
      <c r="E37" s="13" t="s">
        <v>87</v>
      </c>
      <c r="F37" s="14" t="s">
        <v>23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60"/>
      <c r="N37" s="60"/>
      <c r="O37" s="60"/>
      <c r="P37" s="60"/>
      <c r="Q37" s="60"/>
      <c r="R37" s="60"/>
      <c r="S37" s="60"/>
      <c r="T37" s="60"/>
    </row>
    <row r="38" spans="2:20" ht="15.75" x14ac:dyDescent="0.25">
      <c r="B38" s="24"/>
      <c r="C38" s="13" t="s">
        <v>112</v>
      </c>
      <c r="D38" s="13" t="s">
        <v>113</v>
      </c>
      <c r="E38" s="13" t="s">
        <v>114</v>
      </c>
      <c r="F38" s="14" t="s">
        <v>23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25">
      <c r="C39" s="13" t="s">
        <v>88</v>
      </c>
      <c r="D39" s="13" t="s">
        <v>88</v>
      </c>
      <c r="E39" s="13" t="s">
        <v>89</v>
      </c>
      <c r="F39" s="14" t="s">
        <v>58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61" t="s">
        <v>108</v>
      </c>
      <c r="N39" s="62"/>
      <c r="O39" s="19" t="s">
        <v>5</v>
      </c>
    </row>
    <row r="40" spans="2:20" x14ac:dyDescent="0.25">
      <c r="B40" s="42"/>
      <c r="C40" s="13" t="s">
        <v>90</v>
      </c>
      <c r="D40" s="13" t="s">
        <v>91</v>
      </c>
      <c r="E40" s="13" t="s">
        <v>92</v>
      </c>
      <c r="F40" s="14" t="s">
        <v>42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55">
        <v>315</v>
      </c>
      <c r="N40" s="56"/>
      <c r="O40" s="16">
        <v>340</v>
      </c>
    </row>
    <row r="41" spans="2:20" x14ac:dyDescent="0.25">
      <c r="B41" s="42"/>
      <c r="C41" s="13" t="s">
        <v>90</v>
      </c>
      <c r="D41" s="13" t="s">
        <v>93</v>
      </c>
      <c r="E41" s="13" t="s">
        <v>92</v>
      </c>
      <c r="F41" s="14" t="s">
        <v>42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55">
        <f>M40+50</f>
        <v>365</v>
      </c>
      <c r="N41" s="56"/>
      <c r="O41" s="16">
        <f>O40+50</f>
        <v>390</v>
      </c>
    </row>
    <row r="42" spans="2:20" x14ac:dyDescent="0.25">
      <c r="B42" s="42"/>
      <c r="C42" s="13" t="s">
        <v>90</v>
      </c>
      <c r="D42" s="13" t="s">
        <v>94</v>
      </c>
      <c r="E42" s="13" t="s">
        <v>95</v>
      </c>
      <c r="F42" s="14" t="s">
        <v>47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55">
        <f t="shared" ref="M42:M47" si="1">M41+50</f>
        <v>415</v>
      </c>
      <c r="N42" s="56"/>
      <c r="O42" s="16">
        <f t="shared" ref="O42:O47" si="2">O41+50</f>
        <v>440</v>
      </c>
    </row>
    <row r="43" spans="2:20" x14ac:dyDescent="0.25">
      <c r="B43" s="42"/>
      <c r="C43" s="13" t="s">
        <v>96</v>
      </c>
      <c r="D43" s="13" t="s">
        <v>97</v>
      </c>
      <c r="E43" s="13" t="s">
        <v>95</v>
      </c>
      <c r="F43" s="14" t="s">
        <v>47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55">
        <f t="shared" si="1"/>
        <v>465</v>
      </c>
      <c r="N43" s="56"/>
      <c r="O43" s="16">
        <f t="shared" si="2"/>
        <v>490</v>
      </c>
    </row>
    <row r="44" spans="2:20" x14ac:dyDescent="0.25">
      <c r="B44" s="42"/>
      <c r="C44" s="13" t="s">
        <v>96</v>
      </c>
      <c r="D44" s="13" t="s">
        <v>97</v>
      </c>
      <c r="E44" s="13" t="s">
        <v>95</v>
      </c>
      <c r="F44" s="14" t="s">
        <v>47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55">
        <f t="shared" si="1"/>
        <v>515</v>
      </c>
      <c r="N44" s="56"/>
      <c r="O44" s="16">
        <f t="shared" si="2"/>
        <v>540</v>
      </c>
    </row>
    <row r="45" spans="2:20" x14ac:dyDescent="0.25">
      <c r="B45" s="42"/>
      <c r="C45" s="13" t="s">
        <v>96</v>
      </c>
      <c r="D45" s="13" t="s">
        <v>97</v>
      </c>
      <c r="E45" s="13" t="s">
        <v>95</v>
      </c>
      <c r="F45" s="14" t="s">
        <v>47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55">
        <f t="shared" si="1"/>
        <v>565</v>
      </c>
      <c r="N45" s="56"/>
      <c r="O45" s="16">
        <f t="shared" si="2"/>
        <v>590</v>
      </c>
    </row>
    <row r="46" spans="2:20" x14ac:dyDescent="0.25">
      <c r="B46" s="42"/>
      <c r="C46" s="13" t="s">
        <v>96</v>
      </c>
      <c r="D46" s="13" t="s">
        <v>98</v>
      </c>
      <c r="E46" s="13" t="s">
        <v>95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5">
        <f t="shared" si="1"/>
        <v>615</v>
      </c>
      <c r="N46" s="56"/>
      <c r="O46" s="16">
        <f t="shared" si="2"/>
        <v>640</v>
      </c>
      <c r="Q46" s="1">
        <f>30+41.4+50</f>
        <v>121.4</v>
      </c>
    </row>
    <row r="47" spans="2:20" x14ac:dyDescent="0.25">
      <c r="B47" s="42"/>
      <c r="C47" s="13" t="s">
        <v>96</v>
      </c>
      <c r="D47" s="13" t="s">
        <v>99</v>
      </c>
      <c r="E47" s="13" t="s">
        <v>100</v>
      </c>
      <c r="F47" s="14" t="s">
        <v>63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55">
        <f t="shared" si="1"/>
        <v>665</v>
      </c>
      <c r="N47" s="56"/>
      <c r="O47" s="16">
        <f t="shared" si="2"/>
        <v>690</v>
      </c>
    </row>
    <row r="48" spans="2:20" x14ac:dyDescent="0.25">
      <c r="B48" s="42"/>
      <c r="C48" s="13" t="s">
        <v>96</v>
      </c>
      <c r="D48" s="13" t="s">
        <v>101</v>
      </c>
      <c r="E48" s="13" t="s">
        <v>102</v>
      </c>
      <c r="F48" s="14" t="s">
        <v>63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25">
      <c r="B49" s="42"/>
      <c r="C49" s="13" t="s">
        <v>96</v>
      </c>
      <c r="D49" s="13" t="s">
        <v>103</v>
      </c>
      <c r="E49" s="13" t="s">
        <v>104</v>
      </c>
      <c r="F49" s="14" t="s">
        <v>63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25">
      <c r="B50" s="43"/>
      <c r="C50" s="13" t="s">
        <v>116</v>
      </c>
      <c r="D50" s="13" t="s">
        <v>117</v>
      </c>
      <c r="E50" s="13" t="s">
        <v>118</v>
      </c>
      <c r="F50" s="14" t="s">
        <v>119</v>
      </c>
      <c r="G50" s="14">
        <f>IFERROR(VLOOKUP(I50,$E$2:$F$4,2,0)*8,0)+K50</f>
        <v>4000</v>
      </c>
      <c r="H50" s="14">
        <v>1</v>
      </c>
      <c r="I50" s="1" t="s">
        <v>3</v>
      </c>
      <c r="J50" s="1">
        <v>315</v>
      </c>
      <c r="K50" s="1">
        <v>1480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dimension ref="P2:Q15"/>
  <sheetViews>
    <sheetView topLeftCell="A2" workbookViewId="0">
      <selection activeCell="P25" sqref="P25"/>
    </sheetView>
  </sheetViews>
  <sheetFormatPr defaultRowHeight="15" x14ac:dyDescent="0.25"/>
  <cols>
    <col min="16" max="16" width="31.7109375" bestFit="1" customWidth="1"/>
    <col min="17" max="17" width="8.85546875" customWidth="1"/>
  </cols>
  <sheetData>
    <row r="2" spans="16:17" ht="15.75" thickBot="1" x14ac:dyDescent="0.3"/>
    <row r="3" spans="16:17" x14ac:dyDescent="0.25">
      <c r="P3" s="47" t="s">
        <v>120</v>
      </c>
      <c r="Q3" s="48"/>
    </row>
    <row r="4" spans="16:17" ht="15.75" x14ac:dyDescent="0.25">
      <c r="P4" s="49" t="str">
        <f>FRAMECALCULATOR!E1</f>
        <v>Desired Print Area</v>
      </c>
      <c r="Q4" s="50" t="s">
        <v>123</v>
      </c>
    </row>
    <row r="5" spans="16:17" ht="21" x14ac:dyDescent="0.35">
      <c r="P5" s="51" t="str">
        <f>FRAMECALCULATOR!E2</f>
        <v>X</v>
      </c>
      <c r="Q5" s="52">
        <f>FRAMECALCULATOR!F2</f>
        <v>315</v>
      </c>
    </row>
    <row r="6" spans="16:17" ht="21.75" thickBot="1" x14ac:dyDescent="0.4">
      <c r="P6" s="53" t="str">
        <f>FRAMECALCULATOR!E3</f>
        <v>Y</v>
      </c>
      <c r="Q6" s="54">
        <f>FRAMECALCULATOR!F3</f>
        <v>315</v>
      </c>
    </row>
    <row r="9" spans="16:17" ht="15.75" x14ac:dyDescent="0.25">
      <c r="P9" s="45" t="s">
        <v>121</v>
      </c>
      <c r="Q9" s="45" t="s">
        <v>123</v>
      </c>
    </row>
    <row r="10" spans="16:17" ht="21" x14ac:dyDescent="0.35">
      <c r="P10" s="44" t="s">
        <v>2</v>
      </c>
      <c r="Q10" s="46">
        <f>Q5+25</f>
        <v>340</v>
      </c>
    </row>
    <row r="11" spans="16:17" ht="21" x14ac:dyDescent="0.35">
      <c r="P11" s="44" t="s">
        <v>3</v>
      </c>
      <c r="Q11" s="46">
        <f>Q6+25</f>
        <v>340</v>
      </c>
    </row>
    <row r="13" spans="16:17" ht="15.75" x14ac:dyDescent="0.25">
      <c r="P13" s="45" t="s">
        <v>122</v>
      </c>
      <c r="Q13" s="45" t="s">
        <v>123</v>
      </c>
    </row>
    <row r="14" spans="16:17" ht="21" x14ac:dyDescent="0.35">
      <c r="P14" s="44" t="s">
        <v>2</v>
      </c>
      <c r="Q14" s="46">
        <f>Q5+12</f>
        <v>327</v>
      </c>
    </row>
    <row r="15" spans="16:17" ht="21" x14ac:dyDescent="0.35">
      <c r="P15" s="44" t="s">
        <v>3</v>
      </c>
      <c r="Q15" s="46">
        <f>Q6+-13</f>
        <v>302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2020-08-20T20:05:23Z</dcterms:modified>
</cp:coreProperties>
</file>