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e8bf86f88c49aa82/Documents/GitHub/HevORT/"/>
    </mc:Choice>
  </mc:AlternateContent>
  <xr:revisionPtr revIDLastSave="766" documentId="8_{705E4496-6571-4B1D-B5FD-63195F664ACE}" xr6:coauthVersionLast="45" xr6:coauthVersionMax="45" xr10:uidLastSave="{F9291570-E027-4A18-A61D-893C9370F33C}"/>
  <bookViews>
    <workbookView xWindow="-120" yWindow="-120" windowWidth="29040" windowHeight="16440" xr2:uid="{509C0CBF-6515-4E03-BB96-B231BA0137C3}"/>
  </bookViews>
  <sheets>
    <sheet name="Calculator" sheetId="1" r:id="rId1"/>
    <sheet name="NIMBLE_KRYO" sheetId="6" r:id="rId2"/>
    <sheet name="BMG_AQUA" sheetId="3" r:id="rId3"/>
    <sheet name="BMG_KRYO" sheetId="4" r:id="rId4"/>
    <sheet name="HEMERA" sheetId="5" r:id="rId5"/>
    <sheet name="HEMERA_TOPMOUNT" sheetId="7" r:id="rId6"/>
    <sheet name="BMG_MGN9" sheetId="11" r:id="rId7"/>
    <sheet name="DATA" sheetId="2" r:id="rId8"/>
    <sheet name="RRF3_D3P2" sheetId="8" r:id="rId9"/>
    <sheet name="RRF3_D3P3" sheetId="9" r:id="rId10"/>
    <sheet name="RRF3_D3P4" sheetId="10"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2" l="1"/>
  <c r="I3" i="2"/>
  <c r="A17" i="1" l="1"/>
  <c r="Z26" i="8" l="1"/>
  <c r="B11" i="8"/>
  <c r="B41" i="1" l="1"/>
  <c r="C41" i="1"/>
  <c r="U41" i="1" s="1"/>
  <c r="K50" i="1"/>
  <c r="S27" i="1"/>
  <c r="J5" i="2"/>
  <c r="J6" i="2" s="1"/>
  <c r="I5" i="2"/>
  <c r="I6" i="2" s="1"/>
  <c r="I7" i="2" l="1"/>
  <c r="I8" i="2" s="1"/>
  <c r="I9" i="2" s="1"/>
  <c r="I10" i="2" s="1"/>
  <c r="I11" i="2" s="1"/>
  <c r="I12" i="2" s="1"/>
  <c r="I13" i="2" s="1"/>
  <c r="I14" i="2" s="1"/>
  <c r="I15" i="2" s="1"/>
  <c r="J7" i="2"/>
  <c r="J8" i="2" s="1"/>
  <c r="J9" i="2" s="1"/>
  <c r="J10" i="2" s="1"/>
  <c r="J11" i="2" s="1"/>
  <c r="J12" i="2" s="1"/>
  <c r="J13" i="2" s="1"/>
  <c r="J14" i="2" s="1"/>
  <c r="J15" i="2" s="1"/>
  <c r="J6" i="1"/>
  <c r="I6" i="1"/>
  <c r="T41" i="1"/>
  <c r="A14" i="1" l="1"/>
</calcChain>
</file>

<file path=xl/sharedStrings.xml><?xml version="1.0" encoding="utf-8"?>
<sst xmlns="http://schemas.openxmlformats.org/spreadsheetml/2006/main" count="69" uniqueCount="60">
  <si>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</si>
  <si>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</si>
  <si>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</si>
  <si>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</si>
  <si>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</si>
  <si>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</si>
  <si>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</si>
  <si>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</si>
  <si>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</si>
  <si>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</si>
  <si>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</si>
  <si>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</si>
  <si>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</si>
  <si>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</si>
  <si>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</si>
  <si>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</si>
  <si>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</si>
  <si>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</si>
  <si>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</si>
  <si>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</si>
  <si>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</si>
  <si>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</si>
  <si>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</si>
  <si>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</si>
  <si>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</si>
  <si>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</si>
  <si>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</si>
  <si>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</si>
  <si>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</si>
  <si>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</si>
  <si>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</si>
  <si>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</si>
  <si>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</si>
  <si>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</si>
  <si>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</si>
  <si>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</si>
  <si>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</si>
  <si>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Results to be inserted in config.g</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</si>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</sst>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b/>
      <sz val="24"/>
      <color theme="1"/>
      <name val="Calibri"/>
      <family val="2"/>
      <scheme val="minor"/>
    </font>
    <font>
      <sz val="22"/>
      <color rgb="FFFF0000"/>
      <name val="Calibri"/>
      <family val="2"/>
      <scheme val="minor"/>
    </font>
    <font>
      <sz val="20"/>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5" fillId="0" borderId="0" applyNumberFormat="0" applyFill="0" applyBorder="0" applyAlignment="0" applyProtection="0"/>
  </cellStyleXfs>
  <cellXfs count="62">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9" fillId="0" borderId="4" xfId="0" applyFont="1" applyBorder="1"/>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11" fillId="0" borderId="17" xfId="0" applyFont="1" applyBorder="1" applyAlignment="1"/>
    <xf numFmtId="0" fontId="0" fillId="0" borderId="18" xfId="0" applyBorder="1"/>
    <xf numFmtId="0" fontId="0" fillId="0" borderId="19" xfId="0" applyBorder="1"/>
    <xf numFmtId="0" fontId="12" fillId="0" borderId="1" xfId="0" applyFont="1" applyBorder="1" applyAlignment="1">
      <alignment horizontal="center" vertical="center"/>
    </xf>
    <xf numFmtId="0" fontId="13" fillId="0" borderId="6" xfId="0" applyFont="1" applyBorder="1"/>
    <xf numFmtId="0" fontId="10" fillId="0" borderId="0" xfId="0" applyFont="1" applyBorder="1" applyAlignment="1"/>
    <xf numFmtId="0" fontId="11" fillId="0" borderId="6"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6" fillId="11" borderId="0" xfId="1" applyFont="1" applyFill="1" applyBorder="1" applyAlignment="1">
      <alignment horizontal="center" wrapText="1"/>
    </xf>
    <xf numFmtId="0" fontId="17" fillId="11" borderId="0" xfId="0" applyFont="1" applyFill="1" applyBorder="1" applyAlignment="1">
      <alignment horizontal="center" wrapText="1"/>
    </xf>
    <xf numFmtId="0" fontId="16"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1.png"/><Relationship Id="rId7" Type="http://schemas.openxmlformats.org/officeDocument/2006/relationships/hyperlink" Target="https://miragec79.github.io/HevORT/RRF3_D3P2.htm" TargetMode="External"/><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hyperlink" Target="https://miragec79.github.io/HevORT/RRF3_D3P4.htm" TargetMode="External"/><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339725</xdr:colOff>
      <xdr:row>2</xdr:row>
      <xdr:rowOff>146816</xdr:rowOff>
    </xdr:from>
    <xdr:to>
      <xdr:col>18</xdr:col>
      <xdr:colOff>739775</xdr:colOff>
      <xdr:row>50</xdr:row>
      <xdr:rowOff>17416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39415" y="825609"/>
          <a:ext cx="11549774" cy="1069625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79425"/>
          <a:ext cx="4305113" cy="3130550"/>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747876" y="5605556"/>
          <a:ext cx="2920812" cy="1685386"/>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9" totalsRowShown="0">
  <autoFilter ref="A2:E9"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5" totalsRowShown="0">
  <autoFilter ref="H2:J15" xr:uid="{8764FB30-DFE5-42AF-8A36-D229AA709EFC}"/>
  <sortState xmlns:xlrd2="http://schemas.microsoft.com/office/spreadsheetml/2017/richdata2" ref="H3:J15">
    <sortCondition ref="H2:H15"/>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0"/>
  <sheetViews>
    <sheetView tabSelected="1" zoomScale="70" zoomScaleNormal="70" workbookViewId="0">
      <selection activeCell="C3" sqref="C3"/>
    </sheetView>
  </sheetViews>
  <sheetFormatPr defaultRowHeight="15" x14ac:dyDescent="0.25"/>
  <cols>
    <col min="1" max="1" width="27.42578125" customWidth="1"/>
    <col min="2" max="2" width="27.85546875" bestFit="1" customWidth="1"/>
    <col min="3" max="3" width="16.42578125" customWidth="1"/>
    <col min="9" max="10" width="21.85546875" customWidth="1"/>
    <col min="11" max="11" width="13.85546875" customWidth="1"/>
    <col min="12" max="12" width="10.7109375" customWidth="1"/>
    <col min="13" max="13" width="16.42578125" customWidth="1"/>
    <col min="19" max="19" width="13.85546875" customWidth="1"/>
    <col min="20" max="20" width="20.140625" customWidth="1"/>
    <col min="21" max="21" width="14.85546875" customWidth="1"/>
    <col min="22" max="22" width="15.42578125" bestFit="1" customWidth="1"/>
    <col min="23" max="23" width="19.5703125" customWidth="1"/>
  </cols>
  <sheetData>
    <row r="1" spans="1:10" ht="27" thickBot="1" x14ac:dyDescent="0.3">
      <c r="A1" s="7" t="s">
        <v>14</v>
      </c>
      <c r="B1" s="7" t="s">
        <v>17</v>
      </c>
    </row>
    <row r="2" spans="1:10" ht="26.25" x14ac:dyDescent="0.25">
      <c r="A2" s="9" t="s">
        <v>1</v>
      </c>
      <c r="B2" s="8">
        <v>315</v>
      </c>
      <c r="C2" s="13" t="s">
        <v>24</v>
      </c>
      <c r="I2" s="41" t="s">
        <v>31</v>
      </c>
      <c r="J2" s="42"/>
    </row>
    <row r="3" spans="1:10" ht="26.25" x14ac:dyDescent="0.25">
      <c r="A3" s="9" t="s">
        <v>0</v>
      </c>
      <c r="B3" s="30" t="s">
        <v>59</v>
      </c>
      <c r="C3" s="13" t="s">
        <v>24</v>
      </c>
      <c r="I3" s="43"/>
      <c r="J3" s="44"/>
    </row>
    <row r="4" spans="1:10" ht="18.600000000000001" customHeight="1" x14ac:dyDescent="0.3">
      <c r="I4" s="47" t="s">
        <v>26</v>
      </c>
      <c r="J4" s="48"/>
    </row>
    <row r="5" spans="1:10" ht="18.75" x14ac:dyDescent="0.3">
      <c r="A5" s="10" t="s">
        <v>20</v>
      </c>
      <c r="B5" s="10" t="s">
        <v>21</v>
      </c>
      <c r="I5" s="14" t="s">
        <v>5</v>
      </c>
      <c r="J5" s="14" t="s">
        <v>6</v>
      </c>
    </row>
    <row r="6" spans="1:10" ht="23.25" x14ac:dyDescent="0.35">
      <c r="A6" s="11" t="s">
        <v>22</v>
      </c>
      <c r="B6" s="12">
        <v>13</v>
      </c>
      <c r="C6" t="s">
        <v>25</v>
      </c>
      <c r="I6" s="15">
        <f>B41+(K50/2)</f>
        <v>142.9</v>
      </c>
      <c r="J6" s="15">
        <f>C41+S27</f>
        <v>314.2</v>
      </c>
    </row>
    <row r="7" spans="1:10" x14ac:dyDescent="0.25">
      <c r="A7" s="11" t="s">
        <v>23</v>
      </c>
      <c r="B7" s="12">
        <v>31.603999999999999</v>
      </c>
      <c r="C7" t="s">
        <v>25</v>
      </c>
    </row>
    <row r="10" spans="1:10" ht="15.75" thickBot="1" x14ac:dyDescent="0.3"/>
    <row r="11" spans="1:10" ht="31.5" x14ac:dyDescent="0.5">
      <c r="A11" s="21" t="s">
        <v>37</v>
      </c>
      <c r="B11" s="22"/>
      <c r="C11" s="22"/>
      <c r="D11" s="22"/>
      <c r="E11" s="22"/>
      <c r="F11" s="23"/>
    </row>
    <row r="12" spans="1:10" x14ac:dyDescent="0.25">
      <c r="A12" s="24"/>
      <c r="B12" s="25"/>
      <c r="C12" s="25"/>
      <c r="D12" s="25"/>
      <c r="E12" s="25"/>
      <c r="F12" s="26"/>
    </row>
    <row r="13" spans="1:10" ht="21" x14ac:dyDescent="0.35">
      <c r="A13" s="31" t="s">
        <v>32</v>
      </c>
      <c r="B13" s="25"/>
      <c r="C13" s="25"/>
      <c r="D13" s="25"/>
      <c r="E13" s="25"/>
      <c r="F13" s="26"/>
    </row>
    <row r="14" spans="1:10" ht="28.5" x14ac:dyDescent="0.45">
      <c r="A14" s="33" t="str">
        <f xml:space="preserve"> "M671 " &amp; "X" &amp; B41 &amp; ":" &amp; I6 &amp; ":" &amp; T41 &amp; " Y" &amp; C41 &amp; ":" &amp; J6 &amp; ":" &amp; U41 &amp; " S50"</f>
        <v>M671 X-33.309:142.9:319.109 Y-14.01:314.2:-14.01 S50</v>
      </c>
      <c r="B14" s="32"/>
      <c r="C14" s="32"/>
      <c r="D14" s="25"/>
      <c r="E14" s="25"/>
      <c r="F14" s="26"/>
    </row>
    <row r="15" spans="1:10" x14ac:dyDescent="0.25">
      <c r="A15" s="24"/>
      <c r="B15" s="25"/>
      <c r="C15" s="25"/>
      <c r="D15" s="25"/>
      <c r="E15" s="25"/>
      <c r="F15" s="26"/>
    </row>
    <row r="16" spans="1:10" ht="21" x14ac:dyDescent="0.35">
      <c r="A16" s="31" t="s">
        <v>36</v>
      </c>
      <c r="B16" s="25"/>
      <c r="C16" s="25"/>
      <c r="D16" s="25"/>
      <c r="E16" s="25"/>
      <c r="F16" s="26"/>
    </row>
    <row r="17" spans="1:19" ht="27" thickBot="1" x14ac:dyDescent="0.45">
      <c r="A17" s="27" t="str">
        <f>"G31 P500 X"&amp;VLOOKUP(B3,Table1[],4,0) &amp; " Y"&amp; VLOOKUP(B3,Table1[],5,0) &amp; " Z[measured via Paper technique]"</f>
        <v>G31 P500 X-23.485 Y0 Z[measured via Paper technique]</v>
      </c>
      <c r="B17" s="28"/>
      <c r="C17" s="28"/>
      <c r="D17" s="28"/>
      <c r="E17" s="28"/>
      <c r="F17" s="29"/>
    </row>
    <row r="27" spans="1:19" ht="28.5" x14ac:dyDescent="0.45">
      <c r="D27" t="s">
        <v>18</v>
      </c>
      <c r="S27" s="16">
        <f>VLOOKUP(B2,DATA!H:J,3,0)</f>
        <v>328.21</v>
      </c>
    </row>
    <row r="34" spans="2:21" ht="15.75" thickBot="1" x14ac:dyDescent="0.3">
      <c r="G34" t="s">
        <v>19</v>
      </c>
    </row>
    <row r="35" spans="2:21" x14ac:dyDescent="0.25">
      <c r="B35" s="41" t="s">
        <v>30</v>
      </c>
      <c r="C35" s="42"/>
      <c r="T35" s="41" t="s">
        <v>29</v>
      </c>
      <c r="U35" s="42"/>
    </row>
    <row r="36" spans="2:21" x14ac:dyDescent="0.25">
      <c r="B36" s="43"/>
      <c r="C36" s="44"/>
      <c r="T36" s="43"/>
      <c r="U36" s="44"/>
    </row>
    <row r="37" spans="2:21" x14ac:dyDescent="0.25">
      <c r="B37" s="43"/>
      <c r="C37" s="44"/>
      <c r="T37" s="43"/>
      <c r="U37" s="44"/>
    </row>
    <row r="38" spans="2:21" x14ac:dyDescent="0.25">
      <c r="B38" s="49"/>
      <c r="C38" s="50"/>
      <c r="T38" s="49"/>
      <c r="U38" s="50"/>
    </row>
    <row r="39" spans="2:21" ht="18.75" x14ac:dyDescent="0.3">
      <c r="B39" s="45" t="s">
        <v>27</v>
      </c>
      <c r="C39" s="46"/>
      <c r="T39" s="45" t="s">
        <v>28</v>
      </c>
      <c r="U39" s="46"/>
    </row>
    <row r="40" spans="2:21" ht="18.75" x14ac:dyDescent="0.3">
      <c r="B40" s="17" t="s">
        <v>5</v>
      </c>
      <c r="C40" s="18" t="s">
        <v>6</v>
      </c>
      <c r="T40" s="17" t="s">
        <v>5</v>
      </c>
      <c r="U40" s="18" t="s">
        <v>6</v>
      </c>
    </row>
    <row r="41" spans="2:21" ht="24" thickBot="1" x14ac:dyDescent="0.4">
      <c r="B41" s="19">
        <f>VLOOKUP(B3,Table1[],2,0)*-1+(13+1.891)-B6</f>
        <v>-33.309000000000005</v>
      </c>
      <c r="C41" s="20">
        <f>VLOOKUP(B3,Table1[],3,0)-31.604-12.509</f>
        <v>-14.009999999999998</v>
      </c>
      <c r="T41" s="19">
        <f>B41+(K50)</f>
        <v>319.10899999999998</v>
      </c>
      <c r="U41" s="20">
        <f>C41</f>
        <v>-14.009999999999998</v>
      </c>
    </row>
    <row r="50" spans="11:11" ht="28.5" x14ac:dyDescent="0.45">
      <c r="K50" s="16">
        <f>VLOOKUP(B2,DATA!H:J,2,0)</f>
        <v>352.41800000000001</v>
      </c>
    </row>
  </sheetData>
  <mergeCells count="6">
    <mergeCell ref="I2:J3"/>
    <mergeCell ref="B39:C39"/>
    <mergeCell ref="I4:J4"/>
    <mergeCell ref="T39:U39"/>
    <mergeCell ref="B35:C38"/>
    <mergeCell ref="T35:U38"/>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B97AF40-22B5-4C61-AE05-38E6CD4A1048}">
          <x14:formula1>
            <xm:f>DATA!$A$3:$A$9</xm:f>
          </x14:formula1>
          <xm:sqref>B3</xm:sqref>
        </x14:dataValidation>
        <x14:dataValidation type="list" allowBlank="1" showInputMessage="1" showErrorMessage="1" xr:uid="{4D9FCBA9-6355-4BD1-B57E-30257C3D0E30}">
          <x14:formula1>
            <xm:f>DATA!$H$3:$H$15</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5" x14ac:dyDescent="0.25"/>
  <cols>
    <col min="1" max="1" width="2.7109375" customWidth="1"/>
    <col min="2" max="2" width="16" customWidth="1"/>
    <col min="3" max="3" width="11.85546875" customWidth="1"/>
    <col min="4" max="4" width="1.85546875" customWidth="1"/>
    <col min="7" max="7" width="11.85546875" customWidth="1"/>
    <col min="8" max="8" width="4.28515625" customWidth="1"/>
    <col min="25" max="25" width="5" customWidth="1"/>
    <col min="26" max="26" width="6.28515625" customWidth="1"/>
  </cols>
  <sheetData>
    <row r="6" spans="26:30" x14ac:dyDescent="0.25">
      <c r="Z6" s="61" t="s">
        <v>58</v>
      </c>
      <c r="AA6" s="61"/>
      <c r="AB6" s="61"/>
      <c r="AC6" s="61"/>
      <c r="AD6" s="61"/>
    </row>
    <row r="7" spans="26:30" x14ac:dyDescent="0.25">
      <c r="Z7" s="61"/>
      <c r="AA7" s="61"/>
      <c r="AB7" s="61"/>
      <c r="AC7" s="61"/>
      <c r="AD7" s="61"/>
    </row>
    <row r="8" spans="26:30" x14ac:dyDescent="0.25">
      <c r="Z8" s="61"/>
      <c r="AA8" s="61"/>
      <c r="AB8" s="61"/>
      <c r="AC8" s="61"/>
      <c r="AD8" s="61"/>
    </row>
    <row r="21" spans="2:7" ht="15.75" thickBot="1" x14ac:dyDescent="0.3"/>
    <row r="22" spans="2:7" x14ac:dyDescent="0.25">
      <c r="B22" s="35" t="s">
        <v>56</v>
      </c>
      <c r="C22" s="36" t="s">
        <v>49</v>
      </c>
    </row>
    <row r="23" spans="2:7" x14ac:dyDescent="0.25">
      <c r="B23" s="37" t="s">
        <v>50</v>
      </c>
      <c r="C23" s="38" t="s">
        <v>53</v>
      </c>
    </row>
    <row r="24" spans="2:7" x14ac:dyDescent="0.25">
      <c r="B24" s="37" t="s">
        <v>51</v>
      </c>
      <c r="C24" s="38" t="s">
        <v>55</v>
      </c>
    </row>
    <row r="25" spans="2:7" x14ac:dyDescent="0.25">
      <c r="B25" s="37" t="s">
        <v>52</v>
      </c>
      <c r="C25" s="38" t="s">
        <v>54</v>
      </c>
    </row>
    <row r="26" spans="2:7" x14ac:dyDescent="0.25">
      <c r="B26" s="24"/>
      <c r="C26" s="26"/>
    </row>
    <row r="27" spans="2:7" ht="15" customHeight="1" x14ac:dyDescent="0.25">
      <c r="B27" s="24"/>
      <c r="C27" s="26"/>
      <c r="E27" s="53" t="s">
        <v>57</v>
      </c>
      <c r="F27" s="53"/>
      <c r="G27" s="53"/>
    </row>
    <row r="28" spans="2:7" x14ac:dyDescent="0.25">
      <c r="B28" s="24"/>
      <c r="C28" s="26"/>
      <c r="E28" s="53"/>
      <c r="F28" s="53"/>
      <c r="G28" s="53"/>
    </row>
    <row r="29" spans="2:7" x14ac:dyDescent="0.25">
      <c r="B29" s="24"/>
      <c r="C29" s="26"/>
      <c r="E29" s="53"/>
      <c r="F29" s="53"/>
      <c r="G29" s="53"/>
    </row>
    <row r="30" spans="2:7" x14ac:dyDescent="0.25">
      <c r="B30" s="24"/>
      <c r="C30" s="26"/>
      <c r="E30" s="53"/>
      <c r="F30" s="53"/>
      <c r="G30" s="53"/>
    </row>
    <row r="31" spans="2:7" x14ac:dyDescent="0.25">
      <c r="B31" s="24"/>
      <c r="C31" s="26"/>
      <c r="E31" s="53"/>
      <c r="F31" s="53"/>
      <c r="G31" s="53"/>
    </row>
    <row r="32" spans="2:7" x14ac:dyDescent="0.25">
      <c r="B32" s="24"/>
      <c r="C32" s="26"/>
      <c r="E32" s="53"/>
      <c r="F32" s="53"/>
      <c r="G32" s="53"/>
    </row>
    <row r="33" spans="2:30" x14ac:dyDescent="0.25">
      <c r="B33" s="24"/>
      <c r="C33" s="26"/>
      <c r="E33" s="53"/>
      <c r="F33" s="53"/>
      <c r="G33" s="53"/>
    </row>
    <row r="34" spans="2:30" ht="15.75" thickBot="1" x14ac:dyDescent="0.3">
      <c r="B34" s="39"/>
      <c r="C34" s="29"/>
      <c r="E34" s="53"/>
      <c r="F34" s="53"/>
      <c r="G34" s="53"/>
    </row>
    <row r="35" spans="2:30" x14ac:dyDescent="0.25">
      <c r="E35" s="53"/>
      <c r="F35" s="53"/>
      <c r="G35" s="53"/>
    </row>
    <row r="38" spans="2:30" x14ac:dyDescent="0.25">
      <c r="Z38" s="40"/>
      <c r="AA38" s="40"/>
      <c r="AB38" s="40"/>
      <c r="AC38" s="40"/>
      <c r="AD38" s="40"/>
    </row>
    <row r="39" spans="2:30" ht="15" customHeight="1" x14ac:dyDescent="0.25">
      <c r="Z39" s="40"/>
      <c r="AA39" s="40"/>
      <c r="AB39" s="40"/>
      <c r="AC39" s="40"/>
      <c r="AD39" s="40"/>
    </row>
    <row r="40" spans="2:30" x14ac:dyDescent="0.25">
      <c r="Z40" s="40"/>
      <c r="AA40" s="40"/>
      <c r="AB40" s="40"/>
      <c r="AC40" s="40"/>
      <c r="AD40" s="40"/>
    </row>
    <row r="41" spans="2:30" x14ac:dyDescent="0.25">
      <c r="Z41" s="40"/>
      <c r="AA41" s="40"/>
      <c r="AB41" s="40"/>
      <c r="AC41" s="40"/>
      <c r="AD41" s="40"/>
    </row>
    <row r="42" spans="2:30" x14ac:dyDescent="0.25">
      <c r="Z42" s="40"/>
      <c r="AA42" s="40"/>
      <c r="AB42" s="40"/>
      <c r="AC42" s="40"/>
      <c r="AD42" s="40"/>
    </row>
    <row r="43" spans="2:30" x14ac:dyDescent="0.25">
      <c r="Z43" s="40"/>
      <c r="AA43" s="40"/>
      <c r="AB43" s="40"/>
      <c r="AC43" s="40"/>
      <c r="AD43" s="40"/>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AG11" sqref="AG11"/>
    </sheetView>
  </sheetViews>
  <sheetFormatPr defaultRowHeight="15" x14ac:dyDescent="0.2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5"/>
  <sheetViews>
    <sheetView topLeftCell="D1" zoomScale="220" zoomScaleNormal="220" workbookViewId="0">
      <selection activeCell="J4" sqref="J4"/>
    </sheetView>
  </sheetViews>
  <sheetFormatPr defaultRowHeight="15" x14ac:dyDescent="0.25"/>
  <cols>
    <col min="1" max="1" width="20.5703125" customWidth="1"/>
    <col min="2" max="5" width="8.42578125" customWidth="1"/>
  </cols>
  <sheetData>
    <row r="1" spans="1:10" x14ac:dyDescent="0.25">
      <c r="B1" s="51" t="s">
        <v>8</v>
      </c>
      <c r="C1" s="51"/>
      <c r="D1" s="52" t="s">
        <v>7</v>
      </c>
      <c r="E1" s="52"/>
      <c r="I1" t="s">
        <v>15</v>
      </c>
    </row>
    <row r="2" spans="1:10" x14ac:dyDescent="0.25">
      <c r="A2" s="5" t="s">
        <v>9</v>
      </c>
      <c r="B2" s="1" t="s">
        <v>10</v>
      </c>
      <c r="C2" s="1" t="s">
        <v>11</v>
      </c>
      <c r="D2" s="3" t="s">
        <v>12</v>
      </c>
      <c r="E2" s="3" t="s">
        <v>13</v>
      </c>
      <c r="H2" t="s">
        <v>16</v>
      </c>
      <c r="I2" s="6" t="s">
        <v>5</v>
      </c>
      <c r="J2" s="6" t="s">
        <v>6</v>
      </c>
    </row>
    <row r="3" spans="1:10" x14ac:dyDescent="0.25">
      <c r="A3" t="s">
        <v>2</v>
      </c>
      <c r="B3" s="2">
        <v>15.189</v>
      </c>
      <c r="C3" s="2">
        <v>46.134</v>
      </c>
      <c r="D3" s="4">
        <v>37.448999999999998</v>
      </c>
      <c r="E3" s="4">
        <v>26.253</v>
      </c>
      <c r="H3">
        <v>290</v>
      </c>
      <c r="I3">
        <f>I4+Table2[[#This Row],[PrintArea]]-H4</f>
        <v>327.41800000000001</v>
      </c>
      <c r="J3">
        <f>J4+Table2[[#This Row],[PrintArea]]-H4</f>
        <v>303.21000000000004</v>
      </c>
    </row>
    <row r="4" spans="1:10" x14ac:dyDescent="0.25">
      <c r="A4" t="s">
        <v>3</v>
      </c>
      <c r="B4" s="2">
        <v>10.750999999999999</v>
      </c>
      <c r="C4" s="2">
        <v>33.701999999999998</v>
      </c>
      <c r="D4" s="4">
        <v>0.113</v>
      </c>
      <c r="E4" s="4">
        <v>34.686999999999998</v>
      </c>
      <c r="H4">
        <v>315</v>
      </c>
      <c r="I4">
        <v>352.41800000000001</v>
      </c>
      <c r="J4">
        <v>328.21</v>
      </c>
    </row>
    <row r="5" spans="1:10" x14ac:dyDescent="0.25">
      <c r="A5" t="s">
        <v>34</v>
      </c>
      <c r="B5" s="2">
        <v>18.876000000000001</v>
      </c>
      <c r="C5" s="2">
        <v>31.907</v>
      </c>
      <c r="D5" s="4">
        <v>30.966999999999999</v>
      </c>
      <c r="E5" s="4">
        <v>13.055</v>
      </c>
      <c r="H5">
        <v>365</v>
      </c>
      <c r="I5">
        <f>H5-H4+I4</f>
        <v>402.41800000000001</v>
      </c>
      <c r="J5">
        <f>H5-H4+J4</f>
        <v>378.21</v>
      </c>
    </row>
    <row r="6" spans="1:10" x14ac:dyDescent="0.25">
      <c r="A6" t="s">
        <v>33</v>
      </c>
      <c r="B6" s="2">
        <v>35.875999999999998</v>
      </c>
      <c r="C6" s="2">
        <v>27.907</v>
      </c>
      <c r="D6" s="4">
        <v>32.584000000000003</v>
      </c>
      <c r="E6" s="4">
        <v>8.5779999999999994</v>
      </c>
      <c r="H6">
        <v>415</v>
      </c>
      <c r="I6">
        <f>H6-H5+I5</f>
        <v>452.41800000000001</v>
      </c>
      <c r="J6">
        <f>H6-H5+J5</f>
        <v>428.21</v>
      </c>
    </row>
    <row r="7" spans="1:10" x14ac:dyDescent="0.25">
      <c r="A7" t="s">
        <v>4</v>
      </c>
      <c r="B7" s="2"/>
      <c r="C7" s="2"/>
      <c r="D7" s="4"/>
      <c r="E7" s="4"/>
      <c r="H7">
        <v>430</v>
      </c>
      <c r="I7">
        <f>H7-H6+I6</f>
        <v>467.41800000000001</v>
      </c>
      <c r="J7">
        <f>H7-H6+J6</f>
        <v>443.21</v>
      </c>
    </row>
    <row r="8" spans="1:10" x14ac:dyDescent="0.25">
      <c r="A8" t="s">
        <v>35</v>
      </c>
      <c r="B8" s="2">
        <v>23.096</v>
      </c>
      <c r="C8" s="2">
        <v>27.661000000000001</v>
      </c>
      <c r="D8" s="4">
        <v>27.454999999999998</v>
      </c>
      <c r="E8" s="4">
        <v>9.1340000000000003</v>
      </c>
      <c r="H8">
        <v>465</v>
      </c>
      <c r="I8">
        <f>H8-H7+I7</f>
        <v>502.41800000000001</v>
      </c>
      <c r="J8">
        <f>H8-H7+J7</f>
        <v>478.21</v>
      </c>
    </row>
    <row r="9" spans="1:10" x14ac:dyDescent="0.25">
      <c r="A9" t="s">
        <v>59</v>
      </c>
      <c r="B9" s="2">
        <v>35.200000000000003</v>
      </c>
      <c r="C9" s="2">
        <v>30.103000000000002</v>
      </c>
      <c r="D9" s="4">
        <v>-23.484999999999999</v>
      </c>
      <c r="E9" s="4">
        <v>0</v>
      </c>
      <c r="H9">
        <v>515</v>
      </c>
      <c r="I9">
        <f>H9-H8+I8</f>
        <v>552.41800000000001</v>
      </c>
      <c r="J9">
        <f>H9-H8+J8</f>
        <v>528.21</v>
      </c>
    </row>
    <row r="10" spans="1:10" x14ac:dyDescent="0.25">
      <c r="H10">
        <v>565</v>
      </c>
      <c r="I10">
        <f>H10-H9+I9</f>
        <v>602.41800000000001</v>
      </c>
      <c r="J10">
        <f>H10-H9+J9</f>
        <v>578.21</v>
      </c>
    </row>
    <row r="11" spans="1:10" x14ac:dyDescent="0.25">
      <c r="H11">
        <v>615</v>
      </c>
      <c r="I11">
        <f>H11-H10+I10</f>
        <v>652.41800000000001</v>
      </c>
      <c r="J11">
        <f>H11-H10+J10</f>
        <v>628.21</v>
      </c>
    </row>
    <row r="12" spans="1:10" x14ac:dyDescent="0.25">
      <c r="H12">
        <v>665</v>
      </c>
      <c r="I12">
        <f>H12-H11+I11</f>
        <v>702.41800000000001</v>
      </c>
      <c r="J12">
        <f>H12-H11+J11</f>
        <v>678.21</v>
      </c>
    </row>
    <row r="13" spans="1:10" x14ac:dyDescent="0.25">
      <c r="H13">
        <v>715</v>
      </c>
      <c r="I13">
        <f>H13-H12+I12</f>
        <v>752.41800000000001</v>
      </c>
      <c r="J13">
        <f>H13-H12+J12</f>
        <v>728.21</v>
      </c>
    </row>
    <row r="14" spans="1:10" x14ac:dyDescent="0.25">
      <c r="H14">
        <v>765</v>
      </c>
      <c r="I14">
        <f>H14-H13+I13</f>
        <v>802.41800000000001</v>
      </c>
      <c r="J14">
        <f>H14-H13+J13</f>
        <v>778.21</v>
      </c>
    </row>
    <row r="15" spans="1:10" x14ac:dyDescent="0.25">
      <c r="H15">
        <v>815</v>
      </c>
      <c r="I15">
        <f>H15-H14+I14</f>
        <v>852.41800000000001</v>
      </c>
      <c r="J15">
        <f>H15-H14+J14</f>
        <v>828.21</v>
      </c>
    </row>
  </sheetData>
  <mergeCells count="2">
    <mergeCell ref="B1:C1"/>
    <mergeCell ref="D1:E1"/>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5" x14ac:dyDescent="0.25"/>
  <cols>
    <col min="1" max="1" width="1.42578125" customWidth="1"/>
  </cols>
  <sheetData>
    <row r="3" spans="2:30" ht="15" customHeight="1" x14ac:dyDescent="0.25">
      <c r="B3" s="55" t="s">
        <v>38</v>
      </c>
      <c r="C3" s="55"/>
      <c r="D3" s="55"/>
      <c r="E3" s="55"/>
      <c r="F3" s="55"/>
      <c r="Z3" s="55" t="s">
        <v>40</v>
      </c>
      <c r="AA3" s="55"/>
      <c r="AB3" s="55"/>
      <c r="AC3" s="55"/>
      <c r="AD3" s="55"/>
    </row>
    <row r="4" spans="2:30" x14ac:dyDescent="0.25">
      <c r="B4" s="55"/>
      <c r="C4" s="55"/>
      <c r="D4" s="55"/>
      <c r="E4" s="55"/>
      <c r="F4" s="55"/>
      <c r="Z4" s="55"/>
      <c r="AA4" s="55"/>
      <c r="AB4" s="55"/>
      <c r="AC4" s="55"/>
      <c r="AD4" s="55"/>
    </row>
    <row r="5" spans="2:30" x14ac:dyDescent="0.25">
      <c r="B5" s="59" t="s">
        <v>42</v>
      </c>
      <c r="C5" s="59"/>
      <c r="D5" s="59"/>
      <c r="E5" s="59"/>
      <c r="F5" s="59"/>
      <c r="Z5" s="55"/>
      <c r="AA5" s="55"/>
      <c r="AB5" s="55"/>
      <c r="AC5" s="55"/>
      <c r="AD5" s="55"/>
    </row>
    <row r="6" spans="2:30" x14ac:dyDescent="0.25">
      <c r="B6" s="25"/>
      <c r="C6" s="25"/>
      <c r="D6" s="25"/>
      <c r="E6" s="25"/>
      <c r="F6" s="25"/>
    </row>
    <row r="7" spans="2:30" x14ac:dyDescent="0.25">
      <c r="B7" s="25"/>
      <c r="C7" s="25"/>
      <c r="D7" s="25"/>
      <c r="E7" s="25"/>
      <c r="F7" s="25"/>
    </row>
    <row r="8" spans="2:30" ht="15" customHeight="1" x14ac:dyDescent="0.25">
      <c r="B8" s="55" t="s">
        <v>39</v>
      </c>
      <c r="C8" s="55"/>
      <c r="D8" s="55"/>
      <c r="E8" s="55"/>
      <c r="F8" s="55"/>
    </row>
    <row r="9" spans="2:30" x14ac:dyDescent="0.25">
      <c r="B9" s="55"/>
      <c r="C9" s="55"/>
      <c r="D9" s="55"/>
      <c r="E9" s="55"/>
      <c r="F9" s="55"/>
    </row>
    <row r="10" spans="2:30" x14ac:dyDescent="0.25">
      <c r="B10" s="55"/>
      <c r="C10" s="55"/>
      <c r="D10" s="55"/>
      <c r="E10" s="55"/>
      <c r="F10" s="55"/>
    </row>
    <row r="11" spans="2:30" ht="15.75" x14ac:dyDescent="0.25">
      <c r="B11" s="56" t="str">
        <f>HYPERLINK("https://betrue3d.dk/rpi-and-duet-3-why-and-how/?fbclid=IwAR16IzLQhu4W4G6IMp81qFp3ousTRf1AjmVV-9iawk4osm4pF1tQDGAXfwg","-&gt; Duet &amp; Raspberry Pi &lt;-")</f>
        <v>-&gt; Duet &amp; Raspberry Pi &lt;-</v>
      </c>
      <c r="C11" s="57"/>
      <c r="D11" s="57"/>
      <c r="E11" s="57"/>
      <c r="F11" s="57"/>
    </row>
    <row r="12" spans="2:30" x14ac:dyDescent="0.25">
      <c r="B12" s="34"/>
      <c r="C12" s="34"/>
      <c r="D12" s="34"/>
      <c r="E12" s="34"/>
      <c r="F12" s="34"/>
    </row>
    <row r="13" spans="2:30" ht="15" customHeight="1" x14ac:dyDescent="0.25">
      <c r="B13" s="25"/>
      <c r="C13" s="25"/>
      <c r="D13" s="25"/>
      <c r="E13" s="25"/>
      <c r="F13" s="25"/>
      <c r="Z13" s="53" t="s">
        <v>41</v>
      </c>
      <c r="AA13" s="53"/>
      <c r="AB13" s="53"/>
      <c r="AC13" s="53"/>
      <c r="AD13" s="53"/>
    </row>
    <row r="14" spans="2:30" ht="15" customHeight="1" x14ac:dyDescent="0.25">
      <c r="B14" s="55" t="s">
        <v>43</v>
      </c>
      <c r="C14" s="55"/>
      <c r="D14" s="55"/>
      <c r="E14" s="55"/>
      <c r="F14" s="55"/>
      <c r="Z14" s="53"/>
      <c r="AA14" s="53"/>
      <c r="AB14" s="53"/>
      <c r="AC14" s="53"/>
      <c r="AD14" s="53"/>
    </row>
    <row r="15" spans="2:30" x14ac:dyDescent="0.25">
      <c r="B15" s="55"/>
      <c r="C15" s="55"/>
      <c r="D15" s="55"/>
      <c r="E15" s="55"/>
      <c r="F15" s="55"/>
      <c r="Z15" s="53"/>
      <c r="AA15" s="53"/>
      <c r="AB15" s="53"/>
      <c r="AC15" s="53"/>
      <c r="AD15" s="53"/>
    </row>
    <row r="16" spans="2:30" x14ac:dyDescent="0.25">
      <c r="B16" s="55"/>
      <c r="C16" s="55"/>
      <c r="D16" s="55"/>
      <c r="E16" s="55"/>
      <c r="F16" s="55"/>
      <c r="Z16" s="53"/>
      <c r="AA16" s="53"/>
      <c r="AB16" s="53"/>
      <c r="AC16" s="53"/>
      <c r="AD16" s="53"/>
    </row>
    <row r="17" spans="2:30" x14ac:dyDescent="0.25">
      <c r="B17" s="55"/>
      <c r="C17" s="55"/>
      <c r="D17" s="55"/>
      <c r="E17" s="55"/>
      <c r="F17" s="55"/>
      <c r="Z17" s="53"/>
      <c r="AA17" s="53"/>
      <c r="AB17" s="53"/>
      <c r="AC17" s="53"/>
      <c r="AD17" s="53"/>
    </row>
    <row r="18" spans="2:30" x14ac:dyDescent="0.25">
      <c r="B18" s="25"/>
      <c r="C18" s="25"/>
      <c r="D18" s="25"/>
      <c r="E18" s="25"/>
      <c r="F18" s="25"/>
      <c r="Z18" s="53"/>
      <c r="AA18" s="53"/>
      <c r="AB18" s="53"/>
      <c r="AC18" s="53"/>
      <c r="AD18" s="53"/>
    </row>
    <row r="19" spans="2:30" x14ac:dyDescent="0.25">
      <c r="B19" s="25"/>
      <c r="C19" s="25"/>
      <c r="D19" s="25"/>
      <c r="E19" s="25"/>
      <c r="F19" s="25"/>
      <c r="Z19" s="53"/>
      <c r="AA19" s="53"/>
      <c r="AB19" s="53"/>
      <c r="AC19" s="53"/>
      <c r="AD19" s="53"/>
    </row>
    <row r="20" spans="2:30" ht="15" customHeight="1" x14ac:dyDescent="0.25">
      <c r="B20" s="55" t="s">
        <v>45</v>
      </c>
      <c r="C20" s="55"/>
      <c r="D20" s="55"/>
      <c r="E20" s="55"/>
      <c r="F20" s="55"/>
      <c r="Z20" s="53"/>
      <c r="AA20" s="53"/>
      <c r="AB20" s="53"/>
      <c r="AC20" s="53"/>
      <c r="AD20" s="53"/>
    </row>
    <row r="21" spans="2:30" x14ac:dyDescent="0.25">
      <c r="B21" s="55"/>
      <c r="C21" s="55"/>
      <c r="D21" s="55"/>
      <c r="E21" s="55"/>
      <c r="F21" s="55"/>
      <c r="Z21" s="53"/>
      <c r="AA21" s="53"/>
      <c r="AB21" s="53"/>
      <c r="AC21" s="53"/>
      <c r="AD21" s="53"/>
    </row>
    <row r="22" spans="2:30" x14ac:dyDescent="0.25">
      <c r="B22" s="55"/>
      <c r="C22" s="55"/>
      <c r="D22" s="55"/>
      <c r="E22" s="55"/>
      <c r="F22" s="55"/>
      <c r="Z22" s="53"/>
      <c r="AA22" s="53"/>
      <c r="AB22" s="53"/>
      <c r="AC22" s="53"/>
      <c r="AD22" s="53"/>
    </row>
    <row r="23" spans="2:30" x14ac:dyDescent="0.25">
      <c r="B23" s="55"/>
      <c r="C23" s="55"/>
      <c r="D23" s="55"/>
      <c r="E23" s="55"/>
      <c r="F23" s="55"/>
      <c r="Z23" s="53"/>
      <c r="AA23" s="53"/>
      <c r="AB23" s="53"/>
      <c r="AC23" s="53"/>
      <c r="AD23" s="53"/>
    </row>
    <row r="24" spans="2:30" x14ac:dyDescent="0.25">
      <c r="B24" s="55"/>
      <c r="C24" s="55"/>
      <c r="D24" s="55"/>
      <c r="E24" s="55"/>
      <c r="F24" s="55"/>
      <c r="Z24" s="53"/>
      <c r="AA24" s="53"/>
      <c r="AB24" s="53"/>
      <c r="AC24" s="53"/>
      <c r="AD24" s="53"/>
    </row>
    <row r="25" spans="2:30" x14ac:dyDescent="0.25">
      <c r="B25" s="55"/>
      <c r="C25" s="55"/>
      <c r="D25" s="55"/>
      <c r="E25" s="55"/>
      <c r="F25" s="55"/>
      <c r="Z25" s="53"/>
      <c r="AA25" s="53"/>
      <c r="AB25" s="53"/>
      <c r="AC25" s="53"/>
      <c r="AD25" s="53"/>
    </row>
    <row r="26" spans="2:30" ht="15.75" x14ac:dyDescent="0.25">
      <c r="B26" s="55"/>
      <c r="C26" s="55"/>
      <c r="D26" s="55"/>
      <c r="E26" s="55"/>
      <c r="F26" s="55"/>
      <c r="Z26" s="58" t="str">
        <f>HYPERLINK("https://duet3d.dozuki.com/Wiki/Gcode#Section_M911_Configure_auto_save_on_loss_of_power","Read more: -&gt; M911 Gcode &lt;-")</f>
        <v>Read more: -&gt; M911 Gcode &lt;-</v>
      </c>
      <c r="AA26" s="58"/>
      <c r="AB26" s="58"/>
      <c r="AC26" s="58"/>
      <c r="AD26" s="58"/>
    </row>
    <row r="29" spans="2:30" ht="15" customHeight="1" x14ac:dyDescent="0.25">
      <c r="B29" s="54" t="s">
        <v>44</v>
      </c>
      <c r="C29" s="54"/>
      <c r="D29" s="54"/>
      <c r="E29" s="54"/>
      <c r="F29" s="54"/>
      <c r="Z29" s="60" t="s">
        <v>46</v>
      </c>
      <c r="AA29" s="60"/>
      <c r="AB29" s="60"/>
      <c r="AC29" s="60"/>
      <c r="AD29" s="60"/>
    </row>
    <row r="30" spans="2:30" x14ac:dyDescent="0.25">
      <c r="B30" s="54"/>
      <c r="C30" s="54"/>
      <c r="D30" s="54"/>
      <c r="E30" s="54"/>
      <c r="F30" s="54"/>
      <c r="Z30" s="60"/>
      <c r="AA30" s="60"/>
      <c r="AB30" s="60"/>
      <c r="AC30" s="60"/>
      <c r="AD30" s="60"/>
    </row>
    <row r="31" spans="2:30" x14ac:dyDescent="0.25">
      <c r="B31" s="54"/>
      <c r="C31" s="54"/>
      <c r="D31" s="54"/>
      <c r="E31" s="54"/>
      <c r="F31" s="54"/>
      <c r="Z31" s="60"/>
      <c r="AA31" s="60"/>
      <c r="AB31" s="60"/>
      <c r="AC31" s="60"/>
      <c r="AD31" s="60"/>
    </row>
    <row r="32" spans="2:30" x14ac:dyDescent="0.25">
      <c r="Z32" s="60"/>
      <c r="AA32" s="60"/>
      <c r="AB32" s="60"/>
      <c r="AC32" s="60"/>
      <c r="AD32" s="60"/>
    </row>
    <row r="33" spans="2:30" x14ac:dyDescent="0.25">
      <c r="Z33" s="60"/>
      <c r="AA33" s="60"/>
      <c r="AB33" s="60"/>
      <c r="AC33" s="60"/>
      <c r="AD33" s="60"/>
    </row>
    <row r="34" spans="2:30" x14ac:dyDescent="0.25">
      <c r="B34" s="53" t="s">
        <v>47</v>
      </c>
      <c r="C34" s="53"/>
      <c r="D34" s="53"/>
      <c r="E34" s="53"/>
      <c r="F34" s="53"/>
      <c r="Z34" s="60"/>
      <c r="AA34" s="60"/>
      <c r="AB34" s="60"/>
      <c r="AC34" s="60"/>
      <c r="AD34" s="60"/>
    </row>
    <row r="35" spans="2:30" x14ac:dyDescent="0.25">
      <c r="B35" s="53"/>
      <c r="C35" s="53"/>
      <c r="D35" s="53"/>
      <c r="E35" s="53"/>
      <c r="F35" s="53"/>
      <c r="Z35" s="60"/>
      <c r="AA35" s="60"/>
      <c r="AB35" s="60"/>
      <c r="AC35" s="60"/>
      <c r="AD35" s="60"/>
    </row>
    <row r="36" spans="2:30" x14ac:dyDescent="0.25">
      <c r="B36" s="53"/>
      <c r="C36" s="53"/>
      <c r="D36" s="53"/>
      <c r="E36" s="53"/>
      <c r="F36" s="53"/>
      <c r="Z36" s="60"/>
      <c r="AA36" s="60"/>
      <c r="AB36" s="60"/>
      <c r="AC36" s="60"/>
      <c r="AD36" s="60"/>
    </row>
    <row r="37" spans="2:30" ht="15" customHeight="1" x14ac:dyDescent="0.25">
      <c r="B37" s="53"/>
      <c r="C37" s="53"/>
      <c r="D37" s="53"/>
      <c r="E37" s="53"/>
      <c r="F37" s="53"/>
      <c r="Z37" s="60"/>
      <c r="AA37" s="60"/>
      <c r="AB37" s="60"/>
      <c r="AC37" s="60"/>
      <c r="AD37" s="60"/>
    </row>
    <row r="38" spans="2:30" x14ac:dyDescent="0.25">
      <c r="Z38" s="60"/>
      <c r="AA38" s="60"/>
      <c r="AB38" s="60"/>
      <c r="AC38" s="60"/>
      <c r="AD38" s="60"/>
    </row>
    <row r="39" spans="2:30" x14ac:dyDescent="0.25">
      <c r="Z39" s="60"/>
      <c r="AA39" s="60"/>
      <c r="AB39" s="60"/>
      <c r="AC39" s="60"/>
      <c r="AD39" s="60"/>
    </row>
    <row r="40" spans="2:30" ht="15" customHeight="1" x14ac:dyDescent="0.25">
      <c r="B40" s="53" t="s">
        <v>48</v>
      </c>
      <c r="C40" s="53"/>
      <c r="D40" s="53"/>
      <c r="E40" s="53"/>
      <c r="F40" s="53"/>
      <c r="Z40" s="60"/>
      <c r="AA40" s="60"/>
      <c r="AB40" s="60"/>
      <c r="AC40" s="60"/>
      <c r="AD40" s="60"/>
    </row>
    <row r="41" spans="2:30" x14ac:dyDescent="0.25">
      <c r="B41" s="53"/>
      <c r="C41" s="53"/>
      <c r="D41" s="53"/>
      <c r="E41" s="53"/>
      <c r="F41" s="53"/>
      <c r="Z41" s="60"/>
      <c r="AA41" s="60"/>
      <c r="AB41" s="60"/>
      <c r="AC41" s="60"/>
      <c r="AD41" s="60"/>
    </row>
    <row r="42" spans="2:30" x14ac:dyDescent="0.25">
      <c r="B42" s="53"/>
      <c r="C42" s="53"/>
      <c r="D42" s="53"/>
      <c r="E42" s="53"/>
      <c r="F42" s="53"/>
      <c r="Z42" s="60"/>
      <c r="AA42" s="60"/>
      <c r="AB42" s="60"/>
      <c r="AC42" s="60"/>
      <c r="AD42" s="60"/>
    </row>
    <row r="43" spans="2:30" x14ac:dyDescent="0.25">
      <c r="B43" s="53"/>
      <c r="C43" s="53"/>
      <c r="D43" s="53"/>
      <c r="E43" s="53"/>
      <c r="F43" s="53"/>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Calculator</vt:lpstr>
      <vt:lpstr>NIMBLE_KRYO</vt:lpstr>
      <vt:lpstr>BMG_AQUA</vt:lpstr>
      <vt:lpstr>BMG_KRYO</vt:lpstr>
      <vt:lpstr>HEMERA</vt:lpstr>
      <vt:lpstr>HEMERA_TOPMOUNT</vt:lpstr>
      <vt:lpstr>BMG_MGN9</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2020-09-09T14:38:06Z</dcterms:modified>
</cp:coreProperties>
</file>