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\Documents\GitHub\HevORT\"/>
    </mc:Choice>
  </mc:AlternateContent>
  <xr:revisionPtr revIDLastSave="0" documentId="13_ncr:1_{DD6DE34B-DB5D-43E7-BDF9-2698110D43A2}" xr6:coauthVersionLast="45" xr6:coauthVersionMax="45" xr10:uidLastSave="{00000000-0000-0000-0000-000000000000}"/>
  <bookViews>
    <workbookView xWindow="-120" yWindow="-120" windowWidth="29040" windowHeight="16440" activeTab="1" xr2:uid="{2DD4E541-7648-4A97-AB5A-A9C0E0660C31}"/>
  </bookViews>
  <sheets>
    <sheet name="FRAMECALCULATOR" sheetId="1" r:id="rId1"/>
    <sheet name="BED Holes Location" sheetId="2" r:id="rId2"/>
  </sheets>
  <definedNames>
    <definedName name="_xlnm._FilterDatabase" localSheetId="0" hidden="1">FRAMECALCULATOR!$C$7:$H$7</definedName>
  </definedNames>
  <calcPr calcId="191029"/>
  <pivotCaches>
    <pivotCache cacheId="3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" l="1"/>
  <c r="Q15" i="2"/>
  <c r="P5" i="2"/>
  <c r="Q5" i="2"/>
  <c r="Q14" i="2" s="1"/>
  <c r="P6" i="2"/>
  <c r="Q6" i="2"/>
  <c r="Q11" i="2" s="1"/>
  <c r="Q10" i="2" l="1"/>
  <c r="Q46" i="1"/>
  <c r="G38" i="1" l="1"/>
  <c r="M41" i="1" l="1"/>
  <c r="M42" i="1" s="1"/>
  <c r="M43" i="1" s="1"/>
  <c r="M44" i="1" s="1"/>
  <c r="M45" i="1" s="1"/>
  <c r="M46" i="1" s="1"/>
  <c r="M47" i="1" s="1"/>
  <c r="O42" i="1"/>
  <c r="O43" i="1" s="1"/>
  <c r="O44" i="1" s="1"/>
  <c r="O45" i="1" s="1"/>
  <c r="O46" i="1" s="1"/>
  <c r="O47" i="1" s="1"/>
  <c r="O41" i="1"/>
  <c r="G49" i="1"/>
  <c r="G48" i="1"/>
  <c r="G47" i="1"/>
  <c r="G46" i="1"/>
  <c r="G45" i="1"/>
  <c r="G44" i="1"/>
  <c r="G43" i="1"/>
  <c r="G42" i="1"/>
  <c r="G39" i="1"/>
  <c r="G35" i="1"/>
  <c r="G34" i="1"/>
  <c r="G33" i="1"/>
  <c r="G32" i="1"/>
  <c r="G31" i="1"/>
  <c r="G30" i="1"/>
  <c r="G29" i="1"/>
  <c r="G27" i="1"/>
  <c r="G26" i="1"/>
  <c r="G25" i="1"/>
  <c r="G24" i="1"/>
  <c r="G22" i="1"/>
  <c r="G21" i="1"/>
  <c r="G20" i="1"/>
  <c r="G19" i="1"/>
  <c r="G16" i="1"/>
  <c r="G13" i="1"/>
  <c r="G12" i="1"/>
  <c r="G9" i="1"/>
  <c r="G8" i="1"/>
  <c r="F3" i="1"/>
  <c r="G28" i="1" s="1"/>
  <c r="G14" i="1" l="1"/>
  <c r="G11" i="1"/>
  <c r="G50" i="1"/>
  <c r="G36" i="1"/>
  <c r="G37" i="1"/>
  <c r="G23" i="1"/>
  <c r="G41" i="1"/>
  <c r="G10" i="1"/>
  <c r="G18" i="1"/>
  <c r="G15" i="1"/>
  <c r="G40" i="1"/>
  <c r="G17" i="1"/>
</calcChain>
</file>

<file path=xl/sharedStrings.xml><?xml version="1.0" encoding="utf-8"?>
<sst xmlns="http://schemas.openxmlformats.org/spreadsheetml/2006/main" count="269" uniqueCount="124">
  <si>
    <t>Desired Print Area</t>
  </si>
  <si>
    <t>STD</t>
  </si>
  <si>
    <t>X</t>
  </si>
  <si>
    <t>Y</t>
  </si>
  <si>
    <t>Same as X to ensure ZR arm alignment</t>
  </si>
  <si>
    <t>Z</t>
  </si>
  <si>
    <t>Summary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</si>
  <si>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</si>
  <si>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</si>
  <si>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</si>
  <si>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</si>
  <si>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</si>
  <si>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</si>
  <si>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</si>
  <si>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</si>
  <si>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</si>
  <si>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</si>
  <si>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</si>
  <si>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</si>
  <si>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</si>
  <si>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</si>
  <si>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</si>
  <si>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</si>
  <si>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</si>
  <si>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</si>
  <si>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</si>
  <si>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</si>
  <si>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</si>
  <si>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</si>
  <si>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</si>
  <si>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</si>
  <si>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</si>
  <si>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</si>
  <si>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</si>
  <si>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</si>
  <si>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</si>
  <si>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</si>
  <si>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</si>
  <si>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</si>
  <si>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</si>
  <si>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</si>
  <si>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</si>
  <si>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</si>
  <si>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</si>
  <si>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</si>
  <si>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</si>
  <si>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</si>
  <si>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</si>
  <si>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</si>
  <si>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</si>
  <si>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</si>
  <si>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</si>
  <si>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</si>
  <si>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</si>
  <si>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</si>
  <si>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</si>
  <si>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</si>
  <si>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</si>
  <si>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MIC6 Alu 6mm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</si>
  <si>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</si>
  <si>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</si>
  <si>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</si>
  <si>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</si>
  <si>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</si>
  <si>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</si>
  <si>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</si>
  <si>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</si>
  <si>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</si>
  <si>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</si>
  <si>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</si>
  <si>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</si>
  <si>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</si>
  <si>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</si>
  <si>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</si>
  <si>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</si>
  <si>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</si>
  <si>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</si>
  <si>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</si>
  <si>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</si>
  <si>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</si>
  <si>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</si>
  <si>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</si>
  <si>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</si>
  <si>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</si>
  <si>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</si>
  <si>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</si>
  <si>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</si>
  <si>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</si>
  <si>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</si>
  <si>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</si>
  <si>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XYRails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</si>
  <si>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</si>
  <si>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</si>
  <si>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</si>
  <si>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</si>
  <si>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</si>
  <si>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</si>
  <si>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</si>
  <si>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</si>
  <si>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</si>
  <si>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</si>
  <si>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</si>
  <si>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</si>
  <si>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</si>
  <si>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</si>
  <si>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</si>
  <si>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</si>
  <si>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In order to obtain standard MGN rails and ball screw lengths, use here below proposed values</t>
  </si>
  <si>
    <t>XY</t>
  </si>
  <si>
    <t>1. Adjust the Desired X dimension (Y will be adjusted automatically)*</t>
  </si>
  <si>
    <t>(*) NOTE</t>
  </si>
  <si>
    <t>3. Right-Click in the table above and do "Refresh"</t>
  </si>
  <si>
    <t>X Axis Support</t>
  </si>
  <si>
    <t>Track_X_2020Profile</t>
  </si>
  <si>
    <t>X axis support aluminum profile 2020</t>
  </si>
  <si>
    <t>Frame &amp; Friends Calculator</t>
  </si>
  <si>
    <t>XY_Belts</t>
  </si>
  <si>
    <t>Upper and Lower Belts</t>
  </si>
  <si>
    <t>Gates GT2 PowerGrip Belt</t>
  </si>
  <si>
    <t>GT2 Belt</t>
  </si>
  <si>
    <t>As eneterd on the previous sheet:</t>
  </si>
  <si>
    <t>Bed Size</t>
  </si>
  <si>
    <t>Mounting Hole Spacing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</si>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</sst>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BFC96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7" fillId="0" borderId="0" xfId="0" applyFont="1" applyFill="1"/>
    <xf numFmtId="0" fontId="0" fillId="7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13" fillId="8" borderId="23" xfId="0" applyFont="1" applyFill="1" applyBorder="1" applyAlignment="1">
      <alignment horizontal="center"/>
    </xf>
    <xf numFmtId="0" fontId="13" fillId="8" borderId="24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3" fillId="11" borderId="24" xfId="0" applyFont="1" applyFill="1" applyBorder="1" applyAlignment="1">
      <alignment horizontal="center"/>
    </xf>
    <xf numFmtId="0" fontId="11" fillId="10" borderId="25" xfId="0" applyFont="1" applyFill="1" applyBorder="1" applyAlignment="1">
      <alignment horizontal="center"/>
    </xf>
    <xf numFmtId="0" fontId="3" fillId="11" borderId="26" xfId="0" applyFont="1" applyFill="1" applyBorder="1" applyAlignment="1">
      <alignment horizontal="center"/>
    </xf>
  </cellXfs>
  <cellStyles count="1">
    <cellStyle name="Normal" xfId="0" builtinId="0"/>
  </cellStyles>
  <dxfs count="30"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general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</dxfs>
  <tableStyles count="0" defaultTableStyle="TableStyleMedium2" defaultPivotStyle="PivotStyleLight16"/>
  <colors>
    <mruColors>
      <color rgb="FFEBFC96"/>
      <color rgb="FFD1F810"/>
      <color rgb="FF00FFFF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31750</xdr:rowOff>
    </xdr:from>
    <xdr:to>
      <xdr:col>3</xdr:col>
      <xdr:colOff>455083</xdr:colOff>
      <xdr:row>4</xdr:row>
      <xdr:rowOff>111125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19</xdr:col>
      <xdr:colOff>527050</xdr:colOff>
      <xdr:row>5</xdr:row>
      <xdr:rowOff>9525</xdr:rowOff>
    </xdr:from>
    <xdr:to>
      <xdr:col>33</xdr:col>
      <xdr:colOff>16165</xdr:colOff>
      <xdr:row>47</xdr:row>
      <xdr:rowOff>73565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842143-C9D1-4021-AD05-10C5B1893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50" y="1273175"/>
          <a:ext cx="8010814" cy="8039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515541</xdr:colOff>
      <xdr:row>38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63B089-26CB-41CA-9003-31A6CAD6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9941" cy="7772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4017.03537395833" createdVersion="6" refreshedVersion="6" minRefreshableVersion="3" recordCount="43" xr:uid="{EE21856B-4584-42FE-9CE7-DE41726CCFEE}">
  <cacheSource type="worksheet">
    <worksheetSource ref="C7:H50" sheet="FRAMECALCULATOR"/>
  </cacheSource>
  <cacheFields count="6"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7">
        <s v="3030 Extrusion"/>
        <s v="2020 Extrusion"/>
        <s v="MIC6 Alu 6mm"/>
        <s v="MGN12C Rail"/>
        <s v="MGN12H Rail"/>
        <s v="SFU1204 Screw"/>
        <s v="GT2 Belt"/>
      </sharedItems>
    </cacheField>
    <cacheField name="Length mm" numFmtId="0">
      <sharedItems containsSemiMixedTypes="0" containsString="0" containsNumber="1" containsInteger="1" minValue="140" maxValue="5600" count="29">
        <n v="420"/>
        <n v="410"/>
        <n v="880"/>
        <n v="140"/>
        <n v="510"/>
        <n v="260"/>
        <n v="320"/>
        <n v="431"/>
        <n v="340"/>
        <n v="400"/>
        <n v="385"/>
        <n v="450"/>
        <n v="150"/>
        <n v="4000"/>
        <n v="710" u="1"/>
        <n v="1080" u="1"/>
        <n v="600" u="1"/>
        <n v="1130" u="1"/>
        <n v="631" u="1"/>
        <n v="760" u="1"/>
        <n v="650" u="1"/>
        <n v="540" u="1"/>
        <n v="585" u="1"/>
        <n v="520" u="1"/>
        <n v="610" u="1"/>
        <n v="700" u="1"/>
        <n v="5600" u="1"/>
        <n v="460" u="1"/>
        <n v="620" u="1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Frame"/>
    <s v="HHB"/>
    <s v="Horizontal_High_Back"/>
    <x v="0"/>
    <x v="0"/>
    <n v="1"/>
  </r>
  <r>
    <s v="Frame"/>
    <s v="HHF"/>
    <s v="Horizontal_High_Front"/>
    <x v="0"/>
    <x v="0"/>
    <n v="1"/>
  </r>
  <r>
    <s v="Frame"/>
    <s v="HHL"/>
    <s v="Horizontal_High_Left"/>
    <x v="0"/>
    <x v="1"/>
    <n v="1"/>
  </r>
  <r>
    <s v="Frame"/>
    <s v="HHR"/>
    <s v="Horizontal_High_Right"/>
    <x v="0"/>
    <x v="1"/>
    <n v="1"/>
  </r>
  <r>
    <s v="Frame"/>
    <s v="HLB"/>
    <s v="Horizontal_Low_Back"/>
    <x v="0"/>
    <x v="0"/>
    <n v="1"/>
  </r>
  <r>
    <s v="Frame"/>
    <s v="HLF"/>
    <s v="Horizontal_Low_Front"/>
    <x v="0"/>
    <x v="0"/>
    <n v="1"/>
  </r>
  <r>
    <s v="Frame"/>
    <s v="HLL"/>
    <s v="Horizontal_Low_Left"/>
    <x v="0"/>
    <x v="1"/>
    <n v="1"/>
  </r>
  <r>
    <s v="Frame"/>
    <s v="HLR"/>
    <s v="Horizontal_Low_Right"/>
    <x v="0"/>
    <x v="1"/>
    <n v="1"/>
  </r>
  <r>
    <s v="Frame"/>
    <s v="HMB"/>
    <s v="Horizontal_Mid_Back"/>
    <x v="0"/>
    <x v="0"/>
    <n v="1"/>
  </r>
  <r>
    <s v="Frame"/>
    <s v="HML"/>
    <s v="Horizontal_Mid_Left"/>
    <x v="0"/>
    <x v="1"/>
    <n v="1"/>
  </r>
  <r>
    <s v="Frame"/>
    <s v="HMR"/>
    <s v="Horizontal_Mid_Right"/>
    <x v="0"/>
    <x v="1"/>
    <n v="1"/>
  </r>
  <r>
    <s v="Frame"/>
    <s v="VBL"/>
    <s v="Vertical_Back_Left"/>
    <x v="0"/>
    <x v="2"/>
    <n v="1"/>
  </r>
  <r>
    <s v="Frame"/>
    <s v="VBR"/>
    <s v="Vertical_Back_Right"/>
    <x v="0"/>
    <x v="2"/>
    <n v="1"/>
  </r>
  <r>
    <s v="Frame"/>
    <s v="VFL"/>
    <s v="Vertical_Front_Left"/>
    <x v="0"/>
    <x v="2"/>
    <n v="1"/>
  </r>
  <r>
    <s v="Frame"/>
    <s v="VFR"/>
    <s v="Vertical_Front_Right"/>
    <x v="0"/>
    <x v="2"/>
    <n v="1"/>
  </r>
  <r>
    <s v="Xtension_ElectronicBay"/>
    <s v="XHH"/>
    <s v="Xtension_Horizontal_High_Right"/>
    <x v="0"/>
    <x v="1"/>
    <n v="1"/>
  </r>
  <r>
    <s v="Xtension_ElectronicBay"/>
    <s v="XHHB"/>
    <s v="Xtension_Horizontal_High_Back"/>
    <x v="0"/>
    <x v="3"/>
    <n v="1"/>
  </r>
  <r>
    <s v="Xtension_ElectronicBay"/>
    <s v="XHHF"/>
    <s v="Xtension_Horizontal_High_Front"/>
    <x v="0"/>
    <x v="3"/>
    <n v="1"/>
  </r>
  <r>
    <s v="Xtension_ElectronicBay"/>
    <s v="XHLB"/>
    <s v="Xtension_Horizontal_Low_Back"/>
    <x v="0"/>
    <x v="3"/>
    <n v="1"/>
  </r>
  <r>
    <s v="Xtension_ElectronicBay"/>
    <s v="XHLF"/>
    <s v="Xtension_Horizontal_Low_Front"/>
    <x v="0"/>
    <x v="3"/>
    <n v="1"/>
  </r>
  <r>
    <s v="Xtension_ElectronicBay"/>
    <s v="XHLR"/>
    <s v="Xtension_Horizontal_Low_Right"/>
    <x v="0"/>
    <x v="1"/>
    <n v="1"/>
  </r>
  <r>
    <s v="Xtension_ElectronicBay"/>
    <s v="XVBR"/>
    <s v="Xtension_Vertical_Back_Right"/>
    <x v="0"/>
    <x v="2"/>
    <n v="1"/>
  </r>
  <r>
    <s v="Xtension_ElectronicBay"/>
    <s v="XVF"/>
    <s v="Xtension_Vertical_Front"/>
    <x v="0"/>
    <x v="2"/>
    <n v="1"/>
  </r>
  <r>
    <s v="ZR_Support"/>
    <s v="VFL_ZR"/>
    <s v="ZR Doubler Vertical_Front_Left"/>
    <x v="0"/>
    <x v="4"/>
    <n v="1"/>
  </r>
  <r>
    <s v="ZR_Support"/>
    <s v="VFR_ZR"/>
    <s v="ZR Doubler Vertical_Front_Right"/>
    <x v="0"/>
    <x v="4"/>
    <n v="1"/>
  </r>
  <r>
    <s v="ZR_Support"/>
    <s v="VRR_ZR"/>
    <s v="ZR Doubler Vertical_Rear"/>
    <x v="0"/>
    <x v="4"/>
    <n v="1"/>
  </r>
  <r>
    <s v="BedFrame"/>
    <s v="BedFR"/>
    <s v="BedFrame Front"/>
    <x v="1"/>
    <x v="5"/>
    <n v="1"/>
  </r>
  <r>
    <s v="BedFrame"/>
    <s v="BedRR"/>
    <s v="BedFrame Rear"/>
    <x v="1"/>
    <x v="5"/>
    <n v="1"/>
  </r>
  <r>
    <s v="BedFrame"/>
    <s v="BedLH"/>
    <s v="BedFrame Left"/>
    <x v="1"/>
    <x v="6"/>
    <n v="1"/>
  </r>
  <r>
    <s v="BedFrame"/>
    <s v="BedRH"/>
    <s v="BedFrame Right"/>
    <x v="1"/>
    <x v="6"/>
    <n v="1"/>
  </r>
  <r>
    <s v="X Axis Support"/>
    <s v="Track_X_2020Profile"/>
    <s v="X axis support aluminum profile 2020"/>
    <x v="1"/>
    <x v="7"/>
    <n v="1"/>
  </r>
  <r>
    <s v="BedPlate"/>
    <s v="BedPlate"/>
    <s v="Bed Plate (Square)"/>
    <x v="2"/>
    <x v="8"/>
    <n v="1"/>
  </r>
  <r>
    <s v="XYRails"/>
    <s v="Y_MGN12C_Left"/>
    <s v="MGN12 Rail with MGNC (Compact Bloc)"/>
    <x v="3"/>
    <x v="9"/>
    <n v="1"/>
  </r>
  <r>
    <s v="XYRails"/>
    <s v="Y_MGN12C_Right"/>
    <s v="MGN12 Rail with MGNC (Compact Bloc)"/>
    <x v="3"/>
    <x v="9"/>
    <n v="1"/>
  </r>
  <r>
    <s v="XYRails"/>
    <s v="X_MGN12H"/>
    <s v="MGN12 Rail with MGN12H (Normal Bloc)"/>
    <x v="4"/>
    <x v="10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FL"/>
    <s v="MGN12 Rail with MGN12H (Normal Bloc)"/>
    <x v="4"/>
    <x v="11"/>
    <n v="1"/>
  </r>
  <r>
    <s v="ZR_Motion"/>
    <s v="ZR_MGN12H_BED"/>
    <s v="MGN12 Rail with MGN12H (Normal Bloc)"/>
    <x v="4"/>
    <x v="12"/>
    <n v="3"/>
  </r>
  <r>
    <s v="ZR_Motion"/>
    <s v="ZR_SFU1204_FL"/>
    <s v="Ball Screw SFU1204 Front Left"/>
    <x v="5"/>
    <x v="11"/>
    <n v="1"/>
  </r>
  <r>
    <s v="ZR_Motion"/>
    <s v="ZR_SFU1204_FR"/>
    <s v="Ball Screw SFU1204 Front Right"/>
    <x v="5"/>
    <x v="11"/>
    <n v="1"/>
  </r>
  <r>
    <s v="ZR_Motion"/>
    <s v="ZR_SFU1204_RR"/>
    <s v="Ball Screw SFU1204 Front Rear"/>
    <x v="5"/>
    <x v="11"/>
    <n v="1"/>
  </r>
  <r>
    <s v="XY_Belts"/>
    <s v="Upper and Lower Belts"/>
    <s v="Gates GT2 PowerGrip Belt"/>
    <x v="6"/>
    <x v="1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C6CC85-CA6D-48DC-B3E5-974B9FFE69AC}" name="PivotTable2" cacheId="39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O7:Q30" firstHeaderRow="2" firstDataRow="2" firstDataCol="2"/>
  <pivotFields count="6"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7">
        <item x="1"/>
        <item x="0"/>
        <item x="3"/>
        <item x="4"/>
        <item x="2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0">
        <item x="12"/>
        <item x="5"/>
        <item x="6"/>
        <item x="8"/>
        <item x="10"/>
        <item x="9"/>
        <item x="1"/>
        <item x="0"/>
        <item x="11"/>
        <item x="3"/>
        <item x="7"/>
        <item x="2"/>
        <item x="4"/>
        <item x="13"/>
        <item m="1" x="28"/>
        <item m="1" x="24"/>
        <item m="1" x="27"/>
        <item m="1" x="23"/>
        <item m="1" x="18"/>
        <item m="1" x="21"/>
        <item m="1" x="16"/>
        <item m="1" x="22"/>
        <item m="1" x="26"/>
        <item m="1" x="15"/>
        <item m="1" x="14"/>
        <item m="1" x="20"/>
        <item m="1" x="17"/>
        <item m="1" x="19"/>
        <item m="1" x="25"/>
        <item t="default"/>
      </items>
    </pivotField>
    <pivotField dataField="1" compact="0" outline="0" showAll="0"/>
  </pivotFields>
  <rowFields count="2">
    <field x="3"/>
    <field x="4"/>
  </rowFields>
  <rowItems count="22">
    <i>
      <x/>
      <x v="1"/>
    </i>
    <i r="1">
      <x v="2"/>
    </i>
    <i r="1">
      <x v="10"/>
    </i>
    <i t="blank">
      <x/>
    </i>
    <i>
      <x v="1"/>
      <x v="6"/>
    </i>
    <i r="1">
      <x v="7"/>
    </i>
    <i r="1">
      <x v="9"/>
    </i>
    <i r="1">
      <x v="11"/>
    </i>
    <i r="1">
      <x v="12"/>
    </i>
    <i t="blank">
      <x v="1"/>
    </i>
    <i>
      <x v="2"/>
      <x v="5"/>
    </i>
    <i t="blank">
      <x v="2"/>
    </i>
    <i>
      <x v="3"/>
      <x/>
    </i>
    <i r="1">
      <x v="4"/>
    </i>
    <i r="1">
      <x v="8"/>
    </i>
    <i t="blank">
      <x v="3"/>
    </i>
    <i>
      <x v="4"/>
      <x v="3"/>
    </i>
    <i t="blank">
      <x v="4"/>
    </i>
    <i>
      <x v="5"/>
      <x v="8"/>
    </i>
    <i t="blank">
      <x v="5"/>
    </i>
    <i>
      <x v="6"/>
      <x v="13"/>
    </i>
    <i t="blank">
      <x v="6"/>
    </i>
  </rowItems>
  <colItems count="1">
    <i/>
  </colItems>
  <dataFields count="1">
    <dataField name="Sum of Qty" fld="5" baseField="4" baseItem="2"/>
  </dataFields>
  <formats count="30">
    <format dxfId="29">
      <pivotArea type="origin" dataOnly="0" labelOnly="1" outline="0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4" type="button" dataOnly="0" labelOnly="1" outline="0" axis="axisRow" fieldPosition="1"/>
    </format>
    <format dxfId="24">
      <pivotArea type="topRight" dataOnly="0" labelOnly="1" outline="0" fieldPosition="0"/>
    </format>
    <format dxfId="23">
      <pivotArea outline="0" collapsedLevelsAreSubtotals="1" fieldPosition="0"/>
    </format>
    <format dxfId="22">
      <pivotArea type="topRight" dataOnly="0" labelOnly="1" outline="0" fieldPosition="0"/>
    </format>
    <format dxfId="21">
      <pivotArea outline="0" collapsedLevelsAreSubtotals="1" fieldPosition="0"/>
    </format>
    <format dxfId="20">
      <pivotArea type="topRight" dataOnly="0" labelOnly="1" outline="0" fieldPosition="0"/>
    </format>
    <format dxfId="19">
      <pivotArea type="origin" dataOnly="0" labelOnly="1" outline="0" fieldPosition="0"/>
    </format>
    <format dxfId="18">
      <pivotArea type="origin" dataOnly="0" labelOnly="1" outline="0" fieldPosition="0"/>
    </format>
    <format dxfId="17">
      <pivotArea type="origin" dataOnly="0" labelOnly="1" outline="0" fieldPosition="0"/>
    </format>
    <format dxfId="16">
      <pivotArea field="4" type="button" dataOnly="0" labelOnly="1" outline="0" axis="axisRow" fieldPosition="1"/>
    </format>
    <format dxfId="15">
      <pivotArea type="topRight" dataOnly="0" labelOnly="1" outline="0" fieldPosition="0"/>
    </format>
    <format dxfId="14">
      <pivotArea field="3" type="button" dataOnly="0" labelOnly="1" outline="0" axis="axisRow" fieldPosition="0"/>
    </format>
    <format dxfId="13">
      <pivotArea field="4" type="button" dataOnly="0" labelOnly="1" outline="0" axis="axisRow" fieldPosition="1"/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3" type="button" dataOnly="0" labelOnly="1" outline="0" axis="axisRow" fieldPosition="0"/>
    </format>
    <format dxfId="8">
      <pivotArea field="4" type="button" dataOnly="0" labelOnly="1" outline="0" axis="axisRow" fieldPosition="1"/>
    </format>
    <format dxfId="7">
      <pivotArea dataOnly="0" labelOnly="1" outline="0" fieldPosition="0">
        <references count="1">
          <reference field="3" count="0"/>
        </references>
      </pivotArea>
    </format>
    <format dxfId="6">
      <pivotArea dataOnly="0" labelOnly="1" outline="0" fieldPosition="0">
        <references count="2">
          <reference field="3" count="1" selected="0">
            <x v="0"/>
          </reference>
          <reference field="4" count="2">
            <x v="1"/>
            <x v="2"/>
          </reference>
        </references>
      </pivotArea>
    </format>
    <format dxfId="5">
      <pivotArea dataOnly="0" labelOnly="1" outline="0" fieldPosition="0">
        <references count="2">
          <reference field="3" count="1" selected="0">
            <x v="1"/>
          </reference>
          <reference field="4" count="3">
            <x v="6"/>
            <x v="7"/>
            <x v="9"/>
          </reference>
        </references>
      </pivotArea>
    </format>
    <format dxfId="4">
      <pivotArea dataOnly="0" labelOnly="1" outline="0" fieldPosition="0">
        <references count="2">
          <reference field="3" count="1" selected="0">
            <x v="2"/>
          </reference>
          <reference field="4" count="1">
            <x v="5"/>
          </reference>
        </references>
      </pivotArea>
    </format>
    <format dxfId="3">
      <pivotArea dataOnly="0" labelOnly="1" outline="0" fieldPosition="0">
        <references count="2">
          <reference field="3" count="1" selected="0">
            <x v="3"/>
          </reference>
          <reference field="4" count="3">
            <x v="0"/>
            <x v="4"/>
            <x v="8"/>
          </reference>
        </references>
      </pivotArea>
    </format>
    <format dxfId="2">
      <pivotArea dataOnly="0" labelOnly="1" outline="0" fieldPosition="0">
        <references count="2">
          <reference field="3" count="1" selected="0">
            <x v="4"/>
          </reference>
          <reference field="4" count="1">
            <x v="3"/>
          </reference>
        </references>
      </pivotArea>
    </format>
    <format dxfId="1">
      <pivotArea dataOnly="0" labelOnly="1" outline="0" fieldPosition="0">
        <references count="2">
          <reference field="3" count="1" selected="0">
            <x v="5"/>
          </reference>
          <reference field="4" count="1">
            <x v="8"/>
          </reference>
        </references>
      </pivotArea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B1:U50"/>
  <sheetViews>
    <sheetView showGridLines="0" zoomScaleNormal="100" workbookViewId="0">
      <selection activeCell="E1" sqref="E1:F3"/>
    </sheetView>
  </sheetViews>
  <sheetFormatPr defaultRowHeight="15" outlineLevelCol="1" x14ac:dyDescent="0.25"/>
  <cols>
    <col min="1" max="1" width="3.42578125" customWidth="1"/>
    <col min="2" max="2" width="1.28515625" customWidth="1"/>
    <col min="3" max="3" width="22.85546875" customWidth="1"/>
    <col min="4" max="4" width="18.140625" customWidth="1"/>
    <col min="5" max="5" width="35" bestFit="1" customWidth="1"/>
    <col min="6" max="6" width="20.7109375" style="1" bestFit="1" customWidth="1"/>
    <col min="7" max="7" width="12.28515625" style="1" customWidth="1"/>
    <col min="8" max="8" width="8.42578125" style="1" bestFit="1" customWidth="1"/>
    <col min="9" max="9" width="4.140625" style="1" hidden="1" customWidth="1" outlineLevel="1"/>
    <col min="10" max="10" width="12.85546875" style="1" hidden="1" customWidth="1" outlineLevel="1"/>
    <col min="11" max="11" width="8.140625" style="1" hidden="1" customWidth="1" outlineLevel="1"/>
    <col min="12" max="12" width="9.140625" collapsed="1"/>
    <col min="13" max="13" width="11.85546875" customWidth="1"/>
    <col min="14" max="14" width="1.28515625" customWidth="1"/>
    <col min="15" max="15" width="15.140625" style="3" customWidth="1"/>
    <col min="16" max="16" width="13.5703125" style="3" bestFit="1" customWidth="1"/>
    <col min="17" max="17" width="5.42578125" style="1" bestFit="1" customWidth="1"/>
    <col min="18" max="18" width="10.140625" customWidth="1"/>
    <col min="19" max="19" width="12.28515625" customWidth="1"/>
  </cols>
  <sheetData>
    <row r="1" spans="3:21" ht="18.75" x14ac:dyDescent="0.3">
      <c r="D1" s="1"/>
      <c r="E1" s="2" t="s">
        <v>0</v>
      </c>
      <c r="F1" s="2" t="s">
        <v>1</v>
      </c>
    </row>
    <row r="2" spans="3:21" ht="23.25" x14ac:dyDescent="0.35">
      <c r="D2" s="1"/>
      <c r="E2" s="4" t="s">
        <v>2</v>
      </c>
      <c r="F2" s="5">
        <v>315</v>
      </c>
      <c r="G2" s="17" t="s">
        <v>109</v>
      </c>
    </row>
    <row r="3" spans="3:21" ht="18.75" x14ac:dyDescent="0.3">
      <c r="D3" s="1"/>
      <c r="E3" s="4" t="s">
        <v>3</v>
      </c>
      <c r="F3" s="6">
        <f>F2</f>
        <v>315</v>
      </c>
      <c r="G3" t="s">
        <v>4</v>
      </c>
    </row>
    <row r="4" spans="3:21" ht="23.25" x14ac:dyDescent="0.35">
      <c r="D4" s="1"/>
      <c r="E4" s="4" t="s">
        <v>5</v>
      </c>
      <c r="F4" s="5">
        <v>340</v>
      </c>
      <c r="G4" s="17" t="s">
        <v>105</v>
      </c>
    </row>
    <row r="5" spans="3:21" ht="15.6" customHeight="1" thickBot="1" x14ac:dyDescent="0.35">
      <c r="U5" s="22" t="s">
        <v>106</v>
      </c>
    </row>
    <row r="6" spans="3:21" ht="24" thickBot="1" x14ac:dyDescent="0.4">
      <c r="C6" s="7" t="s">
        <v>115</v>
      </c>
      <c r="O6" s="46" t="s">
        <v>6</v>
      </c>
      <c r="P6" s="47"/>
      <c r="Q6" s="48"/>
    </row>
    <row r="7" spans="3:21" s="12" customFormat="1" ht="26.1" customHeight="1" thickBot="1" x14ac:dyDescent="0.3">
      <c r="C7" s="8" t="s">
        <v>7</v>
      </c>
      <c r="D7" s="9" t="s">
        <v>8</v>
      </c>
      <c r="E7" s="9" t="s">
        <v>9</v>
      </c>
      <c r="F7" s="9" t="s">
        <v>10</v>
      </c>
      <c r="G7" s="9" t="s">
        <v>11</v>
      </c>
      <c r="H7" s="10" t="s">
        <v>12</v>
      </c>
      <c r="I7" s="11" t="s">
        <v>13</v>
      </c>
      <c r="J7" s="11" t="s">
        <v>1</v>
      </c>
      <c r="K7" s="11" t="s">
        <v>14</v>
      </c>
      <c r="N7" s="23"/>
      <c r="O7" s="33" t="s">
        <v>15</v>
      </c>
      <c r="P7" s="34"/>
      <c r="Q7" s="41"/>
    </row>
    <row r="8" spans="3:21" ht="15.75" thickBot="1" x14ac:dyDescent="0.3">
      <c r="C8" s="13" t="s">
        <v>16</v>
      </c>
      <c r="D8" s="13" t="s">
        <v>17</v>
      </c>
      <c r="E8" s="13" t="s">
        <v>18</v>
      </c>
      <c r="F8" s="14" t="s">
        <v>19</v>
      </c>
      <c r="G8" s="14">
        <f t="shared" ref="G8:G49" si="0">IFERROR(VLOOKUP(I8,$E$2:$F$4,2,0),0)+K8</f>
        <v>420</v>
      </c>
      <c r="H8" s="14">
        <v>1</v>
      </c>
      <c r="I8" s="1" t="s">
        <v>2</v>
      </c>
      <c r="J8" s="1">
        <v>315</v>
      </c>
      <c r="K8" s="1">
        <v>105</v>
      </c>
      <c r="N8" s="24"/>
      <c r="O8" s="35" t="s">
        <v>10</v>
      </c>
      <c r="P8" s="36" t="s">
        <v>11</v>
      </c>
      <c r="Q8" s="25" t="s">
        <v>20</v>
      </c>
    </row>
    <row r="9" spans="3:21" x14ac:dyDescent="0.25">
      <c r="C9" s="13" t="s">
        <v>16</v>
      </c>
      <c r="D9" s="13" t="s">
        <v>21</v>
      </c>
      <c r="E9" s="13" t="s">
        <v>22</v>
      </c>
      <c r="F9" s="14" t="s">
        <v>19</v>
      </c>
      <c r="G9" s="14">
        <f t="shared" si="0"/>
        <v>420</v>
      </c>
      <c r="H9" s="14">
        <v>1</v>
      </c>
      <c r="I9" s="1" t="s">
        <v>2</v>
      </c>
      <c r="J9" s="1">
        <v>315</v>
      </c>
      <c r="K9" s="1">
        <v>105</v>
      </c>
      <c r="N9" s="24"/>
      <c r="O9" s="37" t="s">
        <v>23</v>
      </c>
      <c r="P9" s="37">
        <v>260</v>
      </c>
      <c r="Q9" s="30">
        <v>2</v>
      </c>
    </row>
    <row r="10" spans="3:21" ht="15.75" thickBot="1" x14ac:dyDescent="0.3">
      <c r="C10" s="13" t="s">
        <v>16</v>
      </c>
      <c r="D10" s="13" t="s">
        <v>24</v>
      </c>
      <c r="E10" s="13" t="s">
        <v>25</v>
      </c>
      <c r="F10" s="14" t="s">
        <v>19</v>
      </c>
      <c r="G10" s="14">
        <f t="shared" si="0"/>
        <v>410</v>
      </c>
      <c r="H10" s="14">
        <v>1</v>
      </c>
      <c r="I10" s="1" t="s">
        <v>3</v>
      </c>
      <c r="J10" s="1">
        <v>315</v>
      </c>
      <c r="K10" s="1">
        <v>95</v>
      </c>
      <c r="N10" s="24"/>
      <c r="O10" s="39" t="s">
        <v>23</v>
      </c>
      <c r="P10" s="38">
        <v>320</v>
      </c>
      <c r="Q10" s="31">
        <v>2</v>
      </c>
    </row>
    <row r="11" spans="3:21" ht="15.75" thickBot="1" x14ac:dyDescent="0.3">
      <c r="C11" s="13" t="s">
        <v>16</v>
      </c>
      <c r="D11" s="13" t="s">
        <v>26</v>
      </c>
      <c r="E11" s="13" t="s">
        <v>27</v>
      </c>
      <c r="F11" s="14" t="s">
        <v>19</v>
      </c>
      <c r="G11" s="14">
        <f t="shared" si="0"/>
        <v>410</v>
      </c>
      <c r="H11" s="14">
        <v>1</v>
      </c>
      <c r="I11" s="1" t="s">
        <v>3</v>
      </c>
      <c r="J11" s="1">
        <v>315</v>
      </c>
      <c r="K11" s="1">
        <v>95</v>
      </c>
      <c r="N11" s="24"/>
      <c r="O11" s="38" t="s">
        <v>23</v>
      </c>
      <c r="P11" s="15">
        <v>431</v>
      </c>
      <c r="Q11" s="31">
        <v>1</v>
      </c>
    </row>
    <row r="12" spans="3:21" ht="15.75" thickBot="1" x14ac:dyDescent="0.3">
      <c r="C12" s="13" t="s">
        <v>16</v>
      </c>
      <c r="D12" s="13" t="s">
        <v>28</v>
      </c>
      <c r="E12" s="13" t="s">
        <v>29</v>
      </c>
      <c r="F12" s="14" t="s">
        <v>19</v>
      </c>
      <c r="G12" s="14">
        <f t="shared" si="0"/>
        <v>420</v>
      </c>
      <c r="H12" s="14">
        <v>1</v>
      </c>
      <c r="I12" s="1" t="s">
        <v>2</v>
      </c>
      <c r="J12" s="1">
        <v>315</v>
      </c>
      <c r="K12" s="1">
        <v>105</v>
      </c>
      <c r="N12" s="24"/>
      <c r="O12" s="26"/>
      <c r="P12" s="15"/>
      <c r="Q12" s="31"/>
    </row>
    <row r="13" spans="3:21" x14ac:dyDescent="0.25">
      <c r="C13" s="13" t="s">
        <v>16</v>
      </c>
      <c r="D13" s="13" t="s">
        <v>30</v>
      </c>
      <c r="E13" s="13" t="s">
        <v>31</v>
      </c>
      <c r="F13" s="14" t="s">
        <v>19</v>
      </c>
      <c r="G13" s="14">
        <f t="shared" si="0"/>
        <v>420</v>
      </c>
      <c r="H13" s="14">
        <v>1</v>
      </c>
      <c r="I13" s="1" t="s">
        <v>2</v>
      </c>
      <c r="J13" s="1">
        <v>315</v>
      </c>
      <c r="K13" s="1">
        <v>105</v>
      </c>
      <c r="N13" s="24"/>
      <c r="O13" s="37" t="s">
        <v>19</v>
      </c>
      <c r="P13" s="37">
        <v>410</v>
      </c>
      <c r="Q13" s="31">
        <v>8</v>
      </c>
    </row>
    <row r="14" spans="3:21" x14ac:dyDescent="0.25">
      <c r="C14" s="13" t="s">
        <v>16</v>
      </c>
      <c r="D14" s="13" t="s">
        <v>32</v>
      </c>
      <c r="E14" s="13" t="s">
        <v>33</v>
      </c>
      <c r="F14" s="14" t="s">
        <v>19</v>
      </c>
      <c r="G14" s="14">
        <f t="shared" si="0"/>
        <v>410</v>
      </c>
      <c r="H14" s="14">
        <v>1</v>
      </c>
      <c r="I14" s="1" t="s">
        <v>3</v>
      </c>
      <c r="J14" s="1">
        <v>315</v>
      </c>
      <c r="K14" s="1">
        <v>95</v>
      </c>
      <c r="N14" s="24"/>
      <c r="O14" s="39" t="s">
        <v>19</v>
      </c>
      <c r="P14" s="39">
        <v>420</v>
      </c>
      <c r="Q14" s="31">
        <v>5</v>
      </c>
    </row>
    <row r="15" spans="3:21" ht="15.75" thickBot="1" x14ac:dyDescent="0.3">
      <c r="C15" s="13" t="s">
        <v>16</v>
      </c>
      <c r="D15" s="13" t="s">
        <v>34</v>
      </c>
      <c r="E15" s="13" t="s">
        <v>35</v>
      </c>
      <c r="F15" s="14" t="s">
        <v>19</v>
      </c>
      <c r="G15" s="14">
        <f t="shared" si="0"/>
        <v>410</v>
      </c>
      <c r="H15" s="14">
        <v>1</v>
      </c>
      <c r="I15" s="1" t="s">
        <v>3</v>
      </c>
      <c r="J15" s="1">
        <v>315</v>
      </c>
      <c r="K15" s="1">
        <v>95</v>
      </c>
      <c r="N15" s="24"/>
      <c r="O15" s="39" t="s">
        <v>19</v>
      </c>
      <c r="P15" s="38">
        <v>140</v>
      </c>
      <c r="Q15" s="31">
        <v>4</v>
      </c>
    </row>
    <row r="16" spans="3:21" x14ac:dyDescent="0.25">
      <c r="C16" s="13" t="s">
        <v>16</v>
      </c>
      <c r="D16" s="13" t="s">
        <v>36</v>
      </c>
      <c r="E16" s="13" t="s">
        <v>37</v>
      </c>
      <c r="F16" s="14" t="s">
        <v>19</v>
      </c>
      <c r="G16" s="14">
        <f t="shared" si="0"/>
        <v>420</v>
      </c>
      <c r="H16" s="14">
        <v>1</v>
      </c>
      <c r="I16" s="1" t="s">
        <v>2</v>
      </c>
      <c r="J16" s="1">
        <v>315</v>
      </c>
      <c r="K16" s="1">
        <v>105</v>
      </c>
      <c r="N16" s="24"/>
      <c r="O16" s="39" t="s">
        <v>19</v>
      </c>
      <c r="P16" s="15">
        <v>880</v>
      </c>
      <c r="Q16" s="31">
        <v>6</v>
      </c>
    </row>
    <row r="17" spans="2:17" ht="15.75" thickBot="1" x14ac:dyDescent="0.3">
      <c r="C17" s="13" t="s">
        <v>16</v>
      </c>
      <c r="D17" s="13" t="s">
        <v>38</v>
      </c>
      <c r="E17" s="13" t="s">
        <v>39</v>
      </c>
      <c r="F17" s="14" t="s">
        <v>19</v>
      </c>
      <c r="G17" s="14">
        <f t="shared" si="0"/>
        <v>410</v>
      </c>
      <c r="H17" s="14">
        <v>1</v>
      </c>
      <c r="I17" s="1" t="s">
        <v>3</v>
      </c>
      <c r="J17" s="1">
        <v>315</v>
      </c>
      <c r="K17" s="1">
        <v>95</v>
      </c>
      <c r="N17" s="24"/>
      <c r="O17" s="38" t="s">
        <v>19</v>
      </c>
      <c r="P17" s="15">
        <v>510</v>
      </c>
      <c r="Q17" s="31">
        <v>3</v>
      </c>
    </row>
    <row r="18" spans="2:17" ht="15.75" thickBot="1" x14ac:dyDescent="0.3">
      <c r="C18" s="13" t="s">
        <v>16</v>
      </c>
      <c r="D18" s="13" t="s">
        <v>40</v>
      </c>
      <c r="E18" s="13" t="s">
        <v>41</v>
      </c>
      <c r="F18" s="14" t="s">
        <v>19</v>
      </c>
      <c r="G18" s="14">
        <f t="shared" si="0"/>
        <v>410</v>
      </c>
      <c r="H18" s="14">
        <v>1</v>
      </c>
      <c r="I18" s="1" t="s">
        <v>3</v>
      </c>
      <c r="J18" s="1">
        <v>315</v>
      </c>
      <c r="K18" s="1">
        <v>95</v>
      </c>
      <c r="N18" s="24"/>
      <c r="O18" s="26"/>
      <c r="P18" s="15"/>
      <c r="Q18" s="31"/>
    </row>
    <row r="19" spans="2:17" ht="15.75" thickBot="1" x14ac:dyDescent="0.3">
      <c r="B19" s="24"/>
      <c r="C19" s="13" t="s">
        <v>16</v>
      </c>
      <c r="D19" s="13" t="s">
        <v>43</v>
      </c>
      <c r="E19" s="13" t="s">
        <v>44</v>
      </c>
      <c r="F19" s="14" t="s">
        <v>19</v>
      </c>
      <c r="G19" s="14">
        <f t="shared" si="0"/>
        <v>880</v>
      </c>
      <c r="H19" s="14">
        <v>1</v>
      </c>
      <c r="I19" s="1" t="s">
        <v>5</v>
      </c>
      <c r="J19" s="1">
        <v>340</v>
      </c>
      <c r="K19" s="1">
        <v>540</v>
      </c>
      <c r="N19" s="24"/>
      <c r="O19" s="40" t="s">
        <v>42</v>
      </c>
      <c r="P19" s="40">
        <v>400</v>
      </c>
      <c r="Q19" s="31">
        <v>2</v>
      </c>
    </row>
    <row r="20" spans="2:17" ht="15.75" thickBot="1" x14ac:dyDescent="0.3">
      <c r="B20" s="24"/>
      <c r="C20" s="13" t="s">
        <v>16</v>
      </c>
      <c r="D20" s="13" t="s">
        <v>45</v>
      </c>
      <c r="E20" s="13" t="s">
        <v>46</v>
      </c>
      <c r="F20" s="14" t="s">
        <v>19</v>
      </c>
      <c r="G20" s="14">
        <f t="shared" si="0"/>
        <v>880</v>
      </c>
      <c r="H20" s="14">
        <v>1</v>
      </c>
      <c r="I20" s="1" t="s">
        <v>5</v>
      </c>
      <c r="J20" s="1">
        <v>340</v>
      </c>
      <c r="K20" s="1">
        <v>540</v>
      </c>
      <c r="N20" s="24"/>
      <c r="O20" s="26"/>
      <c r="P20" s="15"/>
      <c r="Q20" s="31"/>
    </row>
    <row r="21" spans="2:17" x14ac:dyDescent="0.25">
      <c r="B21" s="24"/>
      <c r="C21" s="13" t="s">
        <v>16</v>
      </c>
      <c r="D21" s="13" t="s">
        <v>48</v>
      </c>
      <c r="E21" s="13" t="s">
        <v>49</v>
      </c>
      <c r="F21" s="14" t="s">
        <v>19</v>
      </c>
      <c r="G21" s="14">
        <f t="shared" si="0"/>
        <v>880</v>
      </c>
      <c r="H21" s="14">
        <v>1</v>
      </c>
      <c r="I21" s="1" t="s">
        <v>5</v>
      </c>
      <c r="J21" s="1">
        <v>340</v>
      </c>
      <c r="K21" s="1">
        <v>540</v>
      </c>
      <c r="N21" s="24"/>
      <c r="O21" s="37" t="s">
        <v>47</v>
      </c>
      <c r="P21" s="37">
        <v>150</v>
      </c>
      <c r="Q21" s="31">
        <v>3</v>
      </c>
    </row>
    <row r="22" spans="2:17" x14ac:dyDescent="0.25">
      <c r="B22" s="24"/>
      <c r="C22" s="13" t="s">
        <v>16</v>
      </c>
      <c r="D22" s="13" t="s">
        <v>50</v>
      </c>
      <c r="E22" s="13" t="s">
        <v>51</v>
      </c>
      <c r="F22" s="14" t="s">
        <v>19</v>
      </c>
      <c r="G22" s="14">
        <f t="shared" si="0"/>
        <v>880</v>
      </c>
      <c r="H22" s="14">
        <v>1</v>
      </c>
      <c r="I22" s="1" t="s">
        <v>5</v>
      </c>
      <c r="J22" s="1">
        <v>340</v>
      </c>
      <c r="K22" s="1">
        <v>540</v>
      </c>
      <c r="N22" s="24"/>
      <c r="O22" s="39" t="s">
        <v>47</v>
      </c>
      <c r="P22" s="39">
        <v>385</v>
      </c>
      <c r="Q22" s="31">
        <v>1</v>
      </c>
    </row>
    <row r="23" spans="2:17" ht="15.75" thickBot="1" x14ac:dyDescent="0.3">
      <c r="B23" s="24"/>
      <c r="C23" s="13" t="s">
        <v>52</v>
      </c>
      <c r="D23" s="13" t="s">
        <v>53</v>
      </c>
      <c r="E23" s="13" t="s">
        <v>54</v>
      </c>
      <c r="F23" s="14" t="s">
        <v>19</v>
      </c>
      <c r="G23" s="14">
        <f t="shared" si="0"/>
        <v>410</v>
      </c>
      <c r="H23" s="14">
        <v>1</v>
      </c>
      <c r="I23" s="1" t="s">
        <v>3</v>
      </c>
      <c r="J23" s="1">
        <v>315</v>
      </c>
      <c r="K23" s="1">
        <v>95</v>
      </c>
      <c r="N23" s="24"/>
      <c r="O23" s="38" t="s">
        <v>47</v>
      </c>
      <c r="P23" s="38">
        <v>450</v>
      </c>
      <c r="Q23" s="31">
        <v>3</v>
      </c>
    </row>
    <row r="24" spans="2:17" ht="15.75" thickBot="1" x14ac:dyDescent="0.3">
      <c r="B24" s="24"/>
      <c r="C24" s="13" t="s">
        <v>52</v>
      </c>
      <c r="D24" s="13" t="s">
        <v>55</v>
      </c>
      <c r="E24" s="13" t="s">
        <v>56</v>
      </c>
      <c r="F24" s="14" t="s">
        <v>19</v>
      </c>
      <c r="G24" s="14">
        <f t="shared" si="0"/>
        <v>140</v>
      </c>
      <c r="H24" s="14">
        <v>1</v>
      </c>
      <c r="I24" s="1" t="s">
        <v>57</v>
      </c>
      <c r="J24" s="1">
        <v>140</v>
      </c>
      <c r="K24" s="1">
        <v>140</v>
      </c>
      <c r="N24" s="24"/>
      <c r="O24" s="26"/>
      <c r="P24" s="15"/>
      <c r="Q24" s="31"/>
    </row>
    <row r="25" spans="2:17" ht="15.75" thickBot="1" x14ac:dyDescent="0.3">
      <c r="B25" s="24"/>
      <c r="C25" s="13" t="s">
        <v>52</v>
      </c>
      <c r="D25" s="13" t="s">
        <v>59</v>
      </c>
      <c r="E25" s="13" t="s">
        <v>60</v>
      </c>
      <c r="F25" s="14" t="s">
        <v>19</v>
      </c>
      <c r="G25" s="14">
        <f t="shared" si="0"/>
        <v>140</v>
      </c>
      <c r="H25" s="14">
        <v>1</v>
      </c>
      <c r="I25" s="1" t="s">
        <v>57</v>
      </c>
      <c r="J25" s="1">
        <v>140</v>
      </c>
      <c r="K25" s="1">
        <v>140</v>
      </c>
      <c r="N25" s="24"/>
      <c r="O25" s="40" t="s">
        <v>58</v>
      </c>
      <c r="P25" s="40">
        <v>340</v>
      </c>
      <c r="Q25" s="31">
        <v>1</v>
      </c>
    </row>
    <row r="26" spans="2:17" ht="15.75" thickBot="1" x14ac:dyDescent="0.3">
      <c r="B26" s="24"/>
      <c r="C26" s="13" t="s">
        <v>52</v>
      </c>
      <c r="D26" s="13" t="s">
        <v>61</v>
      </c>
      <c r="E26" s="13" t="s">
        <v>62</v>
      </c>
      <c r="F26" s="14" t="s">
        <v>19</v>
      </c>
      <c r="G26" s="14">
        <f t="shared" si="0"/>
        <v>140</v>
      </c>
      <c r="H26" s="14">
        <v>1</v>
      </c>
      <c r="I26" s="1" t="s">
        <v>57</v>
      </c>
      <c r="J26" s="1">
        <v>140</v>
      </c>
      <c r="K26" s="1">
        <v>140</v>
      </c>
      <c r="N26" s="24"/>
      <c r="O26" s="26"/>
      <c r="P26" s="15"/>
      <c r="Q26" s="31"/>
    </row>
    <row r="27" spans="2:17" ht="15.75" thickBot="1" x14ac:dyDescent="0.3">
      <c r="B27" s="24"/>
      <c r="C27" s="13" t="s">
        <v>52</v>
      </c>
      <c r="D27" s="13" t="s">
        <v>64</v>
      </c>
      <c r="E27" s="13" t="s">
        <v>65</v>
      </c>
      <c r="F27" s="14" t="s">
        <v>19</v>
      </c>
      <c r="G27" s="14">
        <f t="shared" si="0"/>
        <v>140</v>
      </c>
      <c r="H27" s="14">
        <v>1</v>
      </c>
      <c r="I27" s="1" t="s">
        <v>57</v>
      </c>
      <c r="J27" s="1">
        <v>140</v>
      </c>
      <c r="K27" s="1">
        <v>140</v>
      </c>
      <c r="N27" s="24"/>
      <c r="O27" s="40" t="s">
        <v>63</v>
      </c>
      <c r="P27" s="40">
        <v>450</v>
      </c>
      <c r="Q27" s="31">
        <v>3</v>
      </c>
    </row>
    <row r="28" spans="2:17" ht="15.75" thickBot="1" x14ac:dyDescent="0.3">
      <c r="B28" s="24"/>
      <c r="C28" s="13" t="s">
        <v>52</v>
      </c>
      <c r="D28" s="13" t="s">
        <v>66</v>
      </c>
      <c r="E28" s="13" t="s">
        <v>67</v>
      </c>
      <c r="F28" s="14" t="s">
        <v>19</v>
      </c>
      <c r="G28" s="14">
        <f t="shared" si="0"/>
        <v>410</v>
      </c>
      <c r="H28" s="14">
        <v>1</v>
      </c>
      <c r="I28" s="1" t="s">
        <v>3</v>
      </c>
      <c r="J28" s="1">
        <v>315</v>
      </c>
      <c r="K28" s="1">
        <v>95</v>
      </c>
      <c r="O28" s="26"/>
      <c r="P28" s="15"/>
      <c r="Q28" s="31"/>
    </row>
    <row r="29" spans="2:17" ht="15.75" thickBot="1" x14ac:dyDescent="0.3">
      <c r="B29" s="24"/>
      <c r="C29" s="13" t="s">
        <v>52</v>
      </c>
      <c r="D29" s="13" t="s">
        <v>68</v>
      </c>
      <c r="E29" s="13" t="s">
        <v>69</v>
      </c>
      <c r="F29" s="14" t="s">
        <v>19</v>
      </c>
      <c r="G29" s="14">
        <f t="shared" si="0"/>
        <v>880</v>
      </c>
      <c r="H29" s="14">
        <v>1</v>
      </c>
      <c r="I29" s="1" t="s">
        <v>5</v>
      </c>
      <c r="J29" s="1">
        <v>340</v>
      </c>
      <c r="K29" s="1">
        <v>540</v>
      </c>
      <c r="L29" s="1"/>
      <c r="N29" s="43"/>
      <c r="O29" s="40" t="s">
        <v>119</v>
      </c>
      <c r="P29" s="15">
        <v>4000</v>
      </c>
      <c r="Q29" s="31">
        <v>1</v>
      </c>
    </row>
    <row r="30" spans="2:17" ht="15.75" thickBot="1" x14ac:dyDescent="0.3">
      <c r="B30" s="24"/>
      <c r="C30" s="13" t="s">
        <v>52</v>
      </c>
      <c r="D30" s="13" t="s">
        <v>70</v>
      </c>
      <c r="E30" s="13" t="s">
        <v>71</v>
      </c>
      <c r="F30" s="14" t="s">
        <v>19</v>
      </c>
      <c r="G30" s="14">
        <f t="shared" si="0"/>
        <v>880</v>
      </c>
      <c r="H30" s="14">
        <v>1</v>
      </c>
      <c r="I30" s="1" t="s">
        <v>5</v>
      </c>
      <c r="J30" s="1">
        <v>340</v>
      </c>
      <c r="K30" s="1">
        <v>540</v>
      </c>
      <c r="O30" s="27"/>
      <c r="P30" s="28"/>
      <c r="Q30" s="32"/>
    </row>
    <row r="31" spans="2:17" x14ac:dyDescent="0.25">
      <c r="B31" s="24"/>
      <c r="C31" s="13" t="s">
        <v>72</v>
      </c>
      <c r="D31" s="13" t="s">
        <v>73</v>
      </c>
      <c r="E31" s="13" t="s">
        <v>74</v>
      </c>
      <c r="F31" s="14" t="s">
        <v>19</v>
      </c>
      <c r="G31" s="14">
        <f t="shared" si="0"/>
        <v>510</v>
      </c>
      <c r="H31" s="14">
        <v>1</v>
      </c>
      <c r="I31" s="1" t="s">
        <v>5</v>
      </c>
      <c r="J31" s="1">
        <v>340</v>
      </c>
      <c r="K31" s="1">
        <v>170</v>
      </c>
      <c r="P31"/>
      <c r="Q31"/>
    </row>
    <row r="32" spans="2:17" ht="21" x14ac:dyDescent="0.35">
      <c r="B32" s="24"/>
      <c r="C32" s="13" t="s">
        <v>72</v>
      </c>
      <c r="D32" s="13" t="s">
        <v>75</v>
      </c>
      <c r="E32" s="13" t="s">
        <v>76</v>
      </c>
      <c r="F32" s="14" t="s">
        <v>19</v>
      </c>
      <c r="G32" s="14">
        <f t="shared" si="0"/>
        <v>510</v>
      </c>
      <c r="H32" s="14">
        <v>1</v>
      </c>
      <c r="I32" s="1" t="s">
        <v>5</v>
      </c>
      <c r="J32" s="1">
        <v>340</v>
      </c>
      <c r="K32" s="1">
        <v>170</v>
      </c>
      <c r="N32" s="18" t="s">
        <v>111</v>
      </c>
      <c r="P32" s="1"/>
      <c r="Q32"/>
    </row>
    <row r="33" spans="2:20" x14ac:dyDescent="0.25">
      <c r="B33" s="24"/>
      <c r="C33" s="13" t="s">
        <v>72</v>
      </c>
      <c r="D33" s="13" t="s">
        <v>77</v>
      </c>
      <c r="E33" s="13" t="s">
        <v>78</v>
      </c>
      <c r="F33" s="14" t="s">
        <v>19</v>
      </c>
      <c r="G33" s="14">
        <f t="shared" si="0"/>
        <v>510</v>
      </c>
      <c r="H33" s="14">
        <v>1</v>
      </c>
      <c r="I33" s="1" t="s">
        <v>5</v>
      </c>
      <c r="J33" s="1">
        <v>340</v>
      </c>
      <c r="K33" s="1">
        <v>170</v>
      </c>
      <c r="P33" s="1"/>
      <c r="Q33"/>
    </row>
    <row r="34" spans="2:20" x14ac:dyDescent="0.25">
      <c r="C34" s="13" t="s">
        <v>79</v>
      </c>
      <c r="D34" s="13" t="s">
        <v>80</v>
      </c>
      <c r="E34" s="13" t="s">
        <v>81</v>
      </c>
      <c r="F34" s="14" t="s">
        <v>23</v>
      </c>
      <c r="G34" s="14">
        <f t="shared" si="0"/>
        <v>260</v>
      </c>
      <c r="H34" s="14">
        <v>1</v>
      </c>
      <c r="I34" s="1" t="s">
        <v>2</v>
      </c>
      <c r="J34" s="1">
        <v>315</v>
      </c>
      <c r="K34" s="1">
        <v>-55</v>
      </c>
      <c r="O34"/>
      <c r="P34" s="1"/>
      <c r="Q34"/>
    </row>
    <row r="35" spans="2:20" ht="15.75" x14ac:dyDescent="0.25">
      <c r="C35" s="13" t="s">
        <v>79</v>
      </c>
      <c r="D35" s="13" t="s">
        <v>82</v>
      </c>
      <c r="E35" s="13" t="s">
        <v>83</v>
      </c>
      <c r="F35" s="14" t="s">
        <v>23</v>
      </c>
      <c r="G35" s="14">
        <f t="shared" si="0"/>
        <v>260</v>
      </c>
      <c r="H35" s="14">
        <v>1</v>
      </c>
      <c r="I35" s="1" t="s">
        <v>2</v>
      </c>
      <c r="J35" s="1">
        <v>315</v>
      </c>
      <c r="K35" s="1">
        <v>-55</v>
      </c>
      <c r="M35" s="20" t="s">
        <v>110</v>
      </c>
      <c r="N35" s="20"/>
      <c r="O35" s="20"/>
      <c r="P35" s="21"/>
      <c r="Q35" s="20"/>
      <c r="R35" s="20"/>
      <c r="S35" s="20"/>
      <c r="T35" s="20"/>
    </row>
    <row r="36" spans="2:20" x14ac:dyDescent="0.25">
      <c r="C36" s="13" t="s">
        <v>79</v>
      </c>
      <c r="D36" s="13" t="s">
        <v>84</v>
      </c>
      <c r="E36" s="13" t="s">
        <v>85</v>
      </c>
      <c r="F36" s="14" t="s">
        <v>23</v>
      </c>
      <c r="G36" s="14">
        <f t="shared" si="0"/>
        <v>320</v>
      </c>
      <c r="H36" s="14">
        <v>1</v>
      </c>
      <c r="I36" s="1" t="s">
        <v>3</v>
      </c>
      <c r="J36" s="1">
        <v>315</v>
      </c>
      <c r="K36" s="1">
        <v>5</v>
      </c>
      <c r="M36" s="49" t="s">
        <v>107</v>
      </c>
      <c r="N36" s="49"/>
      <c r="O36" s="49"/>
      <c r="P36" s="49"/>
      <c r="Q36" s="49"/>
      <c r="R36" s="49"/>
      <c r="S36" s="49"/>
      <c r="T36" s="49"/>
    </row>
    <row r="37" spans="2:20" x14ac:dyDescent="0.25">
      <c r="C37" s="13" t="s">
        <v>79</v>
      </c>
      <c r="D37" s="13" t="s">
        <v>86</v>
      </c>
      <c r="E37" s="13" t="s">
        <v>87</v>
      </c>
      <c r="F37" s="14" t="s">
        <v>23</v>
      </c>
      <c r="G37" s="14">
        <f t="shared" si="0"/>
        <v>320</v>
      </c>
      <c r="H37" s="14">
        <v>1</v>
      </c>
      <c r="I37" s="1" t="s">
        <v>3</v>
      </c>
      <c r="J37" s="1">
        <v>315</v>
      </c>
      <c r="K37" s="1">
        <v>5</v>
      </c>
      <c r="M37" s="49"/>
      <c r="N37" s="49"/>
      <c r="O37" s="49"/>
      <c r="P37" s="49"/>
      <c r="Q37" s="49"/>
      <c r="R37" s="49"/>
      <c r="S37" s="49"/>
      <c r="T37" s="49"/>
    </row>
    <row r="38" spans="2:20" ht="15.75" x14ac:dyDescent="0.25">
      <c r="B38" s="24"/>
      <c r="C38" s="13" t="s">
        <v>112</v>
      </c>
      <c r="D38" s="13" t="s">
        <v>113</v>
      </c>
      <c r="E38" s="13" t="s">
        <v>114</v>
      </c>
      <c r="F38" s="14" t="s">
        <v>23</v>
      </c>
      <c r="G38" s="14">
        <f t="shared" si="0"/>
        <v>431</v>
      </c>
      <c r="H38" s="14">
        <v>1</v>
      </c>
      <c r="I38" s="1" t="s">
        <v>2</v>
      </c>
      <c r="J38" s="1">
        <v>315</v>
      </c>
      <c r="K38" s="1">
        <v>116</v>
      </c>
      <c r="M38" s="29"/>
      <c r="N38" s="29"/>
      <c r="O38" s="29"/>
      <c r="P38" s="29"/>
      <c r="Q38" s="29"/>
      <c r="R38" s="29"/>
      <c r="S38" s="29"/>
      <c r="T38" s="29"/>
    </row>
    <row r="39" spans="2:20" x14ac:dyDescent="0.25">
      <c r="C39" s="13" t="s">
        <v>88</v>
      </c>
      <c r="D39" s="13" t="s">
        <v>88</v>
      </c>
      <c r="E39" s="13" t="s">
        <v>89</v>
      </c>
      <c r="F39" s="14" t="s">
        <v>58</v>
      </c>
      <c r="G39" s="14">
        <f t="shared" si="0"/>
        <v>340</v>
      </c>
      <c r="H39" s="14">
        <v>1</v>
      </c>
      <c r="I39" s="1" t="s">
        <v>2</v>
      </c>
      <c r="J39" s="1">
        <v>315</v>
      </c>
      <c r="K39" s="1">
        <v>25</v>
      </c>
      <c r="M39" s="50" t="s">
        <v>108</v>
      </c>
      <c r="N39" s="51"/>
      <c r="O39" s="19" t="s">
        <v>5</v>
      </c>
    </row>
    <row r="40" spans="2:20" x14ac:dyDescent="0.25">
      <c r="B40" s="42"/>
      <c r="C40" s="13" t="s">
        <v>90</v>
      </c>
      <c r="D40" s="13" t="s">
        <v>91</v>
      </c>
      <c r="E40" s="13" t="s">
        <v>92</v>
      </c>
      <c r="F40" s="14" t="s">
        <v>42</v>
      </c>
      <c r="G40" s="14">
        <f t="shared" si="0"/>
        <v>400</v>
      </c>
      <c r="H40" s="14">
        <v>1</v>
      </c>
      <c r="I40" s="1" t="s">
        <v>3</v>
      </c>
      <c r="J40" s="1">
        <v>315</v>
      </c>
      <c r="K40" s="1">
        <v>85</v>
      </c>
      <c r="M40" s="44">
        <v>315</v>
      </c>
      <c r="N40" s="45"/>
      <c r="O40" s="16">
        <v>340</v>
      </c>
    </row>
    <row r="41" spans="2:20" x14ac:dyDescent="0.25">
      <c r="B41" s="42"/>
      <c r="C41" s="13" t="s">
        <v>90</v>
      </c>
      <c r="D41" s="13" t="s">
        <v>93</v>
      </c>
      <c r="E41" s="13" t="s">
        <v>92</v>
      </c>
      <c r="F41" s="14" t="s">
        <v>42</v>
      </c>
      <c r="G41" s="14">
        <f t="shared" si="0"/>
        <v>400</v>
      </c>
      <c r="H41" s="14">
        <v>1</v>
      </c>
      <c r="I41" s="1" t="s">
        <v>3</v>
      </c>
      <c r="J41" s="1">
        <v>315</v>
      </c>
      <c r="K41" s="1">
        <v>85</v>
      </c>
      <c r="M41" s="44">
        <f>M40+50</f>
        <v>365</v>
      </c>
      <c r="N41" s="45"/>
      <c r="O41" s="16">
        <f>O40+50</f>
        <v>390</v>
      </c>
    </row>
    <row r="42" spans="2:20" x14ac:dyDescent="0.25">
      <c r="B42" s="42"/>
      <c r="C42" s="13" t="s">
        <v>90</v>
      </c>
      <c r="D42" s="13" t="s">
        <v>94</v>
      </c>
      <c r="E42" s="13" t="s">
        <v>95</v>
      </c>
      <c r="F42" s="14" t="s">
        <v>47</v>
      </c>
      <c r="G42" s="14">
        <f t="shared" si="0"/>
        <v>385</v>
      </c>
      <c r="H42" s="14">
        <v>1</v>
      </c>
      <c r="I42" s="1" t="s">
        <v>2</v>
      </c>
      <c r="J42" s="1">
        <v>315</v>
      </c>
      <c r="K42" s="1">
        <v>70</v>
      </c>
      <c r="M42" s="44">
        <f t="shared" ref="M42:M47" si="1">M41+50</f>
        <v>415</v>
      </c>
      <c r="N42" s="45"/>
      <c r="O42" s="16">
        <f t="shared" ref="O42:O47" si="2">O41+50</f>
        <v>440</v>
      </c>
    </row>
    <row r="43" spans="2:20" x14ac:dyDescent="0.25">
      <c r="B43" s="42"/>
      <c r="C43" s="13" t="s">
        <v>96</v>
      </c>
      <c r="D43" s="13" t="s">
        <v>97</v>
      </c>
      <c r="E43" s="13" t="s">
        <v>95</v>
      </c>
      <c r="F43" s="14" t="s">
        <v>47</v>
      </c>
      <c r="G43" s="14">
        <f t="shared" si="0"/>
        <v>450</v>
      </c>
      <c r="H43" s="14">
        <v>1</v>
      </c>
      <c r="I43" s="1" t="s">
        <v>5</v>
      </c>
      <c r="J43" s="1">
        <v>340</v>
      </c>
      <c r="K43" s="1">
        <v>110</v>
      </c>
      <c r="M43" s="44">
        <f t="shared" si="1"/>
        <v>465</v>
      </c>
      <c r="N43" s="45"/>
      <c r="O43" s="16">
        <f t="shared" si="2"/>
        <v>490</v>
      </c>
    </row>
    <row r="44" spans="2:20" x14ac:dyDescent="0.25">
      <c r="B44" s="42"/>
      <c r="C44" s="13" t="s">
        <v>96</v>
      </c>
      <c r="D44" s="13" t="s">
        <v>97</v>
      </c>
      <c r="E44" s="13" t="s">
        <v>95</v>
      </c>
      <c r="F44" s="14" t="s">
        <v>47</v>
      </c>
      <c r="G44" s="14">
        <f t="shared" si="0"/>
        <v>450</v>
      </c>
      <c r="H44" s="14">
        <v>1</v>
      </c>
      <c r="I44" s="1" t="s">
        <v>5</v>
      </c>
      <c r="J44" s="1">
        <v>340</v>
      </c>
      <c r="K44" s="1">
        <v>110</v>
      </c>
      <c r="M44" s="44">
        <f t="shared" si="1"/>
        <v>515</v>
      </c>
      <c r="N44" s="45"/>
      <c r="O44" s="16">
        <f t="shared" si="2"/>
        <v>540</v>
      </c>
    </row>
    <row r="45" spans="2:20" x14ac:dyDescent="0.25">
      <c r="B45" s="42"/>
      <c r="C45" s="13" t="s">
        <v>96</v>
      </c>
      <c r="D45" s="13" t="s">
        <v>97</v>
      </c>
      <c r="E45" s="13" t="s">
        <v>95</v>
      </c>
      <c r="F45" s="14" t="s">
        <v>47</v>
      </c>
      <c r="G45" s="14">
        <f t="shared" si="0"/>
        <v>450</v>
      </c>
      <c r="H45" s="14">
        <v>1</v>
      </c>
      <c r="I45" s="1" t="s">
        <v>5</v>
      </c>
      <c r="J45" s="1">
        <v>340</v>
      </c>
      <c r="K45" s="1">
        <v>110</v>
      </c>
      <c r="M45" s="44">
        <f t="shared" si="1"/>
        <v>565</v>
      </c>
      <c r="N45" s="45"/>
      <c r="O45" s="16">
        <f t="shared" si="2"/>
        <v>590</v>
      </c>
    </row>
    <row r="46" spans="2:20" x14ac:dyDescent="0.25">
      <c r="B46" s="42"/>
      <c r="C46" s="13" t="s">
        <v>96</v>
      </c>
      <c r="D46" s="13" t="s">
        <v>98</v>
      </c>
      <c r="E46" s="13" t="s">
        <v>95</v>
      </c>
      <c r="F46" s="14" t="s">
        <v>47</v>
      </c>
      <c r="G46" s="14">
        <f t="shared" si="0"/>
        <v>150</v>
      </c>
      <c r="H46" s="14">
        <v>3</v>
      </c>
      <c r="I46" s="1" t="s">
        <v>57</v>
      </c>
      <c r="J46" s="1">
        <v>150</v>
      </c>
      <c r="K46" s="1">
        <v>150</v>
      </c>
      <c r="M46" s="44">
        <f t="shared" si="1"/>
        <v>615</v>
      </c>
      <c r="N46" s="45"/>
      <c r="O46" s="16">
        <f t="shared" si="2"/>
        <v>640</v>
      </c>
      <c r="Q46" s="1">
        <f>30+41.4+50</f>
        <v>121.4</v>
      </c>
    </row>
    <row r="47" spans="2:20" x14ac:dyDescent="0.25">
      <c r="B47" s="42"/>
      <c r="C47" s="13" t="s">
        <v>96</v>
      </c>
      <c r="D47" s="13" t="s">
        <v>99</v>
      </c>
      <c r="E47" s="13" t="s">
        <v>100</v>
      </c>
      <c r="F47" s="14" t="s">
        <v>63</v>
      </c>
      <c r="G47" s="14">
        <f t="shared" si="0"/>
        <v>450</v>
      </c>
      <c r="H47" s="14">
        <v>1</v>
      </c>
      <c r="I47" s="1" t="s">
        <v>5</v>
      </c>
      <c r="J47" s="1">
        <v>340</v>
      </c>
      <c r="K47" s="1">
        <v>110</v>
      </c>
      <c r="M47" s="44">
        <f t="shared" si="1"/>
        <v>665</v>
      </c>
      <c r="N47" s="45"/>
      <c r="O47" s="16">
        <f t="shared" si="2"/>
        <v>690</v>
      </c>
    </row>
    <row r="48" spans="2:20" x14ac:dyDescent="0.25">
      <c r="B48" s="42"/>
      <c r="C48" s="13" t="s">
        <v>96</v>
      </c>
      <c r="D48" s="13" t="s">
        <v>101</v>
      </c>
      <c r="E48" s="13" t="s">
        <v>102</v>
      </c>
      <c r="F48" s="14" t="s">
        <v>63</v>
      </c>
      <c r="G48" s="14">
        <f t="shared" si="0"/>
        <v>450</v>
      </c>
      <c r="H48" s="14">
        <v>1</v>
      </c>
      <c r="I48" s="1" t="s">
        <v>5</v>
      </c>
      <c r="J48" s="1">
        <v>340</v>
      </c>
      <c r="K48" s="1">
        <v>110</v>
      </c>
    </row>
    <row r="49" spans="2:11" x14ac:dyDescent="0.25">
      <c r="B49" s="42"/>
      <c r="C49" s="13" t="s">
        <v>96</v>
      </c>
      <c r="D49" s="13" t="s">
        <v>103</v>
      </c>
      <c r="E49" s="13" t="s">
        <v>104</v>
      </c>
      <c r="F49" s="14" t="s">
        <v>63</v>
      </c>
      <c r="G49" s="14">
        <f t="shared" si="0"/>
        <v>450</v>
      </c>
      <c r="H49" s="14">
        <v>1</v>
      </c>
      <c r="I49" s="1" t="s">
        <v>5</v>
      </c>
      <c r="J49" s="1">
        <v>340</v>
      </c>
      <c r="K49" s="1">
        <v>110</v>
      </c>
    </row>
    <row r="50" spans="2:11" x14ac:dyDescent="0.25">
      <c r="B50" s="43"/>
      <c r="C50" s="13" t="s">
        <v>116</v>
      </c>
      <c r="D50" s="13" t="s">
        <v>117</v>
      </c>
      <c r="E50" s="13" t="s">
        <v>118</v>
      </c>
      <c r="F50" s="14" t="s">
        <v>119</v>
      </c>
      <c r="G50" s="14">
        <f>IFERROR(VLOOKUP(I50,$E$2:$F$4,2,0)*8,0)+K50</f>
        <v>4000</v>
      </c>
      <c r="H50" s="14">
        <v>1</v>
      </c>
      <c r="I50" s="1" t="s">
        <v>3</v>
      </c>
      <c r="J50" s="1">
        <v>315</v>
      </c>
      <c r="K50" s="1">
        <v>1480</v>
      </c>
    </row>
  </sheetData>
  <autoFilter ref="C7:H7" xr:uid="{72B80A8E-78B2-4BED-A6C7-375BF253D9C2}"/>
  <mergeCells count="11">
    <mergeCell ref="M47:N47"/>
    <mergeCell ref="O6:Q6"/>
    <mergeCell ref="M36:T37"/>
    <mergeCell ref="M39:N39"/>
    <mergeCell ref="M40:N40"/>
    <mergeCell ref="M41:N41"/>
    <mergeCell ref="M42:N42"/>
    <mergeCell ref="M43:N43"/>
    <mergeCell ref="M44:N44"/>
    <mergeCell ref="M45:N45"/>
    <mergeCell ref="M46:N46"/>
  </mergeCell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C1D2-A674-4414-8299-37AC10F5B8E0}">
  <dimension ref="P2:Q15"/>
  <sheetViews>
    <sheetView tabSelected="1" topLeftCell="A2" workbookViewId="0">
      <selection activeCell="P25" sqref="P25"/>
    </sheetView>
  </sheetViews>
  <sheetFormatPr defaultRowHeight="15" x14ac:dyDescent="0.25"/>
  <cols>
    <col min="16" max="16" width="31.7109375" bestFit="1" customWidth="1"/>
    <col min="17" max="17" width="8.85546875" customWidth="1"/>
  </cols>
  <sheetData>
    <row r="2" spans="16:17" ht="15.75" thickBot="1" x14ac:dyDescent="0.3"/>
    <row r="3" spans="16:17" x14ac:dyDescent="0.25">
      <c r="P3" s="55" t="s">
        <v>120</v>
      </c>
      <c r="Q3" s="56"/>
    </row>
    <row r="4" spans="16:17" ht="15.75" x14ac:dyDescent="0.25">
      <c r="P4" s="57" t="str">
        <f>FRAMECALCULATOR!E1</f>
        <v>Desired Print Area</v>
      </c>
      <c r="Q4" s="58" t="s">
        <v>123</v>
      </c>
    </row>
    <row r="5" spans="16:17" ht="21" x14ac:dyDescent="0.35">
      <c r="P5" s="59" t="str">
        <f>FRAMECALCULATOR!E2</f>
        <v>X</v>
      </c>
      <c r="Q5" s="60">
        <f>FRAMECALCULATOR!F2</f>
        <v>315</v>
      </c>
    </row>
    <row r="6" spans="16:17" ht="21.75" thickBot="1" x14ac:dyDescent="0.4">
      <c r="P6" s="61" t="str">
        <f>FRAMECALCULATOR!E3</f>
        <v>Y</v>
      </c>
      <c r="Q6" s="62">
        <f>FRAMECALCULATOR!F3</f>
        <v>315</v>
      </c>
    </row>
    <row r="9" spans="16:17" ht="15.75" x14ac:dyDescent="0.25">
      <c r="P9" s="53" t="s">
        <v>121</v>
      </c>
      <c r="Q9" s="53" t="s">
        <v>123</v>
      </c>
    </row>
    <row r="10" spans="16:17" ht="21" x14ac:dyDescent="0.35">
      <c r="P10" s="52" t="s">
        <v>2</v>
      </c>
      <c r="Q10" s="54">
        <f>Q5+25</f>
        <v>340</v>
      </c>
    </row>
    <row r="11" spans="16:17" ht="21" x14ac:dyDescent="0.35">
      <c r="P11" s="52" t="s">
        <v>3</v>
      </c>
      <c r="Q11" s="54">
        <f>Q6+25</f>
        <v>340</v>
      </c>
    </row>
    <row r="13" spans="16:17" ht="15.75" x14ac:dyDescent="0.25">
      <c r="P13" s="53" t="s">
        <v>122</v>
      </c>
      <c r="Q13" s="53" t="s">
        <v>123</v>
      </c>
    </row>
    <row r="14" spans="16:17" ht="21" x14ac:dyDescent="0.35">
      <c r="P14" s="52" t="s">
        <v>2</v>
      </c>
      <c r="Q14" s="54">
        <f>Q5+12</f>
        <v>327</v>
      </c>
    </row>
    <row r="15" spans="16:17" ht="21" x14ac:dyDescent="0.35">
      <c r="P15" s="52" t="s">
        <v>3</v>
      </c>
      <c r="Q15" s="54">
        <f>Q6+-13</f>
        <v>302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FRAMECALCULATOR</vt:lpstr>
      <vt:lpstr>BED Holes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2020-07-06T19:54:46Z</dcterms:modified>
</cp:coreProperties>
</file>