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24"/>
  <workbookPr defaultThemeVersion="166925"/>
  <xr:revisionPtr revIDLastSave="0" documentId="8_{0F82BE6B-08CA-402A-AD48-44E0C9C42A34}" xr6:coauthVersionLast="48" xr6:coauthVersionMax="48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inputs &amp; outputs" sheetId="3" r:id="rId1"/>
    <sheet name="Salary" sheetId="4" r:id="rId2"/>
    <sheet name="Wealth" sheetId="5" r:id="rId3"/>
    <sheet name="Retirement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6" l="1"/>
  <c r="A4" i="6"/>
  <c r="B4" i="6"/>
  <c r="B3" i="6"/>
  <c r="A3" i="6"/>
  <c r="B48" i="6"/>
  <c r="B43" i="6"/>
  <c r="B44" i="6"/>
  <c r="B45" i="6"/>
  <c r="B46" i="6"/>
  <c r="B47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9" i="6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10" i="5"/>
  <c r="A5" i="5"/>
  <c r="B5" i="5"/>
  <c r="B4" i="5"/>
  <c r="A4" i="5"/>
  <c r="B3" i="5"/>
  <c r="B2" i="4"/>
  <c r="B3" i="4"/>
  <c r="B4" i="4"/>
  <c r="B5" i="4"/>
  <c r="A3" i="4"/>
  <c r="A4" i="4"/>
  <c r="A5" i="4"/>
  <c r="A2" i="4"/>
  <c r="F4" i="6" l="1"/>
  <c r="B18" i="3" s="1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10" i="4"/>
  <c r="C11" i="4" l="1"/>
  <c r="E11" i="4" s="1"/>
  <c r="F11" i="4" s="1"/>
  <c r="G11" i="4" s="1"/>
  <c r="B11" i="5" s="1"/>
  <c r="C11" i="5" s="1"/>
  <c r="C12" i="4"/>
  <c r="E12" i="4" s="1"/>
  <c r="F12" i="4" s="1"/>
  <c r="G12" i="4" s="1"/>
  <c r="B12" i="5" s="1"/>
  <c r="C12" i="5" s="1"/>
  <c r="C13" i="4"/>
  <c r="E13" i="4" s="1"/>
  <c r="F13" i="4" s="1"/>
  <c r="G13" i="4" s="1"/>
  <c r="B13" i="5" s="1"/>
  <c r="C13" i="5" s="1"/>
  <c r="C14" i="4"/>
  <c r="E14" i="4" s="1"/>
  <c r="F14" i="4" s="1"/>
  <c r="G14" i="4" s="1"/>
  <c r="B14" i="5" s="1"/>
  <c r="C14" i="5" s="1"/>
  <c r="C15" i="4"/>
  <c r="E15" i="4" s="1"/>
  <c r="F15" i="4" s="1"/>
  <c r="G15" i="4" s="1"/>
  <c r="B15" i="5" s="1"/>
  <c r="C15" i="5" s="1"/>
  <c r="C16" i="4"/>
  <c r="E16" i="4" s="1"/>
  <c r="F16" i="4" s="1"/>
  <c r="G16" i="4" s="1"/>
  <c r="B16" i="5" s="1"/>
  <c r="C16" i="5" s="1"/>
  <c r="C17" i="4"/>
  <c r="E17" i="4" s="1"/>
  <c r="F17" i="4" s="1"/>
  <c r="G17" i="4" s="1"/>
  <c r="B17" i="5" s="1"/>
  <c r="C17" i="5" s="1"/>
  <c r="C18" i="4"/>
  <c r="E18" i="4" s="1"/>
  <c r="F18" i="4" s="1"/>
  <c r="G18" i="4" s="1"/>
  <c r="B18" i="5" s="1"/>
  <c r="C18" i="5" s="1"/>
  <c r="C19" i="4"/>
  <c r="E19" i="4" s="1"/>
  <c r="F19" i="4" s="1"/>
  <c r="G19" i="4" s="1"/>
  <c r="B19" i="5" s="1"/>
  <c r="C19" i="5" s="1"/>
  <c r="C20" i="4"/>
  <c r="E20" i="4" s="1"/>
  <c r="F20" i="4" s="1"/>
  <c r="G20" i="4" s="1"/>
  <c r="B20" i="5" s="1"/>
  <c r="C20" i="5" s="1"/>
  <c r="C21" i="4"/>
  <c r="E21" i="4" s="1"/>
  <c r="F21" i="4" s="1"/>
  <c r="G21" i="4" s="1"/>
  <c r="B21" i="5" s="1"/>
  <c r="C21" i="5" s="1"/>
  <c r="C22" i="4"/>
  <c r="E22" i="4" s="1"/>
  <c r="F22" i="4" s="1"/>
  <c r="G22" i="4" s="1"/>
  <c r="B22" i="5" s="1"/>
  <c r="C22" i="5" s="1"/>
  <c r="C23" i="4"/>
  <c r="E23" i="4" s="1"/>
  <c r="F23" i="4" s="1"/>
  <c r="G23" i="4" s="1"/>
  <c r="B23" i="5" s="1"/>
  <c r="C23" i="5" s="1"/>
  <c r="C24" i="4"/>
  <c r="E24" i="4" s="1"/>
  <c r="F24" i="4" s="1"/>
  <c r="G24" i="4" s="1"/>
  <c r="B24" i="5" s="1"/>
  <c r="C24" i="5" s="1"/>
  <c r="C25" i="4"/>
  <c r="E25" i="4" s="1"/>
  <c r="F25" i="4" s="1"/>
  <c r="G25" i="4" s="1"/>
  <c r="B25" i="5" s="1"/>
  <c r="C25" i="5" s="1"/>
  <c r="C26" i="4"/>
  <c r="E26" i="4" s="1"/>
  <c r="F26" i="4" s="1"/>
  <c r="G26" i="4" s="1"/>
  <c r="B26" i="5" s="1"/>
  <c r="C26" i="5" s="1"/>
  <c r="C27" i="4"/>
  <c r="E27" i="4" s="1"/>
  <c r="F27" i="4" s="1"/>
  <c r="G27" i="4" s="1"/>
  <c r="B27" i="5" s="1"/>
  <c r="C27" i="5" s="1"/>
  <c r="C28" i="4"/>
  <c r="E28" i="4" s="1"/>
  <c r="F28" i="4" s="1"/>
  <c r="G28" i="4" s="1"/>
  <c r="B28" i="5" s="1"/>
  <c r="C28" i="5" s="1"/>
  <c r="C29" i="4"/>
  <c r="E29" i="4" s="1"/>
  <c r="F29" i="4" s="1"/>
  <c r="G29" i="4" s="1"/>
  <c r="B29" i="5" s="1"/>
  <c r="C29" i="5" s="1"/>
  <c r="C30" i="4"/>
  <c r="E30" i="4" s="1"/>
  <c r="F30" i="4" s="1"/>
  <c r="G30" i="4" s="1"/>
  <c r="B30" i="5" s="1"/>
  <c r="C30" i="5" s="1"/>
  <c r="C31" i="4"/>
  <c r="E31" i="4" s="1"/>
  <c r="F31" i="4" s="1"/>
  <c r="G31" i="4" s="1"/>
  <c r="B31" i="5" s="1"/>
  <c r="C31" i="5" s="1"/>
  <c r="C32" i="4"/>
  <c r="E32" i="4" s="1"/>
  <c r="F32" i="4" s="1"/>
  <c r="G32" i="4" s="1"/>
  <c r="B32" i="5" s="1"/>
  <c r="C32" i="5" s="1"/>
  <c r="C33" i="4"/>
  <c r="E33" i="4" s="1"/>
  <c r="F33" i="4" s="1"/>
  <c r="G33" i="4" s="1"/>
  <c r="B33" i="5" s="1"/>
  <c r="C33" i="5" s="1"/>
  <c r="C34" i="4"/>
  <c r="E34" i="4" s="1"/>
  <c r="F34" i="4" s="1"/>
  <c r="G34" i="4" s="1"/>
  <c r="B34" i="5" s="1"/>
  <c r="C34" i="5" s="1"/>
  <c r="C35" i="4"/>
  <c r="E35" i="4" s="1"/>
  <c r="F35" i="4" s="1"/>
  <c r="G35" i="4" s="1"/>
  <c r="B35" i="5" s="1"/>
  <c r="C35" i="5" s="1"/>
  <c r="C36" i="4"/>
  <c r="E36" i="4" s="1"/>
  <c r="F36" i="4" s="1"/>
  <c r="G36" i="4" s="1"/>
  <c r="B36" i="5" s="1"/>
  <c r="C36" i="5" s="1"/>
  <c r="C37" i="4"/>
  <c r="E37" i="4" s="1"/>
  <c r="F37" i="4" s="1"/>
  <c r="G37" i="4" s="1"/>
  <c r="B37" i="5" s="1"/>
  <c r="C37" i="5" s="1"/>
  <c r="C38" i="4"/>
  <c r="E38" i="4" s="1"/>
  <c r="F38" i="4" s="1"/>
  <c r="G38" i="4" s="1"/>
  <c r="B38" i="5" s="1"/>
  <c r="C38" i="5" s="1"/>
  <c r="C39" i="4"/>
  <c r="E39" i="4" s="1"/>
  <c r="F39" i="4" s="1"/>
  <c r="G39" i="4" s="1"/>
  <c r="B39" i="5" s="1"/>
  <c r="C39" i="5" s="1"/>
  <c r="C40" i="4"/>
  <c r="E40" i="4" s="1"/>
  <c r="F40" i="4" s="1"/>
  <c r="G40" i="4" s="1"/>
  <c r="B40" i="5" s="1"/>
  <c r="C40" i="5" s="1"/>
  <c r="C41" i="4"/>
  <c r="E41" i="4" s="1"/>
  <c r="F41" i="4" s="1"/>
  <c r="G41" i="4" s="1"/>
  <c r="B41" i="5" s="1"/>
  <c r="C41" i="5" s="1"/>
  <c r="C42" i="4"/>
  <c r="E42" i="4" s="1"/>
  <c r="F42" i="4" s="1"/>
  <c r="G42" i="4" s="1"/>
  <c r="B42" i="5" s="1"/>
  <c r="C42" i="5" s="1"/>
  <c r="C43" i="4"/>
  <c r="E43" i="4" s="1"/>
  <c r="F43" i="4" s="1"/>
  <c r="G43" i="4" s="1"/>
  <c r="B43" i="5" s="1"/>
  <c r="C43" i="5" s="1"/>
  <c r="C44" i="4"/>
  <c r="E44" i="4" s="1"/>
  <c r="F44" i="4" s="1"/>
  <c r="G44" i="4" s="1"/>
  <c r="B44" i="5" s="1"/>
  <c r="C44" i="5" s="1"/>
  <c r="C45" i="4"/>
  <c r="E45" i="4" s="1"/>
  <c r="F45" i="4" s="1"/>
  <c r="G45" i="4" s="1"/>
  <c r="B45" i="5" s="1"/>
  <c r="C45" i="5" s="1"/>
  <c r="C46" i="4"/>
  <c r="E46" i="4" s="1"/>
  <c r="F46" i="4" s="1"/>
  <c r="G46" i="4" s="1"/>
  <c r="B46" i="5" s="1"/>
  <c r="C46" i="5" s="1"/>
  <c r="C47" i="4"/>
  <c r="E47" i="4" s="1"/>
  <c r="F47" i="4" s="1"/>
  <c r="G47" i="4" s="1"/>
  <c r="B47" i="5" s="1"/>
  <c r="C47" i="5" s="1"/>
  <c r="C48" i="4"/>
  <c r="E48" i="4" s="1"/>
  <c r="F48" i="4" s="1"/>
  <c r="G48" i="4" s="1"/>
  <c r="B48" i="5" s="1"/>
  <c r="C48" i="5" s="1"/>
  <c r="C49" i="4"/>
  <c r="E49" i="4" s="1"/>
  <c r="F49" i="4" s="1"/>
  <c r="G49" i="4" s="1"/>
  <c r="B49" i="5" s="1"/>
  <c r="C49" i="5" s="1"/>
  <c r="C10" i="4"/>
  <c r="E10" i="4" s="1"/>
  <c r="F10" i="4" s="1"/>
  <c r="G10" i="4" s="1"/>
  <c r="B10" i="5" s="1"/>
  <c r="C10" i="5" s="1"/>
  <c r="D10" i="5" s="1"/>
  <c r="C9" i="6" s="1"/>
  <c r="D9" i="6" l="1"/>
  <c r="D11" i="5"/>
  <c r="C10" i="6" l="1"/>
  <c r="D10" i="6" s="1"/>
  <c r="D12" i="5"/>
  <c r="A11" i="6"/>
  <c r="A10" i="6"/>
  <c r="C11" i="6" l="1"/>
  <c r="D11" i="6" s="1"/>
  <c r="D13" i="5"/>
  <c r="C12" i="6" l="1"/>
  <c r="D12" i="6" s="1"/>
  <c r="D14" i="5"/>
  <c r="A12" i="6"/>
  <c r="A13" i="6"/>
  <c r="C13" i="6" l="1"/>
  <c r="D13" i="6" s="1"/>
  <c r="D15" i="5"/>
  <c r="C14" i="6" l="1"/>
  <c r="D14" i="6" s="1"/>
  <c r="D16" i="5"/>
  <c r="A14" i="6"/>
  <c r="A15" i="6"/>
  <c r="C15" i="6" l="1"/>
  <c r="D15" i="6" s="1"/>
  <c r="D17" i="5"/>
  <c r="C16" i="6" l="1"/>
  <c r="D16" i="6" s="1"/>
  <c r="D18" i="5"/>
  <c r="A16" i="6"/>
  <c r="A17" i="6"/>
  <c r="C17" i="6" l="1"/>
  <c r="D17" i="6" s="1"/>
  <c r="D19" i="5"/>
  <c r="C18" i="6" l="1"/>
  <c r="D18" i="6" s="1"/>
  <c r="D20" i="5"/>
  <c r="A18" i="6"/>
  <c r="A19" i="6"/>
  <c r="C19" i="6" l="1"/>
  <c r="D19" i="6" s="1"/>
  <c r="D21" i="5"/>
  <c r="C20" i="6" l="1"/>
  <c r="D20" i="6" s="1"/>
  <c r="D22" i="5"/>
  <c r="A20" i="6"/>
  <c r="A21" i="6"/>
  <c r="C21" i="6" l="1"/>
  <c r="D21" i="6" s="1"/>
  <c r="D23" i="5"/>
  <c r="C22" i="6" l="1"/>
  <c r="D22" i="6" s="1"/>
  <c r="D24" i="5"/>
  <c r="A22" i="6"/>
  <c r="A23" i="6"/>
  <c r="C23" i="6" l="1"/>
  <c r="D23" i="6" s="1"/>
  <c r="D25" i="5"/>
  <c r="C24" i="6" l="1"/>
  <c r="D24" i="6" s="1"/>
  <c r="D26" i="5"/>
  <c r="A24" i="6"/>
  <c r="A25" i="6"/>
  <c r="C25" i="6" l="1"/>
  <c r="D25" i="6" s="1"/>
  <c r="D27" i="5"/>
  <c r="C26" i="6" l="1"/>
  <c r="D26" i="6" s="1"/>
  <c r="D28" i="5"/>
  <c r="A26" i="6"/>
  <c r="A27" i="6"/>
  <c r="C27" i="6" l="1"/>
  <c r="D27" i="6" s="1"/>
  <c r="D29" i="5"/>
  <c r="C28" i="6" l="1"/>
  <c r="D28" i="6" s="1"/>
  <c r="D30" i="5"/>
  <c r="A28" i="6"/>
  <c r="A29" i="6"/>
  <c r="C29" i="6" l="1"/>
  <c r="D29" i="6" s="1"/>
  <c r="D31" i="5"/>
  <c r="C30" i="6" l="1"/>
  <c r="D30" i="6" s="1"/>
  <c r="D32" i="5"/>
  <c r="A30" i="6"/>
  <c r="A31" i="6"/>
  <c r="C31" i="6" l="1"/>
  <c r="D31" i="6" s="1"/>
  <c r="D33" i="5"/>
  <c r="C32" i="6" l="1"/>
  <c r="D32" i="6" s="1"/>
  <c r="D34" i="5"/>
  <c r="A32" i="6"/>
  <c r="A33" i="6"/>
  <c r="C33" i="6" l="1"/>
  <c r="D33" i="6" s="1"/>
  <c r="D35" i="5"/>
  <c r="C34" i="6" l="1"/>
  <c r="D34" i="6" s="1"/>
  <c r="D36" i="5"/>
  <c r="A34" i="6"/>
  <c r="A35" i="6"/>
  <c r="C35" i="6" l="1"/>
  <c r="D35" i="6" s="1"/>
  <c r="D37" i="5"/>
  <c r="C36" i="6" l="1"/>
  <c r="D36" i="6" s="1"/>
  <c r="D38" i="5"/>
  <c r="A36" i="6"/>
  <c r="A37" i="6"/>
  <c r="C37" i="6" l="1"/>
  <c r="D37" i="6" s="1"/>
  <c r="D39" i="5"/>
  <c r="C38" i="6" l="1"/>
  <c r="D38" i="6" s="1"/>
  <c r="D40" i="5"/>
  <c r="A38" i="6"/>
  <c r="A39" i="6"/>
  <c r="C39" i="6" l="1"/>
  <c r="D39" i="6" s="1"/>
  <c r="D41" i="5"/>
  <c r="C40" i="6" l="1"/>
  <c r="D40" i="6" s="1"/>
  <c r="D42" i="5"/>
  <c r="A40" i="6"/>
  <c r="A41" i="6"/>
  <c r="C41" i="6" l="1"/>
  <c r="D41" i="6" s="1"/>
  <c r="D43" i="5"/>
  <c r="C42" i="6" l="1"/>
  <c r="D42" i="6" s="1"/>
  <c r="D44" i="5"/>
  <c r="A42" i="6"/>
  <c r="A43" i="6"/>
  <c r="C43" i="6" l="1"/>
  <c r="D43" i="6" s="1"/>
  <c r="D45" i="5"/>
  <c r="C44" i="6" l="1"/>
  <c r="D44" i="6" s="1"/>
  <c r="D46" i="5"/>
  <c r="A44" i="6"/>
  <c r="A45" i="6"/>
  <c r="C45" i="6" l="1"/>
  <c r="D45" i="6" s="1"/>
  <c r="D47" i="5"/>
  <c r="C46" i="6" l="1"/>
  <c r="D46" i="6" s="1"/>
  <c r="D48" i="5"/>
  <c r="A46" i="6"/>
  <c r="A47" i="6"/>
  <c r="C47" i="6" l="1"/>
  <c r="D47" i="6" s="1"/>
  <c r="D49" i="5"/>
  <c r="C48" i="6" s="1"/>
  <c r="D48" i="6" s="1"/>
  <c r="A48" i="6" l="1"/>
  <c r="B19" i="3" s="1"/>
</calcChain>
</file>

<file path=xl/sharedStrings.xml><?xml version="1.0" encoding="utf-8"?>
<sst xmlns="http://schemas.openxmlformats.org/spreadsheetml/2006/main" count="42" uniqueCount="35">
  <si>
    <t>Inputs</t>
  </si>
  <si>
    <t>Salary Inputs</t>
  </si>
  <si>
    <t>Starting Salary</t>
  </si>
  <si>
    <t>Promotions Every # Years</t>
  </si>
  <si>
    <t>Cost of Living Rate</t>
  </si>
  <si>
    <t>Promotion Rate</t>
  </si>
  <si>
    <t>Wealth Inputs</t>
  </si>
  <si>
    <t>Savings Rate</t>
  </si>
  <si>
    <t>Interest Rate</t>
  </si>
  <si>
    <t>Desired Retirement Inputs</t>
  </si>
  <si>
    <t>Annual cash Spend in Retirement</t>
  </si>
  <si>
    <t>Years in Retirement</t>
  </si>
  <si>
    <t>Outputs</t>
  </si>
  <si>
    <t>Desired Cash</t>
  </si>
  <si>
    <t>Years to Retierment</t>
  </si>
  <si>
    <t>Salary Calculations</t>
  </si>
  <si>
    <t>Time</t>
  </si>
  <si>
    <t>Is Promotion Year</t>
  </si>
  <si>
    <t>Number of Promotions</t>
  </si>
  <si>
    <t>Cost of Living Factor</t>
  </si>
  <si>
    <t>Promotion Factor</t>
  </si>
  <si>
    <t>Total Factor</t>
  </si>
  <si>
    <t>Salary</t>
  </si>
  <si>
    <t>Note: Salaries are computed on the salary tab, and then referenced here</t>
  </si>
  <si>
    <t>Wealth Calculations</t>
  </si>
  <si>
    <t>Amount Saved</t>
  </si>
  <si>
    <t>Wealth</t>
  </si>
  <si>
    <t>Input</t>
  </si>
  <si>
    <t>Notes: Wealths are computed on the wealth tab, then referenced here</t>
  </si>
  <si>
    <t>Desired Cash Calculations</t>
  </si>
  <si>
    <t>Interest</t>
  </si>
  <si>
    <t>Retirement Calculations</t>
  </si>
  <si>
    <t>Wealths</t>
  </si>
  <si>
    <t>Is Retired</t>
  </si>
  <si>
    <t>Num of Years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</si>
</sst>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3" borderId="6" xfId="0" applyFill="1" applyBorder="1"/>
    <xf numFmtId="0" fontId="0" fillId="3" borderId="5" xfId="0" applyFill="1" applyBorder="1"/>
    <xf numFmtId="0" fontId="0" fillId="3" borderId="5" xfId="0" applyFill="1" applyBorder="1" applyAlignment="1">
      <alignment wrapText="1"/>
    </xf>
    <xf numFmtId="0" fontId="0" fillId="3" borderId="7" xfId="0" applyFill="1" applyBorder="1"/>
    <xf numFmtId="0" fontId="0" fillId="3" borderId="8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7" xfId="0" applyFill="1" applyBorder="1" applyAlignment="1">
      <alignment wrapText="1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9" fontId="0" fillId="3" borderId="8" xfId="0" applyNumberFormat="1" applyFill="1" applyBorder="1"/>
    <xf numFmtId="0" fontId="0" fillId="3" borderId="2" xfId="0" applyFill="1" applyBorder="1"/>
    <xf numFmtId="164" fontId="0" fillId="3" borderId="11" xfId="0" applyNumberFormat="1" applyFill="1" applyBorder="1"/>
    <xf numFmtId="0" fontId="2" fillId="2" borderId="3" xfId="0" applyFont="1" applyFill="1" applyBorder="1" applyAlignment="1">
      <alignment wrapText="1"/>
    </xf>
    <xf numFmtId="0" fontId="2" fillId="2" borderId="9" xfId="0" applyFont="1" applyFill="1" applyBorder="1"/>
    <xf numFmtId="0" fontId="2" fillId="2" borderId="4" xfId="0" applyFont="1" applyFill="1" applyBorder="1"/>
    <xf numFmtId="0" fontId="1" fillId="3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5" borderId="7" xfId="0" applyFont="1" applyFill="1" applyBorder="1"/>
    <xf numFmtId="0" fontId="0" fillId="5" borderId="6" xfId="0" applyFill="1" applyBorder="1"/>
    <xf numFmtId="0" fontId="0" fillId="5" borderId="5" xfId="0" applyFill="1" applyBorder="1"/>
    <xf numFmtId="164" fontId="0" fillId="5" borderId="6" xfId="0" applyNumberFormat="1" applyFill="1" applyBorder="1"/>
    <xf numFmtId="9" fontId="0" fillId="5" borderId="6" xfId="0" applyNumberFormat="1" applyFill="1" applyBorder="1"/>
    <xf numFmtId="0" fontId="0" fillId="5" borderId="5" xfId="0" applyFill="1" applyBorder="1" applyAlignment="1">
      <alignment wrapText="1"/>
    </xf>
    <xf numFmtId="0" fontId="0" fillId="5" borderId="7" xfId="0" applyFill="1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[years]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Salary!$G$10:$G$49</c:f>
              <c:numCache>
                <c:formatCode>General</c:formatCode>
                <c:ptCount val="40"/>
                <c:pt idx="0">
                  <c:v>61200</c:v>
                </c:pt>
                <c:pt idx="1">
                  <c:v>62424</c:v>
                </c:pt>
                <c:pt idx="2">
                  <c:v>63672.479999999996</c:v>
                </c:pt>
                <c:pt idx="3">
                  <c:v>64945.929599999996</c:v>
                </c:pt>
                <c:pt idx="4">
                  <c:v>76181.575420799985</c:v>
                </c:pt>
                <c:pt idx="5">
                  <c:v>77705.206929216001</c:v>
                </c:pt>
                <c:pt idx="6">
                  <c:v>79259.311067800299</c:v>
                </c:pt>
                <c:pt idx="7">
                  <c:v>80844.497289156323</c:v>
                </c:pt>
                <c:pt idx="8">
                  <c:v>82461.387234939451</c:v>
                </c:pt>
                <c:pt idx="9">
                  <c:v>96727.207226583952</c:v>
                </c:pt>
                <c:pt idx="10">
                  <c:v>98661.751371115621</c:v>
                </c:pt>
                <c:pt idx="11">
                  <c:v>100634.98639853795</c:v>
                </c:pt>
                <c:pt idx="12">
                  <c:v>102647.68612650871</c:v>
                </c:pt>
                <c:pt idx="13">
                  <c:v>104700.6398490389</c:v>
                </c:pt>
                <c:pt idx="14">
                  <c:v>122813.85054292256</c:v>
                </c:pt>
                <c:pt idx="15">
                  <c:v>125270.12755378104</c:v>
                </c:pt>
                <c:pt idx="16">
                  <c:v>127775.53010485666</c:v>
                </c:pt>
                <c:pt idx="17">
                  <c:v>130331.04070695378</c:v>
                </c:pt>
                <c:pt idx="18">
                  <c:v>132937.66152109287</c:v>
                </c:pt>
                <c:pt idx="19">
                  <c:v>155935.87696424194</c:v>
                </c:pt>
                <c:pt idx="20">
                  <c:v>159054.59450352675</c:v>
                </c:pt>
                <c:pt idx="21">
                  <c:v>162235.68639359731</c:v>
                </c:pt>
                <c:pt idx="22">
                  <c:v>165480.40012146923</c:v>
                </c:pt>
                <c:pt idx="23">
                  <c:v>168790.00812389862</c:v>
                </c:pt>
                <c:pt idx="24">
                  <c:v>197990.67952933308</c:v>
                </c:pt>
                <c:pt idx="25">
                  <c:v>201950.49311991976</c:v>
                </c:pt>
                <c:pt idx="26">
                  <c:v>205989.50298231811</c:v>
                </c:pt>
                <c:pt idx="27">
                  <c:v>210109.29304196453</c:v>
                </c:pt>
                <c:pt idx="28">
                  <c:v>214311.47890280379</c:v>
                </c:pt>
                <c:pt idx="29">
                  <c:v>251387.36475298885</c:v>
                </c:pt>
                <c:pt idx="30">
                  <c:v>256415.11204804858</c:v>
                </c:pt>
                <c:pt idx="31">
                  <c:v>261543.41428900958</c:v>
                </c:pt>
                <c:pt idx="32">
                  <c:v>266774.28257478977</c:v>
                </c:pt>
                <c:pt idx="33">
                  <c:v>272109.76822628558</c:v>
                </c:pt>
                <c:pt idx="34">
                  <c:v>319184.75812943286</c:v>
                </c:pt>
                <c:pt idx="35">
                  <c:v>325568.45329202153</c:v>
                </c:pt>
                <c:pt idx="36">
                  <c:v>332079.82235786197</c:v>
                </c:pt>
                <c:pt idx="37">
                  <c:v>338721.41880501929</c:v>
                </c:pt>
                <c:pt idx="38">
                  <c:v>345495.84718111949</c:v>
                </c:pt>
                <c:pt idx="39">
                  <c:v>405266.6287434533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4-4C90-B929-411C5A82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25239"/>
        <c:axId val="1319000615"/>
      </c:lineChart>
      <c:catAx>
        <c:axId val="107925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00615"/>
        <c:crosses val="autoZero"/>
        <c:auto val="1"/>
        <c:lblAlgn val="ctr"/>
        <c:lblOffset val="100"/>
        <c:noMultiLvlLbl val="0"/>
      </c:catAx>
      <c:valAx>
        <c:axId val="1319000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[years]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Wealth!$D$10:$D$49</c:f>
              <c:numCache>
                <c:formatCode>General</c:formatCode>
                <c:ptCount val="40"/>
                <c:pt idx="0">
                  <c:v>15300</c:v>
                </c:pt>
                <c:pt idx="1">
                  <c:v>31671</c:v>
                </c:pt>
                <c:pt idx="2">
                  <c:v>49172.67</c:v>
                </c:pt>
                <c:pt idx="3">
                  <c:v>67867.785900000003</c:v>
                </c:pt>
                <c:pt idx="4">
                  <c:v>90306.569050199992</c:v>
                </c:pt>
                <c:pt idx="5">
                  <c:v>114248.19923501399</c:v>
                </c:pt>
                <c:pt idx="6">
                  <c:v>139775.43696371478</c:v>
                </c:pt>
                <c:pt idx="7">
                  <c:v>166975.3331341896</c:v>
                </c:pt>
                <c:pt idx="8">
                  <c:v>195939.44659963396</c:v>
                </c:pt>
                <c:pt idx="9">
                  <c:v>229918.22073626166</c:v>
                </c:pt>
                <c:pt idx="10">
                  <c:v>266079.56961585366</c:v>
                </c:pt>
                <c:pt idx="11">
                  <c:v>304542.29469628085</c:v>
                </c:pt>
                <c:pt idx="12">
                  <c:v>345431.33096272207</c:v>
                </c:pt>
                <c:pt idx="13">
                  <c:v>388878.05747311789</c:v>
                </c:pt>
                <c:pt idx="14">
                  <c:v>439025.42298250442</c:v>
                </c:pt>
                <c:pt idx="15">
                  <c:v>492294.22602007492</c:v>
                </c:pt>
                <c:pt idx="16">
                  <c:v>548852.81984729285</c:v>
                </c:pt>
                <c:pt idx="17">
                  <c:v>608878.22101639595</c:v>
                </c:pt>
                <c:pt idx="18">
                  <c:v>672556.54744748899</c:v>
                </c:pt>
                <c:pt idx="19">
                  <c:v>745168.3440609239</c:v>
                </c:pt>
                <c:pt idx="20">
                  <c:v>822190.40988985181</c:v>
                </c:pt>
                <c:pt idx="21">
                  <c:v>903858.85198274371</c:v>
                </c:pt>
                <c:pt idx="22">
                  <c:v>990421.89461224817</c:v>
                </c:pt>
                <c:pt idx="23">
                  <c:v>1082140.4913738354</c:v>
                </c:pt>
                <c:pt idx="24">
                  <c:v>1185745.1858248606</c:v>
                </c:pt>
                <c:pt idx="25">
                  <c:v>1295520.0683960835</c:v>
                </c:pt>
                <c:pt idx="26">
                  <c:v>1411793.4475614673</c:v>
                </c:pt>
                <c:pt idx="27">
                  <c:v>1534910.4432000318</c:v>
                </c:pt>
                <c:pt idx="28">
                  <c:v>1665233.8350857343</c:v>
                </c:pt>
                <c:pt idx="29">
                  <c:v>1811342.3680282685</c:v>
                </c:pt>
                <c:pt idx="30">
                  <c:v>1966013.2644416941</c:v>
                </c:pt>
                <c:pt idx="31">
                  <c:v>2129699.7812360311</c:v>
                </c:pt>
                <c:pt idx="32">
                  <c:v>2302878.3409415302</c:v>
                </c:pt>
                <c:pt idx="33">
                  <c:v>2486049.7000451782</c:v>
                </c:pt>
                <c:pt idx="34">
                  <c:v>2690148.3745797952</c:v>
                </c:pt>
                <c:pt idx="35">
                  <c:v>2906047.9066317906</c:v>
                </c:pt>
                <c:pt idx="36">
                  <c:v>3134370.2575528454</c:v>
                </c:pt>
                <c:pt idx="37">
                  <c:v>3375769.1251317426</c:v>
                </c:pt>
                <c:pt idx="38">
                  <c:v>3630931.5431836094</c:v>
                </c:pt>
                <c:pt idx="39">
                  <c:v>3913794.7775286534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2-4445-B489-A30A8344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814088"/>
        <c:axId val="625819175"/>
      </c:lineChart>
      <c:catAx>
        <c:axId val="98281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19175"/>
        <c:crosses val="autoZero"/>
        <c:auto val="1"/>
        <c:lblAlgn val="ctr"/>
        <c:lblOffset val="100"/>
        <c:noMultiLvlLbl val="0"/>
      </c:catAx>
      <c:valAx>
        <c:axId val="62581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81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Time [years]</c:v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val>
            <c:numRef>
              <c:f>Salary!$G$10:$G$49</c:f>
              <c:numCache>
                <c:formatCode>General</c:formatCode>
                <c:ptCount val="40"/>
                <c:pt idx="0">
                  <c:v>61200</c:v>
                </c:pt>
                <c:pt idx="1">
                  <c:v>62424</c:v>
                </c:pt>
                <c:pt idx="2">
                  <c:v>63672.479999999996</c:v>
                </c:pt>
                <c:pt idx="3">
                  <c:v>64945.929599999996</c:v>
                </c:pt>
                <c:pt idx="4">
                  <c:v>76181.575420799985</c:v>
                </c:pt>
                <c:pt idx="5">
                  <c:v>77705.206929216001</c:v>
                </c:pt>
                <c:pt idx="6">
                  <c:v>79259.311067800299</c:v>
                </c:pt>
                <c:pt idx="7">
                  <c:v>80844.497289156323</c:v>
                </c:pt>
                <c:pt idx="8">
                  <c:v>82461.387234939451</c:v>
                </c:pt>
                <c:pt idx="9">
                  <c:v>96727.207226583952</c:v>
                </c:pt>
                <c:pt idx="10">
                  <c:v>98661.751371115621</c:v>
                </c:pt>
                <c:pt idx="11">
                  <c:v>100634.98639853795</c:v>
                </c:pt>
                <c:pt idx="12">
                  <c:v>102647.68612650871</c:v>
                </c:pt>
                <c:pt idx="13">
                  <c:v>104700.6398490389</c:v>
                </c:pt>
                <c:pt idx="14">
                  <c:v>122813.85054292256</c:v>
                </c:pt>
                <c:pt idx="15">
                  <c:v>125270.12755378104</c:v>
                </c:pt>
                <c:pt idx="16">
                  <c:v>127775.53010485666</c:v>
                </c:pt>
                <c:pt idx="17">
                  <c:v>130331.04070695378</c:v>
                </c:pt>
                <c:pt idx="18">
                  <c:v>132937.66152109287</c:v>
                </c:pt>
                <c:pt idx="19">
                  <c:v>155935.87696424194</c:v>
                </c:pt>
                <c:pt idx="20">
                  <c:v>159054.59450352675</c:v>
                </c:pt>
                <c:pt idx="21">
                  <c:v>162235.68639359731</c:v>
                </c:pt>
                <c:pt idx="22">
                  <c:v>165480.40012146923</c:v>
                </c:pt>
                <c:pt idx="23">
                  <c:v>168790.00812389862</c:v>
                </c:pt>
                <c:pt idx="24">
                  <c:v>197990.67952933308</c:v>
                </c:pt>
                <c:pt idx="25">
                  <c:v>201950.49311991976</c:v>
                </c:pt>
                <c:pt idx="26">
                  <c:v>205989.50298231811</c:v>
                </c:pt>
                <c:pt idx="27">
                  <c:v>210109.29304196453</c:v>
                </c:pt>
                <c:pt idx="28">
                  <c:v>214311.47890280379</c:v>
                </c:pt>
                <c:pt idx="29">
                  <c:v>251387.36475298885</c:v>
                </c:pt>
                <c:pt idx="30">
                  <c:v>256415.11204804858</c:v>
                </c:pt>
                <c:pt idx="31">
                  <c:v>261543.41428900958</c:v>
                </c:pt>
                <c:pt idx="32">
                  <c:v>266774.28257478977</c:v>
                </c:pt>
                <c:pt idx="33">
                  <c:v>272109.76822628558</c:v>
                </c:pt>
                <c:pt idx="34">
                  <c:v>319184.75812943286</c:v>
                </c:pt>
                <c:pt idx="35">
                  <c:v>325568.45329202153</c:v>
                </c:pt>
                <c:pt idx="36">
                  <c:v>332079.82235786197</c:v>
                </c:pt>
                <c:pt idx="37">
                  <c:v>338721.41880501929</c:v>
                </c:pt>
                <c:pt idx="38">
                  <c:v>345495.84718111949</c:v>
                </c:pt>
                <c:pt idx="39">
                  <c:v>405266.6287434533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B-41E8-B1C4-0A44C5F6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25239"/>
        <c:axId val="1319000615"/>
      </c:barChart>
      <c:catAx>
        <c:axId val="107925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00615"/>
        <c:crosses val="autoZero"/>
        <c:auto val="1"/>
        <c:lblAlgn val="ctr"/>
        <c:lblOffset val="100"/>
        <c:noMultiLvlLbl val="0"/>
      </c:catAx>
      <c:valAx>
        <c:axId val="1319000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333375</xdr:rowOff>
    </xdr:from>
    <xdr:to>
      <xdr:col>11</xdr:col>
      <xdr:colOff>0</xdr:colOff>
      <xdr:row>12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4828E-E657-4C0B-9746-CD9ED7BFC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12</xdr:row>
      <xdr:rowOff>400050</xdr:rowOff>
    </xdr:from>
    <xdr:to>
      <xdr:col>10</xdr:col>
      <xdr:colOff>581025</xdr:colOff>
      <xdr:row>23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2BBB87-DBB8-4200-B78D-C754A360C032}"/>
            </a:ext>
            <a:ext uri="{147F2762-F138-4A5C-976F-8EAC2B608ADB}">
              <a16:predDERef xmlns:a16="http://schemas.microsoft.com/office/drawing/2014/main" pred="{9D44828E-E657-4C0B-9746-CD9ED7BFC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590550</xdr:colOff>
      <xdr:row>12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AA6F2-AF98-49F3-B920-578887A32B57}"/>
            </a:ext>
            <a:ext uri="{147F2762-F138-4A5C-976F-8EAC2B608ADB}">
              <a16:predDERef xmlns:a16="http://schemas.microsoft.com/office/drawing/2014/main" pred="{D62BBB87-DBB8-4200-B78D-C754A360C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7C52-A4E8-4454-AFB5-D7EA39B149A8}">
  <sheetPr>
    <tabColor rgb="FF70AD47"/>
  </sheetPr>
  <dimension ref="A1:B19"/>
  <sheetViews>
    <sheetView workbookViewId="0">
      <selection activeCell="U28" sqref="U28"/>
    </sheetView>
  </sheetViews>
  <sheetFormatPr defaultRowHeight="15"/>
  <cols>
    <col min="1" max="1" width="23.7109375" bestFit="1" customWidth="1"/>
    <col min="2" max="2" width="12" bestFit="1" customWidth="1"/>
    <col min="3" max="3" width="5.5703125" customWidth="1"/>
    <col min="12" max="12" width="5.140625" customWidth="1"/>
  </cols>
  <sheetData>
    <row r="1" spans="1:2" ht="27" customHeight="1">
      <c r="A1" s="21" t="s">
        <v>0</v>
      </c>
      <c r="B1" s="22"/>
    </row>
    <row r="2" spans="1:2" ht="21" customHeight="1">
      <c r="A2" s="35" t="s">
        <v>1</v>
      </c>
      <c r="B2" s="36"/>
    </row>
    <row r="3" spans="1:2" ht="20.25" customHeight="1">
      <c r="A3" s="37" t="s">
        <v>2</v>
      </c>
      <c r="B3" s="38">
        <v>60000</v>
      </c>
    </row>
    <row r="4" spans="1:2" ht="18" customHeight="1">
      <c r="A4" s="37" t="s">
        <v>3</v>
      </c>
      <c r="B4" s="36">
        <v>5</v>
      </c>
    </row>
    <row r="5" spans="1:2" ht="16.5" customHeight="1">
      <c r="A5" s="37" t="s">
        <v>4</v>
      </c>
      <c r="B5" s="39">
        <v>0.02</v>
      </c>
    </row>
    <row r="6" spans="1:2" ht="19.5" customHeight="1">
      <c r="A6" s="37" t="s">
        <v>5</v>
      </c>
      <c r="B6" s="39">
        <v>0.15</v>
      </c>
    </row>
    <row r="7" spans="1:2">
      <c r="A7" s="37"/>
      <c r="B7" s="36"/>
    </row>
    <row r="8" spans="1:2" ht="22.5" customHeight="1">
      <c r="A8" s="35" t="s">
        <v>6</v>
      </c>
      <c r="B8" s="36"/>
    </row>
    <row r="9" spans="1:2" ht="19.5" customHeight="1">
      <c r="A9" s="37" t="s">
        <v>7</v>
      </c>
      <c r="B9" s="39">
        <v>0.25</v>
      </c>
    </row>
    <row r="10" spans="1:2" ht="20.25" customHeight="1">
      <c r="A10" s="37" t="s">
        <v>8</v>
      </c>
      <c r="B10" s="39">
        <v>0.05</v>
      </c>
    </row>
    <row r="11" spans="1:2">
      <c r="A11" s="37"/>
      <c r="B11" s="36"/>
    </row>
    <row r="12" spans="1:2" ht="24.75" customHeight="1">
      <c r="A12" s="35" t="s">
        <v>9</v>
      </c>
      <c r="B12" s="36"/>
    </row>
    <row r="13" spans="1:2" ht="33.75" customHeight="1">
      <c r="A13" s="40" t="s">
        <v>10</v>
      </c>
      <c r="B13" s="38">
        <v>40000</v>
      </c>
    </row>
    <row r="14" spans="1:2" ht="22.5" customHeight="1">
      <c r="A14" s="41" t="s">
        <v>11</v>
      </c>
      <c r="B14" s="42">
        <v>25</v>
      </c>
    </row>
    <row r="17" spans="1:2" ht="29.25" customHeight="1">
      <c r="A17" s="30" t="s">
        <v>12</v>
      </c>
      <c r="B17" s="31"/>
    </row>
    <row r="18" spans="1:2" ht="20.25" customHeight="1">
      <c r="A18" s="37" t="s">
        <v>13</v>
      </c>
      <c r="B18" s="38">
        <f>Retirement!F4</f>
        <v>563757.78264179034</v>
      </c>
    </row>
    <row r="19" spans="1:2" ht="21.75" customHeight="1">
      <c r="A19" s="41" t="s">
        <v>14</v>
      </c>
      <c r="B19" s="42">
        <f>VLOOKUP(1,Retirement!A9:B48,2)</f>
        <v>19</v>
      </c>
    </row>
  </sheetData>
  <mergeCells count="2">
    <mergeCell ref="A1:B1"/>
    <mergeCell ref="A17:B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A31-36C1-4573-A40C-A71FA00C78B4}">
  <sheetPr>
    <tabColor rgb="FFF4B084"/>
  </sheetPr>
  <dimension ref="A1:G49"/>
  <sheetViews>
    <sheetView workbookViewId="0">
      <selection activeCell="L13" sqref="L13"/>
    </sheetView>
  </sheetViews>
  <sheetFormatPr defaultRowHeight="15"/>
  <cols>
    <col min="1" max="1" width="23.7109375" bestFit="1" customWidth="1"/>
    <col min="2" max="2" width="11" customWidth="1"/>
    <col min="3" max="3" width="12.7109375" customWidth="1"/>
    <col min="4" max="4" width="10.42578125" customWidth="1"/>
    <col min="5" max="5" width="10" customWidth="1"/>
    <col min="6" max="6" width="11.85546875" customWidth="1"/>
    <col min="7" max="7" width="11.7109375" customWidth="1"/>
  </cols>
  <sheetData>
    <row r="1" spans="1:7" ht="30" customHeight="1">
      <c r="A1" s="21" t="s">
        <v>0</v>
      </c>
      <c r="B1" s="22"/>
    </row>
    <row r="2" spans="1:7" ht="18" customHeight="1">
      <c r="A2" s="4" t="str">
        <f>'inputs &amp; outputs'!A3</f>
        <v>Starting Salary</v>
      </c>
      <c r="B2" s="3">
        <f>'inputs &amp; outputs'!B3</f>
        <v>60000</v>
      </c>
    </row>
    <row r="3" spans="1:7" ht="16.5" customHeight="1">
      <c r="A3" s="4" t="str">
        <f>'inputs &amp; outputs'!A4</f>
        <v>Promotions Every # Years</v>
      </c>
      <c r="B3" s="3">
        <f>'inputs &amp; outputs'!B4</f>
        <v>5</v>
      </c>
    </row>
    <row r="4" spans="1:7" ht="17.25" customHeight="1">
      <c r="A4" s="4" t="str">
        <f>'inputs &amp; outputs'!A5</f>
        <v>Cost of Living Rate</v>
      </c>
      <c r="B4" s="3">
        <f>'inputs &amp; outputs'!B5</f>
        <v>0.02</v>
      </c>
    </row>
    <row r="5" spans="1:7" ht="17.25" customHeight="1">
      <c r="A5" s="6" t="str">
        <f>'inputs &amp; outputs'!A6</f>
        <v>Promotion Rate</v>
      </c>
      <c r="B5" s="7">
        <f>'inputs &amp; outputs'!B6</f>
        <v>0.15</v>
      </c>
    </row>
    <row r="6" spans="1:7">
      <c r="B6" s="2"/>
    </row>
    <row r="8" spans="1:7" ht="33" customHeight="1">
      <c r="A8" s="32" t="s">
        <v>15</v>
      </c>
      <c r="B8" s="33"/>
      <c r="C8" s="33"/>
      <c r="D8" s="33"/>
      <c r="E8" s="33"/>
      <c r="F8" s="33"/>
      <c r="G8" s="34"/>
    </row>
    <row r="9" spans="1:7" ht="60" customHeight="1">
      <c r="A9" s="8" t="s">
        <v>16</v>
      </c>
      <c r="B9" s="9" t="s">
        <v>17</v>
      </c>
      <c r="C9" s="9" t="s">
        <v>18</v>
      </c>
      <c r="D9" s="9" t="s">
        <v>19</v>
      </c>
      <c r="E9" s="9" t="s">
        <v>20</v>
      </c>
      <c r="F9" s="9" t="s">
        <v>21</v>
      </c>
      <c r="G9" s="8" t="s">
        <v>22</v>
      </c>
    </row>
    <row r="10" spans="1:7">
      <c r="A10" s="10">
        <v>1</v>
      </c>
      <c r="B10" s="10">
        <f>IF(MOD(A10,$B$3)=0,1,0)</f>
        <v>0</v>
      </c>
      <c r="C10" s="10">
        <f>SUM($B$10:B10)</f>
        <v>0</v>
      </c>
      <c r="D10" s="10">
        <f>(1+B$4)^A10</f>
        <v>1.02</v>
      </c>
      <c r="E10" s="10">
        <f>(1+$B$5)^C10</f>
        <v>1</v>
      </c>
      <c r="F10" s="10">
        <f>E10*D10</f>
        <v>1.02</v>
      </c>
      <c r="G10" s="10">
        <f>$B$2*F10</f>
        <v>61200</v>
      </c>
    </row>
    <row r="11" spans="1:7">
      <c r="A11" s="10">
        <v>2</v>
      </c>
      <c r="B11" s="10">
        <f t="shared" ref="B11:B49" si="0">IF(MOD(A11,$B$3)=0,1,0)</f>
        <v>0</v>
      </c>
      <c r="C11" s="10">
        <f>SUM($B$10:B11)</f>
        <v>0</v>
      </c>
      <c r="D11" s="10">
        <f t="shared" ref="D11:D49" si="1">(1+B$4)^A11</f>
        <v>1.0404</v>
      </c>
      <c r="E11" s="10">
        <f t="shared" ref="E11:E49" si="2">(1+$B$5)^C11</f>
        <v>1</v>
      </c>
      <c r="F11" s="10">
        <f t="shared" ref="F11:F49" si="3">E11*D11</f>
        <v>1.0404</v>
      </c>
      <c r="G11" s="10">
        <f t="shared" ref="G11:G49" si="4">$B$2*F11</f>
        <v>62424</v>
      </c>
    </row>
    <row r="12" spans="1:7">
      <c r="A12" s="10">
        <v>3</v>
      </c>
      <c r="B12" s="10">
        <f t="shared" si="0"/>
        <v>0</v>
      </c>
      <c r="C12" s="10">
        <f>SUM($B$10:B12)</f>
        <v>0</v>
      </c>
      <c r="D12" s="10">
        <f t="shared" si="1"/>
        <v>1.0612079999999999</v>
      </c>
      <c r="E12" s="10">
        <f t="shared" si="2"/>
        <v>1</v>
      </c>
      <c r="F12" s="10">
        <f t="shared" si="3"/>
        <v>1.0612079999999999</v>
      </c>
      <c r="G12" s="10">
        <f t="shared" si="4"/>
        <v>63672.479999999996</v>
      </c>
    </row>
    <row r="13" spans="1:7">
      <c r="A13" s="10">
        <v>4</v>
      </c>
      <c r="B13" s="10">
        <f t="shared" si="0"/>
        <v>0</v>
      </c>
      <c r="C13" s="10">
        <f>SUM($B$10:B13)</f>
        <v>0</v>
      </c>
      <c r="D13" s="10">
        <f t="shared" si="1"/>
        <v>1.08243216</v>
      </c>
      <c r="E13" s="10">
        <f t="shared" si="2"/>
        <v>1</v>
      </c>
      <c r="F13" s="10">
        <f t="shared" si="3"/>
        <v>1.08243216</v>
      </c>
      <c r="G13" s="10">
        <f t="shared" si="4"/>
        <v>64945.929599999996</v>
      </c>
    </row>
    <row r="14" spans="1:7">
      <c r="A14" s="10">
        <v>5</v>
      </c>
      <c r="B14" s="10">
        <f t="shared" si="0"/>
        <v>1</v>
      </c>
      <c r="C14" s="10">
        <f>SUM($B$10:B14)</f>
        <v>1</v>
      </c>
      <c r="D14" s="10">
        <f t="shared" si="1"/>
        <v>1.1040808032</v>
      </c>
      <c r="E14" s="10">
        <f t="shared" si="2"/>
        <v>1.1499999999999999</v>
      </c>
      <c r="F14" s="10">
        <f t="shared" si="3"/>
        <v>1.2696929236799999</v>
      </c>
      <c r="G14" s="10">
        <f t="shared" si="4"/>
        <v>76181.575420799985</v>
      </c>
    </row>
    <row r="15" spans="1:7">
      <c r="A15" s="10">
        <v>6</v>
      </c>
      <c r="B15" s="10">
        <f t="shared" si="0"/>
        <v>0</v>
      </c>
      <c r="C15" s="10">
        <f>SUM($B$10:B15)</f>
        <v>1</v>
      </c>
      <c r="D15" s="10">
        <f t="shared" si="1"/>
        <v>1.1261624192640001</v>
      </c>
      <c r="E15" s="10">
        <f t="shared" si="2"/>
        <v>1.1499999999999999</v>
      </c>
      <c r="F15" s="10">
        <f t="shared" si="3"/>
        <v>1.2950867821536001</v>
      </c>
      <c r="G15" s="10">
        <f t="shared" si="4"/>
        <v>77705.206929216001</v>
      </c>
    </row>
    <row r="16" spans="1:7">
      <c r="A16" s="10">
        <v>7</v>
      </c>
      <c r="B16" s="10">
        <f t="shared" si="0"/>
        <v>0</v>
      </c>
      <c r="C16" s="10">
        <f>SUM($B$10:B16)</f>
        <v>1</v>
      </c>
      <c r="D16" s="10">
        <f t="shared" si="1"/>
        <v>1.1486856676492798</v>
      </c>
      <c r="E16" s="10">
        <f t="shared" si="2"/>
        <v>1.1499999999999999</v>
      </c>
      <c r="F16" s="10">
        <f t="shared" si="3"/>
        <v>1.3209885177966716</v>
      </c>
      <c r="G16" s="10">
        <f t="shared" si="4"/>
        <v>79259.311067800299</v>
      </c>
    </row>
    <row r="17" spans="1:7">
      <c r="A17" s="10">
        <v>8</v>
      </c>
      <c r="B17" s="10">
        <f t="shared" si="0"/>
        <v>0</v>
      </c>
      <c r="C17" s="10">
        <f>SUM($B$10:B17)</f>
        <v>1</v>
      </c>
      <c r="D17" s="10">
        <f t="shared" si="1"/>
        <v>1.1716593810022655</v>
      </c>
      <c r="E17" s="10">
        <f t="shared" si="2"/>
        <v>1.1499999999999999</v>
      </c>
      <c r="F17" s="10">
        <f t="shared" si="3"/>
        <v>1.3474082881526053</v>
      </c>
      <c r="G17" s="10">
        <f t="shared" si="4"/>
        <v>80844.497289156323</v>
      </c>
    </row>
    <row r="18" spans="1:7">
      <c r="A18" s="10">
        <v>9</v>
      </c>
      <c r="B18" s="10">
        <f t="shared" si="0"/>
        <v>0</v>
      </c>
      <c r="C18" s="10">
        <f>SUM($B$10:B18)</f>
        <v>1</v>
      </c>
      <c r="D18" s="10">
        <f t="shared" si="1"/>
        <v>1.1950925686223108</v>
      </c>
      <c r="E18" s="10">
        <f t="shared" si="2"/>
        <v>1.1499999999999999</v>
      </c>
      <c r="F18" s="10">
        <f t="shared" si="3"/>
        <v>1.3743564539156574</v>
      </c>
      <c r="G18" s="10">
        <f t="shared" si="4"/>
        <v>82461.387234939451</v>
      </c>
    </row>
    <row r="19" spans="1:7">
      <c r="A19" s="10">
        <v>10</v>
      </c>
      <c r="B19" s="10">
        <f t="shared" si="0"/>
        <v>1</v>
      </c>
      <c r="C19" s="10">
        <f>SUM($B$10:B19)</f>
        <v>2</v>
      </c>
      <c r="D19" s="10">
        <f t="shared" si="1"/>
        <v>1.2189944199947571</v>
      </c>
      <c r="E19" s="10">
        <f t="shared" si="2"/>
        <v>1.3224999999999998</v>
      </c>
      <c r="F19" s="10">
        <f t="shared" si="3"/>
        <v>1.612120120443066</v>
      </c>
      <c r="G19" s="10">
        <f t="shared" si="4"/>
        <v>96727.207226583952</v>
      </c>
    </row>
    <row r="20" spans="1:7">
      <c r="A20" s="10">
        <v>11</v>
      </c>
      <c r="B20" s="10">
        <f t="shared" si="0"/>
        <v>0</v>
      </c>
      <c r="C20" s="10">
        <f>SUM($B$10:B20)</f>
        <v>2</v>
      </c>
      <c r="D20" s="10">
        <f t="shared" si="1"/>
        <v>1.243374308394652</v>
      </c>
      <c r="E20" s="10">
        <f t="shared" si="2"/>
        <v>1.3224999999999998</v>
      </c>
      <c r="F20" s="10">
        <f t="shared" si="3"/>
        <v>1.644362522851927</v>
      </c>
      <c r="G20" s="10">
        <f t="shared" si="4"/>
        <v>98661.751371115621</v>
      </c>
    </row>
    <row r="21" spans="1:7">
      <c r="A21" s="10">
        <v>12</v>
      </c>
      <c r="B21" s="10">
        <f t="shared" si="0"/>
        <v>0</v>
      </c>
      <c r="C21" s="10">
        <f>SUM($B$10:B21)</f>
        <v>2</v>
      </c>
      <c r="D21" s="10">
        <f t="shared" si="1"/>
        <v>1.2682417945625453</v>
      </c>
      <c r="E21" s="10">
        <f t="shared" si="2"/>
        <v>1.3224999999999998</v>
      </c>
      <c r="F21" s="10">
        <f t="shared" si="3"/>
        <v>1.6772497733089657</v>
      </c>
      <c r="G21" s="10">
        <f t="shared" si="4"/>
        <v>100634.98639853795</v>
      </c>
    </row>
    <row r="22" spans="1:7">
      <c r="A22" s="10">
        <v>13</v>
      </c>
      <c r="B22" s="10">
        <f t="shared" si="0"/>
        <v>0</v>
      </c>
      <c r="C22" s="10">
        <f>SUM($B$10:B22)</f>
        <v>2</v>
      </c>
      <c r="D22" s="10">
        <f t="shared" si="1"/>
        <v>1.2936066304537961</v>
      </c>
      <c r="E22" s="10">
        <f t="shared" si="2"/>
        <v>1.3224999999999998</v>
      </c>
      <c r="F22" s="10">
        <f t="shared" si="3"/>
        <v>1.710794768775145</v>
      </c>
      <c r="G22" s="10">
        <f t="shared" si="4"/>
        <v>102647.68612650871</v>
      </c>
    </row>
    <row r="23" spans="1:7">
      <c r="A23" s="10">
        <v>14</v>
      </c>
      <c r="B23" s="10">
        <f t="shared" si="0"/>
        <v>0</v>
      </c>
      <c r="C23" s="10">
        <f>SUM($B$10:B23)</f>
        <v>2</v>
      </c>
      <c r="D23" s="10">
        <f t="shared" si="1"/>
        <v>1.3194787630628722</v>
      </c>
      <c r="E23" s="10">
        <f t="shared" si="2"/>
        <v>1.3224999999999998</v>
      </c>
      <c r="F23" s="10">
        <f t="shared" si="3"/>
        <v>1.7450106641506482</v>
      </c>
      <c r="G23" s="10">
        <f t="shared" si="4"/>
        <v>104700.6398490389</v>
      </c>
    </row>
    <row r="24" spans="1:7">
      <c r="A24" s="10">
        <v>15</v>
      </c>
      <c r="B24" s="10">
        <f t="shared" si="0"/>
        <v>1</v>
      </c>
      <c r="C24" s="10">
        <f>SUM($B$10:B24)</f>
        <v>3</v>
      </c>
      <c r="D24" s="10">
        <f t="shared" si="1"/>
        <v>1.3458683383241292</v>
      </c>
      <c r="E24" s="10">
        <f t="shared" si="2"/>
        <v>1.5208749999999995</v>
      </c>
      <c r="F24" s="10">
        <f t="shared" si="3"/>
        <v>2.0468975090487094</v>
      </c>
      <c r="G24" s="10">
        <f t="shared" si="4"/>
        <v>122813.85054292256</v>
      </c>
    </row>
    <row r="25" spans="1:7">
      <c r="A25" s="10">
        <v>16</v>
      </c>
      <c r="B25" s="10">
        <f t="shared" si="0"/>
        <v>0</v>
      </c>
      <c r="C25" s="10">
        <f>SUM($B$10:B25)</f>
        <v>3</v>
      </c>
      <c r="D25" s="10">
        <f t="shared" si="1"/>
        <v>1.372785705090612</v>
      </c>
      <c r="E25" s="10">
        <f t="shared" si="2"/>
        <v>1.5208749999999995</v>
      </c>
      <c r="F25" s="10">
        <f t="shared" si="3"/>
        <v>2.0878354592296842</v>
      </c>
      <c r="G25" s="10">
        <f t="shared" si="4"/>
        <v>125270.12755378104</v>
      </c>
    </row>
    <row r="26" spans="1:7">
      <c r="A26" s="10">
        <v>17</v>
      </c>
      <c r="B26" s="10">
        <f t="shared" si="0"/>
        <v>0</v>
      </c>
      <c r="C26" s="10">
        <f>SUM($B$10:B26)</f>
        <v>3</v>
      </c>
      <c r="D26" s="10">
        <f t="shared" si="1"/>
        <v>1.4002414191924244</v>
      </c>
      <c r="E26" s="10">
        <f t="shared" si="2"/>
        <v>1.5208749999999995</v>
      </c>
      <c r="F26" s="10">
        <f t="shared" si="3"/>
        <v>2.1295921684142778</v>
      </c>
      <c r="G26" s="10">
        <f t="shared" si="4"/>
        <v>127775.53010485666</v>
      </c>
    </row>
    <row r="27" spans="1:7">
      <c r="A27" s="10">
        <v>18</v>
      </c>
      <c r="B27" s="10">
        <f t="shared" si="0"/>
        <v>0</v>
      </c>
      <c r="C27" s="10">
        <f>SUM($B$10:B27)</f>
        <v>3</v>
      </c>
      <c r="D27" s="10">
        <f t="shared" si="1"/>
        <v>1.4282462475762727</v>
      </c>
      <c r="E27" s="10">
        <f t="shared" si="2"/>
        <v>1.5208749999999995</v>
      </c>
      <c r="F27" s="10">
        <f t="shared" si="3"/>
        <v>2.172184011782563</v>
      </c>
      <c r="G27" s="10">
        <f t="shared" si="4"/>
        <v>130331.04070695378</v>
      </c>
    </row>
    <row r="28" spans="1:7">
      <c r="A28" s="10">
        <v>19</v>
      </c>
      <c r="B28" s="10">
        <f t="shared" si="0"/>
        <v>0</v>
      </c>
      <c r="C28" s="10">
        <f>SUM($B$10:B28)</f>
        <v>3</v>
      </c>
      <c r="D28" s="10">
        <f t="shared" si="1"/>
        <v>1.4568111725277981</v>
      </c>
      <c r="E28" s="10">
        <f t="shared" si="2"/>
        <v>1.5208749999999995</v>
      </c>
      <c r="F28" s="10">
        <f t="shared" si="3"/>
        <v>2.2156276920182143</v>
      </c>
      <c r="G28" s="10">
        <f t="shared" si="4"/>
        <v>132937.66152109287</v>
      </c>
    </row>
    <row r="29" spans="1:7">
      <c r="A29" s="10">
        <v>20</v>
      </c>
      <c r="B29" s="10">
        <f t="shared" si="0"/>
        <v>1</v>
      </c>
      <c r="C29" s="10">
        <f>SUM($B$10:B29)</f>
        <v>4</v>
      </c>
      <c r="D29" s="10">
        <f t="shared" si="1"/>
        <v>1.4859473959783542</v>
      </c>
      <c r="E29" s="10">
        <f t="shared" si="2"/>
        <v>1.7490062499999994</v>
      </c>
      <c r="F29" s="10">
        <f t="shared" si="3"/>
        <v>2.5989312827373654</v>
      </c>
      <c r="G29" s="10">
        <f t="shared" si="4"/>
        <v>155935.87696424194</v>
      </c>
    </row>
    <row r="30" spans="1:7">
      <c r="A30" s="10">
        <v>21</v>
      </c>
      <c r="B30" s="10">
        <f t="shared" si="0"/>
        <v>0</v>
      </c>
      <c r="C30" s="10">
        <f>SUM($B$10:B30)</f>
        <v>4</v>
      </c>
      <c r="D30" s="10">
        <f t="shared" si="1"/>
        <v>1.5156663438979212</v>
      </c>
      <c r="E30" s="10">
        <f t="shared" si="2"/>
        <v>1.7490062499999994</v>
      </c>
      <c r="F30" s="10">
        <f t="shared" si="3"/>
        <v>2.6509099083921126</v>
      </c>
      <c r="G30" s="10">
        <f t="shared" si="4"/>
        <v>159054.59450352675</v>
      </c>
    </row>
    <row r="31" spans="1:7">
      <c r="A31" s="10">
        <v>22</v>
      </c>
      <c r="B31" s="10">
        <f t="shared" si="0"/>
        <v>0</v>
      </c>
      <c r="C31" s="10">
        <f>SUM($B$10:B31)</f>
        <v>4</v>
      </c>
      <c r="D31" s="10">
        <f t="shared" si="1"/>
        <v>1.5459796707758797</v>
      </c>
      <c r="E31" s="10">
        <f t="shared" si="2"/>
        <v>1.7490062499999994</v>
      </c>
      <c r="F31" s="10">
        <f t="shared" si="3"/>
        <v>2.703928106559955</v>
      </c>
      <c r="G31" s="10">
        <f t="shared" si="4"/>
        <v>162235.68639359731</v>
      </c>
    </row>
    <row r="32" spans="1:7">
      <c r="A32" s="10">
        <v>23</v>
      </c>
      <c r="B32" s="10">
        <f t="shared" si="0"/>
        <v>0</v>
      </c>
      <c r="C32" s="10">
        <f>SUM($B$10:B32)</f>
        <v>4</v>
      </c>
      <c r="D32" s="10">
        <f t="shared" si="1"/>
        <v>1.576899264191397</v>
      </c>
      <c r="E32" s="10">
        <f t="shared" si="2"/>
        <v>1.7490062499999994</v>
      </c>
      <c r="F32" s="10">
        <f t="shared" si="3"/>
        <v>2.7580066686911535</v>
      </c>
      <c r="G32" s="10">
        <f t="shared" si="4"/>
        <v>165480.40012146923</v>
      </c>
    </row>
    <row r="33" spans="1:7">
      <c r="A33" s="10">
        <v>24</v>
      </c>
      <c r="B33" s="10">
        <f t="shared" si="0"/>
        <v>0</v>
      </c>
      <c r="C33" s="10">
        <f>SUM($B$10:B33)</f>
        <v>4</v>
      </c>
      <c r="D33" s="10">
        <f t="shared" si="1"/>
        <v>1.608437249475225</v>
      </c>
      <c r="E33" s="10">
        <f t="shared" si="2"/>
        <v>1.7490062499999994</v>
      </c>
      <c r="F33" s="10">
        <f t="shared" si="3"/>
        <v>2.8131668020649769</v>
      </c>
      <c r="G33" s="10">
        <f t="shared" si="4"/>
        <v>168790.00812389862</v>
      </c>
    </row>
    <row r="34" spans="1:7">
      <c r="A34" s="10">
        <v>25</v>
      </c>
      <c r="B34" s="10">
        <f t="shared" si="0"/>
        <v>1</v>
      </c>
      <c r="C34" s="10">
        <f>SUM($B$10:B34)</f>
        <v>5</v>
      </c>
      <c r="D34" s="10">
        <f t="shared" si="1"/>
        <v>1.6406059944647295</v>
      </c>
      <c r="E34" s="10">
        <f t="shared" si="2"/>
        <v>2.0113571874999994</v>
      </c>
      <c r="F34" s="10">
        <f t="shared" si="3"/>
        <v>3.2998446588222179</v>
      </c>
      <c r="G34" s="10">
        <f t="shared" si="4"/>
        <v>197990.67952933308</v>
      </c>
    </row>
    <row r="35" spans="1:7">
      <c r="A35" s="10">
        <v>26</v>
      </c>
      <c r="B35" s="10">
        <f t="shared" si="0"/>
        <v>0</v>
      </c>
      <c r="C35" s="10">
        <f>SUM($B$10:B35)</f>
        <v>5</v>
      </c>
      <c r="D35" s="10">
        <f t="shared" si="1"/>
        <v>1.6734181143540243</v>
      </c>
      <c r="E35" s="10">
        <f t="shared" si="2"/>
        <v>2.0113571874999994</v>
      </c>
      <c r="F35" s="10">
        <f t="shared" si="3"/>
        <v>3.3658415519986629</v>
      </c>
      <c r="G35" s="10">
        <f t="shared" si="4"/>
        <v>201950.49311991976</v>
      </c>
    </row>
    <row r="36" spans="1:7">
      <c r="A36" s="10">
        <v>27</v>
      </c>
      <c r="B36" s="10">
        <f t="shared" si="0"/>
        <v>0</v>
      </c>
      <c r="C36" s="10">
        <f>SUM($B$10:B36)</f>
        <v>5</v>
      </c>
      <c r="D36" s="10">
        <f t="shared" si="1"/>
        <v>1.7068864766411045</v>
      </c>
      <c r="E36" s="10">
        <f t="shared" si="2"/>
        <v>2.0113571874999994</v>
      </c>
      <c r="F36" s="10">
        <f t="shared" si="3"/>
        <v>3.4331583830386352</v>
      </c>
      <c r="G36" s="10">
        <f t="shared" si="4"/>
        <v>205989.50298231811</v>
      </c>
    </row>
    <row r="37" spans="1:7">
      <c r="A37" s="10">
        <v>28</v>
      </c>
      <c r="B37" s="10">
        <f t="shared" si="0"/>
        <v>0</v>
      </c>
      <c r="C37" s="10">
        <f>SUM($B$10:B37)</f>
        <v>5</v>
      </c>
      <c r="D37" s="10">
        <f t="shared" si="1"/>
        <v>1.7410242061739269</v>
      </c>
      <c r="E37" s="10">
        <f t="shared" si="2"/>
        <v>2.0113571874999994</v>
      </c>
      <c r="F37" s="10">
        <f t="shared" si="3"/>
        <v>3.5018215506994088</v>
      </c>
      <c r="G37" s="10">
        <f t="shared" si="4"/>
        <v>210109.29304196453</v>
      </c>
    </row>
    <row r="38" spans="1:7">
      <c r="A38" s="10">
        <v>29</v>
      </c>
      <c r="B38" s="10">
        <f t="shared" si="0"/>
        <v>0</v>
      </c>
      <c r="C38" s="10">
        <f>SUM($B$10:B38)</f>
        <v>5</v>
      </c>
      <c r="D38" s="10">
        <f t="shared" si="1"/>
        <v>1.7758446902974052</v>
      </c>
      <c r="E38" s="10">
        <f t="shared" si="2"/>
        <v>2.0113571874999994</v>
      </c>
      <c r="F38" s="10">
        <f t="shared" si="3"/>
        <v>3.5718579817133964</v>
      </c>
      <c r="G38" s="10">
        <f t="shared" si="4"/>
        <v>214311.47890280379</v>
      </c>
    </row>
    <row r="39" spans="1:7">
      <c r="A39" s="10">
        <v>30</v>
      </c>
      <c r="B39" s="10">
        <f t="shared" si="0"/>
        <v>1</v>
      </c>
      <c r="C39" s="10">
        <f>SUM($B$10:B39)</f>
        <v>6</v>
      </c>
      <c r="D39" s="10">
        <f t="shared" si="1"/>
        <v>1.8113615841033535</v>
      </c>
      <c r="E39" s="10">
        <f t="shared" si="2"/>
        <v>2.3130607656249991</v>
      </c>
      <c r="F39" s="10">
        <f t="shared" si="3"/>
        <v>4.1897894125498141</v>
      </c>
      <c r="G39" s="10">
        <f t="shared" si="4"/>
        <v>251387.36475298885</v>
      </c>
    </row>
    <row r="40" spans="1:7">
      <c r="A40" s="10">
        <v>31</v>
      </c>
      <c r="B40" s="10">
        <f t="shared" si="0"/>
        <v>0</v>
      </c>
      <c r="C40" s="10">
        <f>SUM($B$10:B40)</f>
        <v>6</v>
      </c>
      <c r="D40" s="10">
        <f t="shared" si="1"/>
        <v>1.8475888157854201</v>
      </c>
      <c r="E40" s="10">
        <f t="shared" si="2"/>
        <v>2.3130607656249991</v>
      </c>
      <c r="F40" s="10">
        <f t="shared" si="3"/>
        <v>4.2735852008008095</v>
      </c>
      <c r="G40" s="10">
        <f t="shared" si="4"/>
        <v>256415.11204804858</v>
      </c>
    </row>
    <row r="41" spans="1:7">
      <c r="A41" s="10">
        <v>32</v>
      </c>
      <c r="B41" s="10">
        <f t="shared" si="0"/>
        <v>0</v>
      </c>
      <c r="C41" s="10">
        <f>SUM($B$10:B41)</f>
        <v>6</v>
      </c>
      <c r="D41" s="10">
        <f t="shared" si="1"/>
        <v>1.8845405921011289</v>
      </c>
      <c r="E41" s="10">
        <f t="shared" si="2"/>
        <v>2.3130607656249991</v>
      </c>
      <c r="F41" s="10">
        <f t="shared" si="3"/>
        <v>4.3590569048168266</v>
      </c>
      <c r="G41" s="10">
        <f t="shared" si="4"/>
        <v>261543.41428900958</v>
      </c>
    </row>
    <row r="42" spans="1:7">
      <c r="A42" s="10">
        <v>33</v>
      </c>
      <c r="B42" s="10">
        <f t="shared" si="0"/>
        <v>0</v>
      </c>
      <c r="C42" s="10">
        <f>SUM($B$10:B42)</f>
        <v>6</v>
      </c>
      <c r="D42" s="10">
        <f t="shared" si="1"/>
        <v>1.9222314039431516</v>
      </c>
      <c r="E42" s="10">
        <f t="shared" si="2"/>
        <v>2.3130607656249991</v>
      </c>
      <c r="F42" s="10">
        <f t="shared" si="3"/>
        <v>4.4462380429131629</v>
      </c>
      <c r="G42" s="10">
        <f t="shared" si="4"/>
        <v>266774.28257478977</v>
      </c>
    </row>
    <row r="43" spans="1:7">
      <c r="A43" s="10">
        <v>34</v>
      </c>
      <c r="B43" s="10">
        <f t="shared" si="0"/>
        <v>0</v>
      </c>
      <c r="C43" s="10">
        <f>SUM($B$10:B43)</f>
        <v>6</v>
      </c>
      <c r="D43" s="10">
        <f t="shared" si="1"/>
        <v>1.9606760320220145</v>
      </c>
      <c r="E43" s="10">
        <f t="shared" si="2"/>
        <v>2.3130607656249991</v>
      </c>
      <c r="F43" s="10">
        <f t="shared" si="3"/>
        <v>4.535162803771426</v>
      </c>
      <c r="G43" s="10">
        <f t="shared" si="4"/>
        <v>272109.76822628558</v>
      </c>
    </row>
    <row r="44" spans="1:7">
      <c r="A44" s="10">
        <v>35</v>
      </c>
      <c r="B44" s="10">
        <f t="shared" si="0"/>
        <v>1</v>
      </c>
      <c r="C44" s="10">
        <f>SUM($B$10:B44)</f>
        <v>7</v>
      </c>
      <c r="D44" s="10">
        <f t="shared" si="1"/>
        <v>1.9998895526624547</v>
      </c>
      <c r="E44" s="10">
        <f t="shared" si="2"/>
        <v>2.6600198804687483</v>
      </c>
      <c r="F44" s="10">
        <f t="shared" si="3"/>
        <v>5.3197459688238808</v>
      </c>
      <c r="G44" s="10">
        <f t="shared" si="4"/>
        <v>319184.75812943286</v>
      </c>
    </row>
    <row r="45" spans="1:7">
      <c r="A45" s="10">
        <v>36</v>
      </c>
      <c r="B45" s="10">
        <f t="shared" si="0"/>
        <v>0</v>
      </c>
      <c r="C45" s="10">
        <f>SUM($B$10:B45)</f>
        <v>7</v>
      </c>
      <c r="D45" s="10">
        <f t="shared" si="1"/>
        <v>2.0398873437157037</v>
      </c>
      <c r="E45" s="10">
        <f t="shared" si="2"/>
        <v>2.6600198804687483</v>
      </c>
      <c r="F45" s="10">
        <f t="shared" si="3"/>
        <v>5.4261408882003588</v>
      </c>
      <c r="G45" s="10">
        <f t="shared" si="4"/>
        <v>325568.45329202153</v>
      </c>
    </row>
    <row r="46" spans="1:7">
      <c r="A46" s="10">
        <v>37</v>
      </c>
      <c r="B46" s="10">
        <f t="shared" si="0"/>
        <v>0</v>
      </c>
      <c r="C46" s="10">
        <f>SUM($B$10:B46)</f>
        <v>7</v>
      </c>
      <c r="D46" s="10">
        <f t="shared" si="1"/>
        <v>2.080685090590018</v>
      </c>
      <c r="E46" s="10">
        <f t="shared" si="2"/>
        <v>2.6600198804687483</v>
      </c>
      <c r="F46" s="10">
        <f t="shared" si="3"/>
        <v>5.5346637059643662</v>
      </c>
      <c r="G46" s="10">
        <f t="shared" si="4"/>
        <v>332079.82235786197</v>
      </c>
    </row>
    <row r="47" spans="1:7">
      <c r="A47" s="10">
        <v>38</v>
      </c>
      <c r="B47" s="10">
        <f t="shared" si="0"/>
        <v>0</v>
      </c>
      <c r="C47" s="10">
        <f>SUM($B$10:B47)</f>
        <v>7</v>
      </c>
      <c r="D47" s="10">
        <f t="shared" si="1"/>
        <v>2.1222987924018186</v>
      </c>
      <c r="E47" s="10">
        <f t="shared" si="2"/>
        <v>2.6600198804687483</v>
      </c>
      <c r="F47" s="10">
        <f t="shared" si="3"/>
        <v>5.6453569800836547</v>
      </c>
      <c r="G47" s="10">
        <f t="shared" si="4"/>
        <v>338721.41880501929</v>
      </c>
    </row>
    <row r="48" spans="1:7">
      <c r="A48" s="10">
        <v>39</v>
      </c>
      <c r="B48" s="10">
        <f t="shared" si="0"/>
        <v>0</v>
      </c>
      <c r="C48" s="10">
        <f>SUM($B$10:B48)</f>
        <v>7</v>
      </c>
      <c r="D48" s="10">
        <f t="shared" si="1"/>
        <v>2.1647447682498542</v>
      </c>
      <c r="E48" s="10">
        <f t="shared" si="2"/>
        <v>2.6600198804687483</v>
      </c>
      <c r="F48" s="10">
        <f t="shared" si="3"/>
        <v>5.7582641196853253</v>
      </c>
      <c r="G48" s="10">
        <f t="shared" si="4"/>
        <v>345495.84718111949</v>
      </c>
    </row>
    <row r="49" spans="1:7">
      <c r="A49" s="10">
        <v>40</v>
      </c>
      <c r="B49" s="10">
        <f t="shared" si="0"/>
        <v>1</v>
      </c>
      <c r="C49" s="10">
        <f>SUM($B$10:B49)</f>
        <v>8</v>
      </c>
      <c r="D49" s="10">
        <f t="shared" si="1"/>
        <v>2.2080396636148518</v>
      </c>
      <c r="E49" s="10">
        <f t="shared" si="2"/>
        <v>3.0590228625390603</v>
      </c>
      <c r="F49" s="10">
        <f t="shared" si="3"/>
        <v>6.7544438123908881</v>
      </c>
      <c r="G49" s="10">
        <f t="shared" si="4"/>
        <v>405266.6287434533</v>
      </c>
    </row>
  </sheetData>
  <mergeCells count="2">
    <mergeCell ref="A1:B1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2EB2-A8C6-44A3-82F7-245B040EC683}">
  <sheetPr>
    <tabColor rgb="FFF4B084"/>
  </sheetPr>
  <dimension ref="A1:D49"/>
  <sheetViews>
    <sheetView workbookViewId="0">
      <selection activeCell="H2" sqref="H2"/>
    </sheetView>
  </sheetViews>
  <sheetFormatPr defaultRowHeight="15"/>
  <cols>
    <col min="1" max="1" width="18" customWidth="1"/>
  </cols>
  <sheetData>
    <row r="1" spans="1:4" ht="35.25" customHeight="1">
      <c r="A1" s="23" t="s">
        <v>0</v>
      </c>
      <c r="B1" s="24"/>
    </row>
    <row r="2" spans="1:4" ht="76.5" customHeight="1">
      <c r="A2" s="11" t="s">
        <v>23</v>
      </c>
      <c r="B2" s="7"/>
    </row>
    <row r="3" spans="1:4">
      <c r="A3" s="4" t="s">
        <v>2</v>
      </c>
      <c r="B3" s="3">
        <f>'inputs &amp; outputs'!B3</f>
        <v>60000</v>
      </c>
    </row>
    <row r="4" spans="1:4">
      <c r="A4" s="4" t="str">
        <f>'inputs &amp; outputs'!A9</f>
        <v>Savings Rate</v>
      </c>
      <c r="B4" s="3">
        <f>'inputs &amp; outputs'!B9</f>
        <v>0.25</v>
      </c>
    </row>
    <row r="5" spans="1:4">
      <c r="A5" s="6" t="str">
        <f>'inputs &amp; outputs'!A10</f>
        <v>Interest Rate</v>
      </c>
      <c r="B5" s="7">
        <f>'inputs &amp; outputs'!B10</f>
        <v>0.05</v>
      </c>
    </row>
    <row r="8" spans="1:4" ht="36" customHeight="1">
      <c r="A8" s="21" t="s">
        <v>24</v>
      </c>
      <c r="B8" s="25"/>
      <c r="C8" s="25"/>
      <c r="D8" s="22"/>
    </row>
    <row r="9" spans="1:4" ht="30">
      <c r="A9" s="12" t="s">
        <v>16</v>
      </c>
      <c r="B9" s="13" t="s">
        <v>22</v>
      </c>
      <c r="C9" s="13" t="s">
        <v>25</v>
      </c>
      <c r="D9" s="13" t="s">
        <v>26</v>
      </c>
    </row>
    <row r="10" spans="1:4">
      <c r="A10" s="10">
        <f>Salary!A10</f>
        <v>1</v>
      </c>
      <c r="B10" s="10">
        <f>Salary!G10</f>
        <v>61200</v>
      </c>
      <c r="C10" s="10">
        <f>B10*$B$4</f>
        <v>15300</v>
      </c>
      <c r="D10" s="10">
        <f>C10</f>
        <v>15300</v>
      </c>
    </row>
    <row r="11" spans="1:4">
      <c r="A11" s="10">
        <f>Salary!A11</f>
        <v>2</v>
      </c>
      <c r="B11" s="10">
        <f>Salary!G11</f>
        <v>62424</v>
      </c>
      <c r="C11" s="10">
        <f t="shared" ref="C11:C49" si="0">B11*$B$4</f>
        <v>15606</v>
      </c>
      <c r="D11" s="10">
        <f>D10*(1+$B$5)+C11</f>
        <v>31671</v>
      </c>
    </row>
    <row r="12" spans="1:4">
      <c r="A12" s="10">
        <f>Salary!A12</f>
        <v>3</v>
      </c>
      <c r="B12" s="10">
        <f>Salary!G12</f>
        <v>63672.479999999996</v>
      </c>
      <c r="C12" s="10">
        <f t="shared" si="0"/>
        <v>15918.119999999999</v>
      </c>
      <c r="D12" s="10">
        <f t="shared" ref="D12:D49" si="1">D11*(1+$B$5)+C12</f>
        <v>49172.67</v>
      </c>
    </row>
    <row r="13" spans="1:4">
      <c r="A13" s="10">
        <f>Salary!A13</f>
        <v>4</v>
      </c>
      <c r="B13" s="10">
        <f>Salary!G13</f>
        <v>64945.929599999996</v>
      </c>
      <c r="C13" s="10">
        <f t="shared" si="0"/>
        <v>16236.482399999999</v>
      </c>
      <c r="D13" s="10">
        <f t="shared" si="1"/>
        <v>67867.785900000003</v>
      </c>
    </row>
    <row r="14" spans="1:4">
      <c r="A14" s="10">
        <f>Salary!A14</f>
        <v>5</v>
      </c>
      <c r="B14" s="10">
        <f>Salary!G14</f>
        <v>76181.575420799985</v>
      </c>
      <c r="C14" s="10">
        <f t="shared" si="0"/>
        <v>19045.393855199996</v>
      </c>
      <c r="D14" s="10">
        <f t="shared" si="1"/>
        <v>90306.569050199992</v>
      </c>
    </row>
    <row r="15" spans="1:4">
      <c r="A15" s="10">
        <f>Salary!A15</f>
        <v>6</v>
      </c>
      <c r="B15" s="10">
        <f>Salary!G15</f>
        <v>77705.206929216001</v>
      </c>
      <c r="C15" s="10">
        <f t="shared" si="0"/>
        <v>19426.301732304</v>
      </c>
      <c r="D15" s="10">
        <f t="shared" si="1"/>
        <v>114248.19923501399</v>
      </c>
    </row>
    <row r="16" spans="1:4">
      <c r="A16" s="10">
        <f>Salary!A16</f>
        <v>7</v>
      </c>
      <c r="B16" s="10">
        <f>Salary!G16</f>
        <v>79259.311067800299</v>
      </c>
      <c r="C16" s="10">
        <f t="shared" si="0"/>
        <v>19814.827766950075</v>
      </c>
      <c r="D16" s="10">
        <f t="shared" si="1"/>
        <v>139775.43696371478</v>
      </c>
    </row>
    <row r="17" spans="1:4">
      <c r="A17" s="10">
        <f>Salary!A17</f>
        <v>8</v>
      </c>
      <c r="B17" s="10">
        <f>Salary!G17</f>
        <v>80844.497289156323</v>
      </c>
      <c r="C17" s="10">
        <f t="shared" si="0"/>
        <v>20211.124322289081</v>
      </c>
      <c r="D17" s="10">
        <f t="shared" si="1"/>
        <v>166975.3331341896</v>
      </c>
    </row>
    <row r="18" spans="1:4">
      <c r="A18" s="10">
        <f>Salary!A18</f>
        <v>9</v>
      </c>
      <c r="B18" s="10">
        <f>Salary!G18</f>
        <v>82461.387234939451</v>
      </c>
      <c r="C18" s="10">
        <f t="shared" si="0"/>
        <v>20615.346808734863</v>
      </c>
      <c r="D18" s="10">
        <f t="shared" si="1"/>
        <v>195939.44659963396</v>
      </c>
    </row>
    <row r="19" spans="1:4">
      <c r="A19" s="10">
        <f>Salary!A19</f>
        <v>10</v>
      </c>
      <c r="B19" s="10">
        <f>Salary!G19</f>
        <v>96727.207226583952</v>
      </c>
      <c r="C19" s="10">
        <f t="shared" si="0"/>
        <v>24181.801806645988</v>
      </c>
      <c r="D19" s="10">
        <f t="shared" si="1"/>
        <v>229918.22073626166</v>
      </c>
    </row>
    <row r="20" spans="1:4">
      <c r="A20" s="10">
        <f>Salary!A20</f>
        <v>11</v>
      </c>
      <c r="B20" s="10">
        <f>Salary!G20</f>
        <v>98661.751371115621</v>
      </c>
      <c r="C20" s="10">
        <f t="shared" si="0"/>
        <v>24665.437842778905</v>
      </c>
      <c r="D20" s="10">
        <f t="shared" si="1"/>
        <v>266079.56961585366</v>
      </c>
    </row>
    <row r="21" spans="1:4">
      <c r="A21" s="10">
        <f>Salary!A21</f>
        <v>12</v>
      </c>
      <c r="B21" s="10">
        <f>Salary!G21</f>
        <v>100634.98639853795</v>
      </c>
      <c r="C21" s="10">
        <f t="shared" si="0"/>
        <v>25158.746599634487</v>
      </c>
      <c r="D21" s="10">
        <f t="shared" si="1"/>
        <v>304542.29469628085</v>
      </c>
    </row>
    <row r="22" spans="1:4">
      <c r="A22" s="10">
        <f>Salary!A22</f>
        <v>13</v>
      </c>
      <c r="B22" s="10">
        <f>Salary!G22</f>
        <v>102647.68612650871</v>
      </c>
      <c r="C22" s="10">
        <f t="shared" si="0"/>
        <v>25661.921531627177</v>
      </c>
      <c r="D22" s="10">
        <f t="shared" si="1"/>
        <v>345431.33096272207</v>
      </c>
    </row>
    <row r="23" spans="1:4">
      <c r="A23" s="10">
        <f>Salary!A23</f>
        <v>14</v>
      </c>
      <c r="B23" s="10">
        <f>Salary!G23</f>
        <v>104700.6398490389</v>
      </c>
      <c r="C23" s="10">
        <f t="shared" si="0"/>
        <v>26175.159962259724</v>
      </c>
      <c r="D23" s="10">
        <f t="shared" si="1"/>
        <v>388878.05747311789</v>
      </c>
    </row>
    <row r="24" spans="1:4">
      <c r="A24" s="10">
        <f>Salary!A24</f>
        <v>15</v>
      </c>
      <c r="B24" s="10">
        <f>Salary!G24</f>
        <v>122813.85054292256</v>
      </c>
      <c r="C24" s="10">
        <f t="shared" si="0"/>
        <v>30703.462635730641</v>
      </c>
      <c r="D24" s="10">
        <f t="shared" si="1"/>
        <v>439025.42298250442</v>
      </c>
    </row>
    <row r="25" spans="1:4">
      <c r="A25" s="10">
        <f>Salary!A25</f>
        <v>16</v>
      </c>
      <c r="B25" s="10">
        <f>Salary!G25</f>
        <v>125270.12755378104</v>
      </c>
      <c r="C25" s="10">
        <f t="shared" si="0"/>
        <v>31317.531888445261</v>
      </c>
      <c r="D25" s="10">
        <f t="shared" si="1"/>
        <v>492294.22602007492</v>
      </c>
    </row>
    <row r="26" spans="1:4">
      <c r="A26" s="10">
        <f>Salary!A26</f>
        <v>17</v>
      </c>
      <c r="B26" s="10">
        <f>Salary!G26</f>
        <v>127775.53010485666</v>
      </c>
      <c r="C26" s="10">
        <f t="shared" si="0"/>
        <v>31943.882526214165</v>
      </c>
      <c r="D26" s="10">
        <f t="shared" si="1"/>
        <v>548852.81984729285</v>
      </c>
    </row>
    <row r="27" spans="1:4">
      <c r="A27" s="10">
        <f>Salary!A27</f>
        <v>18</v>
      </c>
      <c r="B27" s="10">
        <f>Salary!G27</f>
        <v>130331.04070695378</v>
      </c>
      <c r="C27" s="10">
        <f t="shared" si="0"/>
        <v>32582.760176738444</v>
      </c>
      <c r="D27" s="10">
        <f t="shared" si="1"/>
        <v>608878.22101639595</v>
      </c>
    </row>
    <row r="28" spans="1:4">
      <c r="A28" s="10">
        <f>Salary!A28</f>
        <v>19</v>
      </c>
      <c r="B28" s="10">
        <f>Salary!G28</f>
        <v>132937.66152109287</v>
      </c>
      <c r="C28" s="10">
        <f t="shared" si="0"/>
        <v>33234.415380273218</v>
      </c>
      <c r="D28" s="10">
        <f t="shared" si="1"/>
        <v>672556.54744748899</v>
      </c>
    </row>
    <row r="29" spans="1:4">
      <c r="A29" s="10">
        <f>Salary!A29</f>
        <v>20</v>
      </c>
      <c r="B29" s="10">
        <f>Salary!G29</f>
        <v>155935.87696424194</v>
      </c>
      <c r="C29" s="10">
        <f t="shared" si="0"/>
        <v>38983.969241060484</v>
      </c>
      <c r="D29" s="10">
        <f t="shared" si="1"/>
        <v>745168.3440609239</v>
      </c>
    </row>
    <row r="30" spans="1:4">
      <c r="A30" s="10">
        <f>Salary!A30</f>
        <v>21</v>
      </c>
      <c r="B30" s="10">
        <f>Salary!G30</f>
        <v>159054.59450352675</v>
      </c>
      <c r="C30" s="10">
        <f t="shared" si="0"/>
        <v>39763.648625881688</v>
      </c>
      <c r="D30" s="10">
        <f t="shared" si="1"/>
        <v>822190.40988985181</v>
      </c>
    </row>
    <row r="31" spans="1:4">
      <c r="A31" s="10">
        <f>Salary!A31</f>
        <v>22</v>
      </c>
      <c r="B31" s="10">
        <f>Salary!G31</f>
        <v>162235.68639359731</v>
      </c>
      <c r="C31" s="10">
        <f t="shared" si="0"/>
        <v>40558.921598399327</v>
      </c>
      <c r="D31" s="10">
        <f t="shared" si="1"/>
        <v>903858.85198274371</v>
      </c>
    </row>
    <row r="32" spans="1:4">
      <c r="A32" s="10">
        <f>Salary!A32</f>
        <v>23</v>
      </c>
      <c r="B32" s="10">
        <f>Salary!G32</f>
        <v>165480.40012146923</v>
      </c>
      <c r="C32" s="10">
        <f t="shared" si="0"/>
        <v>41370.100030367306</v>
      </c>
      <c r="D32" s="10">
        <f t="shared" si="1"/>
        <v>990421.89461224817</v>
      </c>
    </row>
    <row r="33" spans="1:4">
      <c r="A33" s="10">
        <f>Salary!A33</f>
        <v>24</v>
      </c>
      <c r="B33" s="10">
        <f>Salary!G33</f>
        <v>168790.00812389862</v>
      </c>
      <c r="C33" s="10">
        <f t="shared" si="0"/>
        <v>42197.502030974654</v>
      </c>
      <c r="D33" s="10">
        <f t="shared" si="1"/>
        <v>1082140.4913738354</v>
      </c>
    </row>
    <row r="34" spans="1:4">
      <c r="A34" s="10">
        <f>Salary!A34</f>
        <v>25</v>
      </c>
      <c r="B34" s="10">
        <f>Salary!G34</f>
        <v>197990.67952933308</v>
      </c>
      <c r="C34" s="10">
        <f t="shared" si="0"/>
        <v>49497.66988233327</v>
      </c>
      <c r="D34" s="10">
        <f t="shared" si="1"/>
        <v>1185745.1858248606</v>
      </c>
    </row>
    <row r="35" spans="1:4">
      <c r="A35" s="10">
        <f>Salary!A35</f>
        <v>26</v>
      </c>
      <c r="B35" s="10">
        <f>Salary!G35</f>
        <v>201950.49311991976</v>
      </c>
      <c r="C35" s="10">
        <f t="shared" si="0"/>
        <v>50487.62327997994</v>
      </c>
      <c r="D35" s="10">
        <f t="shared" si="1"/>
        <v>1295520.0683960835</v>
      </c>
    </row>
    <row r="36" spans="1:4">
      <c r="A36" s="10">
        <f>Salary!A36</f>
        <v>27</v>
      </c>
      <c r="B36" s="10">
        <f>Salary!G36</f>
        <v>205989.50298231811</v>
      </c>
      <c r="C36" s="10">
        <f t="shared" si="0"/>
        <v>51497.375745579528</v>
      </c>
      <c r="D36" s="10">
        <f t="shared" si="1"/>
        <v>1411793.4475614673</v>
      </c>
    </row>
    <row r="37" spans="1:4">
      <c r="A37" s="10">
        <f>Salary!A37</f>
        <v>28</v>
      </c>
      <c r="B37" s="10">
        <f>Salary!G37</f>
        <v>210109.29304196453</v>
      </c>
      <c r="C37" s="10">
        <f t="shared" si="0"/>
        <v>52527.323260491132</v>
      </c>
      <c r="D37" s="10">
        <f t="shared" si="1"/>
        <v>1534910.4432000318</v>
      </c>
    </row>
    <row r="38" spans="1:4">
      <c r="A38" s="10">
        <f>Salary!A38</f>
        <v>29</v>
      </c>
      <c r="B38" s="10">
        <f>Salary!G38</f>
        <v>214311.47890280379</v>
      </c>
      <c r="C38" s="10">
        <f t="shared" si="0"/>
        <v>53577.869725700948</v>
      </c>
      <c r="D38" s="10">
        <f t="shared" si="1"/>
        <v>1665233.8350857343</v>
      </c>
    </row>
    <row r="39" spans="1:4">
      <c r="A39" s="10">
        <f>Salary!A39</f>
        <v>30</v>
      </c>
      <c r="B39" s="10">
        <f>Salary!G39</f>
        <v>251387.36475298885</v>
      </c>
      <c r="C39" s="10">
        <f t="shared" si="0"/>
        <v>62846.841188247214</v>
      </c>
      <c r="D39" s="10">
        <f t="shared" si="1"/>
        <v>1811342.3680282685</v>
      </c>
    </row>
    <row r="40" spans="1:4">
      <c r="A40" s="10">
        <f>Salary!A40</f>
        <v>31</v>
      </c>
      <c r="B40" s="10">
        <f>Salary!G40</f>
        <v>256415.11204804858</v>
      </c>
      <c r="C40" s="10">
        <f t="shared" si="0"/>
        <v>64103.778012012146</v>
      </c>
      <c r="D40" s="10">
        <f t="shared" si="1"/>
        <v>1966013.2644416941</v>
      </c>
    </row>
    <row r="41" spans="1:4">
      <c r="A41" s="10">
        <f>Salary!A41</f>
        <v>32</v>
      </c>
      <c r="B41" s="10">
        <f>Salary!G41</f>
        <v>261543.41428900958</v>
      </c>
      <c r="C41" s="10">
        <f t="shared" si="0"/>
        <v>65385.853572252396</v>
      </c>
      <c r="D41" s="10">
        <f t="shared" si="1"/>
        <v>2129699.7812360311</v>
      </c>
    </row>
    <row r="42" spans="1:4">
      <c r="A42" s="10">
        <f>Salary!A42</f>
        <v>33</v>
      </c>
      <c r="B42" s="10">
        <f>Salary!G42</f>
        <v>266774.28257478977</v>
      </c>
      <c r="C42" s="10">
        <f t="shared" si="0"/>
        <v>66693.570643697443</v>
      </c>
      <c r="D42" s="10">
        <f t="shared" si="1"/>
        <v>2302878.3409415302</v>
      </c>
    </row>
    <row r="43" spans="1:4">
      <c r="A43" s="10">
        <f>Salary!A43</f>
        <v>34</v>
      </c>
      <c r="B43" s="10">
        <f>Salary!G43</f>
        <v>272109.76822628558</v>
      </c>
      <c r="C43" s="10">
        <f t="shared" si="0"/>
        <v>68027.442056571395</v>
      </c>
      <c r="D43" s="10">
        <f t="shared" si="1"/>
        <v>2486049.7000451782</v>
      </c>
    </row>
    <row r="44" spans="1:4">
      <c r="A44" s="10">
        <f>Salary!A44</f>
        <v>35</v>
      </c>
      <c r="B44" s="10">
        <f>Salary!G44</f>
        <v>319184.75812943286</v>
      </c>
      <c r="C44" s="10">
        <f t="shared" si="0"/>
        <v>79796.189532358214</v>
      </c>
      <c r="D44" s="10">
        <f t="shared" si="1"/>
        <v>2690148.3745797952</v>
      </c>
    </row>
    <row r="45" spans="1:4">
      <c r="A45" s="10">
        <f>Salary!A45</f>
        <v>36</v>
      </c>
      <c r="B45" s="10">
        <f>Salary!G45</f>
        <v>325568.45329202153</v>
      </c>
      <c r="C45" s="10">
        <f t="shared" si="0"/>
        <v>81392.113323005382</v>
      </c>
      <c r="D45" s="10">
        <f t="shared" si="1"/>
        <v>2906047.9066317906</v>
      </c>
    </row>
    <row r="46" spans="1:4">
      <c r="A46" s="10">
        <f>Salary!A46</f>
        <v>37</v>
      </c>
      <c r="B46" s="10">
        <f>Salary!G46</f>
        <v>332079.82235786197</v>
      </c>
      <c r="C46" s="10">
        <f t="shared" si="0"/>
        <v>83019.955589465491</v>
      </c>
      <c r="D46" s="10">
        <f t="shared" si="1"/>
        <v>3134370.2575528454</v>
      </c>
    </row>
    <row r="47" spans="1:4">
      <c r="A47" s="10">
        <f>Salary!A47</f>
        <v>38</v>
      </c>
      <c r="B47" s="10">
        <f>Salary!G47</f>
        <v>338721.41880501929</v>
      </c>
      <c r="C47" s="10">
        <f t="shared" si="0"/>
        <v>84680.354701254822</v>
      </c>
      <c r="D47" s="10">
        <f t="shared" si="1"/>
        <v>3375769.1251317426</v>
      </c>
    </row>
    <row r="48" spans="1:4">
      <c r="A48" s="10">
        <f>Salary!A48</f>
        <v>39</v>
      </c>
      <c r="B48" s="10">
        <f>Salary!G48</f>
        <v>345495.84718111949</v>
      </c>
      <c r="C48" s="10">
        <f t="shared" si="0"/>
        <v>86373.961795279873</v>
      </c>
      <c r="D48" s="10">
        <f t="shared" si="1"/>
        <v>3630931.5431836094</v>
      </c>
    </row>
    <row r="49" spans="1:4">
      <c r="A49" s="10">
        <f>Salary!A49</f>
        <v>40</v>
      </c>
      <c r="B49" s="10">
        <f>Salary!G49</f>
        <v>405266.6287434533</v>
      </c>
      <c r="C49" s="10">
        <f t="shared" si="0"/>
        <v>101316.65718586333</v>
      </c>
      <c r="D49" s="10">
        <f t="shared" si="1"/>
        <v>3913794.7775286534</v>
      </c>
    </row>
  </sheetData>
  <mergeCells count="2">
    <mergeCell ref="A1:B1"/>
    <mergeCell ref="A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E437-0DC4-4C6E-B79C-F34C862DB777}">
  <sheetPr>
    <tabColor rgb="FFF4B084"/>
  </sheetPr>
  <dimension ref="A1:F48"/>
  <sheetViews>
    <sheetView tabSelected="1" workbookViewId="0">
      <selection activeCell="F4" sqref="F4"/>
    </sheetView>
  </sheetViews>
  <sheetFormatPr defaultRowHeight="15"/>
  <cols>
    <col min="1" max="1" width="22.42578125" bestFit="1" customWidth="1"/>
    <col min="4" max="4" width="10.28515625" customWidth="1"/>
    <col min="5" max="5" width="22" customWidth="1"/>
    <col min="6" max="6" width="12" bestFit="1" customWidth="1"/>
    <col min="7" max="7" width="23.85546875" bestFit="1" customWidth="1"/>
    <col min="8" max="8" width="12" bestFit="1" customWidth="1"/>
  </cols>
  <sheetData>
    <row r="1" spans="1:6" ht="30" customHeight="1">
      <c r="A1" s="21" t="s">
        <v>27</v>
      </c>
      <c r="B1" s="22"/>
    </row>
    <row r="2" spans="1:6" ht="62.25" customHeight="1">
      <c r="A2" s="26" t="s">
        <v>28</v>
      </c>
      <c r="B2" s="27"/>
    </row>
    <row r="3" spans="1:6" ht="28.5" customHeight="1">
      <c r="A3" s="5" t="str">
        <f>'inputs &amp; outputs'!A13</f>
        <v>Annual cash Spend in Retirement</v>
      </c>
      <c r="B3" s="3">
        <f>'inputs &amp; outputs'!B13</f>
        <v>40000</v>
      </c>
      <c r="E3" s="28" t="s">
        <v>29</v>
      </c>
      <c r="F3" s="29"/>
    </row>
    <row r="4" spans="1:6">
      <c r="A4" s="4" t="str">
        <f>'inputs &amp; outputs'!A14</f>
        <v>Years in Retirement</v>
      </c>
      <c r="B4" s="3">
        <f>'inputs &amp; outputs'!B14</f>
        <v>25</v>
      </c>
      <c r="E4" s="15" t="s">
        <v>13</v>
      </c>
      <c r="F4" s="16">
        <f>PV(B5,B4,-B3,0)</f>
        <v>563757.78264179034</v>
      </c>
    </row>
    <row r="5" spans="1:6">
      <c r="A5" s="6" t="s">
        <v>30</v>
      </c>
      <c r="B5" s="14">
        <f>'inputs &amp; outputs'!B10</f>
        <v>0.05</v>
      </c>
    </row>
    <row r="6" spans="1:6">
      <c r="B6" s="1"/>
    </row>
    <row r="8" spans="1:6" ht="38.25" customHeight="1">
      <c r="A8" s="17" t="s">
        <v>31</v>
      </c>
      <c r="B8" s="18" t="s">
        <v>16</v>
      </c>
      <c r="C8" s="18" t="s">
        <v>32</v>
      </c>
      <c r="D8" s="19" t="s">
        <v>33</v>
      </c>
    </row>
    <row r="9" spans="1:6">
      <c r="A9" s="20" t="s">
        <v>34</v>
      </c>
      <c r="B9" s="10">
        <f>Salary!A10</f>
        <v>1</v>
      </c>
      <c r="C9" s="10">
        <f>Wealth!D10</f>
        <v>15300</v>
      </c>
      <c r="D9" s="10">
        <f>IF(C9&gt;$F$4,1,0)</f>
        <v>0</v>
      </c>
    </row>
    <row r="10" spans="1:6">
      <c r="A10" s="10">
        <f>SUM($D$9:D9)</f>
        <v>0</v>
      </c>
      <c r="B10" s="10">
        <f>Salary!A11</f>
        <v>2</v>
      </c>
      <c r="C10" s="10">
        <f>Wealth!D11</f>
        <v>31671</v>
      </c>
      <c r="D10" s="10">
        <f>IF(C10&gt;$F$4,1,0)</f>
        <v>0</v>
      </c>
    </row>
    <row r="11" spans="1:6">
      <c r="A11" s="10">
        <f>SUM($D$9:D10)</f>
        <v>0</v>
      </c>
      <c r="B11" s="10">
        <f>Salary!A12</f>
        <v>3</v>
      </c>
      <c r="C11" s="10">
        <f>Wealth!D12</f>
        <v>49172.67</v>
      </c>
      <c r="D11" s="10">
        <f>IF(C11&gt;$F$4,1,0)</f>
        <v>0</v>
      </c>
    </row>
    <row r="12" spans="1:6">
      <c r="A12" s="10">
        <f>SUM($D$9:D11)</f>
        <v>0</v>
      </c>
      <c r="B12" s="10">
        <f>Salary!A13</f>
        <v>4</v>
      </c>
      <c r="C12" s="10">
        <f>Wealth!D13</f>
        <v>67867.785900000003</v>
      </c>
      <c r="D12" s="10">
        <f>IF(C12&gt;$F$4,1,0)</f>
        <v>0</v>
      </c>
    </row>
    <row r="13" spans="1:6">
      <c r="A13" s="10">
        <f>SUM($D$9:D12)</f>
        <v>0</v>
      </c>
      <c r="B13" s="10">
        <f>Salary!A14</f>
        <v>5</v>
      </c>
      <c r="C13" s="10">
        <f>Wealth!D14</f>
        <v>90306.569050199992</v>
      </c>
      <c r="D13" s="10">
        <f>IF(C13&gt;$F$4,1,0)</f>
        <v>0</v>
      </c>
    </row>
    <row r="14" spans="1:6">
      <c r="A14" s="10">
        <f>SUM($D$9:D13)</f>
        <v>0</v>
      </c>
      <c r="B14" s="10">
        <f>Salary!A15</f>
        <v>6</v>
      </c>
      <c r="C14" s="10">
        <f>Wealth!D15</f>
        <v>114248.19923501399</v>
      </c>
      <c r="D14" s="10">
        <f>IF(C14&gt;$F$4,1,0)</f>
        <v>0</v>
      </c>
    </row>
    <row r="15" spans="1:6">
      <c r="A15" s="10">
        <f>SUM($D$9:D14)</f>
        <v>0</v>
      </c>
      <c r="B15" s="10">
        <f>Salary!A16</f>
        <v>7</v>
      </c>
      <c r="C15" s="10">
        <f>Wealth!D16</f>
        <v>139775.43696371478</v>
      </c>
      <c r="D15" s="10">
        <f>IF(C15&gt;$F$4,1,0)</f>
        <v>0</v>
      </c>
    </row>
    <row r="16" spans="1:6">
      <c r="A16" s="10">
        <f>SUM($D$9:D15)</f>
        <v>0</v>
      </c>
      <c r="B16" s="10">
        <f>Salary!A17</f>
        <v>8</v>
      </c>
      <c r="C16" s="10">
        <f>Wealth!D17</f>
        <v>166975.3331341896</v>
      </c>
      <c r="D16" s="10">
        <f>IF(C16&gt;$F$4,1,0)</f>
        <v>0</v>
      </c>
    </row>
    <row r="17" spans="1:4">
      <c r="A17" s="10">
        <f>SUM($D$9:D16)</f>
        <v>0</v>
      </c>
      <c r="B17" s="10">
        <f>Salary!A18</f>
        <v>9</v>
      </c>
      <c r="C17" s="10">
        <f>Wealth!D18</f>
        <v>195939.44659963396</v>
      </c>
      <c r="D17" s="10">
        <f>IF(C17&gt;$F$4,1,0)</f>
        <v>0</v>
      </c>
    </row>
    <row r="18" spans="1:4">
      <c r="A18" s="10">
        <f>SUM($D$9:D17)</f>
        <v>0</v>
      </c>
      <c r="B18" s="10">
        <f>Salary!A19</f>
        <v>10</v>
      </c>
      <c r="C18" s="10">
        <f>Wealth!D19</f>
        <v>229918.22073626166</v>
      </c>
      <c r="D18" s="10">
        <f>IF(C18&gt;$F$4,1,0)</f>
        <v>0</v>
      </c>
    </row>
    <row r="19" spans="1:4">
      <c r="A19" s="10">
        <f>SUM($D$9:D18)</f>
        <v>0</v>
      </c>
      <c r="B19" s="10">
        <f>Salary!A20</f>
        <v>11</v>
      </c>
      <c r="C19" s="10">
        <f>Wealth!D20</f>
        <v>266079.56961585366</v>
      </c>
      <c r="D19" s="10">
        <f>IF(C19&gt;$F$4,1,0)</f>
        <v>0</v>
      </c>
    </row>
    <row r="20" spans="1:4">
      <c r="A20" s="10">
        <f>SUM($D$9:D19)</f>
        <v>0</v>
      </c>
      <c r="B20" s="10">
        <f>Salary!A21</f>
        <v>12</v>
      </c>
      <c r="C20" s="10">
        <f>Wealth!D21</f>
        <v>304542.29469628085</v>
      </c>
      <c r="D20" s="10">
        <f>IF(C20&gt;$F$4,1,0)</f>
        <v>0</v>
      </c>
    </row>
    <row r="21" spans="1:4">
      <c r="A21" s="10">
        <f>SUM($D$9:D20)</f>
        <v>0</v>
      </c>
      <c r="B21" s="10">
        <f>Salary!A22</f>
        <v>13</v>
      </c>
      <c r="C21" s="10">
        <f>Wealth!D22</f>
        <v>345431.33096272207</v>
      </c>
      <c r="D21" s="10">
        <f>IF(C21&gt;$F$4,1,0)</f>
        <v>0</v>
      </c>
    </row>
    <row r="22" spans="1:4">
      <c r="A22" s="10">
        <f>SUM($D$9:D21)</f>
        <v>0</v>
      </c>
      <c r="B22" s="10">
        <f>Salary!A23</f>
        <v>14</v>
      </c>
      <c r="C22" s="10">
        <f>Wealth!D23</f>
        <v>388878.05747311789</v>
      </c>
      <c r="D22" s="10">
        <f>IF(C22&gt;$F$4,1,0)</f>
        <v>0</v>
      </c>
    </row>
    <row r="23" spans="1:4">
      <c r="A23" s="10">
        <f>SUM($D$9:D22)</f>
        <v>0</v>
      </c>
      <c r="B23" s="10">
        <f>Salary!A24</f>
        <v>15</v>
      </c>
      <c r="C23" s="10">
        <f>Wealth!D24</f>
        <v>439025.42298250442</v>
      </c>
      <c r="D23" s="10">
        <f>IF(C23&gt;$F$4,1,0)</f>
        <v>0</v>
      </c>
    </row>
    <row r="24" spans="1:4">
      <c r="A24" s="10">
        <f>SUM($D$9:D23)</f>
        <v>0</v>
      </c>
      <c r="B24" s="10">
        <f>Salary!A25</f>
        <v>16</v>
      </c>
      <c r="C24" s="10">
        <f>Wealth!D25</f>
        <v>492294.22602007492</v>
      </c>
      <c r="D24" s="10">
        <f>IF(C24&gt;$F$4,1,0)</f>
        <v>0</v>
      </c>
    </row>
    <row r="25" spans="1:4">
      <c r="A25" s="10">
        <f>SUM($D$9:D24)</f>
        <v>0</v>
      </c>
      <c r="B25" s="10">
        <f>Salary!A26</f>
        <v>17</v>
      </c>
      <c r="C25" s="10">
        <f>Wealth!D26</f>
        <v>548852.81984729285</v>
      </c>
      <c r="D25" s="10">
        <f>IF(C25&gt;$F$4,1,0)</f>
        <v>0</v>
      </c>
    </row>
    <row r="26" spans="1:4">
      <c r="A26" s="10">
        <f>SUM($D$9:D25)</f>
        <v>0</v>
      </c>
      <c r="B26" s="10">
        <f>Salary!A27</f>
        <v>18</v>
      </c>
      <c r="C26" s="10">
        <f>Wealth!D27</f>
        <v>608878.22101639595</v>
      </c>
      <c r="D26" s="10">
        <f>IF(C26&gt;$F$4,1,0)</f>
        <v>1</v>
      </c>
    </row>
    <row r="27" spans="1:4">
      <c r="A27" s="10">
        <f>SUM($D$9:D26)</f>
        <v>1</v>
      </c>
      <c r="B27" s="10">
        <f>Salary!A28</f>
        <v>19</v>
      </c>
      <c r="C27" s="10">
        <f>Wealth!D28</f>
        <v>672556.54744748899</v>
      </c>
      <c r="D27" s="10">
        <f>IF(C27&gt;$F$4,1,0)</f>
        <v>1</v>
      </c>
    </row>
    <row r="28" spans="1:4">
      <c r="A28" s="10">
        <f>SUM($D$9:D27)</f>
        <v>2</v>
      </c>
      <c r="B28" s="10">
        <f>Salary!A29</f>
        <v>20</v>
      </c>
      <c r="C28" s="10">
        <f>Wealth!D29</f>
        <v>745168.3440609239</v>
      </c>
      <c r="D28" s="10">
        <f>IF(C28&gt;$F$4,1,0)</f>
        <v>1</v>
      </c>
    </row>
    <row r="29" spans="1:4">
      <c r="A29" s="10">
        <f>SUM($D$9:D28)</f>
        <v>3</v>
      </c>
      <c r="B29" s="10">
        <f>Salary!A30</f>
        <v>21</v>
      </c>
      <c r="C29" s="10">
        <f>Wealth!D30</f>
        <v>822190.40988985181</v>
      </c>
      <c r="D29" s="10">
        <f>IF(C29&gt;$F$4,1,0)</f>
        <v>1</v>
      </c>
    </row>
    <row r="30" spans="1:4">
      <c r="A30" s="10">
        <f>SUM($D$9:D29)</f>
        <v>4</v>
      </c>
      <c r="B30" s="10">
        <f>Salary!A31</f>
        <v>22</v>
      </c>
      <c r="C30" s="10">
        <f>Wealth!D31</f>
        <v>903858.85198274371</v>
      </c>
      <c r="D30" s="10">
        <f>IF(C30&gt;$F$4,1,0)</f>
        <v>1</v>
      </c>
    </row>
    <row r="31" spans="1:4">
      <c r="A31" s="10">
        <f>SUM($D$9:D30)</f>
        <v>5</v>
      </c>
      <c r="B31" s="10">
        <f>Salary!A32</f>
        <v>23</v>
      </c>
      <c r="C31" s="10">
        <f>Wealth!D32</f>
        <v>990421.89461224817</v>
      </c>
      <c r="D31" s="10">
        <f>IF(C31&gt;$F$4,1,0)</f>
        <v>1</v>
      </c>
    </row>
    <row r="32" spans="1:4">
      <c r="A32" s="10">
        <f>SUM($D$9:D31)</f>
        <v>6</v>
      </c>
      <c r="B32" s="10">
        <f>Salary!A33</f>
        <v>24</v>
      </c>
      <c r="C32" s="10">
        <f>Wealth!D33</f>
        <v>1082140.4913738354</v>
      </c>
      <c r="D32" s="10">
        <f>IF(C32&gt;$F$4,1,0)</f>
        <v>1</v>
      </c>
    </row>
    <row r="33" spans="1:4">
      <c r="A33" s="10">
        <f>SUM($D$9:D32)</f>
        <v>7</v>
      </c>
      <c r="B33" s="10">
        <f>Salary!A34</f>
        <v>25</v>
      </c>
      <c r="C33" s="10">
        <f>Wealth!D34</f>
        <v>1185745.1858248606</v>
      </c>
      <c r="D33" s="10">
        <f>IF(C33&gt;$F$4,1,0)</f>
        <v>1</v>
      </c>
    </row>
    <row r="34" spans="1:4">
      <c r="A34" s="10">
        <f>SUM($D$9:D33)</f>
        <v>8</v>
      </c>
      <c r="B34" s="10">
        <f>Salary!A35</f>
        <v>26</v>
      </c>
      <c r="C34" s="10">
        <f>Wealth!D35</f>
        <v>1295520.0683960835</v>
      </c>
      <c r="D34" s="10">
        <f>IF(C34&gt;$F$4,1,0)</f>
        <v>1</v>
      </c>
    </row>
    <row r="35" spans="1:4">
      <c r="A35" s="10">
        <f>SUM($D$9:D34)</f>
        <v>9</v>
      </c>
      <c r="B35" s="10">
        <f>Salary!A36</f>
        <v>27</v>
      </c>
      <c r="C35" s="10">
        <f>Wealth!D36</f>
        <v>1411793.4475614673</v>
      </c>
      <c r="D35" s="10">
        <f>IF(C35&gt;$F$4,1,0)</f>
        <v>1</v>
      </c>
    </row>
    <row r="36" spans="1:4">
      <c r="A36" s="10">
        <f>SUM($D$9:D35)</f>
        <v>10</v>
      </c>
      <c r="B36" s="10">
        <f>Salary!A37</f>
        <v>28</v>
      </c>
      <c r="C36" s="10">
        <f>Wealth!D37</f>
        <v>1534910.4432000318</v>
      </c>
      <c r="D36" s="10">
        <f>IF(C36&gt;$F$4,1,0)</f>
        <v>1</v>
      </c>
    </row>
    <row r="37" spans="1:4">
      <c r="A37" s="10">
        <f>SUM($D$9:D36)</f>
        <v>11</v>
      </c>
      <c r="B37" s="10">
        <f>Salary!A38</f>
        <v>29</v>
      </c>
      <c r="C37" s="10">
        <f>Wealth!D38</f>
        <v>1665233.8350857343</v>
      </c>
      <c r="D37" s="10">
        <f>IF(C37&gt;$F$4,1,0)</f>
        <v>1</v>
      </c>
    </row>
    <row r="38" spans="1:4">
      <c r="A38" s="10">
        <f>SUM($D$9:D37)</f>
        <v>12</v>
      </c>
      <c r="B38" s="10">
        <f>Salary!A39</f>
        <v>30</v>
      </c>
      <c r="C38" s="10">
        <f>Wealth!D39</f>
        <v>1811342.3680282685</v>
      </c>
      <c r="D38" s="10">
        <f>IF(C38&gt;$F$4,1,0)</f>
        <v>1</v>
      </c>
    </row>
    <row r="39" spans="1:4">
      <c r="A39" s="10">
        <f>SUM($D$9:D38)</f>
        <v>13</v>
      </c>
      <c r="B39" s="10">
        <f>Salary!A40</f>
        <v>31</v>
      </c>
      <c r="C39" s="10">
        <f>Wealth!D40</f>
        <v>1966013.2644416941</v>
      </c>
      <c r="D39" s="10">
        <f>IF(C39&gt;$F$4,1,0)</f>
        <v>1</v>
      </c>
    </row>
    <row r="40" spans="1:4">
      <c r="A40" s="10">
        <f>SUM($D$9:D39)</f>
        <v>14</v>
      </c>
      <c r="B40" s="10">
        <f>Salary!A41</f>
        <v>32</v>
      </c>
      <c r="C40" s="10">
        <f>Wealth!D41</f>
        <v>2129699.7812360311</v>
      </c>
      <c r="D40" s="10">
        <f>IF(C40&gt;$F$4,1,0)</f>
        <v>1</v>
      </c>
    </row>
    <row r="41" spans="1:4">
      <c r="A41" s="10">
        <f>SUM($D$9:D40)</f>
        <v>15</v>
      </c>
      <c r="B41" s="10">
        <f>Salary!A42</f>
        <v>33</v>
      </c>
      <c r="C41" s="10">
        <f>Wealth!D42</f>
        <v>2302878.3409415302</v>
      </c>
      <c r="D41" s="10">
        <f>IF(C41&gt;$F$4,1,0)</f>
        <v>1</v>
      </c>
    </row>
    <row r="42" spans="1:4">
      <c r="A42" s="10">
        <f>SUM($D$9:D41)</f>
        <v>16</v>
      </c>
      <c r="B42" s="10">
        <f>Salary!A43</f>
        <v>34</v>
      </c>
      <c r="C42" s="10">
        <f>Wealth!D43</f>
        <v>2486049.7000451782</v>
      </c>
      <c r="D42" s="10">
        <f>IF(C42&gt;$F$4,1,0)</f>
        <v>1</v>
      </c>
    </row>
    <row r="43" spans="1:4">
      <c r="A43" s="10">
        <f>SUM($D$9:D42)</f>
        <v>17</v>
      </c>
      <c r="B43" s="10">
        <f>Salary!A44</f>
        <v>35</v>
      </c>
      <c r="C43" s="10">
        <f>Wealth!D44</f>
        <v>2690148.3745797952</v>
      </c>
      <c r="D43" s="10">
        <f>IF(C43&gt;$F$4,1,0)</f>
        <v>1</v>
      </c>
    </row>
    <row r="44" spans="1:4">
      <c r="A44" s="10">
        <f>SUM($D$9:D43)</f>
        <v>18</v>
      </c>
      <c r="B44" s="10">
        <f>Salary!A45</f>
        <v>36</v>
      </c>
      <c r="C44" s="10">
        <f>Wealth!D45</f>
        <v>2906047.9066317906</v>
      </c>
      <c r="D44" s="10">
        <f>IF(C44&gt;$F$4,1,0)</f>
        <v>1</v>
      </c>
    </row>
    <row r="45" spans="1:4">
      <c r="A45" s="10">
        <f>SUM($D$9:D44)</f>
        <v>19</v>
      </c>
      <c r="B45" s="10">
        <f>Salary!A46</f>
        <v>37</v>
      </c>
      <c r="C45" s="10">
        <f>Wealth!D46</f>
        <v>3134370.2575528454</v>
      </c>
      <c r="D45" s="10">
        <f>IF(C45&gt;$F$4,1,0)</f>
        <v>1</v>
      </c>
    </row>
    <row r="46" spans="1:4">
      <c r="A46" s="10">
        <f>SUM($D$9:D45)</f>
        <v>20</v>
      </c>
      <c r="B46" s="10">
        <f>Salary!A47</f>
        <v>38</v>
      </c>
      <c r="C46" s="10">
        <f>Wealth!D47</f>
        <v>3375769.1251317426</v>
      </c>
      <c r="D46" s="10">
        <f>IF(C46&gt;$F$4,1,0)</f>
        <v>1</v>
      </c>
    </row>
    <row r="47" spans="1:4">
      <c r="A47" s="10">
        <f>SUM($D$9:D46)</f>
        <v>21</v>
      </c>
      <c r="B47" s="10">
        <f>Salary!A48</f>
        <v>39</v>
      </c>
      <c r="C47" s="10">
        <f>Wealth!D48</f>
        <v>3630931.5431836094</v>
      </c>
      <c r="D47" s="10">
        <f>IF(C47&gt;$F$4,1,0)</f>
        <v>1</v>
      </c>
    </row>
    <row r="48" spans="1:4">
      <c r="A48" s="10">
        <f>SUM($D$9:D47)</f>
        <v>22</v>
      </c>
      <c r="B48" s="10">
        <f>Salary!A49</f>
        <v>40</v>
      </c>
      <c r="C48" s="10">
        <f>Wealth!D49</f>
        <v>3913794.7775286534</v>
      </c>
      <c r="D48" s="10">
        <f>IF(C48&gt;$F$4,1,0)</f>
        <v>1</v>
      </c>
    </row>
  </sheetData>
  <mergeCells count="3">
    <mergeCell ref="A1:B1"/>
    <mergeCell ref="A2:B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2022-05-20T11:09:57Z</dcterms:created>
  <dcterms:modified xsi:type="dcterms:W3CDTF">2022-05-28T14:32:25Z</dcterms:modified>
  <cp:category/>
  <cp:contentStatus/>
</cp:coreProperties>
</file>