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10128\ShareFile\Personal Folders\11 SIMPLESTAT\HardwareRepository\simpleStat2.1_Board\BoM\"/>
    </mc:Choice>
  </mc:AlternateContent>
  <xr:revisionPtr revIDLastSave="0" documentId="13_ncr:1_{AAA2F4DB-6F5E-48AD-98FD-5DCF35099396}" xr6:coauthVersionLast="36" xr6:coauthVersionMax="36" xr10:uidLastSave="{00000000-0000-0000-0000-000000000000}"/>
  <bookViews>
    <workbookView xWindow="0" yWindow="0" windowWidth="28800" windowHeight="10725" activeTab="4" xr2:uid="{F53A984C-E33B-4F8A-9867-A7DA143DE35F}"/>
  </bookViews>
  <sheets>
    <sheet name="Sheet1" sheetId="1" r:id="rId1"/>
    <sheet name="SN_2" sheetId="2" r:id="rId2"/>
    <sheet name="SN_3" sheetId="3" r:id="rId3"/>
    <sheet name="SN_4" sheetId="4" r:id="rId4"/>
    <sheet name="SN_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6" i="1"/>
  <c r="B5" i="1"/>
  <c r="L35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I23" i="1"/>
  <c r="I21" i="1"/>
  <c r="I22" i="1"/>
  <c r="I9" i="1" l="1"/>
  <c r="I8" i="1"/>
  <c r="I7" i="1"/>
  <c r="I5" i="1"/>
</calcChain>
</file>

<file path=xl/sharedStrings.xml><?xml version="1.0" encoding="utf-8"?>
<sst xmlns="http://schemas.openxmlformats.org/spreadsheetml/2006/main" count="176" uniqueCount="127">
  <si>
    <t>Id</t>
  </si>
  <si>
    <t>Designator</t>
  </si>
  <si>
    <t>Package</t>
  </si>
  <si>
    <t>Quantity</t>
  </si>
  <si>
    <t>Designation</t>
  </si>
  <si>
    <t>REF**,REF**,REF**,REF**,REF**,REF**</t>
  </si>
  <si>
    <t>MountingHole_2.2mm_M2</t>
  </si>
  <si>
    <t>J5</t>
  </si>
  <si>
    <t>PinHeader_2x03_P2.54mm_Vertical</t>
  </si>
  <si>
    <t>Conn_02x03_Counter_Clockwise</t>
  </si>
  <si>
    <t>J8,J7</t>
  </si>
  <si>
    <t>PinSocket_2x09_P2.54mm_Vertical</t>
  </si>
  <si>
    <t>Conn_02x09_Odd_Even</t>
  </si>
  <si>
    <t>C1,C2,C3,C4,C5,C6,C7,C8,C9</t>
  </si>
  <si>
    <t>C_0805_2012Metric</t>
  </si>
  <si>
    <t>100n</t>
  </si>
  <si>
    <t>LED_0805_2012Metric</t>
  </si>
  <si>
    <t>FB1</t>
  </si>
  <si>
    <t>L_0805_2012Metric</t>
  </si>
  <si>
    <t>Ferrite_Bead</t>
  </si>
  <si>
    <t>J1</t>
  </si>
  <si>
    <t>USB_Micro-B_Wuerth_629105150521</t>
  </si>
  <si>
    <t>USB_B_Micro</t>
  </si>
  <si>
    <t>J2</t>
  </si>
  <si>
    <t>TerminalBlock_TE_282834-3_1x03_P2.54mm_Horizontal</t>
  </si>
  <si>
    <t>Screw_Terminal_01x03</t>
  </si>
  <si>
    <t>R1</t>
  </si>
  <si>
    <t>R_0805_2012Metric</t>
  </si>
  <si>
    <t>2k</t>
  </si>
  <si>
    <t>R2</t>
  </si>
  <si>
    <t>4k7</t>
  </si>
  <si>
    <t>10k</t>
  </si>
  <si>
    <t>R4</t>
  </si>
  <si>
    <t>20k</t>
  </si>
  <si>
    <t>R5</t>
  </si>
  <si>
    <t>47k</t>
  </si>
  <si>
    <t>R6</t>
  </si>
  <si>
    <t>200k</t>
  </si>
  <si>
    <t>R7</t>
  </si>
  <si>
    <t>470k</t>
  </si>
  <si>
    <t>R8</t>
  </si>
  <si>
    <t>1M</t>
  </si>
  <si>
    <t>R10,R15,R16,R17</t>
  </si>
  <si>
    <t>R12,R13,R14,R18,R19,R20</t>
  </si>
  <si>
    <t>RN1,RN2</t>
  </si>
  <si>
    <t>R_Array_Convex_2x0606</t>
  </si>
  <si>
    <t>R_Pack02</t>
  </si>
  <si>
    <t>U1</t>
  </si>
  <si>
    <t>SOIC-14_3.9x8.7mm_P1.27mm</t>
  </si>
  <si>
    <t>LMP7704</t>
  </si>
  <si>
    <t>U2</t>
  </si>
  <si>
    <t>TQFP-44_10x10mm_P0.8mm</t>
  </si>
  <si>
    <t>ATxmega128A4U-AU</t>
  </si>
  <si>
    <t>U3</t>
  </si>
  <si>
    <t>SOT-23</t>
  </si>
  <si>
    <t>REF2930</t>
  </si>
  <si>
    <t>U6</t>
  </si>
  <si>
    <t>TSSOP-14_4.4x5mm_P0.65mm</t>
  </si>
  <si>
    <t>TS3A4751PWR</t>
  </si>
  <si>
    <t>U7</t>
  </si>
  <si>
    <t>SOIC-16_3.9x9.9mm_P1.27mm</t>
  </si>
  <si>
    <t>MAX4617</t>
  </si>
  <si>
    <t>U9</t>
  </si>
  <si>
    <t>SOT-23-6</t>
  </si>
  <si>
    <t>TPD2S017</t>
  </si>
  <si>
    <t>U8</t>
  </si>
  <si>
    <t>TCR2EF36_SOT23</t>
  </si>
  <si>
    <t>J4</t>
  </si>
  <si>
    <t>PinHeader_2x02_P2.54mm_Vertical</t>
  </si>
  <si>
    <t>Conn_02x02_Counter_Clockwise</t>
  </si>
  <si>
    <t>J9</t>
  </si>
  <si>
    <t>Micrux_Connector_footprint_for_TE_2306334-3_spring</t>
  </si>
  <si>
    <t>SW1</t>
  </si>
  <si>
    <t>Panasonic_EVQPUJ_EVQPUA</t>
  </si>
  <si>
    <t>SW_DIP_x01</t>
  </si>
  <si>
    <t>Mouser PN</t>
  </si>
  <si>
    <t>n/a</t>
  </si>
  <si>
    <t>538-70287-1050</t>
  </si>
  <si>
    <t>Qty for 1 board</t>
  </si>
  <si>
    <t>929852-01-09-RA</t>
  </si>
  <si>
    <t>C0805C104K5RAC7411</t>
  </si>
  <si>
    <t>5a</t>
  </si>
  <si>
    <t>D1,D2</t>
  </si>
  <si>
    <t>D3</t>
  </si>
  <si>
    <t>LED - green</t>
  </si>
  <si>
    <t>LED - red</t>
  </si>
  <si>
    <t>859-LTST-S220EKT</t>
  </si>
  <si>
    <t>Cost for order</t>
  </si>
  <si>
    <t>Order qty</t>
  </si>
  <si>
    <t>859-LTST-S220KGKT</t>
  </si>
  <si>
    <t>70-ILBB0805ER221V</t>
  </si>
  <si>
    <t>710-614105150721</t>
  </si>
  <si>
    <t>595-REF2930AIDBZRG4</t>
  </si>
  <si>
    <t>571-2828343</t>
  </si>
  <si>
    <t>R3,R9</t>
  </si>
  <si>
    <t>R11</t>
  </si>
  <si>
    <t>10k - precision calibration resistor</t>
  </si>
  <si>
    <t>11a</t>
  </si>
  <si>
    <t>667-ERJ-PB6B1002V</t>
  </si>
  <si>
    <t>926-LMP7704MAX/NOPB</t>
  </si>
  <si>
    <t>667-ERJ-PB6B4700V</t>
  </si>
  <si>
    <t>556-ATXMEGA128A4U-AU</t>
  </si>
  <si>
    <t>667-ERJ-PB6B2001V</t>
  </si>
  <si>
    <t>667-ERJ-PB6B4701V</t>
  </si>
  <si>
    <t>667-ERJ-PB6B2002V</t>
  </si>
  <si>
    <t>667-ERJ-PB6B4702V</t>
  </si>
  <si>
    <t>667-ERJ-PB6B2003V</t>
  </si>
  <si>
    <t>667-ERJ-PB6B1004V</t>
  </si>
  <si>
    <t>71-CRCW08050000Z0EAC</t>
  </si>
  <si>
    <t>71-CRCW0603470RFKEAC</t>
  </si>
  <si>
    <t>594-ACASN1002U1002AT</t>
  </si>
  <si>
    <t>595-TS3A4751PWR</t>
  </si>
  <si>
    <t>700-MAX4617ESET</t>
  </si>
  <si>
    <t>595-TPD2S017DBVR</t>
  </si>
  <si>
    <t>757-TCR2EF36LMCT</t>
  </si>
  <si>
    <t>200-CES10201TD</t>
  </si>
  <si>
    <t>667-EVQ-PUJ02K</t>
  </si>
  <si>
    <t>571-2306334-3</t>
  </si>
  <si>
    <t>Conn_01x04 (mineature spring fingers)</t>
  </si>
  <si>
    <t>284-APC0805T10K0Z</t>
  </si>
  <si>
    <t>Cost per board</t>
  </si>
  <si>
    <t>Project box</t>
  </si>
  <si>
    <t>546-1455C801RD</t>
  </si>
  <si>
    <t>Incorrect part should be: 629105150521</t>
  </si>
  <si>
    <t>TIA Feedback Resistors</t>
  </si>
  <si>
    <t>SN:</t>
  </si>
  <si>
    <t>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</si>
</sst>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5C0F-8CCA-4770-AF38-8B5A74D6E1B3}">
  <dimension ref="A2:L35"/>
  <sheetViews>
    <sheetView workbookViewId="0">
      <selection activeCell="B39" sqref="B39"/>
    </sheetView>
  </sheetViews>
  <sheetFormatPr defaultRowHeight="15" x14ac:dyDescent="0.25"/>
  <cols>
    <col min="1" max="2" width="15" customWidth="1"/>
    <col min="3" max="3" width="21.28515625" customWidth="1"/>
    <col min="4" max="4" width="51.28515625" customWidth="1"/>
    <col min="5" max="5" width="15" customWidth="1"/>
    <col min="6" max="6" width="37.140625" customWidth="1"/>
    <col min="7" max="7" width="29.42578125" customWidth="1"/>
    <col min="8" max="8" width="16" customWidth="1"/>
    <col min="9" max="9" width="18.42578125" customWidth="1"/>
  </cols>
  <sheetData>
    <row r="2" spans="1:12" x14ac:dyDescent="0.25">
      <c r="A2" t="s">
        <v>0</v>
      </c>
      <c r="C2" t="s">
        <v>1</v>
      </c>
      <c r="D2" t="s">
        <v>2</v>
      </c>
      <c r="E2" t="s">
        <v>3</v>
      </c>
      <c r="F2" t="s">
        <v>4</v>
      </c>
      <c r="G2" t="s">
        <v>75</v>
      </c>
      <c r="H2" t="s">
        <v>78</v>
      </c>
      <c r="I2" t="s">
        <v>87</v>
      </c>
      <c r="J2" t="s">
        <v>88</v>
      </c>
      <c r="L2" t="s">
        <v>120</v>
      </c>
    </row>
    <row r="3" spans="1:12" x14ac:dyDescent="0.25">
      <c r="A3">
        <v>1</v>
      </c>
      <c r="C3" t="s">
        <v>5</v>
      </c>
      <c r="D3" t="s">
        <v>6</v>
      </c>
      <c r="E3">
        <v>6</v>
      </c>
      <c r="F3" t="s">
        <v>6</v>
      </c>
      <c r="G3" t="s">
        <v>76</v>
      </c>
    </row>
    <row r="4" spans="1:12" x14ac:dyDescent="0.25">
      <c r="A4">
        <v>2</v>
      </c>
      <c r="B4">
        <v>1</v>
      </c>
      <c r="C4" t="s">
        <v>7</v>
      </c>
      <c r="D4" t="s">
        <v>8</v>
      </c>
      <c r="E4">
        <v>1</v>
      </c>
      <c r="F4" t="s">
        <v>9</v>
      </c>
      <c r="G4" t="s">
        <v>77</v>
      </c>
      <c r="H4">
        <v>1</v>
      </c>
      <c r="I4">
        <v>2.9</v>
      </c>
      <c r="J4">
        <v>10</v>
      </c>
      <c r="L4">
        <f>(I4/J4)*H4</f>
        <v>0.28999999999999998</v>
      </c>
    </row>
    <row r="5" spans="1:12" x14ac:dyDescent="0.25">
      <c r="A5">
        <v>3</v>
      </c>
      <c r="B5">
        <f>1+B4</f>
        <v>2</v>
      </c>
      <c r="C5" t="s">
        <v>10</v>
      </c>
      <c r="D5" t="s">
        <v>11</v>
      </c>
      <c r="E5">
        <v>2</v>
      </c>
      <c r="F5" t="s">
        <v>12</v>
      </c>
      <c r="G5" t="s">
        <v>79</v>
      </c>
      <c r="H5">
        <v>2</v>
      </c>
      <c r="I5">
        <f>12.3*H5</f>
        <v>24.6</v>
      </c>
      <c r="J5">
        <v>20</v>
      </c>
      <c r="L5">
        <f t="shared" ref="L5:L35" si="0">(I5/J5)*H5</f>
        <v>2.46</v>
      </c>
    </row>
    <row r="6" spans="1:12" x14ac:dyDescent="0.25">
      <c r="A6">
        <v>4</v>
      </c>
      <c r="B6">
        <f t="shared" ref="B6:B33" si="1">1+B5</f>
        <v>3</v>
      </c>
      <c r="C6" t="s">
        <v>13</v>
      </c>
      <c r="D6" t="s">
        <v>14</v>
      </c>
      <c r="E6">
        <v>9</v>
      </c>
      <c r="F6" t="s">
        <v>15</v>
      </c>
      <c r="G6" t="s">
        <v>80</v>
      </c>
      <c r="H6">
        <v>9</v>
      </c>
      <c r="I6">
        <v>6</v>
      </c>
      <c r="J6">
        <v>100</v>
      </c>
      <c r="L6">
        <f t="shared" si="0"/>
        <v>0.54</v>
      </c>
    </row>
    <row r="7" spans="1:12" x14ac:dyDescent="0.25">
      <c r="A7">
        <v>5</v>
      </c>
      <c r="B7">
        <f t="shared" si="1"/>
        <v>4</v>
      </c>
      <c r="C7" t="s">
        <v>82</v>
      </c>
      <c r="D7" t="s">
        <v>16</v>
      </c>
      <c r="E7">
        <v>3</v>
      </c>
      <c r="F7" t="s">
        <v>84</v>
      </c>
      <c r="G7" t="s">
        <v>89</v>
      </c>
      <c r="H7">
        <v>2</v>
      </c>
      <c r="I7">
        <f>0.052*100</f>
        <v>5.2</v>
      </c>
      <c r="J7">
        <v>100</v>
      </c>
      <c r="L7">
        <f t="shared" si="0"/>
        <v>0.10400000000000001</v>
      </c>
    </row>
    <row r="8" spans="1:12" x14ac:dyDescent="0.25">
      <c r="A8" t="s">
        <v>81</v>
      </c>
      <c r="B8">
        <f t="shared" si="1"/>
        <v>5</v>
      </c>
      <c r="C8" t="s">
        <v>83</v>
      </c>
      <c r="F8" t="s">
        <v>85</v>
      </c>
      <c r="G8" t="s">
        <v>86</v>
      </c>
      <c r="H8">
        <v>1</v>
      </c>
      <c r="I8">
        <f>0.055*100</f>
        <v>5.5</v>
      </c>
      <c r="J8">
        <v>100</v>
      </c>
      <c r="L8">
        <f t="shared" si="0"/>
        <v>5.5E-2</v>
      </c>
    </row>
    <row r="9" spans="1:12" x14ac:dyDescent="0.25">
      <c r="A9">
        <v>6</v>
      </c>
      <c r="B9">
        <f t="shared" si="1"/>
        <v>6</v>
      </c>
      <c r="C9" t="s">
        <v>17</v>
      </c>
      <c r="D9" t="s">
        <v>18</v>
      </c>
      <c r="E9">
        <v>1</v>
      </c>
      <c r="F9" t="s">
        <v>19</v>
      </c>
      <c r="G9" t="s">
        <v>90</v>
      </c>
      <c r="H9">
        <v>1</v>
      </c>
      <c r="I9">
        <f>0.028*100</f>
        <v>2.8000000000000003</v>
      </c>
      <c r="J9">
        <v>100</v>
      </c>
      <c r="L9">
        <f t="shared" si="0"/>
        <v>2.8000000000000004E-2</v>
      </c>
    </row>
    <row r="10" spans="1:12" x14ac:dyDescent="0.25">
      <c r="A10">
        <v>7</v>
      </c>
      <c r="B10" t="s">
        <v>123</v>
      </c>
      <c r="C10" t="s">
        <v>20</v>
      </c>
      <c r="D10" t="s">
        <v>21</v>
      </c>
      <c r="E10">
        <v>1</v>
      </c>
      <c r="F10" t="s">
        <v>22</v>
      </c>
      <c r="G10" t="s">
        <v>91</v>
      </c>
      <c r="H10">
        <v>1</v>
      </c>
      <c r="I10">
        <v>14.3</v>
      </c>
      <c r="J10">
        <v>10</v>
      </c>
      <c r="L10">
        <f t="shared" si="0"/>
        <v>1.4300000000000002</v>
      </c>
    </row>
    <row r="11" spans="1:12" x14ac:dyDescent="0.25">
      <c r="A11">
        <v>8</v>
      </c>
      <c r="B11" t="e">
        <f t="shared" si="1"/>
        <v>#VALUE!</v>
      </c>
      <c r="C11" t="s">
        <v>23</v>
      </c>
      <c r="D11" t="s">
        <v>24</v>
      </c>
      <c r="E11">
        <v>1</v>
      </c>
      <c r="F11" t="s">
        <v>25</v>
      </c>
      <c r="G11" t="s">
        <v>93</v>
      </c>
      <c r="H11">
        <v>1</v>
      </c>
      <c r="I11">
        <v>9.24</v>
      </c>
      <c r="J11">
        <v>10</v>
      </c>
      <c r="L11">
        <f t="shared" si="0"/>
        <v>0.92400000000000004</v>
      </c>
    </row>
    <row r="12" spans="1:12" x14ac:dyDescent="0.25">
      <c r="A12">
        <v>9</v>
      </c>
      <c r="B12" t="e">
        <f t="shared" si="1"/>
        <v>#VALUE!</v>
      </c>
      <c r="C12" t="s">
        <v>26</v>
      </c>
      <c r="D12" t="s">
        <v>27</v>
      </c>
      <c r="E12">
        <v>1</v>
      </c>
      <c r="F12" t="s">
        <v>28</v>
      </c>
      <c r="G12" t="s">
        <v>102</v>
      </c>
      <c r="H12">
        <v>1</v>
      </c>
      <c r="I12">
        <v>5.7</v>
      </c>
      <c r="J12">
        <v>100</v>
      </c>
      <c r="L12">
        <f t="shared" si="0"/>
        <v>5.7000000000000002E-2</v>
      </c>
    </row>
    <row r="13" spans="1:12" x14ac:dyDescent="0.25">
      <c r="A13">
        <v>10</v>
      </c>
      <c r="B13" t="e">
        <f t="shared" si="1"/>
        <v>#VALUE!</v>
      </c>
      <c r="C13" t="s">
        <v>29</v>
      </c>
      <c r="D13" t="s">
        <v>27</v>
      </c>
      <c r="E13">
        <v>1</v>
      </c>
      <c r="F13" t="s">
        <v>30</v>
      </c>
      <c r="G13" t="s">
        <v>103</v>
      </c>
      <c r="H13">
        <v>1</v>
      </c>
      <c r="I13">
        <v>5.7</v>
      </c>
      <c r="J13">
        <v>100</v>
      </c>
      <c r="L13">
        <f t="shared" si="0"/>
        <v>5.7000000000000002E-2</v>
      </c>
    </row>
    <row r="14" spans="1:12" x14ac:dyDescent="0.25">
      <c r="A14">
        <v>11</v>
      </c>
      <c r="B14" t="e">
        <f t="shared" si="1"/>
        <v>#VALUE!</v>
      </c>
      <c r="C14" t="s">
        <v>94</v>
      </c>
      <c r="D14" t="s">
        <v>27</v>
      </c>
      <c r="E14">
        <v>2</v>
      </c>
      <c r="F14" t="s">
        <v>31</v>
      </c>
      <c r="G14" t="s">
        <v>98</v>
      </c>
      <c r="H14">
        <v>2</v>
      </c>
      <c r="I14">
        <v>6.15</v>
      </c>
      <c r="J14">
        <v>50</v>
      </c>
      <c r="L14">
        <f t="shared" si="0"/>
        <v>0.24600000000000002</v>
      </c>
    </row>
    <row r="15" spans="1:12" x14ac:dyDescent="0.25">
      <c r="A15" t="s">
        <v>97</v>
      </c>
      <c r="B15" t="e">
        <f t="shared" si="1"/>
        <v>#VALUE!</v>
      </c>
      <c r="C15" t="s">
        <v>95</v>
      </c>
      <c r="D15" t="s">
        <v>27</v>
      </c>
      <c r="E15">
        <v>1</v>
      </c>
      <c r="F15" t="s">
        <v>96</v>
      </c>
      <c r="G15" s="2" t="s">
        <v>119</v>
      </c>
      <c r="H15">
        <v>1</v>
      </c>
      <c r="I15">
        <v>8.6</v>
      </c>
      <c r="J15">
        <v>10</v>
      </c>
      <c r="L15">
        <f t="shared" si="0"/>
        <v>0.86</v>
      </c>
    </row>
    <row r="16" spans="1:12" x14ac:dyDescent="0.25">
      <c r="A16">
        <v>12</v>
      </c>
      <c r="B16" t="e">
        <f t="shared" si="1"/>
        <v>#VALUE!</v>
      </c>
      <c r="C16" t="s">
        <v>32</v>
      </c>
      <c r="D16" t="s">
        <v>27</v>
      </c>
      <c r="E16">
        <v>1</v>
      </c>
      <c r="F16" t="s">
        <v>33</v>
      </c>
      <c r="G16" t="s">
        <v>104</v>
      </c>
      <c r="H16">
        <v>1</v>
      </c>
      <c r="I16">
        <v>7.2</v>
      </c>
      <c r="J16">
        <v>100</v>
      </c>
      <c r="L16">
        <f t="shared" si="0"/>
        <v>7.2000000000000008E-2</v>
      </c>
    </row>
    <row r="17" spans="1:12" x14ac:dyDescent="0.25">
      <c r="A17">
        <v>13</v>
      </c>
      <c r="B17" t="e">
        <f t="shared" si="1"/>
        <v>#VALUE!</v>
      </c>
      <c r="C17" t="s">
        <v>34</v>
      </c>
      <c r="D17" t="s">
        <v>27</v>
      </c>
      <c r="E17">
        <v>1</v>
      </c>
      <c r="F17" t="s">
        <v>35</v>
      </c>
      <c r="G17" t="s">
        <v>105</v>
      </c>
      <c r="H17">
        <v>1</v>
      </c>
      <c r="I17">
        <v>7.2</v>
      </c>
      <c r="J17">
        <v>100</v>
      </c>
      <c r="L17">
        <f t="shared" si="0"/>
        <v>7.2000000000000008E-2</v>
      </c>
    </row>
    <row r="18" spans="1:12" x14ac:dyDescent="0.25">
      <c r="A18">
        <v>14</v>
      </c>
      <c r="B18" t="e">
        <f t="shared" si="1"/>
        <v>#VALUE!</v>
      </c>
      <c r="C18" t="s">
        <v>36</v>
      </c>
      <c r="D18" t="s">
        <v>27</v>
      </c>
      <c r="E18">
        <v>1</v>
      </c>
      <c r="F18" t="s">
        <v>37</v>
      </c>
      <c r="G18" t="s">
        <v>106</v>
      </c>
      <c r="H18">
        <v>1</v>
      </c>
      <c r="I18">
        <v>5.7</v>
      </c>
      <c r="J18">
        <v>100</v>
      </c>
      <c r="L18">
        <f t="shared" si="0"/>
        <v>5.7000000000000002E-2</v>
      </c>
    </row>
    <row r="19" spans="1:12" x14ac:dyDescent="0.25">
      <c r="A19">
        <v>15</v>
      </c>
      <c r="B19" t="e">
        <f t="shared" si="1"/>
        <v>#VALUE!</v>
      </c>
      <c r="C19" t="s">
        <v>38</v>
      </c>
      <c r="D19" t="s">
        <v>27</v>
      </c>
      <c r="E19">
        <v>1</v>
      </c>
      <c r="F19" t="s">
        <v>39</v>
      </c>
      <c r="G19" t="s">
        <v>100</v>
      </c>
      <c r="H19">
        <v>1</v>
      </c>
      <c r="I19">
        <v>6.3</v>
      </c>
      <c r="J19">
        <v>50</v>
      </c>
      <c r="L19">
        <f t="shared" si="0"/>
        <v>0.126</v>
      </c>
    </row>
    <row r="20" spans="1:12" x14ac:dyDescent="0.25">
      <c r="A20">
        <v>16</v>
      </c>
      <c r="B20" t="e">
        <f t="shared" si="1"/>
        <v>#VALUE!</v>
      </c>
      <c r="C20" t="s">
        <v>40</v>
      </c>
      <c r="D20" t="s">
        <v>27</v>
      </c>
      <c r="E20">
        <v>1</v>
      </c>
      <c r="F20" t="s">
        <v>41</v>
      </c>
      <c r="G20" t="s">
        <v>107</v>
      </c>
      <c r="H20">
        <v>1</v>
      </c>
      <c r="I20">
        <v>5.7</v>
      </c>
      <c r="J20">
        <v>100</v>
      </c>
      <c r="L20">
        <f t="shared" si="0"/>
        <v>5.7000000000000002E-2</v>
      </c>
    </row>
    <row r="21" spans="1:12" x14ac:dyDescent="0.25">
      <c r="A21">
        <v>17</v>
      </c>
      <c r="B21" t="e">
        <f t="shared" si="1"/>
        <v>#VALUE!</v>
      </c>
      <c r="C21" t="s">
        <v>42</v>
      </c>
      <c r="D21" t="s">
        <v>27</v>
      </c>
      <c r="E21">
        <v>4</v>
      </c>
      <c r="F21">
        <v>470</v>
      </c>
      <c r="G21" t="s">
        <v>109</v>
      </c>
      <c r="H21">
        <v>4</v>
      </c>
      <c r="I21">
        <f>100*0.008</f>
        <v>0.8</v>
      </c>
      <c r="J21">
        <v>100</v>
      </c>
      <c r="L21">
        <f t="shared" si="0"/>
        <v>3.2000000000000001E-2</v>
      </c>
    </row>
    <row r="22" spans="1:12" x14ac:dyDescent="0.25">
      <c r="A22">
        <v>18</v>
      </c>
      <c r="B22" t="e">
        <f t="shared" si="1"/>
        <v>#VALUE!</v>
      </c>
      <c r="C22" t="s">
        <v>43</v>
      </c>
      <c r="D22" t="s">
        <v>27</v>
      </c>
      <c r="E22">
        <v>6</v>
      </c>
      <c r="F22">
        <v>0</v>
      </c>
      <c r="G22" t="s">
        <v>108</v>
      </c>
      <c r="H22">
        <v>6</v>
      </c>
      <c r="I22">
        <f>0.012*100</f>
        <v>1.2</v>
      </c>
      <c r="J22">
        <v>100</v>
      </c>
      <c r="L22">
        <f t="shared" si="0"/>
        <v>7.2000000000000008E-2</v>
      </c>
    </row>
    <row r="23" spans="1:12" x14ac:dyDescent="0.25">
      <c r="A23">
        <v>19</v>
      </c>
      <c r="B23" t="e">
        <f t="shared" si="1"/>
        <v>#VALUE!</v>
      </c>
      <c r="C23" t="s">
        <v>44</v>
      </c>
      <c r="D23" t="s">
        <v>45</v>
      </c>
      <c r="E23">
        <v>2</v>
      </c>
      <c r="F23" t="s">
        <v>46</v>
      </c>
      <c r="G23" t="s">
        <v>110</v>
      </c>
      <c r="H23">
        <v>2</v>
      </c>
      <c r="I23">
        <f>20*0.87</f>
        <v>17.399999999999999</v>
      </c>
      <c r="J23">
        <v>20</v>
      </c>
      <c r="L23">
        <f t="shared" si="0"/>
        <v>1.7399999999999998</v>
      </c>
    </row>
    <row r="24" spans="1:12" x14ac:dyDescent="0.25">
      <c r="A24">
        <v>20</v>
      </c>
      <c r="B24" t="e">
        <f t="shared" si="1"/>
        <v>#VALUE!</v>
      </c>
      <c r="C24" t="s">
        <v>47</v>
      </c>
      <c r="D24" t="s">
        <v>48</v>
      </c>
      <c r="E24">
        <v>1</v>
      </c>
      <c r="F24" t="s">
        <v>49</v>
      </c>
      <c r="G24" t="s">
        <v>99</v>
      </c>
      <c r="H24">
        <v>1</v>
      </c>
      <c r="I24">
        <v>33</v>
      </c>
      <c r="J24">
        <v>10</v>
      </c>
      <c r="L24">
        <f t="shared" si="0"/>
        <v>3.3</v>
      </c>
    </row>
    <row r="25" spans="1:12" x14ac:dyDescent="0.25">
      <c r="A25">
        <v>21</v>
      </c>
      <c r="B25" t="e">
        <f t="shared" si="1"/>
        <v>#VALUE!</v>
      </c>
      <c r="C25" t="s">
        <v>50</v>
      </c>
      <c r="D25" t="s">
        <v>51</v>
      </c>
      <c r="E25">
        <v>1</v>
      </c>
      <c r="F25" t="s">
        <v>52</v>
      </c>
      <c r="G25" t="s">
        <v>101</v>
      </c>
      <c r="H25">
        <v>1</v>
      </c>
      <c r="I25">
        <v>85</v>
      </c>
      <c r="J25">
        <v>25</v>
      </c>
      <c r="L25">
        <f t="shared" si="0"/>
        <v>3.4</v>
      </c>
    </row>
    <row r="26" spans="1:12" x14ac:dyDescent="0.25">
      <c r="A26">
        <v>22</v>
      </c>
      <c r="B26" t="e">
        <f t="shared" si="1"/>
        <v>#VALUE!</v>
      </c>
      <c r="C26" t="s">
        <v>53</v>
      </c>
      <c r="D26" t="s">
        <v>54</v>
      </c>
      <c r="E26">
        <v>1</v>
      </c>
      <c r="F26" t="s">
        <v>55</v>
      </c>
      <c r="G26" t="s">
        <v>92</v>
      </c>
      <c r="H26">
        <v>1</v>
      </c>
      <c r="I26">
        <v>5.54</v>
      </c>
      <c r="J26">
        <v>10</v>
      </c>
      <c r="L26">
        <f t="shared" si="0"/>
        <v>0.55400000000000005</v>
      </c>
    </row>
    <row r="27" spans="1:12" x14ac:dyDescent="0.25">
      <c r="A27">
        <v>23</v>
      </c>
      <c r="B27" t="e">
        <f t="shared" si="1"/>
        <v>#VALUE!</v>
      </c>
      <c r="C27" t="s">
        <v>56</v>
      </c>
      <c r="D27" t="s">
        <v>57</v>
      </c>
      <c r="E27">
        <v>1</v>
      </c>
      <c r="F27" t="s">
        <v>58</v>
      </c>
      <c r="G27" s="1" t="s">
        <v>111</v>
      </c>
      <c r="H27">
        <v>1</v>
      </c>
      <c r="I27">
        <v>7.81</v>
      </c>
      <c r="J27">
        <v>10</v>
      </c>
      <c r="L27">
        <f t="shared" si="0"/>
        <v>0.78099999999999992</v>
      </c>
    </row>
    <row r="28" spans="1:12" x14ac:dyDescent="0.25">
      <c r="A28">
        <v>24</v>
      </c>
      <c r="B28" t="e">
        <f t="shared" si="1"/>
        <v>#VALUE!</v>
      </c>
      <c r="C28" t="s">
        <v>59</v>
      </c>
      <c r="D28" t="s">
        <v>60</v>
      </c>
      <c r="E28">
        <v>1</v>
      </c>
      <c r="F28" t="s">
        <v>61</v>
      </c>
      <c r="G28" s="2" t="s">
        <v>112</v>
      </c>
      <c r="H28">
        <v>1</v>
      </c>
      <c r="I28">
        <v>22.5</v>
      </c>
      <c r="J28">
        <v>10</v>
      </c>
      <c r="L28">
        <f t="shared" si="0"/>
        <v>2.25</v>
      </c>
    </row>
    <row r="29" spans="1:12" x14ac:dyDescent="0.25">
      <c r="A29">
        <v>25</v>
      </c>
      <c r="B29" t="e">
        <f t="shared" si="1"/>
        <v>#VALUE!</v>
      </c>
      <c r="C29" t="s">
        <v>62</v>
      </c>
      <c r="D29" t="s">
        <v>63</v>
      </c>
      <c r="E29">
        <v>1</v>
      </c>
      <c r="F29" t="s">
        <v>64</v>
      </c>
      <c r="G29" s="1" t="s">
        <v>113</v>
      </c>
      <c r="H29">
        <v>1</v>
      </c>
      <c r="I29">
        <v>3.88</v>
      </c>
      <c r="J29">
        <v>10</v>
      </c>
      <c r="L29">
        <f t="shared" si="0"/>
        <v>0.38800000000000001</v>
      </c>
    </row>
    <row r="30" spans="1:12" x14ac:dyDescent="0.25">
      <c r="A30">
        <v>26</v>
      </c>
      <c r="B30" t="e">
        <f t="shared" si="1"/>
        <v>#VALUE!</v>
      </c>
      <c r="C30" t="s">
        <v>65</v>
      </c>
      <c r="D30" t="s">
        <v>54</v>
      </c>
      <c r="E30">
        <v>1</v>
      </c>
      <c r="F30" t="s">
        <v>66</v>
      </c>
      <c r="G30" s="1" t="s">
        <v>114</v>
      </c>
      <c r="H30">
        <v>1</v>
      </c>
      <c r="I30">
        <v>7.1</v>
      </c>
      <c r="J30">
        <v>100</v>
      </c>
      <c r="L30">
        <f t="shared" si="0"/>
        <v>7.0999999999999994E-2</v>
      </c>
    </row>
    <row r="31" spans="1:12" x14ac:dyDescent="0.25">
      <c r="A31">
        <v>27</v>
      </c>
      <c r="B31" t="e">
        <f t="shared" si="1"/>
        <v>#VALUE!</v>
      </c>
      <c r="C31" t="s">
        <v>67</v>
      </c>
      <c r="D31" t="s">
        <v>68</v>
      </c>
      <c r="E31">
        <v>1</v>
      </c>
      <c r="F31" t="s">
        <v>69</v>
      </c>
      <c r="G31" s="1" t="s">
        <v>115</v>
      </c>
      <c r="H31">
        <v>1</v>
      </c>
      <c r="I31">
        <v>2.56</v>
      </c>
      <c r="J31">
        <v>10</v>
      </c>
      <c r="L31">
        <f t="shared" si="0"/>
        <v>0.25600000000000001</v>
      </c>
    </row>
    <row r="32" spans="1:12" x14ac:dyDescent="0.25">
      <c r="A32">
        <v>28</v>
      </c>
      <c r="B32" t="e">
        <f t="shared" si="1"/>
        <v>#VALUE!</v>
      </c>
      <c r="C32" t="s">
        <v>70</v>
      </c>
      <c r="D32" t="s">
        <v>71</v>
      </c>
      <c r="E32">
        <v>1</v>
      </c>
      <c r="F32" t="s">
        <v>118</v>
      </c>
      <c r="G32" s="1" t="s">
        <v>117</v>
      </c>
      <c r="H32">
        <v>4</v>
      </c>
      <c r="I32">
        <v>7.6</v>
      </c>
      <c r="J32">
        <v>100</v>
      </c>
      <c r="L32">
        <f t="shared" si="0"/>
        <v>0.30399999999999999</v>
      </c>
    </row>
    <row r="33" spans="1:12" x14ac:dyDescent="0.25">
      <c r="A33">
        <v>29</v>
      </c>
      <c r="B33" t="e">
        <f t="shared" si="1"/>
        <v>#VALUE!</v>
      </c>
      <c r="C33" t="s">
        <v>72</v>
      </c>
      <c r="D33" t="s">
        <v>73</v>
      </c>
      <c r="E33">
        <v>1</v>
      </c>
      <c r="F33" t="s">
        <v>74</v>
      </c>
      <c r="G33" s="1" t="s">
        <v>116</v>
      </c>
      <c r="H33">
        <v>1</v>
      </c>
      <c r="I33">
        <v>4.0599999999999996</v>
      </c>
      <c r="J33">
        <v>10</v>
      </c>
      <c r="L33">
        <f t="shared" si="0"/>
        <v>0.40599999999999997</v>
      </c>
    </row>
    <row r="35" spans="1:12" x14ac:dyDescent="0.25">
      <c r="D35" t="s">
        <v>121</v>
      </c>
      <c r="E35">
        <v>2</v>
      </c>
      <c r="G35" s="1" t="s">
        <v>122</v>
      </c>
      <c r="H35">
        <v>1</v>
      </c>
      <c r="I35">
        <v>12.47</v>
      </c>
      <c r="J35">
        <v>1</v>
      </c>
      <c r="L35">
        <f t="shared" si="0"/>
        <v>12.47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EB38-23EB-4EB6-9F86-CA56C1D83688}">
  <dimension ref="A1:C10"/>
  <sheetViews>
    <sheetView tabSelected="1" workbookViewId="0">
      <selection activeCell="C17" sqref="C17"/>
    </sheetView>
  </sheetViews>
  <sheetFormatPr defaultRowHeight="15" x14ac:dyDescent="0.25"/>
  <cols>
    <col min="3" max="3" width="13.28515625" bestFit="1" customWidth="1"/>
  </cols>
  <sheetData>
    <row r="1" spans="1:3" x14ac:dyDescent="0.25">
      <c r="A1" t="s">
        <v>125</v>
      </c>
      <c r="B1">
        <v>2</v>
      </c>
    </row>
    <row r="2" spans="1:3" x14ac:dyDescent="0.25">
      <c r="A2" t="s">
        <v>124</v>
      </c>
    </row>
    <row r="3" spans="1:3" x14ac:dyDescent="0.25">
      <c r="B3" t="s">
        <v>26</v>
      </c>
      <c r="C3" s="3">
        <v>2000</v>
      </c>
    </row>
    <row r="4" spans="1:3" x14ac:dyDescent="0.25">
      <c r="B4" t="s">
        <v>29</v>
      </c>
      <c r="C4" s="3">
        <v>4700</v>
      </c>
    </row>
    <row r="5" spans="1:3" x14ac:dyDescent="0.25">
      <c r="B5" t="s">
        <v>126</v>
      </c>
      <c r="C5" s="3">
        <v>10000</v>
      </c>
    </row>
    <row r="6" spans="1:3" x14ac:dyDescent="0.25">
      <c r="B6" t="s">
        <v>32</v>
      </c>
      <c r="C6" s="3">
        <v>20000</v>
      </c>
    </row>
    <row r="7" spans="1:3" x14ac:dyDescent="0.25">
      <c r="B7" t="s">
        <v>34</v>
      </c>
      <c r="C7" s="3">
        <v>47000</v>
      </c>
    </row>
    <row r="8" spans="1:3" x14ac:dyDescent="0.25">
      <c r="B8" t="s">
        <v>36</v>
      </c>
      <c r="C8" s="3">
        <v>200000</v>
      </c>
    </row>
    <row r="9" spans="1:3" x14ac:dyDescent="0.25">
      <c r="B9" t="s">
        <v>38</v>
      </c>
      <c r="C9" s="3">
        <v>470000</v>
      </c>
    </row>
    <row r="10" spans="1:3" x14ac:dyDescent="0.25">
      <c r="B10" t="s">
        <v>40</v>
      </c>
      <c r="C10" s="3">
        <v>1000000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D2C4-22A1-4DDB-BB1D-8036477BE7C8}">
  <dimension ref="A1:C10"/>
  <sheetViews>
    <sheetView tabSelected="1" workbookViewId="0">
      <selection activeCell="C17" sqref="C17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125</v>
      </c>
      <c r="B1">
        <v>3</v>
      </c>
    </row>
    <row r="2" spans="1:3" x14ac:dyDescent="0.25">
      <c r="A2" t="s">
        <v>124</v>
      </c>
    </row>
    <row r="3" spans="1:3" x14ac:dyDescent="0.25">
      <c r="B3" t="s">
        <v>26</v>
      </c>
      <c r="C3" s="3">
        <v>4700</v>
      </c>
    </row>
    <row r="4" spans="1:3" x14ac:dyDescent="0.25">
      <c r="B4" t="s">
        <v>29</v>
      </c>
      <c r="C4" s="3">
        <v>10000</v>
      </c>
    </row>
    <row r="5" spans="1:3" x14ac:dyDescent="0.25">
      <c r="B5" t="s">
        <v>126</v>
      </c>
      <c r="C5" s="3">
        <v>20000</v>
      </c>
    </row>
    <row r="6" spans="1:3" x14ac:dyDescent="0.25">
      <c r="B6" t="s">
        <v>32</v>
      </c>
      <c r="C6" s="3">
        <v>47000</v>
      </c>
    </row>
    <row r="7" spans="1:3" x14ac:dyDescent="0.25">
      <c r="B7" t="s">
        <v>34</v>
      </c>
      <c r="C7" s="3">
        <v>200000</v>
      </c>
    </row>
    <row r="8" spans="1:3" x14ac:dyDescent="0.25">
      <c r="B8" t="s">
        <v>36</v>
      </c>
      <c r="C8" s="3">
        <v>470000</v>
      </c>
    </row>
    <row r="9" spans="1:3" x14ac:dyDescent="0.25">
      <c r="B9" t="s">
        <v>38</v>
      </c>
      <c r="C9" s="3">
        <v>1000000</v>
      </c>
    </row>
    <row r="10" spans="1:3" x14ac:dyDescent="0.25">
      <c r="B10" t="s">
        <v>40</v>
      </c>
      <c r="C10" s="3">
        <v>10000000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9243-4D18-4888-B2CC-E4656E4DBACC}">
  <dimension ref="A1:C10"/>
  <sheetViews>
    <sheetView tabSelected="1" workbookViewId="0">
      <selection activeCell="C17" sqref="C17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125</v>
      </c>
      <c r="B1">
        <v>4</v>
      </c>
    </row>
    <row r="2" spans="1:3" x14ac:dyDescent="0.25">
      <c r="A2" t="s">
        <v>124</v>
      </c>
    </row>
    <row r="3" spans="1:3" x14ac:dyDescent="0.25">
      <c r="B3" t="s">
        <v>26</v>
      </c>
      <c r="C3" s="3">
        <v>4700</v>
      </c>
    </row>
    <row r="4" spans="1:3" x14ac:dyDescent="0.25">
      <c r="B4" t="s">
        <v>29</v>
      </c>
      <c r="C4" s="3">
        <v>10000</v>
      </c>
    </row>
    <row r="5" spans="1:3" x14ac:dyDescent="0.25">
      <c r="B5" t="s">
        <v>126</v>
      </c>
      <c r="C5" s="3">
        <v>20000</v>
      </c>
    </row>
    <row r="6" spans="1:3" x14ac:dyDescent="0.25">
      <c r="B6" t="s">
        <v>32</v>
      </c>
      <c r="C6" s="3">
        <v>47000</v>
      </c>
    </row>
    <row r="7" spans="1:3" x14ac:dyDescent="0.25">
      <c r="B7" t="s">
        <v>34</v>
      </c>
      <c r="C7" s="3">
        <v>200000</v>
      </c>
    </row>
    <row r="8" spans="1:3" x14ac:dyDescent="0.25">
      <c r="B8" t="s">
        <v>36</v>
      </c>
      <c r="C8" s="3">
        <v>470000</v>
      </c>
    </row>
    <row r="9" spans="1:3" x14ac:dyDescent="0.25">
      <c r="B9" t="s">
        <v>38</v>
      </c>
      <c r="C9" s="3">
        <v>1000000</v>
      </c>
    </row>
    <row r="10" spans="1:3" x14ac:dyDescent="0.25">
      <c r="B10" t="s">
        <v>40</v>
      </c>
      <c r="C10" s="3">
        <v>10000000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42B4F-EE4A-46BA-95F0-816FF2C6E90A}">
  <dimension ref="A1:C10"/>
  <sheetViews>
    <sheetView tabSelected="1" workbookViewId="0">
      <selection activeCell="C17" sqref="C17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125</v>
      </c>
      <c r="B1">
        <v>5</v>
      </c>
    </row>
    <row r="2" spans="1:3" x14ac:dyDescent="0.25">
      <c r="A2" t="s">
        <v>124</v>
      </c>
    </row>
    <row r="3" spans="1:3" x14ac:dyDescent="0.25">
      <c r="B3" t="s">
        <v>26</v>
      </c>
      <c r="C3" s="3">
        <v>10000</v>
      </c>
    </row>
    <row r="4" spans="1:3" x14ac:dyDescent="0.25">
      <c r="B4" t="s">
        <v>29</v>
      </c>
      <c r="C4" s="3">
        <v>20000</v>
      </c>
    </row>
    <row r="5" spans="1:3" x14ac:dyDescent="0.25">
      <c r="B5" t="s">
        <v>126</v>
      </c>
      <c r="C5" s="3">
        <v>47000</v>
      </c>
    </row>
    <row r="6" spans="1:3" x14ac:dyDescent="0.25">
      <c r="B6" t="s">
        <v>32</v>
      </c>
      <c r="C6" s="3">
        <v>200000</v>
      </c>
    </row>
    <row r="7" spans="1:3" x14ac:dyDescent="0.25">
      <c r="B7" t="s">
        <v>34</v>
      </c>
      <c r="C7" s="3">
        <v>470000</v>
      </c>
    </row>
    <row r="8" spans="1:3" x14ac:dyDescent="0.25">
      <c r="B8" t="s">
        <v>36</v>
      </c>
      <c r="C8" s="3">
        <v>1000000</v>
      </c>
    </row>
    <row r="9" spans="1:3" x14ac:dyDescent="0.25">
      <c r="B9" t="s">
        <v>38</v>
      </c>
      <c r="C9" s="3">
        <v>5000000</v>
      </c>
    </row>
    <row r="10" spans="1:3" x14ac:dyDescent="0.25">
      <c r="B10" t="s">
        <v>40</v>
      </c>
      <c r="C10" s="3">
        <v>10000000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SN_2</vt:lpstr>
      <vt:lpstr>SN_3</vt:lpstr>
      <vt:lpstr>SN_4</vt:lpstr>
      <vt:lpstr>SN_5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vib10128</dc:creator>
  <cp:lastModifiedBy>vib10128</cp:lastModifiedBy>
  <cp:lastPrinted>2021-01-15T11:59:35Z</cp:lastPrinted>
  <dcterms:created xsi:type="dcterms:W3CDTF">2020-06-16T10:39:42Z</dcterms:created>
  <dcterms:modified xsi:type="dcterms:W3CDTF">2021-01-15T16:48:59Z</dcterms:modified>
</cp:coreProperties>
</file>