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<sst xmlns="http://schemas.openxmlformats.org/spreadsheetml/2006/main" count="83" uniqueCount="62">
  <si>
    <t xml:space="preserve">parameter</t>
  </si>
  <si>
    <t xml:space="preserve">equation</t>
  </si>
  <si>
    <t xml:space="preserve">value</t>
  </si>
  <si>
    <t xml:space="preserve">unit</t>
  </si>
  <si>
    <t xml:space="preserve">comment</t>
  </si>
  <si>
    <t xml:space="preserve">A</t>
  </si>
  <si>
    <t xml:space="preserve">mm</t>
  </si>
  <si>
    <t xml:space="preserve">beam width</t>
  </si>
  <si>
    <t xml:space="preserve">B</t>
  </si>
  <si>
    <t xml:space="preserve">beam wall strength</t>
  </si>
  <si>
    <t xml:space="preserve">C</t>
  </si>
  <si>
    <t xml:space="preserve">screw diameter</t>
  </si>
  <si>
    <t xml:space="preserve">D</t>
  </si>
  <si>
    <t xml:space="preserve">deg</t>
  </si>
  <si>
    <t xml:space="preserve">target angle</t>
  </si>
  <si>
    <t xml:space="preserve">E</t>
  </si>
  <si>
    <t xml:space="preserve">tolerance</t>
  </si>
  <si>
    <t xml:space="preserve">C1 (optional)</t>
  </si>
  <si>
    <t xml:space="preserve">nut size s (max). Refer to DIN EN ISO 4032-4035. (Depends on the chosen bolt diameter)</t>
  </si>
  <si>
    <t xml:space="preserve">C2 (optional)</t>
  </si>
  <si>
    <t xml:space="preserve">nut depth m (max). Refer to DIN EN ISO 4032-4035. (Depends on the chosen bolt diameter)</t>
  </si>
  <si>
    <r>
      <rPr>
        <sz val="10"/>
        <rFont val="Arial"/>
        <family val="0"/>
      </rPr>
      <t xml:space="preserve">α</t>
    </r>
    <r>
      <rPr>
        <vertAlign val="subscript"/>
        <sz val="10"/>
        <rFont val="Arial"/>
        <family val="0"/>
      </rPr>
      <t xml:space="preserve">DEG</t>
    </r>
  </si>
  <si>
    <t xml:space="preserve">max(min( D; 75 deg); 25 deg )</t>
  </si>
  <si>
    <r>
      <rPr>
        <sz val="10"/>
        <rFont val="Arial"/>
        <family val="0"/>
      </rPr>
      <t xml:space="preserve">α</t>
    </r>
    <r>
      <rPr>
        <vertAlign val="subscript"/>
        <sz val="10"/>
        <rFont val="Arial"/>
        <family val="0"/>
      </rPr>
      <t xml:space="preserve">RAD</t>
    </r>
  </si>
  <si>
    <r>
      <rPr>
        <sz val="12"/>
        <rFont val="D-DIN"/>
        <family val="2"/>
      </rPr>
      <t xml:space="preserve">( </t>
    </r>
    <r>
      <rPr>
        <sz val="12"/>
        <rFont val="Source Code Pro"/>
        <family val="0"/>
      </rPr>
      <t xml:space="preserve">π/180)*</t>
    </r>
    <r>
      <rPr>
        <sz val="10"/>
        <rFont val="Arial"/>
        <family val="0"/>
      </rPr>
      <t xml:space="preserve">α</t>
    </r>
    <r>
      <rPr>
        <vertAlign val="subscript"/>
        <sz val="10"/>
        <rFont val="Arial"/>
        <family val="0"/>
      </rPr>
      <t xml:space="preserve">DEG</t>
    </r>
  </si>
  <si>
    <t xml:space="preserve">rad</t>
  </si>
  <si>
    <r>
      <rPr>
        <sz val="10"/>
        <rFont val="Arial"/>
        <family val="0"/>
      </rPr>
      <t xml:space="preserve">β</t>
    </r>
    <r>
      <rPr>
        <vertAlign val="subscript"/>
        <sz val="10"/>
        <rFont val="Arial"/>
        <family val="0"/>
      </rPr>
      <t xml:space="preserve">DEG</t>
    </r>
  </si>
  <si>
    <r>
      <rPr>
        <sz val="12"/>
        <rFont val="Arial"/>
        <family val="2"/>
      </rPr>
      <t xml:space="preserve">90° - </t>
    </r>
    <r>
      <rPr>
        <sz val="10"/>
        <rFont val="Arial"/>
        <family val="0"/>
      </rPr>
      <t xml:space="preserve">α</t>
    </r>
    <r>
      <rPr>
        <vertAlign val="subscript"/>
        <sz val="10"/>
        <rFont val="Arial"/>
        <family val="0"/>
      </rPr>
      <t xml:space="preserve">DEG</t>
    </r>
  </si>
  <si>
    <r>
      <rPr>
        <sz val="10"/>
        <rFont val="Arial"/>
        <family val="0"/>
      </rPr>
      <t xml:space="preserve">β</t>
    </r>
    <r>
      <rPr>
        <vertAlign val="subscript"/>
        <sz val="10"/>
        <rFont val="Arial"/>
        <family val="0"/>
      </rPr>
      <t xml:space="preserve">RAD</t>
    </r>
  </si>
  <si>
    <r>
      <rPr>
        <sz val="12"/>
        <rFont val="Arial"/>
        <family val="2"/>
      </rPr>
      <t xml:space="preserve">0,5*</t>
    </r>
    <r>
      <rPr>
        <sz val="12"/>
        <rFont val="Source Code Pro"/>
        <family val="0"/>
      </rPr>
      <t xml:space="preserve">π – </t>
    </r>
    <r>
      <rPr>
        <sz val="10"/>
        <rFont val="Arial"/>
        <family val="0"/>
      </rPr>
      <t xml:space="preserve">α</t>
    </r>
    <r>
      <rPr>
        <vertAlign val="subscript"/>
        <sz val="10"/>
        <rFont val="Arial"/>
        <family val="0"/>
      </rPr>
      <t xml:space="preserve">RAD</t>
    </r>
  </si>
  <si>
    <r>
      <rPr>
        <sz val="10"/>
        <rFont val="Arial"/>
        <family val="0"/>
      </rPr>
      <t xml:space="preserve">φ</t>
    </r>
    <r>
      <rPr>
        <vertAlign val="subscript"/>
        <sz val="10"/>
        <rFont val="Arial"/>
        <family val="0"/>
      </rPr>
      <t xml:space="preserve">RAD</t>
    </r>
  </si>
  <si>
    <r>
      <rPr>
        <sz val="12"/>
        <rFont val="D-DIN"/>
        <family val="2"/>
      </rPr>
      <t xml:space="preserve">tan</t>
    </r>
    <r>
      <rPr>
        <vertAlign val="superscript"/>
        <sz val="13"/>
        <rFont val="D-DIN"/>
        <family val="2"/>
      </rPr>
      <t xml:space="preserve">-1</t>
    </r>
    <r>
      <rPr>
        <sz val="12"/>
        <rFont val="D-DIN"/>
        <family val="2"/>
      </rPr>
      <t xml:space="preserve">( A / (2*(2,5*a+A))</t>
    </r>
  </si>
  <si>
    <r>
      <rPr>
        <sz val="10"/>
        <rFont val="Arial"/>
        <family val="0"/>
      </rPr>
      <t xml:space="preserve">φ</t>
    </r>
    <r>
      <rPr>
        <vertAlign val="subscript"/>
        <sz val="10"/>
        <rFont val="Arial"/>
        <family val="0"/>
      </rPr>
      <t xml:space="preserve">DEG</t>
    </r>
  </si>
  <si>
    <r>
      <rPr>
        <sz val="12"/>
        <rFont val="D-DIN"/>
        <family val="2"/>
      </rPr>
      <t xml:space="preserve">(180 * </t>
    </r>
    <r>
      <rPr>
        <sz val="10"/>
        <rFont val="Arial"/>
        <family val="0"/>
      </rPr>
      <t xml:space="preserve">φ</t>
    </r>
    <r>
      <rPr>
        <vertAlign val="subscript"/>
        <sz val="10"/>
        <rFont val="Arial"/>
        <family val="0"/>
      </rPr>
      <t xml:space="preserve">RAD</t>
    </r>
    <r>
      <rPr>
        <sz val="10"/>
        <rFont val="Arial"/>
        <family val="0"/>
      </rPr>
      <t xml:space="preserve">)</t>
    </r>
    <r>
      <rPr>
        <vertAlign val="subscript"/>
        <sz val="10"/>
        <rFont val="Arial"/>
        <family val="0"/>
      </rPr>
      <t xml:space="preserve"> </t>
    </r>
    <r>
      <rPr>
        <sz val="12"/>
        <rFont val="D-DIN"/>
        <family val="2"/>
      </rPr>
      <t xml:space="preserve">/</t>
    </r>
    <r>
      <rPr>
        <sz val="12"/>
        <rFont val="Source Code Pro"/>
        <family val="0"/>
      </rPr>
      <t xml:space="preserve">π</t>
    </r>
  </si>
  <si>
    <t xml:space="preserve">a</t>
  </si>
  <si>
    <t xml:space="preserve">min(C+E ; 0,8*A)</t>
  </si>
  <si>
    <t xml:space="preserve">screw hole diameter</t>
  </si>
  <si>
    <t xml:space="preserve">b</t>
  </si>
  <si>
    <t xml:space="preserve">3*A</t>
  </si>
  <si>
    <t xml:space="preserve">connector length</t>
  </si>
  <si>
    <t xml:space="preserve">c</t>
  </si>
  <si>
    <t xml:space="preserve">((3*A -2*a)/3)+a/2</t>
  </si>
  <si>
    <t xml:space="preserve">hole offset 1</t>
  </si>
  <si>
    <t xml:space="preserve">d</t>
  </si>
  <si>
    <t xml:space="preserve"> b-c</t>
  </si>
  <si>
    <t xml:space="preserve">hole offset 2</t>
  </si>
  <si>
    <t xml:space="preserve">e</t>
  </si>
  <si>
    <t xml:space="preserve">0,25*(A-a)-2*E</t>
  </si>
  <si>
    <t xml:space="preserve">edge feature</t>
  </si>
  <si>
    <t xml:space="preserve">f</t>
  </si>
  <si>
    <t xml:space="preserve">A-2*(B+E)</t>
  </si>
  <si>
    <t xml:space="preserve">connector width</t>
  </si>
  <si>
    <t xml:space="preserve">g</t>
  </si>
  <si>
    <r>
      <rPr>
        <sz val="10"/>
        <rFont val="Arial"/>
        <family val="2"/>
      </rPr>
      <t xml:space="preserve">A*(</t>
    </r>
    <r>
      <rPr>
        <sz val="10"/>
        <rFont val="Arial"/>
        <family val="0"/>
      </rPr>
      <t xml:space="preserve">3*sin(α)+</t>
    </r>
    <r>
      <rPr>
        <sz val="10"/>
        <rFont val="Arial"/>
        <family val="2"/>
      </rPr>
      <t xml:space="preserve">0,5*cos(</t>
    </r>
    <r>
      <rPr>
        <sz val="10"/>
        <rFont val="Arial"/>
        <family val="0"/>
      </rPr>
      <t xml:space="preserve">α)+0,5)</t>
    </r>
  </si>
  <si>
    <t xml:space="preserve">h</t>
  </si>
  <si>
    <t xml:space="preserve">A*(3*sin(α)-0,5*cos(α)+0,5)</t>
  </si>
  <si>
    <t xml:space="preserve">i</t>
  </si>
  <si>
    <t xml:space="preserve">A*(3*cos(α)-0,5*sin(α))</t>
  </si>
  <si>
    <t xml:space="preserve">j</t>
  </si>
  <si>
    <r>
      <rPr>
        <sz val="10"/>
        <rFont val="Arial"/>
        <family val="2"/>
      </rPr>
      <t xml:space="preserve">A*sqrt( (3*cos(α)+0,5sin(α)-0,5)</t>
    </r>
    <r>
      <rPr>
        <vertAlign val="superscript"/>
        <sz val="10"/>
        <rFont val="Arial"/>
        <family val="2"/>
      </rPr>
      <t xml:space="preserve">2</t>
    </r>
    <r>
      <rPr>
        <sz val="10"/>
        <rFont val="Arial"/>
        <family val="2"/>
      </rPr>
      <t xml:space="preserve"> + (3*sin(α)-0,5*cos(α)-0,5)</t>
    </r>
    <r>
      <rPr>
        <vertAlign val="superscript"/>
        <sz val="10"/>
        <rFont val="Arial"/>
        <family val="2"/>
      </rPr>
      <t xml:space="preserve">2</t>
    </r>
    <r>
      <rPr>
        <sz val="10"/>
        <rFont val="Arial"/>
        <family val="2"/>
      </rPr>
      <t xml:space="preserve">)</t>
    </r>
  </si>
  <si>
    <t xml:space="preserve">k</t>
  </si>
  <si>
    <t xml:space="preserve">A*(3*cos(α)+0,5*sin(α))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</si>
</sst>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bscript"/>
      <sz val="10"/>
      <name val="Arial"/>
      <family val="0"/>
    </font>
    <font>
      <sz val="12"/>
      <name val="D-DIN"/>
      <family val="2"/>
    </font>
    <font>
      <sz val="12"/>
      <name val="Source Code Pro"/>
      <family val="0"/>
    </font>
    <font>
      <sz val="12"/>
      <name val="Arial"/>
      <family val="2"/>
    </font>
    <font>
      <vertAlign val="superscript"/>
      <sz val="13"/>
      <name val="D-DIN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13" activeCellId="0" sqref="E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51.78"/>
    <col collapsed="false" customWidth="true" hidden="false" outlineLevel="0" max="5" min="5" style="1" width="83.6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C2" s="1" t="n">
        <v>25</v>
      </c>
      <c r="D2" s="1" t="s">
        <v>6</v>
      </c>
      <c r="E2" s="1" t="s">
        <v>7</v>
      </c>
    </row>
    <row r="3" customFormat="false" ht="12.8" hidden="false" customHeight="false" outlineLevel="0" collapsed="false">
      <c r="A3" s="1" t="s">
        <v>8</v>
      </c>
      <c r="C3" s="1" t="n">
        <v>1.5</v>
      </c>
      <c r="D3" s="1" t="s">
        <v>6</v>
      </c>
      <c r="E3" s="1" t="s">
        <v>9</v>
      </c>
    </row>
    <row r="4" customFormat="false" ht="12.8" hidden="false" customHeight="false" outlineLevel="0" collapsed="false">
      <c r="A4" s="1" t="s">
        <v>10</v>
      </c>
      <c r="C4" s="1" t="n">
        <v>6</v>
      </c>
      <c r="D4" s="1" t="s">
        <v>6</v>
      </c>
      <c r="E4" s="1" t="s">
        <v>11</v>
      </c>
    </row>
    <row r="5" customFormat="false" ht="12.8" hidden="false" customHeight="false" outlineLevel="0" collapsed="false">
      <c r="A5" s="1" t="s">
        <v>12</v>
      </c>
      <c r="C5" s="1" t="n">
        <v>55</v>
      </c>
      <c r="D5" s="1" t="s">
        <v>13</v>
      </c>
      <c r="E5" s="1" t="s">
        <v>14</v>
      </c>
    </row>
    <row r="6" customFormat="false" ht="12.8" hidden="false" customHeight="false" outlineLevel="0" collapsed="false">
      <c r="A6" s="1" t="s">
        <v>15</v>
      </c>
      <c r="C6" s="1" t="n">
        <v>0.5</v>
      </c>
      <c r="D6" s="1" t="s">
        <v>6</v>
      </c>
      <c r="E6" s="1" t="s">
        <v>16</v>
      </c>
    </row>
    <row r="7" customFormat="false" ht="12.8" hidden="false" customHeight="false" outlineLevel="0" collapsed="false">
      <c r="A7" s="1" t="s">
        <v>17</v>
      </c>
      <c r="C7" s="1" t="n">
        <v>10</v>
      </c>
      <c r="D7" s="1" t="s">
        <v>6</v>
      </c>
      <c r="E7" s="1" t="s">
        <v>18</v>
      </c>
    </row>
    <row r="8" customFormat="false" ht="12.8" hidden="false" customHeight="false" outlineLevel="0" collapsed="false">
      <c r="A8" s="1" t="s">
        <v>19</v>
      </c>
      <c r="C8" s="1" t="n">
        <v>5.2</v>
      </c>
      <c r="D8" s="1" t="s">
        <v>6</v>
      </c>
      <c r="E8" s="1" t="s">
        <v>20</v>
      </c>
    </row>
    <row r="9" customFormat="false" ht="15" hidden="false" customHeight="false" outlineLevel="0" collapsed="false">
      <c r="A9" s="2" t="s">
        <v>21</v>
      </c>
      <c r="B9" s="3" t="s">
        <v>22</v>
      </c>
      <c r="C9" s="1" t="n">
        <f aca="false">MAX(MIN(C5,70),45)</f>
        <v>55</v>
      </c>
      <c r="D9" s="1" t="s">
        <v>13</v>
      </c>
    </row>
    <row r="10" customFormat="false" ht="16.4" hidden="false" customHeight="false" outlineLevel="0" collapsed="false">
      <c r="A10" s="2" t="s">
        <v>23</v>
      </c>
      <c r="B10" s="3" t="s">
        <v>24</v>
      </c>
      <c r="C10" s="1" t="n">
        <f aca="false">(PI()/180)*C9</f>
        <v>0.959931088596881</v>
      </c>
      <c r="D10" s="1" t="s">
        <v>25</v>
      </c>
    </row>
    <row r="11" customFormat="false" ht="14.15" hidden="false" customHeight="false" outlineLevel="0" collapsed="false">
      <c r="A11" s="2" t="s">
        <v>26</v>
      </c>
      <c r="B11" s="4" t="s">
        <v>27</v>
      </c>
      <c r="C11" s="1" t="n">
        <f aca="false">90-C9</f>
        <v>35</v>
      </c>
      <c r="D11" s="1" t="s">
        <v>13</v>
      </c>
    </row>
    <row r="12" customFormat="false" ht="16.4" hidden="false" customHeight="false" outlineLevel="0" collapsed="false">
      <c r="A12" s="2" t="s">
        <v>28</v>
      </c>
      <c r="B12" s="4" t="s">
        <v>29</v>
      </c>
      <c r="C12" s="1" t="n">
        <f aca="false">0.5*PI() -C10</f>
        <v>0.610865238198015</v>
      </c>
      <c r="D12" s="1" t="s">
        <v>25</v>
      </c>
    </row>
    <row r="13" customFormat="false" ht="14.15" hidden="false" customHeight="false" outlineLevel="0" collapsed="false">
      <c r="A13" s="2" t="s">
        <v>30</v>
      </c>
      <c r="B13" s="3" t="s">
        <v>31</v>
      </c>
      <c r="C13" s="1" t="n">
        <f aca="false">ATAN(C2/(2*(2.5*C15+C2)))</f>
        <v>0.294234565111188</v>
      </c>
      <c r="D13" s="1" t="s">
        <v>25</v>
      </c>
    </row>
    <row r="14" customFormat="false" ht="16.4" hidden="false" customHeight="false" outlineLevel="0" collapsed="false">
      <c r="A14" s="2" t="s">
        <v>32</v>
      </c>
      <c r="B14" s="3" t="s">
        <v>33</v>
      </c>
      <c r="C14" s="1" t="n">
        <f aca="false">(180*C13)/PI()</f>
        <v>16.8583987677383</v>
      </c>
      <c r="D14" s="1" t="s">
        <v>13</v>
      </c>
    </row>
    <row r="15" customFormat="false" ht="15" hidden="false" customHeight="false" outlineLevel="0" collapsed="false">
      <c r="A15" s="1" t="s">
        <v>34</v>
      </c>
      <c r="B15" s="3" t="s">
        <v>35</v>
      </c>
      <c r="C15" s="1" t="n">
        <f aca="false">MIN(C4+C6,C2*0.8)</f>
        <v>6.5</v>
      </c>
      <c r="D15" s="1" t="s">
        <v>6</v>
      </c>
      <c r="E15" s="1" t="s">
        <v>36</v>
      </c>
    </row>
    <row r="16" customFormat="false" ht="15" hidden="false" customHeight="false" outlineLevel="0" collapsed="false">
      <c r="A16" s="1" t="s">
        <v>37</v>
      </c>
      <c r="B16" s="3" t="s">
        <v>38</v>
      </c>
      <c r="C16" s="1" t="n">
        <f aca="false">3*C2</f>
        <v>75</v>
      </c>
      <c r="D16" s="1" t="s">
        <v>6</v>
      </c>
      <c r="E16" s="1" t="s">
        <v>39</v>
      </c>
    </row>
    <row r="17" customFormat="false" ht="15" hidden="false" customHeight="false" outlineLevel="0" collapsed="false">
      <c r="A17" s="1" t="s">
        <v>40</v>
      </c>
      <c r="B17" s="3" t="s">
        <v>41</v>
      </c>
      <c r="C17" s="1" t="n">
        <f aca="false">((3*C2-2*C15)/3)+C15/2</f>
        <v>23.9166666666667</v>
      </c>
      <c r="D17" s="1" t="s">
        <v>6</v>
      </c>
      <c r="E17" s="1" t="s">
        <v>42</v>
      </c>
    </row>
    <row r="18" customFormat="false" ht="12.8" hidden="false" customHeight="false" outlineLevel="0" collapsed="false">
      <c r="A18" s="1" t="s">
        <v>43</v>
      </c>
      <c r="B18" s="1" t="s">
        <v>44</v>
      </c>
      <c r="C18" s="1" t="n">
        <f aca="false">C16-C17</f>
        <v>51.0833333333333</v>
      </c>
      <c r="D18" s="1" t="s">
        <v>6</v>
      </c>
      <c r="E18" s="1" t="s">
        <v>45</v>
      </c>
    </row>
    <row r="19" customFormat="false" ht="12.8" hidden="false" customHeight="false" outlineLevel="0" collapsed="false">
      <c r="A19" s="1" t="s">
        <v>46</v>
      </c>
      <c r="B19" s="1" t="s">
        <v>47</v>
      </c>
      <c r="C19" s="1" t="n">
        <f aca="false">0.25*(C2-C15)-2*C6</f>
        <v>3.625</v>
      </c>
      <c r="D19" s="1" t="s">
        <v>6</v>
      </c>
      <c r="E19" s="1" t="s">
        <v>48</v>
      </c>
    </row>
    <row r="20" customFormat="false" ht="12.8" hidden="false" customHeight="false" outlineLevel="0" collapsed="false">
      <c r="A20" s="1" t="s">
        <v>49</v>
      </c>
      <c r="B20" s="1" t="s">
        <v>50</v>
      </c>
      <c r="C20" s="1" t="n">
        <f aca="false">C2-2*(C3+C6)</f>
        <v>21</v>
      </c>
      <c r="D20" s="1" t="s">
        <v>6</v>
      </c>
      <c r="E20" s="1" t="s">
        <v>51</v>
      </c>
    </row>
    <row r="21" customFormat="false" ht="12.8" hidden="false" customHeight="false" outlineLevel="0" collapsed="false">
      <c r="A21" s="1" t="s">
        <v>52</v>
      </c>
      <c r="B21" s="5" t="s">
        <v>53</v>
      </c>
      <c r="C21" s="1" t="n">
        <f aca="false">C2*(3*SIN(C10)+0.5*COS(C10)+0.5)</f>
        <v>81.1061087760625</v>
      </c>
      <c r="D21" s="1" t="s">
        <v>6</v>
      </c>
    </row>
    <row r="22" customFormat="false" ht="12.8" hidden="false" customHeight="false" outlineLevel="0" collapsed="false">
      <c r="A22" s="1" t="s">
        <v>54</v>
      </c>
      <c r="B22" s="1" t="s">
        <v>55</v>
      </c>
      <c r="C22" s="1" t="n">
        <f aca="false">C2*(3*SIN(C10)-0.5*COS(C10)+0.5)</f>
        <v>66.7666978672863</v>
      </c>
      <c r="D22" s="1" t="s">
        <v>6</v>
      </c>
    </row>
    <row r="23" customFormat="false" ht="12.8" hidden="false" customHeight="false" outlineLevel="0" collapsed="false">
      <c r="A23" s="1" t="s">
        <v>56</v>
      </c>
      <c r="B23" s="1" t="s">
        <v>57</v>
      </c>
      <c r="C23" s="1" t="n">
        <f aca="false">C2*(3*COS(C10)-0.5*SIN(C10))</f>
        <v>32.7788321727161</v>
      </c>
      <c r="D23" s="1" t="s">
        <v>6</v>
      </c>
    </row>
    <row r="24" customFormat="false" ht="12.8" hidden="false" customHeight="false" outlineLevel="0" collapsed="false">
      <c r="A24" s="1" t="s">
        <v>58</v>
      </c>
      <c r="B24" s="1" t="s">
        <v>59</v>
      </c>
      <c r="C24" s="1" t="n">
        <f aca="false">C2*SQRT(POWER((3*COS(C10)+0.5*SIN(C10)-0.5),2)+POWER((3*SIN(C10)-0.5*COS(C10)-0.5),2))</f>
        <v>58.3578762577882</v>
      </c>
      <c r="D24" s="1" t="s">
        <v>6</v>
      </c>
    </row>
    <row r="25" customFormat="false" ht="12.8" hidden="false" customHeight="false" outlineLevel="0" collapsed="false">
      <c r="A25" s="1" t="s">
        <v>60</v>
      </c>
      <c r="B25" s="1" t="s">
        <v>61</v>
      </c>
      <c r="C25" s="1" t="n">
        <f aca="false">C2*(3*COS(C10)+0.5*SIN(C10))</f>
        <v>53.2576332799409</v>
      </c>
      <c r="D25" s="0" t="s">
        <v>6</v>
      </c>
    </row>
    <row r="26" customFormat="false" ht="12.8" hidden="false" customHeight="false" outlineLevel="0" collapsed="false">
      <c r="A26" s="1"/>
    </row>
    <row r="27" customFormat="false" ht="12.8" hidden="false" customHeight="false" outlineLevel="0" collapsed="false">
      <c r="A27" s="1"/>
    </row>
    <row r="28" customFormat="false" ht="12.8" hidden="false" customHeight="false" outlineLevel="0" collapsed="false">
      <c r="A28" s="1"/>
    </row>
    <row r="29" customFormat="false" ht="12.8" hidden="false" customHeight="false" outlineLevel="0" collapsed="false">
      <c r="A29" s="1"/>
    </row>
    <row r="30" customFormat="false" ht="12.8" hidden="false" customHeight="false" outlineLevel="0" collapsed="false">
      <c r="A30" s="1"/>
    </row>
    <row r="31" customFormat="false" ht="12.8" hidden="false" customHeight="false" outlineLevel="0" collapsed="false">
      <c r="A31" s="1"/>
    </row>
    <row r="32" customFormat="false" ht="12.8" hidden="false" customHeight="false" outlineLevel="0" collapsed="false">
      <c r="A32" s="1"/>
    </row>
    <row r="33" customFormat="false" ht="12.8" hidden="false" customHeight="false" outlineLevel="0" collapsed="false">
      <c r="A33" s="1"/>
    </row>
    <row r="34" customFormat="false" ht="12.8" hidden="false" customHeight="false" outlineLevel="0" collapsed="false">
      <c r="A34" s="1"/>
    </row>
    <row r="35" customFormat="false" ht="12.8" hidden="false" customHeight="false" outlineLevel="0" collapsed="false">
      <c r="A35" s="1"/>
    </row>
    <row r="36" customFormat="false" ht="12.8" hidden="false" customHeight="false" outlineLevel="0" collapsed="false">
      <c r="A36" s="1"/>
    </row>
    <row r="37" customFormat="false" ht="12.8" hidden="false" customHeight="false" outlineLevel="0" collapsed="false">
      <c r="A37" s="1"/>
    </row>
    <row r="38" customFormat="false" ht="12.8" hidden="false" customHeight="false" outlineLevel="0" collapsed="false">
      <c r="A38" s="1"/>
    </row>
    <row r="39" customFormat="false" ht="12.8" hidden="false" customHeight="false" outlineLevel="0" collapsed="false">
      <c r="A39" s="1"/>
    </row>
    <row r="40" customFormat="false" ht="12.8" hidden="false" customHeight="false" outlineLevel="0" collapsed="false">
      <c r="A4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2024-06-21T07:34:13Z</dcterms:created>
  <dc:creator/>
  <dc:description/>
  <dc:language>de-DE</dc:language>
  <cp:lastModifiedBy/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