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" yWindow="-168" windowWidth="7608" windowHeight="5040"/>
  </bookViews>
  <sheets>
    <sheet name="Per_Candini" sheetId="2" r:id="rId1"/>
    <sheet name="Dati medi INFC e letteratura" sheetId="1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2" i="2"/>
  <c r="F3"/>
  <c r="F4"/>
  <c r="B8" i="1"/>
  <c r="G6"/>
  <c r="E6" s="1"/>
  <c r="F6" s="1"/>
  <c r="B6"/>
  <c r="C6" s="1"/>
  <c r="G5"/>
  <c r="F5"/>
  <c r="H21"/>
  <c r="G18"/>
  <c r="G15"/>
  <c r="G14"/>
  <c r="H20"/>
  <c r="H18"/>
  <c r="H15"/>
  <c r="H14"/>
  <c r="B18"/>
  <c r="C18"/>
  <c r="D18"/>
  <c r="E18"/>
  <c r="F18"/>
  <c r="C15"/>
  <c r="C14"/>
  <c r="D5"/>
  <c r="C5"/>
  <c r="B5"/>
  <c r="E3"/>
  <c r="F3" s="1"/>
  <c r="E4"/>
  <c r="F4" s="1"/>
  <c r="E2"/>
  <c r="F2" s="1"/>
  <c r="C3"/>
  <c r="C4"/>
  <c r="C2"/>
</calcChain>
</file>

<file path=xl/sharedStrings.xml><?xml version="1.0" encoding="utf-8"?>
<sst xmlns="http://schemas.openxmlformats.org/spreadsheetml/2006/main" count="42" uniqueCount="34">
  <si>
    <t>Faggete</t>
  </si>
  <si>
    <t>Nalberi/ha</t>
  </si>
  <si>
    <t>Fitomassa fusto e rami(Mg/ha)</t>
  </si>
  <si>
    <t>area basimetrica (m2/ha)</t>
  </si>
  <si>
    <t>Quercete sempreverdi (leccio)</t>
  </si>
  <si>
    <t>Sughera</t>
  </si>
  <si>
    <t>DmedioDBH (m)</t>
  </si>
  <si>
    <t>DmedioDBH (cm)</t>
  </si>
  <si>
    <t>N_cell</t>
  </si>
  <si>
    <t>Altezza</t>
  </si>
  <si>
    <t>tot</t>
  </si>
  <si>
    <t>Prodotto totola N*ab</t>
  </si>
  <si>
    <t>somma</t>
  </si>
  <si>
    <t>media ponderata ab</t>
  </si>
  <si>
    <t>Prodotto totale d*N</t>
  </si>
  <si>
    <t>MEDIA PONDERATA</t>
  </si>
  <si>
    <t>media ponderata d(cm)</t>
  </si>
  <si>
    <t>Quercete decidue (Roverella,Cerro,Farnia)</t>
  </si>
  <si>
    <t>Governo</t>
  </si>
  <si>
    <t>Phenology</t>
  </si>
  <si>
    <t>d</t>
  </si>
  <si>
    <t>e</t>
  </si>
  <si>
    <t>Mangement</t>
  </si>
  <si>
    <t>AvDBH</t>
  </si>
  <si>
    <t>Height</t>
  </si>
  <si>
    <t>Y_planted</t>
  </si>
  <si>
    <t>quercus_deciduous</t>
  </si>
  <si>
    <t>quercus_evergreen</t>
  </si>
  <si>
    <t>Fagussylvatica</t>
  </si>
  <si>
    <t>Species</t>
  </si>
  <si>
    <t>D</t>
  </si>
  <si>
    <t>E</t>
  </si>
  <si>
    <t>F</t>
  </si>
  <si>
    <t>C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</si>
</sst>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1" fillId="4" borderId="0" xfId="0" applyFont="1" applyFill="1" applyBorder="1"/>
    <xf numFmtId="0" fontId="0" fillId="0" borderId="7" xfId="0" applyBorder="1"/>
    <xf numFmtId="0" fontId="0" fillId="0" borderId="8" xfId="0" applyBorder="1"/>
    <xf numFmtId="164" fontId="1" fillId="4" borderId="8" xfId="0" applyNumberFormat="1" applyFont="1" applyFill="1" applyBorder="1"/>
    <xf numFmtId="0" fontId="0" fillId="0" borderId="9" xfId="0" applyBorder="1"/>
    <xf numFmtId="0" fontId="0" fillId="2" borderId="3" xfId="0" applyFill="1" applyBorder="1"/>
    <xf numFmtId="0" fontId="0" fillId="2" borderId="0" xfId="0" applyFill="1" applyBorder="1"/>
    <xf numFmtId="164" fontId="0" fillId="0" borderId="0" xfId="0" applyNumberFormat="1" applyBorder="1"/>
    <xf numFmtId="164" fontId="0" fillId="2" borderId="0" xfId="0" applyNumberFormat="1" applyFill="1" applyBorder="1"/>
    <xf numFmtId="0" fontId="0" fillId="0" borderId="5" xfId="0" applyBorder="1" applyAlignment="1">
      <alignment horizontal="right"/>
    </xf>
    <xf numFmtId="164" fontId="0" fillId="4" borderId="0" xfId="0" applyNumberFormat="1" applyFill="1" applyBorder="1"/>
    <xf numFmtId="164" fontId="0" fillId="0" borderId="8" xfId="0" applyNumberFormat="1" applyBorder="1"/>
    <xf numFmtId="0" fontId="0" fillId="4" borderId="0" xfId="0" applyFill="1" applyBorder="1"/>
    <xf numFmtId="0" fontId="0" fillId="5" borderId="10" xfId="0" applyFill="1" applyBorder="1"/>
    <xf numFmtId="0" fontId="0" fillId="5" borderId="1" xfId="0" applyFill="1" applyBorder="1"/>
    <xf numFmtId="164" fontId="0" fillId="0" borderId="0" xfId="0" applyNumberFormat="1" applyFill="1" applyBorder="1"/>
    <xf numFmtId="0" fontId="0" fillId="5" borderId="11" xfId="0" applyFill="1" applyBorder="1"/>
    <xf numFmtId="0" fontId="0" fillId="3" borderId="13" xfId="0" applyFill="1" applyBorder="1"/>
    <xf numFmtId="0" fontId="0" fillId="3" borderId="14" xfId="0" applyFill="1" applyBorder="1"/>
    <xf numFmtId="164" fontId="0" fillId="3" borderId="14" xfId="0" applyNumberFormat="1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12" xfId="0" applyFill="1" applyBorder="1"/>
    <xf numFmtId="164" fontId="0" fillId="3" borderId="12" xfId="0" applyNumberForma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/>
    <xf numFmtId="0" fontId="0" fillId="4" borderId="2" xfId="0" applyFill="1" applyBorder="1"/>
    <xf numFmtId="0" fontId="0" fillId="4" borderId="8" xfId="0" applyFill="1" applyBorder="1"/>
    <xf numFmtId="164" fontId="0" fillId="4" borderId="8" xfId="0" applyNumberFormat="1" applyFill="1" applyBorder="1"/>
    <xf numFmtId="0" fontId="0" fillId="4" borderId="6" xfId="0" applyFill="1" applyBorder="1"/>
    <xf numFmtId="0" fontId="0" fillId="4" borderId="9" xfId="0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E8" sqref="E8"/>
    </sheetView>
  </sheetViews>
  <sheetFormatPr defaultRowHeight="14.4"/>
  <cols>
    <col min="1" max="1" width="19.21875" bestFit="1" customWidth="1"/>
  </cols>
  <sheetData>
    <row r="1" spans="1:7" ht="15" thickBot="1">
      <c r="A1" s="23" t="s">
        <v>29</v>
      </c>
      <c r="B1" s="25" t="s">
        <v>19</v>
      </c>
      <c r="C1" s="25" t="s">
        <v>22</v>
      </c>
      <c r="D1" s="25" t="s">
        <v>23</v>
      </c>
      <c r="E1" s="23" t="s">
        <v>24</v>
      </c>
      <c r="F1" s="23" t="s">
        <v>25</v>
      </c>
      <c r="G1" s="23" t="s">
        <v>8</v>
      </c>
    </row>
    <row r="2" spans="1:7" ht="15" thickBot="1">
      <c r="A2" s="22" t="s">
        <v>28</v>
      </c>
      <c r="B2" s="26" t="s">
        <v>30</v>
      </c>
      <c r="C2" s="27" t="s">
        <v>32</v>
      </c>
      <c r="D2" s="28">
        <v>17.820211788735321</v>
      </c>
      <c r="E2" s="29">
        <v>13</v>
      </c>
      <c r="F2" s="29">
        <f>2005-30</f>
        <v>1975</v>
      </c>
      <c r="G2" s="30">
        <v>110.78100000000001</v>
      </c>
    </row>
    <row r="3" spans="1:7" ht="15" thickBot="1">
      <c r="A3" s="22" t="s">
        <v>26</v>
      </c>
      <c r="B3" s="31" t="s">
        <v>30</v>
      </c>
      <c r="C3" s="32" t="s">
        <v>33</v>
      </c>
      <c r="D3" s="33">
        <v>11.27921540309725</v>
      </c>
      <c r="E3" s="32">
        <v>6</v>
      </c>
      <c r="F3" s="32">
        <f t="shared" ref="F3:F4" si="0">2005-20</f>
        <v>1985</v>
      </c>
      <c r="G3" s="34">
        <v>133.19999999999999</v>
      </c>
    </row>
    <row r="4" spans="1:7" ht="15" thickBot="1">
      <c r="A4" s="22" t="s">
        <v>27</v>
      </c>
      <c r="B4" s="35" t="s">
        <v>31</v>
      </c>
      <c r="C4" s="36" t="s">
        <v>32</v>
      </c>
      <c r="D4" s="37">
        <v>12.997391369682509</v>
      </c>
      <c r="E4" s="36">
        <v>7</v>
      </c>
      <c r="F4" s="36">
        <f t="shared" si="0"/>
        <v>1985</v>
      </c>
      <c r="G4" s="38">
        <v>49.518000000000001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opLeftCell="B1" workbookViewId="0">
      <selection activeCell="I7" sqref="I7"/>
    </sheetView>
  </sheetViews>
  <sheetFormatPr defaultRowHeight="14.4"/>
  <cols>
    <col min="1" max="1" width="35.6640625" bestFit="1" customWidth="1"/>
    <col min="2" max="2" width="9.6640625" bestFit="1" customWidth="1"/>
    <col min="3" max="3" width="9.6640625" customWidth="1"/>
    <col min="4" max="4" width="26.33203125" bestFit="1" customWidth="1"/>
    <col min="5" max="6" width="16.21875" customWidth="1"/>
    <col min="7" max="7" width="21.77734375" bestFit="1" customWidth="1"/>
  </cols>
  <sheetData>
    <row r="1" spans="1:10">
      <c r="A1" s="2"/>
      <c r="B1" s="3" t="s">
        <v>1</v>
      </c>
      <c r="C1" s="14" t="s">
        <v>8</v>
      </c>
      <c r="D1" s="3" t="s">
        <v>2</v>
      </c>
      <c r="E1" s="3" t="s">
        <v>6</v>
      </c>
      <c r="F1" s="14" t="s">
        <v>7</v>
      </c>
      <c r="G1" s="3" t="s">
        <v>3</v>
      </c>
      <c r="H1" s="4" t="s">
        <v>9</v>
      </c>
      <c r="I1" s="8" t="s">
        <v>18</v>
      </c>
      <c r="J1" s="8" t="s">
        <v>19</v>
      </c>
    </row>
    <row r="2" spans="1:10">
      <c r="A2" s="5" t="s">
        <v>0</v>
      </c>
      <c r="B2" s="6">
        <v>1230.9000000000001</v>
      </c>
      <c r="C2" s="21">
        <f>(900/10000)*B2</f>
        <v>110.78100000000001</v>
      </c>
      <c r="D2" s="6">
        <v>223.8</v>
      </c>
      <c r="E2" s="16">
        <f>SQRT(4*G2/(PI()*B2))</f>
        <v>0.17820211788735321</v>
      </c>
      <c r="F2" s="19">
        <f>E2*100</f>
        <v>17.820211788735321</v>
      </c>
      <c r="G2" s="6">
        <v>30.7</v>
      </c>
      <c r="H2" s="42">
        <v>13</v>
      </c>
      <c r="I2" s="1" t="s">
        <v>32</v>
      </c>
      <c r="J2" s="1" t="s">
        <v>20</v>
      </c>
    </row>
    <row r="3" spans="1:10">
      <c r="A3" s="5" t="s">
        <v>4</v>
      </c>
      <c r="B3" s="6">
        <v>1480</v>
      </c>
      <c r="C3" s="21">
        <f t="shared" ref="C3:C6" si="0">(900/10000)*B3</f>
        <v>133.19999999999999</v>
      </c>
      <c r="D3" s="6">
        <v>42.5</v>
      </c>
      <c r="E3" s="16">
        <f>SQRT(4*G3/(PI()*B3))</f>
        <v>9.087822126882128E-2</v>
      </c>
      <c r="F3" s="17">
        <f t="shared" ref="F3:F6" si="1">E3*100</f>
        <v>9.0878221268821271</v>
      </c>
      <c r="G3" s="6">
        <v>9.6</v>
      </c>
      <c r="H3" s="7"/>
    </row>
    <row r="4" spans="1:10">
      <c r="A4" s="5" t="s">
        <v>5</v>
      </c>
      <c r="B4" s="6">
        <v>207.6</v>
      </c>
      <c r="C4" s="15">
        <f t="shared" si="0"/>
        <v>18.683999999999997</v>
      </c>
      <c r="D4" s="6">
        <v>51.4</v>
      </c>
      <c r="E4" s="16">
        <f>SQRT(4*G4/(PI()*B4))</f>
        <v>0.26901864963783095</v>
      </c>
      <c r="F4" s="17">
        <f t="shared" si="1"/>
        <v>26.901864963783094</v>
      </c>
      <c r="G4" s="6">
        <v>11.8</v>
      </c>
      <c r="H4" s="7"/>
    </row>
    <row r="5" spans="1:10">
      <c r="A5" s="18" t="s">
        <v>10</v>
      </c>
      <c r="B5" s="6">
        <f>SUM(B3:B4)</f>
        <v>1687.6</v>
      </c>
      <c r="C5" s="6">
        <f>SUM(C3:C4)</f>
        <v>151.88399999999999</v>
      </c>
      <c r="D5" s="6">
        <f>SUM(D3:D4)</f>
        <v>93.9</v>
      </c>
      <c r="E5" s="6"/>
      <c r="F5" s="19">
        <f>H21</f>
        <v>11.27921540309725</v>
      </c>
      <c r="G5" s="24">
        <f>H20</f>
        <v>9.8706328513865849</v>
      </c>
      <c r="H5" s="42">
        <v>6</v>
      </c>
      <c r="I5" s="1" t="s">
        <v>33</v>
      </c>
      <c r="J5" s="1" t="s">
        <v>21</v>
      </c>
    </row>
    <row r="6" spans="1:10" ht="15" thickBot="1">
      <c r="A6" s="10" t="s">
        <v>17</v>
      </c>
      <c r="B6" s="11">
        <f>(505.7+32.9+11.6)</f>
        <v>550.20000000000005</v>
      </c>
      <c r="C6" s="40">
        <f t="shared" si="0"/>
        <v>49.518000000000001</v>
      </c>
      <c r="D6" s="11">
        <v>43.6</v>
      </c>
      <c r="E6" s="20">
        <f>SQRT(4*G6/(PI()*B6))</f>
        <v>0.12997391369682509</v>
      </c>
      <c r="F6" s="41">
        <f t="shared" si="1"/>
        <v>12.997391369682509</v>
      </c>
      <c r="G6" s="11">
        <f>(6.2+0.7+0.4)</f>
        <v>7.3000000000000007</v>
      </c>
      <c r="H6" s="43">
        <v>7</v>
      </c>
      <c r="I6" s="1" t="s">
        <v>32</v>
      </c>
      <c r="J6" s="1" t="s">
        <v>20</v>
      </c>
    </row>
    <row r="8" spans="1:10">
      <c r="B8">
        <f>AVERAGE(B3:B4)</f>
        <v>843.8</v>
      </c>
    </row>
    <row r="9" spans="1:10" ht="15" thickBot="1">
      <c r="C9" s="15"/>
      <c r="E9" s="20"/>
    </row>
    <row r="11" spans="1:10" ht="15" thickBot="1"/>
    <row r="12" spans="1:10">
      <c r="A12" s="39" t="s">
        <v>15</v>
      </c>
      <c r="B12" s="3"/>
      <c r="C12" s="3"/>
      <c r="D12" s="3"/>
      <c r="E12" s="3"/>
      <c r="F12" s="3"/>
      <c r="G12" s="3"/>
      <c r="H12" s="3"/>
      <c r="I12" s="4"/>
    </row>
    <row r="13" spans="1:10">
      <c r="A13" s="5"/>
      <c r="B13" s="6"/>
      <c r="C13" s="6"/>
      <c r="D13" s="6"/>
      <c r="E13" s="6"/>
      <c r="F13" s="6"/>
      <c r="G13" s="6" t="s">
        <v>14</v>
      </c>
      <c r="H13" s="6" t="s">
        <v>11</v>
      </c>
      <c r="I13" s="7"/>
    </row>
    <row r="14" spans="1:10">
      <c r="A14" s="5"/>
      <c r="B14" s="6">
        <v>1480</v>
      </c>
      <c r="C14" s="8">
        <f t="shared" ref="C14:C15" si="2">(900/10000)*B14</f>
        <v>133.19999999999999</v>
      </c>
      <c r="D14" s="6">
        <v>9.087822126882128E-2</v>
      </c>
      <c r="E14" s="6">
        <v>9.0878221268821271</v>
      </c>
      <c r="F14" s="6">
        <v>9.6</v>
      </c>
      <c r="G14" s="6">
        <f>E14*B14</f>
        <v>13449.976747785548</v>
      </c>
      <c r="H14" s="6">
        <f>B14*F14</f>
        <v>14208</v>
      </c>
      <c r="I14" s="7"/>
    </row>
    <row r="15" spans="1:10">
      <c r="A15" s="5"/>
      <c r="B15" s="6">
        <v>207.6</v>
      </c>
      <c r="C15" s="8">
        <f t="shared" si="2"/>
        <v>18.683999999999997</v>
      </c>
      <c r="D15" s="6">
        <v>0.26901864963783095</v>
      </c>
      <c r="E15" s="6">
        <v>26.901864963783094</v>
      </c>
      <c r="F15" s="6">
        <v>11.8</v>
      </c>
      <c r="G15" s="6">
        <f>E15*B15</f>
        <v>5584.8271664813701</v>
      </c>
      <c r="H15" s="6">
        <f>B15*F15</f>
        <v>2449.6800000000003</v>
      </c>
      <c r="I15" s="7"/>
    </row>
    <row r="16" spans="1:10">
      <c r="A16" s="5"/>
      <c r="B16" s="6"/>
      <c r="C16" s="6"/>
      <c r="D16" s="6"/>
      <c r="E16" s="6"/>
      <c r="F16" s="6"/>
      <c r="G16" s="6"/>
      <c r="H16" s="6"/>
      <c r="I16" s="7"/>
    </row>
    <row r="17" spans="1:9">
      <c r="A17" s="5"/>
      <c r="B17" s="6"/>
      <c r="C17" s="6"/>
      <c r="D17" s="6"/>
      <c r="E17" s="6"/>
      <c r="F17" s="6"/>
      <c r="G17" s="6"/>
      <c r="H17" s="6"/>
      <c r="I17" s="7"/>
    </row>
    <row r="18" spans="1:9">
      <c r="A18" s="5" t="s">
        <v>12</v>
      </c>
      <c r="B18" s="6">
        <f t="shared" ref="B18:E18" si="3">SUM(B14:B15)</f>
        <v>1687.6</v>
      </c>
      <c r="C18" s="6">
        <f t="shared" si="3"/>
        <v>151.88399999999999</v>
      </c>
      <c r="D18" s="6">
        <f t="shared" si="3"/>
        <v>0.35989687090665223</v>
      </c>
      <c r="E18" s="6">
        <f t="shared" si="3"/>
        <v>35.989687090665221</v>
      </c>
      <c r="F18" s="6">
        <f>SUM(F14:F15)</f>
        <v>21.4</v>
      </c>
      <c r="G18" s="6">
        <f>SUM(G14:G15)</f>
        <v>19034.803914266919</v>
      </c>
      <c r="H18" s="6">
        <f>SUM(H14:H15)</f>
        <v>16657.68</v>
      </c>
      <c r="I18" s="7"/>
    </row>
    <row r="19" spans="1:9">
      <c r="A19" s="5"/>
      <c r="B19" s="6"/>
      <c r="C19" s="6"/>
      <c r="D19" s="6"/>
      <c r="E19" s="6"/>
      <c r="F19" s="6"/>
      <c r="G19" s="6"/>
      <c r="H19" s="6"/>
      <c r="I19" s="7"/>
    </row>
    <row r="20" spans="1:9">
      <c r="A20" s="5"/>
      <c r="B20" s="6"/>
      <c r="C20" s="6"/>
      <c r="D20" s="6"/>
      <c r="E20" s="6"/>
      <c r="F20" s="6" t="s">
        <v>13</v>
      </c>
      <c r="G20" s="6"/>
      <c r="H20" s="9">
        <f>H18/B18</f>
        <v>9.8706328513865849</v>
      </c>
      <c r="I20" s="7"/>
    </row>
    <row r="21" spans="1:9" ht="15" thickBot="1">
      <c r="A21" s="10"/>
      <c r="B21" s="11"/>
      <c r="C21" s="11"/>
      <c r="D21" s="11"/>
      <c r="E21" s="11"/>
      <c r="F21" s="11" t="s">
        <v>16</v>
      </c>
      <c r="G21" s="11"/>
      <c r="H21" s="12">
        <f>G18/B18</f>
        <v>11.27921540309725</v>
      </c>
      <c r="I21" s="13"/>
    </row>
  </sheetData>
  <pageMargins left="0.7" right="0.7" top="0.75" bottom="0.75" header="0.3" footer="0.3"/>
  <pageSetup paperSize="9" orientation="portrait" horizontalDpi="300" verticalDpi="300" r:id="rId1"/>
  <ignoredErrors>
    <ignoredError sqref="B5" formulaRange="1"/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Per_Candini</vt:lpstr>
      <vt:lpstr>Dati medi INFC e letteratura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Scremin</dc:creator>
  <cp:lastModifiedBy>Alessandro Scremin</cp:lastModifiedBy>
  <dcterms:created xsi:type="dcterms:W3CDTF">2012-12-05T17:10:58Z</dcterms:created>
  <dcterms:modified xsi:type="dcterms:W3CDTF">2012-12-06T10:51:38Z</dcterms:modified>
</cp:coreProperties>
</file>