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270" windowHeight="3615" tabRatio="754" activeTab="16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CO2 8.5 temp" sheetId="11" r:id="rId11"/>
    <sheet name="fCO2 6.0 temp" sheetId="12" r:id="rId12"/>
    <sheet name="fCO2 4.5 temp" sheetId="13" r:id="rId13"/>
    <sheet name="fCO2 2.6 temp" sheetId="14" r:id="rId14"/>
    <sheet name="fCO2 Hist Rep" sheetId="15" r:id="rId15"/>
    <sheet name="Foglio5" sheetId="16" r:id="rId16"/>
    <sheet name="Foglio1" sheetId="17" r:id="rId17"/>
  </sheets>
  <externalReferences>
    <externalReference r:id="rId18"/>
    <externalReference r:id="rId19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R2" i="11"/>
  <c r="Q2"/>
  <c r="P2"/>
  <c r="O2"/>
  <c r="N2"/>
  <c r="M2"/>
  <c r="B2"/>
  <c r="R47" i="17" l="1"/>
  <c r="Q47"/>
  <c r="P47"/>
  <c r="O47"/>
  <c r="N47"/>
  <c r="I47"/>
  <c r="U47" s="1"/>
  <c r="H47"/>
  <c r="T47" s="1"/>
  <c r="G47"/>
  <c r="S47" s="1"/>
  <c r="F47"/>
  <c r="R46"/>
  <c r="Q46"/>
  <c r="P46"/>
  <c r="O46"/>
  <c r="N46"/>
  <c r="I46"/>
  <c r="U46" s="1"/>
  <c r="H46"/>
  <c r="T46" s="1"/>
  <c r="G46"/>
  <c r="S46" s="1"/>
  <c r="F46"/>
  <c r="R45"/>
  <c r="Q45"/>
  <c r="P45"/>
  <c r="O45"/>
  <c r="N45"/>
  <c r="I45"/>
  <c r="U45" s="1"/>
  <c r="H45"/>
  <c r="T45" s="1"/>
  <c r="G45"/>
  <c r="S45" s="1"/>
  <c r="F45"/>
  <c r="R44"/>
  <c r="Q44"/>
  <c r="P44"/>
  <c r="O44"/>
  <c r="N44"/>
  <c r="I44"/>
  <c r="U44" s="1"/>
  <c r="H44"/>
  <c r="T44" s="1"/>
  <c r="G44"/>
  <c r="S44" s="1"/>
  <c r="F44"/>
  <c r="R43"/>
  <c r="Q43"/>
  <c r="P43"/>
  <c r="O43"/>
  <c r="N43"/>
  <c r="I43"/>
  <c r="U43" s="1"/>
  <c r="H43"/>
  <c r="T43" s="1"/>
  <c r="G43"/>
  <c r="S43" s="1"/>
  <c r="F43"/>
  <c r="R42"/>
  <c r="Q42"/>
  <c r="P42"/>
  <c r="O42"/>
  <c r="N42"/>
  <c r="I42"/>
  <c r="U42" s="1"/>
  <c r="H42"/>
  <c r="T42" s="1"/>
  <c r="G42"/>
  <c r="S42" s="1"/>
  <c r="F42"/>
  <c r="R41"/>
  <c r="Q41"/>
  <c r="P41"/>
  <c r="O41"/>
  <c r="N41"/>
  <c r="I41"/>
  <c r="U41" s="1"/>
  <c r="H41"/>
  <c r="T41" s="1"/>
  <c r="G41"/>
  <c r="S41" s="1"/>
  <c r="F41"/>
  <c r="R40"/>
  <c r="Q40"/>
  <c r="P40"/>
  <c r="O40"/>
  <c r="N40"/>
  <c r="I40"/>
  <c r="U40" s="1"/>
  <c r="H40"/>
  <c r="T40" s="1"/>
  <c r="G40"/>
  <c r="S40" s="1"/>
  <c r="F40"/>
  <c r="R39"/>
  <c r="Q39"/>
  <c r="P39"/>
  <c r="O39"/>
  <c r="N39"/>
  <c r="I39"/>
  <c r="U39" s="1"/>
  <c r="H39"/>
  <c r="T39" s="1"/>
  <c r="G39"/>
  <c r="S39" s="1"/>
  <c r="F39"/>
  <c r="R38"/>
  <c r="Q38"/>
  <c r="P38"/>
  <c r="O38"/>
  <c r="N38"/>
  <c r="I38"/>
  <c r="U38" s="1"/>
  <c r="H38"/>
  <c r="T38" s="1"/>
  <c r="G38"/>
  <c r="S38" s="1"/>
  <c r="F38"/>
  <c r="M37"/>
  <c r="P37" s="1"/>
  <c r="I37"/>
  <c r="H37"/>
  <c r="G37"/>
  <c r="F37"/>
  <c r="M36"/>
  <c r="Q36" s="1"/>
  <c r="I36"/>
  <c r="H36"/>
  <c r="G36"/>
  <c r="F36"/>
  <c r="N35"/>
  <c r="M35"/>
  <c r="R35" s="1"/>
  <c r="I35"/>
  <c r="H35"/>
  <c r="G35"/>
  <c r="F35"/>
  <c r="Q34"/>
  <c r="P34"/>
  <c r="O34"/>
  <c r="M34"/>
  <c r="S34" s="1"/>
  <c r="I34"/>
  <c r="H34"/>
  <c r="G34"/>
  <c r="F34"/>
  <c r="O33"/>
  <c r="N33"/>
  <c r="M33"/>
  <c r="S33" s="1"/>
  <c r="I33"/>
  <c r="H33"/>
  <c r="G33"/>
  <c r="F33"/>
  <c r="R33" s="1"/>
  <c r="R32"/>
  <c r="Q32"/>
  <c r="M32"/>
  <c r="U32" s="1"/>
  <c r="I32"/>
  <c r="H32"/>
  <c r="G32"/>
  <c r="F32"/>
  <c r="Q31"/>
  <c r="M31"/>
  <c r="P31" s="1"/>
  <c r="I31"/>
  <c r="H31"/>
  <c r="G31"/>
  <c r="F31"/>
  <c r="M30"/>
  <c r="Q30" s="1"/>
  <c r="I30"/>
  <c r="H30"/>
  <c r="G30"/>
  <c r="F30"/>
  <c r="N29"/>
  <c r="M29"/>
  <c r="R29" s="1"/>
  <c r="I29"/>
  <c r="H29"/>
  <c r="G29"/>
  <c r="F29"/>
  <c r="Q28"/>
  <c r="P28"/>
  <c r="O28"/>
  <c r="M28"/>
  <c r="S28" s="1"/>
  <c r="I28"/>
  <c r="H28"/>
  <c r="G28"/>
  <c r="F28"/>
  <c r="O27"/>
  <c r="N27"/>
  <c r="M27"/>
  <c r="S27" s="1"/>
  <c r="I27"/>
  <c r="H27"/>
  <c r="G27"/>
  <c r="F27"/>
  <c r="R27" s="1"/>
  <c r="R26"/>
  <c r="Q26"/>
  <c r="M26"/>
  <c r="U26" s="1"/>
  <c r="I26"/>
  <c r="H26"/>
  <c r="G26"/>
  <c r="F26"/>
  <c r="Q25"/>
  <c r="M25"/>
  <c r="P25" s="1"/>
  <c r="I25"/>
  <c r="H25"/>
  <c r="G25"/>
  <c r="F25"/>
  <c r="M24"/>
  <c r="Q24" s="1"/>
  <c r="I24"/>
  <c r="H24"/>
  <c r="G24"/>
  <c r="F24"/>
  <c r="N23"/>
  <c r="M23"/>
  <c r="R23" s="1"/>
  <c r="I23"/>
  <c r="H23"/>
  <c r="G23"/>
  <c r="F23"/>
  <c r="Q22"/>
  <c r="P22"/>
  <c r="O22"/>
  <c r="M22"/>
  <c r="S22" s="1"/>
  <c r="I22"/>
  <c r="H22"/>
  <c r="G22"/>
  <c r="F22"/>
  <c r="O21"/>
  <c r="N21"/>
  <c r="M21"/>
  <c r="S21" s="1"/>
  <c r="I21"/>
  <c r="H21"/>
  <c r="G21"/>
  <c r="F21"/>
  <c r="R21" s="1"/>
  <c r="R20"/>
  <c r="Q20"/>
  <c r="M20"/>
  <c r="U20" s="1"/>
  <c r="I20"/>
  <c r="H20"/>
  <c r="G20"/>
  <c r="F20"/>
  <c r="Q19"/>
  <c r="M19"/>
  <c r="P19" s="1"/>
  <c r="I19"/>
  <c r="H19"/>
  <c r="G19"/>
  <c r="F19"/>
  <c r="M18"/>
  <c r="Q18" s="1"/>
  <c r="I18"/>
  <c r="H18"/>
  <c r="G18"/>
  <c r="F18"/>
  <c r="N17"/>
  <c r="M17"/>
  <c r="R17" s="1"/>
  <c r="I17"/>
  <c r="H17"/>
  <c r="G17"/>
  <c r="F17"/>
  <c r="Q16"/>
  <c r="P16"/>
  <c r="O16"/>
  <c r="M16"/>
  <c r="S16" s="1"/>
  <c r="I16"/>
  <c r="H16"/>
  <c r="G16"/>
  <c r="F16"/>
  <c r="O15"/>
  <c r="N15"/>
  <c r="M15"/>
  <c r="S15" s="1"/>
  <c r="I15"/>
  <c r="H15"/>
  <c r="G15"/>
  <c r="F15"/>
  <c r="R15" s="1"/>
  <c r="R14"/>
  <c r="Q14"/>
  <c r="M14"/>
  <c r="U14" s="1"/>
  <c r="I14"/>
  <c r="H14"/>
  <c r="G14"/>
  <c r="F14"/>
  <c r="Q13"/>
  <c r="M13"/>
  <c r="P13" s="1"/>
  <c r="I13"/>
  <c r="H13"/>
  <c r="G13"/>
  <c r="F13"/>
  <c r="M12"/>
  <c r="Q12" s="1"/>
  <c r="I12"/>
  <c r="H12"/>
  <c r="G12"/>
  <c r="F12"/>
  <c r="N11"/>
  <c r="M11"/>
  <c r="R11" s="1"/>
  <c r="I11"/>
  <c r="H11"/>
  <c r="G11"/>
  <c r="F11"/>
  <c r="Q10"/>
  <c r="P10"/>
  <c r="O10"/>
  <c r="M10"/>
  <c r="S10" s="1"/>
  <c r="I10"/>
  <c r="H10"/>
  <c r="G10"/>
  <c r="F10"/>
  <c r="M9"/>
  <c r="T9" s="1"/>
  <c r="I9"/>
  <c r="H9"/>
  <c r="G9"/>
  <c r="F9"/>
  <c r="R8"/>
  <c r="Q8"/>
  <c r="P8"/>
  <c r="M8"/>
  <c r="U8" s="1"/>
  <c r="I8"/>
  <c r="H8"/>
  <c r="G8"/>
  <c r="F8"/>
  <c r="R7"/>
  <c r="M7"/>
  <c r="P7" s="1"/>
  <c r="I7"/>
  <c r="H7"/>
  <c r="G7"/>
  <c r="F7"/>
  <c r="M6"/>
  <c r="Q6" s="1"/>
  <c r="I6"/>
  <c r="H6"/>
  <c r="G6"/>
  <c r="F6"/>
  <c r="N5"/>
  <c r="M5"/>
  <c r="R5" s="1"/>
  <c r="I5"/>
  <c r="H5"/>
  <c r="G5"/>
  <c r="F5"/>
  <c r="Q4"/>
  <c r="P4"/>
  <c r="O4"/>
  <c r="M4"/>
  <c r="S4" s="1"/>
  <c r="I4"/>
  <c r="H4"/>
  <c r="G4"/>
  <c r="F4"/>
  <c r="M3"/>
  <c r="T3" s="1"/>
  <c r="I3"/>
  <c r="H3"/>
  <c r="G3"/>
  <c r="F3"/>
  <c r="B46" i="1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46" i="15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4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3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2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P3" i="1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B38"/>
  <c r="B39"/>
  <c r="B40"/>
  <c r="B41"/>
  <c r="B42"/>
  <c r="B43"/>
  <c r="B44"/>
  <c r="B45"/>
  <c r="B46"/>
  <c r="B47"/>
  <c r="D152" i="1"/>
  <c r="B37" i="11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M3" s="1"/>
  <c r="P2" i="1"/>
  <c r="Q2"/>
  <c r="R2"/>
  <c r="S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U4" i="17" l="1"/>
  <c r="Q9"/>
  <c r="U10"/>
  <c r="T15"/>
  <c r="Q15"/>
  <c r="U16"/>
  <c r="T21"/>
  <c r="Q21"/>
  <c r="U22"/>
  <c r="T27"/>
  <c r="Q27"/>
  <c r="U28"/>
  <c r="T33"/>
  <c r="Q33"/>
  <c r="U34"/>
  <c r="R37"/>
  <c r="Q3"/>
  <c r="R3"/>
  <c r="P3"/>
  <c r="T4"/>
  <c r="R9"/>
  <c r="P9"/>
  <c r="T10"/>
  <c r="P15"/>
  <c r="T16"/>
  <c r="P21"/>
  <c r="T22"/>
  <c r="P27"/>
  <c r="T28"/>
  <c r="P33"/>
  <c r="T34"/>
  <c r="Q37"/>
  <c r="O3"/>
  <c r="O9"/>
  <c r="U3"/>
  <c r="N4"/>
  <c r="T5"/>
  <c r="S6"/>
  <c r="Q7"/>
  <c r="U9"/>
  <c r="N10"/>
  <c r="T11"/>
  <c r="R13"/>
  <c r="P14"/>
  <c r="U15"/>
  <c r="N16"/>
  <c r="T17"/>
  <c r="R19"/>
  <c r="P20"/>
  <c r="U21"/>
  <c r="N22"/>
  <c r="T23"/>
  <c r="R25"/>
  <c r="P26"/>
  <c r="U27"/>
  <c r="N28"/>
  <c r="T29"/>
  <c r="R31"/>
  <c r="P32"/>
  <c r="U33"/>
  <c r="N34"/>
  <c r="R6"/>
  <c r="R18"/>
  <c r="S23"/>
  <c r="R24"/>
  <c r="S3"/>
  <c r="R4"/>
  <c r="Q5"/>
  <c r="P6"/>
  <c r="O7"/>
  <c r="U7"/>
  <c r="N8"/>
  <c r="T8"/>
  <c r="S9"/>
  <c r="R10"/>
  <c r="Q11"/>
  <c r="P12"/>
  <c r="O13"/>
  <c r="U13"/>
  <c r="N14"/>
  <c r="T14"/>
  <c r="R16"/>
  <c r="Q17"/>
  <c r="P18"/>
  <c r="O19"/>
  <c r="U19"/>
  <c r="N20"/>
  <c r="T20"/>
  <c r="R22"/>
  <c r="Q23"/>
  <c r="P24"/>
  <c r="O25"/>
  <c r="U25"/>
  <c r="N26"/>
  <c r="T26"/>
  <c r="R28"/>
  <c r="Q29"/>
  <c r="P30"/>
  <c r="O31"/>
  <c r="U31"/>
  <c r="N32"/>
  <c r="T32"/>
  <c r="R34"/>
  <c r="Q35"/>
  <c r="P36"/>
  <c r="O37"/>
  <c r="U37"/>
  <c r="P5"/>
  <c r="O6"/>
  <c r="U6"/>
  <c r="N7"/>
  <c r="T7"/>
  <c r="S8"/>
  <c r="P11"/>
  <c r="O12"/>
  <c r="U12"/>
  <c r="N13"/>
  <c r="T13"/>
  <c r="S14"/>
  <c r="P17"/>
  <c r="O18"/>
  <c r="U18"/>
  <c r="N19"/>
  <c r="T19"/>
  <c r="S20"/>
  <c r="P23"/>
  <c r="O24"/>
  <c r="U24"/>
  <c r="N25"/>
  <c r="T25"/>
  <c r="S26"/>
  <c r="P29"/>
  <c r="O30"/>
  <c r="U30"/>
  <c r="N31"/>
  <c r="T31"/>
  <c r="S32"/>
  <c r="P35"/>
  <c r="O36"/>
  <c r="U36"/>
  <c r="N37"/>
  <c r="T37"/>
  <c r="O5"/>
  <c r="U5"/>
  <c r="N6"/>
  <c r="T6"/>
  <c r="S7"/>
  <c r="O11"/>
  <c r="U11"/>
  <c r="N12"/>
  <c r="T12"/>
  <c r="S13"/>
  <c r="O17"/>
  <c r="U17"/>
  <c r="N18"/>
  <c r="T18"/>
  <c r="S19"/>
  <c r="O23"/>
  <c r="U23"/>
  <c r="N24"/>
  <c r="T24"/>
  <c r="S25"/>
  <c r="O29"/>
  <c r="U29"/>
  <c r="N30"/>
  <c r="T30"/>
  <c r="S31"/>
  <c r="O35"/>
  <c r="U35"/>
  <c r="N36"/>
  <c r="T36"/>
  <c r="S37"/>
  <c r="S12"/>
  <c r="S18"/>
  <c r="S24"/>
  <c r="S30"/>
  <c r="T35"/>
  <c r="S36"/>
  <c r="R36"/>
  <c r="S5"/>
  <c r="S11"/>
  <c r="R12"/>
  <c r="S17"/>
  <c r="S29"/>
  <c r="R30"/>
  <c r="S35"/>
  <c r="N3"/>
  <c r="O8"/>
  <c r="N9"/>
  <c r="O14"/>
  <c r="O20"/>
  <c r="O26"/>
  <c r="O32"/>
  <c r="P46" i="15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4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3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2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T2" i="1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U34" i="7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Q46" i="15" l="1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4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3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2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 i="11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U123" i="5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<sst xmlns="http://schemas.openxmlformats.org/spreadsheetml/2006/main" count="224" uniqueCount="52">
  <si>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</si>
  <si>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</si>
  <si>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</si>
  <si>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</si>
  <si>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</si>
  <si>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</si>
  <si>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</si>
  <si>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</si>
  <si>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</si>
  <si>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</si>
  <si>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</si>
  <si>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</si>
  <si>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</si>
  <si>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</si>
  <si>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</si>
  <si>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</si>
  <si>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</si>
  <si>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</si>
  <si>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</si>
  <si>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</si>
  <si>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</si>
  <si>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</si>
  <si>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</si>
  <si>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</si>
  <si>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</si>
  <si>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</si>
  <si>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</si>
  <si>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</si>
  <si>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</si>
  <si>
    <t>Ea</t>
  </si>
  <si>
    <t>A</t>
  </si>
  <si>
    <t>Temp (C°)</t>
  </si>
  <si>
    <t>FCO2 RCP8.5</t>
  </si>
  <si>
    <t>FCO2 RCP4.5</t>
  </si>
  <si>
    <t>FCO2 RCP2.6</t>
  </si>
  <si>
    <t>FCO2 RCP6.0</t>
  </si>
  <si>
    <t>Poli FCO2 8.5</t>
  </si>
  <si>
    <t>Poli FCO2  6.0</t>
  </si>
  <si>
    <t>Poli FCO2 4.5</t>
  </si>
  <si>
    <t>Poli FCO2 2.6</t>
  </si>
  <si>
    <t>tmin</t>
  </si>
  <si>
    <t>topt</t>
  </si>
  <si>
    <t>tmax</t>
  </si>
  <si>
    <t>FCO2 8.5 * FT</t>
  </si>
  <si>
    <t>FCO2 6.0 * FT</t>
  </si>
  <si>
    <t>FCO2 4.5 * FT</t>
  </si>
  <si>
    <t>FCO2 2.6 * FT</t>
  </si>
  <si>
    <t>FCO2 * FT (RCP 8.5)</t>
  </si>
  <si>
    <t>FCO2 * FT (HistRep)</t>
  </si>
  <si>
    <t>FCO2 * FT (RCP 6.0 )</t>
  </si>
  <si>
    <t>FCO2 * FT (RCP 4.5)</t>
  </si>
  <si>
    <t>FCO2 * FT (RCP 2.6)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</si>
</sst>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F00"/>
      <color rgb="FFFF00FF"/>
      <color rgb="FFFF0000"/>
      <color rgb="FF0000FF"/>
      <color rgb="FF007E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cat>
            <c:numRef>
              <c:f>'Fco2 8.5'!$D$2:$D$151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cat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66299776"/>
        <c:axId val="66921600"/>
      </c:lineChart>
      <c:catAx>
        <c:axId val="66299776"/>
        <c:scaling>
          <c:orientation val="minMax"/>
        </c:scaling>
        <c:axPos val="b"/>
        <c:numFmt formatCode="General" sourceLinked="1"/>
        <c:tickLblPos val="nextTo"/>
        <c:crossAx val="66921600"/>
        <c:crosses val="autoZero"/>
        <c:auto val="1"/>
        <c:lblAlgn val="ctr"/>
        <c:lblOffset val="100"/>
      </c:catAx>
      <c:valAx>
        <c:axId val="66921600"/>
        <c:scaling>
          <c:orientation val="minMax"/>
        </c:scaling>
        <c:axPos val="l"/>
        <c:majorGridlines/>
        <c:numFmt formatCode="0.00" sourceLinked="1"/>
        <c:tickLblPos val="nextTo"/>
        <c:crossAx val="6629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[2]Foglio1!$B$1</c:f>
              <c:strCache>
                <c:ptCount val="1"/>
                <c:pt idx="0">
                  <c:v>FCO2 RCP8.5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387314085739285E-2"/>
                  <c:y val="0.48100685331000304"/>
                </c:manualLayout>
              </c:layout>
              <c:numFmt formatCode="General" sourceLinked="0"/>
            </c:trendlineLbl>
          </c:trendline>
          <c:val>
            <c:numRef>
              <c:f>[2]Foglio1!$B$2:$B$46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[2]Foglio1!$C$1</c:f>
              <c:strCache>
                <c:ptCount val="1"/>
                <c:pt idx="0">
                  <c:v>FCO2 RCP6.0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124E-2"/>
                  <c:y val="0.34501822688830575"/>
                </c:manualLayout>
              </c:layout>
              <c:numFmt formatCode="General" sourceLinked="0"/>
            </c:trendlineLbl>
          </c:trendline>
          <c:val>
            <c:numRef>
              <c:f>[2]Foglio1!$C$2:$C$46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[2]Foglio1!$D$1</c:f>
              <c:strCache>
                <c:ptCount val="1"/>
                <c:pt idx="0">
                  <c:v>FCO2 RCP4.5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8.1095363079615124E-2"/>
                  <c:y val="0.32103127734033254"/>
                </c:manualLayout>
              </c:layout>
              <c:numFmt formatCode="General" sourceLinked="0"/>
            </c:trendlineLbl>
          </c:trendline>
          <c:val>
            <c:numRef>
              <c:f>[2]Foglio1!$D$2:$D$46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[2]Foglio1!$E$1</c:f>
              <c:strCache>
                <c:ptCount val="1"/>
                <c:pt idx="0">
                  <c:v>FCO2 RCP2.6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9.142869641294836E-2"/>
                  <c:y val="0.28656022163896189"/>
                </c:manualLayout>
              </c:layout>
              <c:numFmt formatCode="General" sourceLinked="0"/>
            </c:trendlineLbl>
          </c:trendline>
          <c:val>
            <c:numRef>
              <c:f>[2]Foglio1!$E$2:$E$46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78207360"/>
        <c:axId val="178213248"/>
      </c:lineChart>
      <c:catAx>
        <c:axId val="178207360"/>
        <c:scaling>
          <c:orientation val="minMax"/>
        </c:scaling>
        <c:axPos val="b"/>
        <c:tickLblPos val="nextTo"/>
        <c:crossAx val="178213248"/>
        <c:crosses val="autoZero"/>
        <c:auto val="1"/>
        <c:lblAlgn val="ctr"/>
        <c:lblOffset val="100"/>
      </c:catAx>
      <c:valAx>
        <c:axId val="178213248"/>
        <c:scaling>
          <c:orientation val="minMax"/>
        </c:scaling>
        <c:axPos val="l"/>
        <c:majorGridlines/>
        <c:numFmt formatCode="General" sourceLinked="1"/>
        <c:tickLblPos val="nextTo"/>
        <c:crossAx val="17820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9"/>
          <c:y val="5.1400554097404488E-2"/>
          <c:w val="0.53881671041119861"/>
          <c:h val="0.81873067949839606"/>
        </c:manualLayout>
      </c:layout>
      <c:lineChart>
        <c:grouping val="standard"/>
        <c:ser>
          <c:idx val="1"/>
          <c:order val="1"/>
          <c:tx>
            <c:strRef>
              <c:f>Foglio1!$R$1</c:f>
              <c:strCache>
                <c:ptCount val="1"/>
                <c:pt idx="0">
                  <c:v>FCO2 * FT (RCP 8.5)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8.3333333333333332E-3"/>
                  <c:y val="-4.1666666666666664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FF"/>
                        </a:solidFill>
                      </a:defRPr>
                    </a:pPr>
                    <a:r>
                      <a:rPr lang="en-US" b="1">
                        <a:solidFill>
                          <a:srgbClr val="FF00FF"/>
                        </a:solidFill>
                      </a:rPr>
                      <a:t>21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Foglio1!$R$2:$R$47</c:f>
              <c:numCache>
                <c:formatCode>General</c:formatCode>
                <c:ptCount val="46"/>
                <c:pt idx="0">
                  <c:v>0</c:v>
                </c:pt>
                <c:pt idx="1">
                  <c:v>0.10269066614853627</c:v>
                </c:pt>
                <c:pt idx="2">
                  <c:v>0.21052307596844133</c:v>
                </c:pt>
                <c:pt idx="3">
                  <c:v>0.3222474175201363</c:v>
                </c:pt>
                <c:pt idx="4">
                  <c:v>0.43664579170931722</c:v>
                </c:pt>
                <c:pt idx="5">
                  <c:v>0.55253213589193628</c:v>
                </c:pt>
                <c:pt idx="6">
                  <c:v>0.66875213337620043</c:v>
                </c:pt>
                <c:pt idx="7">
                  <c:v>0.78418310637020816</c:v>
                </c:pt>
                <c:pt idx="8">
                  <c:v>0.89773388940934873</c:v>
                </c:pt>
                <c:pt idx="9">
                  <c:v>1.0083446796526061</c:v>
                </c:pt>
                <c:pt idx="10">
                  <c:v>1.1149868596219996</c:v>
                </c:pt>
                <c:pt idx="11">
                  <c:v>1.2166627869212041</c:v>
                </c:pt>
                <c:pt idx="12">
                  <c:v>1.3124055441347342</c:v>
                </c:pt>
                <c:pt idx="13">
                  <c:v>1.4012786403766351</c:v>
                </c:pt>
                <c:pt idx="14">
                  <c:v>1.4823756536850345</c:v>
                </c:pt>
                <c:pt idx="15">
                  <c:v>1.5548198004436804</c:v>
                </c:pt>
                <c:pt idx="16">
                  <c:v>1.6177634139609984</c:v>
                </c:pt>
                <c:pt idx="17">
                  <c:v>1.6703873088214116</c:v>
                </c:pt>
                <c:pt idx="18">
                  <c:v>1.7119</c:v>
                </c:pt>
                <c:pt idx="19">
                  <c:v>1.7415367350199094</c:v>
                </c:pt>
                <c:pt idx="20">
                  <c:v>1.7585582821050041</c:v>
                </c:pt>
                <c:pt idx="21">
                  <c:v>1.762249394900129</c:v>
                </c:pt>
                <c:pt idx="22">
                  <c:v>1.7519168409000241</c:v>
                </c:pt>
                <c:pt idx="23">
                  <c:v>1.7268868294883433</c:v>
                </c:pt>
                <c:pt idx="24">
                  <c:v>1.6865015946212947</c:v>
                </c:pt>
                <c:pt idx="25">
                  <c:v>1.6301147551969049</c:v>
                </c:pt>
                <c:pt idx="26">
                  <c:v>1.5570848521098464</c:v>
                </c:pt>
                <c:pt idx="27">
                  <c:v>1.4667660627715327</c:v>
                </c:pt>
                <c:pt idx="28">
                  <c:v>1.3584943458972811</c:v>
                </c:pt>
                <c:pt idx="29">
                  <c:v>1.2315657664533155</c:v>
                </c:pt>
                <c:pt idx="30">
                  <c:v>1.0852004646212983</c:v>
                </c:pt>
                <c:pt idx="31">
                  <c:v>0.91847771545859103</c:v>
                </c:pt>
                <c:pt idx="32">
                  <c:v>0.73020481267939252</c:v>
                </c:pt>
                <c:pt idx="33">
                  <c:v>0.5186022910587369</c:v>
                </c:pt>
                <c:pt idx="34">
                  <c:v>0.28027424469747936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Foglio1!$S$1</c:f>
              <c:strCache>
                <c:ptCount val="1"/>
                <c:pt idx="0">
                  <c:v>FCO2 * FT (RCP 6.0 )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1.6666666666666666E-2"/>
                  <c:y val="-5.0925925925925923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FF0000"/>
                        </a:solidFill>
                      </a:defRPr>
                    </a:pPr>
                    <a:r>
                      <a:rPr lang="en-US" b="1">
                        <a:solidFill>
                          <a:srgbClr val="FF0000"/>
                        </a:solidFill>
                      </a:rPr>
                      <a:t>20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Foglio1!$S$2:$S$47</c:f>
              <c:numCache>
                <c:formatCode>General</c:formatCode>
                <c:ptCount val="46"/>
                <c:pt idx="0">
                  <c:v>0</c:v>
                </c:pt>
                <c:pt idx="1">
                  <c:v>0.10656094424804383</c:v>
                </c:pt>
                <c:pt idx="2">
                  <c:v>0.21376605018104891</c:v>
                </c:pt>
                <c:pt idx="3">
                  <c:v>0.32079353312865533</c:v>
                </c:pt>
                <c:pt idx="4">
                  <c:v>0.42684761848183944</c:v>
                </c:pt>
                <c:pt idx="5">
                  <c:v>0.53115850388373798</c:v>
                </c:pt>
                <c:pt idx="6">
                  <c:v>0.63298231229260338</c:v>
                </c:pt>
                <c:pt idx="7">
                  <c:v>0.73160103425004808</c:v>
                </c:pt>
                <c:pt idx="8">
                  <c:v>0.8263224573297332</c:v>
                </c:pt>
                <c:pt idx="9">
                  <c:v>0.91648008029161765</c:v>
                </c:pt>
                <c:pt idx="10">
                  <c:v>1.0014330088966723</c:v>
                </c:pt>
                <c:pt idx="11">
                  <c:v>1.0805658296085574</c:v>
                </c:pt>
                <c:pt idx="12">
                  <c:v>1.1532884564698214</c:v>
                </c:pt>
                <c:pt idx="13">
                  <c:v>1.2190359452181776</c:v>
                </c:pt>
                <c:pt idx="14">
                  <c:v>1.2772682671012361</c:v>
                </c:pt>
                <c:pt idx="15">
                  <c:v>1.3274700327102424</c:v>
                </c:pt>
                <c:pt idx="16">
                  <c:v>1.3691501532741635</c:v>
                </c:pt>
                <c:pt idx="17">
                  <c:v>1.4018414229250769</c:v>
                </c:pt>
                <c:pt idx="18">
                  <c:v>1.4251</c:v>
                </c:pt>
                <c:pt idx="19">
                  <c:v>1.4385047577741581</c:v>
                </c:pt>
                <c:pt idx="20">
                  <c:v>1.4416564640195013</c:v>
                </c:pt>
                <c:pt idx="21">
                  <c:v>1.4341767326806398</c:v>
                </c:pt>
                <c:pt idx="22">
                  <c:v>1.4157066668517388</c:v>
                </c:pt>
                <c:pt idx="23">
                  <c:v>1.3859050752020248</c:v>
                </c:pt>
                <c:pt idx="24">
                  <c:v>1.344446085413999</c:v>
                </c:pt>
                <c:pt idx="25">
                  <c:v>1.2910158823613334</c:v>
                </c:pt>
                <c:pt idx="26">
                  <c:v>1.2253081357203255</c:v>
                </c:pt>
                <c:pt idx="27">
                  <c:v>1.1470173912866359</c:v>
                </c:pt>
                <c:pt idx="28">
                  <c:v>1.0558291535724522</c:v>
                </c:pt>
                <c:pt idx="29">
                  <c:v>0.95140428638835206</c:v>
                </c:pt>
                <c:pt idx="30">
                  <c:v>0.83335294587729458</c:v>
                </c:pt>
                <c:pt idx="31">
                  <c:v>0.70118736231065382</c:v>
                </c:pt>
                <c:pt idx="32">
                  <c:v>0.55422604011049337</c:v>
                </c:pt>
                <c:pt idx="33">
                  <c:v>0.39136266388342822</c:v>
                </c:pt>
                <c:pt idx="34">
                  <c:v>0.21030647352804691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Foglio1!$T$1</c:f>
              <c:strCache>
                <c:ptCount val="1"/>
                <c:pt idx="0">
                  <c:v>FCO2 * FT (RCP 4.5)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3.6111111111111108E-2"/>
                  <c:y val="-3.2407407407407406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rgbClr val="0000FF"/>
                        </a:solidFill>
                      </a:defRPr>
                    </a:pPr>
                    <a:r>
                      <a:rPr lang="en-US" b="1">
                        <a:solidFill>
                          <a:srgbClr val="0000FF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Foglio1!$T$2:$T$47</c:f>
              <c:numCache>
                <c:formatCode>General</c:formatCode>
                <c:ptCount val="46"/>
                <c:pt idx="0">
                  <c:v>0</c:v>
                </c:pt>
                <c:pt idx="1">
                  <c:v>0.10779045248407523</c:v>
                </c:pt>
                <c:pt idx="2">
                  <c:v>0.21357895551493697</c:v>
                </c:pt>
                <c:pt idx="3">
                  <c:v>0.31688621882655005</c:v>
                </c:pt>
                <c:pt idx="4">
                  <c:v>0.4172454087189113</c:v>
                </c:pt>
                <c:pt idx="5">
                  <c:v>0.51420208915723387</c:v>
                </c:pt>
                <c:pt idx="6">
                  <c:v>0.6073141536446518</c:v>
                </c:pt>
                <c:pt idx="7">
                  <c:v>0.69615174629226229</c:v>
                </c:pt>
                <c:pt idx="8">
                  <c:v>0.78029717018015432</c:v>
                </c:pt>
                <c:pt idx="9">
                  <c:v>0.85934478068905162</c:v>
                </c:pt>
                <c:pt idx="10">
                  <c:v>0.932900860958922</c:v>
                </c:pt>
                <c:pt idx="11">
                  <c:v>1.0005834759639984</c:v>
                </c:pt>
                <c:pt idx="12">
                  <c:v>1.0620223008359335</c:v>
                </c:pt>
                <c:pt idx="13">
                  <c:v>1.1168584179528946</c:v>
                </c:pt>
                <c:pt idx="14">
                  <c:v>1.1647440758504022</c:v>
                </c:pt>
                <c:pt idx="15">
                  <c:v>1.2053424010688185</c:v>
                </c:pt>
                <c:pt idx="16">
                  <c:v>1.2383270514433227</c:v>
                </c:pt>
                <c:pt idx="17">
                  <c:v>1.2633817957869888</c:v>
                </c:pt>
                <c:pt idx="18">
                  <c:v>1.2802000000000002</c:v>
                </c:pt>
                <c:pt idx="19">
                  <c:v>1.2884839927232186</c:v>
                </c:pt>
                <c:pt idx="20">
                  <c:v>1.28794427375186</c:v>
                </c:pt>
                <c:pt idx="21">
                  <c:v>1.2782985139529073</c:v>
                </c:pt>
                <c:pt idx="22">
                  <c:v>1.2592702737914616</c:v>
                </c:pt>
                <c:pt idx="23">
                  <c:v>1.2305873343741951</c:v>
                </c:pt>
                <c:pt idx="24">
                  <c:v>1.1919794824727625</c:v>
                </c:pt>
                <c:pt idx="25">
                  <c:v>1.1431755052962962</c:v>
                </c:pt>
                <c:pt idx="26">
                  <c:v>1.0838990051674853</c:v>
                </c:pt>
                <c:pt idx="27">
                  <c:v>1.013862385136503</c:v>
                </c:pt>
                <c:pt idx="28">
                  <c:v>0.93275786927674031</c:v>
                </c:pt>
                <c:pt idx="29">
                  <c:v>0.84024344107225368</c:v>
                </c:pt>
                <c:pt idx="30">
                  <c:v>0.73591943706320795</c:v>
                </c:pt>
                <c:pt idx="31">
                  <c:v>0.61928628942849884</c:v>
                </c:pt>
                <c:pt idx="32">
                  <c:v>0.48965903462732241</c:v>
                </c:pt>
                <c:pt idx="33">
                  <c:v>0.34596158270919158</c:v>
                </c:pt>
                <c:pt idx="34">
                  <c:v>0.18605184653343881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Foglio1!$U$1</c:f>
              <c:strCache>
                <c:ptCount val="1"/>
                <c:pt idx="0">
                  <c:v>FCO2 * FT (RCP 2.6)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dLbls>
            <c:dLbl>
              <c:idx val="18"/>
              <c:layout>
                <c:manualLayout>
                  <c:x val="-3.6111111111111108E-2"/>
                  <c:y val="-2.777777777777782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7F00"/>
                        </a:solidFill>
                      </a:defRPr>
                    </a:pPr>
                    <a:r>
                      <a:rPr lang="en-US" b="1">
                        <a:solidFill>
                          <a:srgbClr val="007F00"/>
                        </a:solidFill>
                      </a:rPr>
                      <a:t>19</a:t>
                    </a:r>
                  </a:p>
                </c:rich>
              </c:tx>
              <c:spPr/>
              <c:showVal val="1"/>
            </c:dLbl>
            <c:delete val="1"/>
          </c:dLbls>
          <c:val>
            <c:numRef>
              <c:f>Foglio1!$U$2:$U$47</c:f>
              <c:numCache>
                <c:formatCode>General</c:formatCode>
                <c:ptCount val="46"/>
                <c:pt idx="0">
                  <c:v>0</c:v>
                </c:pt>
                <c:pt idx="1">
                  <c:v>0.10769636837557892</c:v>
                </c:pt>
                <c:pt idx="2">
                  <c:v>0.21070601297530636</c:v>
                </c:pt>
                <c:pt idx="3">
                  <c:v>0.3088535075636174</c:v>
                </c:pt>
                <c:pt idx="4">
                  <c:v>0.40196809702262803</c:v>
                </c:pt>
                <c:pt idx="5">
                  <c:v>0.48988364562790593</c:v>
                </c:pt>
                <c:pt idx="6">
                  <c:v>0.57243857808814458</c:v>
                </c:pt>
                <c:pt idx="7">
                  <c:v>0.64947581213062244</c:v>
                </c:pt>
                <c:pt idx="8">
                  <c:v>0.72084268115972672</c:v>
                </c:pt>
                <c:pt idx="9">
                  <c:v>0.78639084519652014</c:v>
                </c:pt>
                <c:pt idx="10">
                  <c:v>0.84597618790368878</c:v>
                </c:pt>
                <c:pt idx="11">
                  <c:v>0.89945869698567082</c:v>
                </c:pt>
                <c:pt idx="12">
                  <c:v>0.94670232459183112</c:v>
                </c:pt>
                <c:pt idx="13">
                  <c:v>0.98757482349063552</c:v>
                </c:pt>
                <c:pt idx="14">
                  <c:v>1.0219475536537745</c:v>
                </c:pt>
                <c:pt idx="15">
                  <c:v>1.049695252389772</c:v>
                </c:pt>
                <c:pt idx="16">
                  <c:v>1.0706957591501898</c:v>
                </c:pt>
                <c:pt idx="17">
                  <c:v>1.0848296833825659</c:v>
                </c:pt>
                <c:pt idx="18">
                  <c:v>1.09198</c:v>
                </c:pt>
                <c:pt idx="19">
                  <c:v>1.0920315516850843</c:v>
                </c:pt>
                <c:pt idx="20">
                  <c:v>1.0848704295768197</c:v>
                </c:pt>
                <c:pt idx="21">
                  <c:v>1.0703831926741967</c:v>
                </c:pt>
                <c:pt idx="22">
                  <c:v>1.0484558695109591</c:v>
                </c:pt>
                <c:pt idx="23">
                  <c:v>1.0189726598963966</c:v>
                </c:pt>
                <c:pt idx="24">
                  <c:v>0.98181421379237277</c:v>
                </c:pt>
                <c:pt idx="25">
                  <c:v>0.93685529780428101</c:v>
                </c:pt>
                <c:pt idx="26">
                  <c:v>0.8839615465180406</c:v>
                </c:pt>
                <c:pt idx="27">
                  <c:v>0.82298479423073989</c:v>
                </c:pt>
                <c:pt idx="28">
                  <c:v>0.75375610302006846</c:v>
                </c:pt>
                <c:pt idx="29">
                  <c:v>0.67607483873225094</c:v>
                </c:pt>
                <c:pt idx="30">
                  <c:v>0.58969047149247067</c:v>
                </c:pt>
                <c:pt idx="31">
                  <c:v>0.49426968123497644</c:v>
                </c:pt>
                <c:pt idx="32">
                  <c:v>0.38932971556674167</c:v>
                </c:pt>
                <c:pt idx="33">
                  <c:v>0.27407775209881097</c:v>
                </c:pt>
                <c:pt idx="34">
                  <c:v>0.146882899840484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122120448"/>
        <c:axId val="122127104"/>
      </c:lineChart>
      <c:lineChart>
        <c:grouping val="standard"/>
        <c:ser>
          <c:idx val="0"/>
          <c:order val="0"/>
          <c:tx>
            <c:strRef>
              <c:f>Foglio1!$M$1</c:f>
              <c:strCache>
                <c:ptCount val="1"/>
                <c:pt idx="0">
                  <c:v>FCO2 * FT (HistRep)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5.5555555555555552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1</a:t>
                    </a:r>
                    <a:r>
                      <a:rPr lang="en-US"/>
                      <a:t>8</a:t>
                    </a:r>
                  </a:p>
                </c:rich>
              </c:tx>
              <c:showVal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it-IT"/>
              </a:p>
            </c:txPr>
          </c:dLbls>
          <c:cat>
            <c:numRef>
              <c:f>Foglio1!$A$2:$A$47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Foglio1!$M$2:$M$47</c:f>
              <c:numCache>
                <c:formatCode>General</c:formatCode>
                <c:ptCount val="46"/>
                <c:pt idx="0">
                  <c:v>0</c:v>
                </c:pt>
                <c:pt idx="1">
                  <c:v>0.10691375965490502</c:v>
                </c:pt>
                <c:pt idx="2">
                  <c:v>0.20788296234663903</c:v>
                </c:pt>
                <c:pt idx="3">
                  <c:v>0.30289258155854526</c:v>
                </c:pt>
                <c:pt idx="4">
                  <c:v>0.39192692909910887</c:v>
                </c:pt>
                <c:pt idx="5">
                  <c:v>0.47496960018218537</c:v>
                </c:pt>
                <c:pt idx="6">
                  <c:v>0.55200341178390455</c:v>
                </c:pt>
                <c:pt idx="7">
                  <c:v>0.62301033317725285</c:v>
                </c:pt>
                <c:pt idx="8">
                  <c:v>0.68797140731806938</c:v>
                </c:pt>
                <c:pt idx="9">
                  <c:v>0.74686666147145109</c:v>
                </c:pt>
                <c:pt idx="10">
                  <c:v>0.79967500510793921</c:v>
                </c:pt>
                <c:pt idx="11">
                  <c:v>0.84637411264083762</c:v>
                </c:pt>
                <c:pt idx="12">
                  <c:v>0.88694028798725022</c:v>
                </c:pt>
                <c:pt idx="13">
                  <c:v>0.92134830717117178</c:v>
                </c:pt>
                <c:pt idx="14">
                  <c:v>0.94957123418425105</c:v>
                </c:pt>
                <c:pt idx="15">
                  <c:v>0.97158020398905243</c:v>
                </c:pt>
                <c:pt idx="16">
                  <c:v>0.98734416476106102</c:v>
                </c:pt>
                <c:pt idx="17">
                  <c:v>0.99682956902871134</c:v>
                </c:pt>
                <c:pt idx="18">
                  <c:v>1</c:v>
                </c:pt>
                <c:pt idx="19">
                  <c:v>0.9968157146241825</c:v>
                </c:pt>
                <c:pt idx="20">
                  <c:v>0.98723307814798411</c:v>
                </c:pt>
                <c:pt idx="21">
                  <c:v>0.97120385500144901</c:v>
                </c:pt>
                <c:pt idx="22">
                  <c:v>0.94867430600531977</c:v>
                </c:pt>
                <c:pt idx="23">
                  <c:v>0.9195840191108916</c:v>
                </c:pt>
                <c:pt idx="24">
                  <c:v>0.88386436487673326</c:v>
                </c:pt>
                <c:pt idx="25">
                  <c:v>0.84143640902126915</c:v>
                </c:pt>
                <c:pt idx="26">
                  <c:v>0.79220801430162635</c:v>
                </c:pt>
                <c:pt idx="27">
                  <c:v>0.73606968573871268</c:v>
                </c:pt>
                <c:pt idx="28">
                  <c:v>0.67288837777863242</c:v>
                </c:pt>
                <c:pt idx="29">
                  <c:v>0.60249780659131913</c:v>
                </c:pt>
                <c:pt idx="30">
                  <c:v>0.52468233071667469</c:v>
                </c:pt>
                <c:pt idx="31">
                  <c:v>0.43914784387214489</c:v>
                </c:pt>
                <c:pt idx="32">
                  <c:v>0.34546284367667723</c:v>
                </c:pt>
                <c:pt idx="33">
                  <c:v>0.24291643217890152</c:v>
                </c:pt>
                <c:pt idx="34">
                  <c:v>0.13005161927403802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121951360"/>
        <c:axId val="121612928"/>
      </c:lineChart>
      <c:catAx>
        <c:axId val="12212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</c:title>
        <c:majorTickMark val="in"/>
        <c:tickLblPos val="nextTo"/>
        <c:spPr>
          <a:ln>
            <a:solidFill>
              <a:prstClr val="black"/>
            </a:solidFill>
          </a:ln>
        </c:spPr>
        <c:crossAx val="122127104"/>
        <c:crosses val="autoZero"/>
        <c:auto val="1"/>
        <c:lblAlgn val="ctr"/>
        <c:lblOffset val="100"/>
        <c:tickLblSkip val="5"/>
        <c:tickMarkSkip val="5"/>
      </c:catAx>
      <c:valAx>
        <c:axId val="122127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* FT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409922717993587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prstClr val="black"/>
            </a:solidFill>
          </a:ln>
        </c:spPr>
        <c:crossAx val="122120448"/>
        <c:crosses val="autoZero"/>
        <c:crossBetween val="between"/>
        <c:majorUnit val="0.30000000000000004"/>
      </c:valAx>
      <c:valAx>
        <c:axId val="121612928"/>
        <c:scaling>
          <c:orientation val="minMax"/>
          <c:max val="2.1"/>
        </c:scaling>
        <c:axPos val="r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21951360"/>
        <c:crosses val="max"/>
        <c:crossBetween val="between"/>
        <c:majorUnit val="0.30000000000000004"/>
      </c:valAx>
      <c:catAx>
        <c:axId val="121951360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21612928"/>
        <c:crosses val="max"/>
        <c:auto val="1"/>
        <c:lblAlgn val="ctr"/>
        <c:lblOffset val="100"/>
        <c:tickLblSkip val="5"/>
        <c:tickMarkSkip val="5"/>
      </c:cat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67485056"/>
        <c:axId val="67495424"/>
      </c:lineChart>
      <c:catAx>
        <c:axId val="67485056"/>
        <c:scaling>
          <c:orientation val="minMax"/>
        </c:scaling>
        <c:axPos val="b"/>
        <c:tickLblPos val="nextTo"/>
        <c:crossAx val="67495424"/>
        <c:crosses val="autoZero"/>
        <c:auto val="1"/>
        <c:lblAlgn val="ctr"/>
        <c:lblOffset val="100"/>
      </c:catAx>
      <c:valAx>
        <c:axId val="67495424"/>
        <c:scaling>
          <c:orientation val="minMax"/>
        </c:scaling>
        <c:axPos val="l"/>
        <c:numFmt formatCode="0.00" sourceLinked="1"/>
        <c:tickLblPos val="nextTo"/>
        <c:crossAx val="674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3903807068672264"/>
          <c:y val="9.2951662292213522E-2"/>
          <c:w val="0.80905891213466563"/>
          <c:h val="0.74905475357247053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marker val="1"/>
        <c:axId val="70727936"/>
        <c:axId val="70731264"/>
      </c:lineChart>
      <c:lineChart>
        <c:grouping val="standard"/>
        <c:ser>
          <c:idx val="3"/>
          <c:order val="3"/>
          <c:tx>
            <c:strRef>
              <c:f>all!$M$1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cat>
            <c:numRef>
              <c:f>all!$I$2:$I$105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70747264"/>
        <c:axId val="70733184"/>
      </c:lineChart>
      <c:catAx>
        <c:axId val="7072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70731264"/>
        <c:crosses val="autoZero"/>
        <c:auto val="1"/>
        <c:lblAlgn val="ctr"/>
        <c:lblOffset val="100"/>
        <c:tickLblSkip val="20"/>
        <c:tickMarkSkip val="10"/>
      </c:catAx>
      <c:valAx>
        <c:axId val="70731264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modifier</a:t>
                </a:r>
              </a:p>
            </c:rich>
          </c:tx>
          <c:layout>
            <c:manualLayout>
              <c:xMode val="edge"/>
              <c:yMode val="edge"/>
              <c:x val="1.9907842530435412E-3"/>
              <c:y val="0.35421515018955962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70727936"/>
        <c:crosses val="autoZero"/>
        <c:crossBetween val="between"/>
        <c:majorUnit val="0.30000000000000016"/>
      </c:valAx>
      <c:valAx>
        <c:axId val="70733184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70747264"/>
        <c:crosses val="max"/>
        <c:crossBetween val="between"/>
        <c:majorUnit val="0.3000000000000001"/>
      </c:valAx>
      <c:catAx>
        <c:axId val="70747264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70733184"/>
        <c:crosses val="max"/>
        <c:auto val="1"/>
        <c:lblAlgn val="ctr"/>
        <c:lblOffset val="100"/>
        <c:tickLblSkip val="20"/>
        <c:tickMarkSkip val="10"/>
      </c:cat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846062992126001"/>
          <c:y val="0.12535906969962088"/>
          <c:w val="0.60677974628171538"/>
          <c:h val="0.7586610527850689"/>
        </c:manualLayout>
      </c:layout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72055424"/>
        <c:axId val="72151424"/>
      </c:lineChart>
      <c:catAx>
        <c:axId val="72055424"/>
        <c:scaling>
          <c:orientation val="minMax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72151424"/>
        <c:crosses val="autoZero"/>
        <c:auto val="1"/>
        <c:lblAlgn val="ctr"/>
        <c:lblOffset val="100"/>
        <c:tickLblSkip val="25"/>
        <c:tickMarkSkip val="10"/>
      </c:catAx>
      <c:valAx>
        <c:axId val="72151424"/>
        <c:scaling>
          <c:orientation val="minMax"/>
          <c:min val="0.3000000000000001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FCO2st  modifier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37967811315252292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72055424"/>
        <c:crosses val="autoZero"/>
        <c:crossBetween val="between"/>
        <c:majorUnit val="0.2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4093373881701746"/>
          <c:y val="9.7581291921843102E-2"/>
          <c:w val="0.82491937448854824"/>
          <c:h val="0.74477216389617962"/>
        </c:manualLayout>
      </c:layout>
      <c:lineChart>
        <c:grouping val="standard"/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72949760"/>
        <c:axId val="72952064"/>
      </c:lineChar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72969600"/>
        <c:axId val="72967296"/>
      </c:lineChart>
      <c:catAx>
        <c:axId val="7294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(C°)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72952064"/>
        <c:crosses val="autoZero"/>
        <c:auto val="1"/>
        <c:lblAlgn val="ctr"/>
        <c:lblOffset val="100"/>
        <c:tickLblSkip val="5"/>
        <c:tickMarkSkip val="5"/>
      </c:catAx>
      <c:valAx>
        <c:axId val="72952064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modifier</a:t>
                </a:r>
              </a:p>
            </c:rich>
          </c:tx>
          <c:layout>
            <c:manualLayout>
              <c:xMode val="edge"/>
              <c:yMode val="edge"/>
              <c:x val="2.7969730144960289E-3"/>
              <c:y val="0.35207385535141444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72949760"/>
        <c:crosses val="autoZero"/>
        <c:crossBetween val="between"/>
        <c:majorUnit val="0.3000000000000001"/>
      </c:valAx>
      <c:valAx>
        <c:axId val="72967296"/>
        <c:scaling>
          <c:orientation val="minMax"/>
          <c:max val="2.6"/>
          <c:min val="0.5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72969600"/>
        <c:crosses val="max"/>
        <c:crossBetween val="between"/>
        <c:majorUnit val="0.3000000000000001"/>
      </c:valAx>
      <c:catAx>
        <c:axId val="72969600"/>
        <c:scaling>
          <c:orientation val="minMax"/>
        </c:scaling>
        <c:axPos val="t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72967296"/>
        <c:crosses val="max"/>
        <c:auto val="1"/>
        <c:lblAlgn val="ctr"/>
        <c:lblOffset val="100"/>
        <c:tickLblSkip val="6"/>
        <c:tickMarkSkip val="6"/>
      </c:cat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71362560"/>
        <c:axId val="171364352"/>
      </c:lineChart>
      <c:catAx>
        <c:axId val="171362560"/>
        <c:scaling>
          <c:orientation val="minMax"/>
        </c:scaling>
        <c:axPos val="b"/>
        <c:tickLblPos val="nextTo"/>
        <c:crossAx val="171364352"/>
        <c:crosses val="autoZero"/>
        <c:auto val="1"/>
        <c:lblAlgn val="ctr"/>
        <c:lblOffset val="100"/>
      </c:catAx>
      <c:valAx>
        <c:axId val="171364352"/>
        <c:scaling>
          <c:orientation val="minMax"/>
        </c:scaling>
        <c:axPos val="l"/>
        <c:majorGridlines/>
        <c:numFmt formatCode="General" sourceLinked="1"/>
        <c:tickLblPos val="nextTo"/>
        <c:crossAx val="17136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'fCO2 8.5 temp'!$R$1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val>
            <c:numRef>
              <c:f>'fCO2 8.5 temp'!$R$3:$R$47</c:f>
              <c:numCache>
                <c:formatCode>0.00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71597824"/>
        <c:axId val="171599360"/>
      </c:lineChart>
      <c:catAx>
        <c:axId val="171597824"/>
        <c:scaling>
          <c:orientation val="minMax"/>
        </c:scaling>
        <c:axPos val="b"/>
        <c:tickLblPos val="nextTo"/>
        <c:crossAx val="171599360"/>
        <c:crosses val="autoZero"/>
        <c:auto val="1"/>
        <c:lblAlgn val="ctr"/>
        <c:lblOffset val="100"/>
      </c:catAx>
      <c:valAx>
        <c:axId val="171599360"/>
        <c:scaling>
          <c:orientation val="minMax"/>
        </c:scaling>
        <c:axPos val="l"/>
        <c:majorGridlines/>
        <c:numFmt formatCode="0.00" sourceLinked="1"/>
        <c:tickLblPos val="nextTo"/>
        <c:crossAx val="1715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FCO</a:t>
            </a:r>
            <a:r>
              <a:rPr lang="it-IT" baseline="-25000"/>
              <a:t>2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numRef>
              <c:f>Foglio5!$A$2:$A$46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71445632"/>
        <c:axId val="171451520"/>
      </c:lineChart>
      <c:catAx>
        <c:axId val="17144563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71451520"/>
        <c:crosses val="autoZero"/>
        <c:auto val="1"/>
        <c:lblAlgn val="ctr"/>
        <c:lblOffset val="100"/>
        <c:tickLblSkip val="5"/>
        <c:tickMarkSkip val="5"/>
      </c:catAx>
      <c:valAx>
        <c:axId val="171451520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7144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23951030508408"/>
          <c:y val="7.9425123942840514E-2"/>
          <c:w val="0.3449786516079405"/>
          <c:h val="0.66973753280839965"/>
        </c:manualLayout>
      </c:layout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'E:\git\3D-CMCC-FEM\software\3D-CMCC-Forest-Model\tables\[CO2_mod_assimilation.xlsx]coupled to FT'!$I$1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FT'!$I$2:$I$46</c:f>
              <c:numCache>
                <c:formatCode>General</c:formatCode>
                <c:ptCount val="45"/>
                <c:pt idx="0">
                  <c:v>9.2365704660169107E-2</c:v>
                </c:pt>
                <c:pt idx="1">
                  <c:v>0.18064128360710063</c:v>
                </c:pt>
                <c:pt idx="2">
                  <c:v>0.26478007357174982</c:v>
                </c:pt>
                <c:pt idx="3">
                  <c:v>0.3447329706020868</c:v>
                </c:pt>
                <c:pt idx="4">
                  <c:v>0.42044820762685742</c:v>
                </c:pt>
                <c:pt idx="5">
                  <c:v>0.49187110296247838</c:v>
                </c:pt>
                <c:pt idx="6">
                  <c:v>0.55894377476921331</c:v>
                </c:pt>
                <c:pt idx="7">
                  <c:v>0.62160481538672474</c:v>
                </c:pt>
                <c:pt idx="8">
                  <c:v>0.67978891812111608</c:v>
                </c:pt>
                <c:pt idx="9">
                  <c:v>0.7334264473278278</c:v>
                </c:pt>
                <c:pt idx="10">
                  <c:v>0.78244294041712592</c:v>
                </c:pt>
                <c:pt idx="11">
                  <c:v>0.82675852753572932</c:v>
                </c:pt>
                <c:pt idx="12">
                  <c:v>0.86628725091755687</c:v>
                </c:pt>
                <c:pt idx="13">
                  <c:v>0.90093626092041967</c:v>
                </c:pt>
                <c:pt idx="14">
                  <c:v>0.93060485910209989</c:v>
                </c:pt>
                <c:pt idx="15">
                  <c:v>0.9551833496505987</c:v>
                </c:pt>
                <c:pt idx="16">
                  <c:v>0.97455164804845429</c:v>
                </c:pt>
                <c:pt idx="17">
                  <c:v>0.98857757847701766</c:v>
                </c:pt>
                <c:pt idx="18">
                  <c:v>0.99711476677448452</c:v>
                </c:pt>
                <c:pt idx="19">
                  <c:v>1</c:v>
                </c:pt>
                <c:pt idx="20">
                  <c:v>0.99704987076304064</c:v>
                </c:pt>
                <c:pt idx="21">
                  <c:v>0.98805644438066242</c:v>
                </c:pt>
                <c:pt idx="22">
                  <c:v>0.9727815623653191</c:v>
                </c:pt>
                <c:pt idx="23">
                  <c:v>0.95094919608674422</c:v>
                </c:pt>
                <c:pt idx="24">
                  <c:v>0.92223493308360149</c:v>
                </c:pt>
                <c:pt idx="25">
                  <c:v>0.88625110584464928</c:v>
                </c:pt>
                <c:pt idx="26">
                  <c:v>0.84252503495545772</c:v>
                </c:pt>
                <c:pt idx="27">
                  <c:v>0.79046586688263376</c:v>
                </c:pt>
                <c:pt idx="28">
                  <c:v>0.7293113892161025</c:v>
                </c:pt>
                <c:pt idx="29">
                  <c:v>0.65803700647624641</c:v>
                </c:pt>
                <c:pt idx="30">
                  <c:v>0.57518592130083979</c:v>
                </c:pt>
                <c:pt idx="31">
                  <c:v>0.47851160999079084</c:v>
                </c:pt>
                <c:pt idx="32">
                  <c:v>0.36407260116115625</c:v>
                </c:pt>
                <c:pt idx="33">
                  <c:v>0.2230388294100821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'E:\git\3D-CMCC-FEM\software\3D-CMCC-Forest-Model\tables\[CO2_mod_assimilation.xlsx]coupled to FT'!$J$1</c:f>
              <c:strCache>
                <c:ptCount val="1"/>
                <c:pt idx="0">
                  <c:v>FCO2 8.5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FT'!$J$2:$J$46</c:f>
              <c:numCache>
                <c:formatCode>General</c:formatCode>
                <c:ptCount val="45"/>
                <c:pt idx="0">
                  <c:v>0.10021417393114168</c:v>
                </c:pt>
                <c:pt idx="1">
                  <c:v>0.19853073939348898</c:v>
                </c:pt>
                <c:pt idx="2">
                  <c:v>0.29526175539994926</c:v>
                </c:pt>
                <c:pt idx="3">
                  <c:v>0.39073661752750588</c:v>
                </c:pt>
                <c:pt idx="4">
                  <c:v>0.48529174532031943</c:v>
                </c:pt>
                <c:pt idx="5">
                  <c:v>0.57925635694870869</c:v>
                </c:pt>
                <c:pt idx="6">
                  <c:v>0.67293397099152363</c:v>
                </c:pt>
                <c:pt idx="7">
                  <c:v>0.7665795583972147</c:v>
                </c:pt>
                <c:pt idx="8">
                  <c:v>0.86037268582620796</c:v>
                </c:pt>
                <c:pt idx="9">
                  <c:v>0.95438753848767544</c:v>
                </c:pt>
                <c:pt idx="10">
                  <c:v>1.0485613487076626</c:v>
                </c:pt>
                <c:pt idx="11">
                  <c:v>1.1426634088476042</c:v>
                </c:pt>
                <c:pt idx="12">
                  <c:v>1.23626739717004</c:v>
                </c:pt>
                <c:pt idx="13">
                  <c:v>1.3287300489476899</c:v>
                </c:pt>
                <c:pt idx="14">
                  <c:v>1.5649442729917202</c:v>
                </c:pt>
                <c:pt idx="15">
                  <c:v>1.6337640831472917</c:v>
                </c:pt>
                <c:pt idx="16">
                  <c:v>1.6949090104485021</c:v>
                </c:pt>
                <c:pt idx="17">
                  <c:v>1.7476121072149218</c:v>
                </c:pt>
                <c:pt idx="18">
                  <c:v>1.791066000907878</c:v>
                </c:pt>
                <c:pt idx="19">
                  <c:v>1.8244216837340674</c:v>
                </c:pt>
                <c:pt idx="20">
                  <c:v>1.8467855424463682</c:v>
                </c:pt>
                <c:pt idx="21">
                  <c:v>1.8572139287081755</c:v>
                </c:pt>
                <c:pt idx="22">
                  <c:v>1.8547043036455273</c:v>
                </c:pt>
                <c:pt idx="23">
                  <c:v>1.8381815583231562</c:v>
                </c:pt>
                <c:pt idx="24">
                  <c:v>1.8064773876593603</c:v>
                </c:pt>
                <c:pt idx="25">
                  <c:v>1.7582993338590656</c:v>
                </c:pt>
                <c:pt idx="26">
                  <c:v>1.6921838181920095</c:v>
                </c:pt>
                <c:pt idx="27">
                  <c:v>1.6064230625974707</c:v>
                </c:pt>
                <c:pt idx="28">
                  <c:v>1.4989467130999696</c:v>
                </c:pt>
                <c:pt idx="29">
                  <c:v>1.3671185906124033</c:v>
                </c:pt>
                <c:pt idx="30">
                  <c:v>1.2073578110111565</c:v>
                </c:pt>
                <c:pt idx="31">
                  <c:v>1.0143435175638187</c:v>
                </c:pt>
                <c:pt idx="32">
                  <c:v>0.77900961120782253</c:v>
                </c:pt>
                <c:pt idx="33">
                  <c:v>0.48150412064779452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'E:\git\3D-CMCC-FEM\software\3D-CMCC-Forest-Model\tables\[CO2_mod_assimilation.xlsx]coupled to FT'!$K$1</c:f>
              <c:strCache>
                <c:ptCount val="1"/>
                <c:pt idx="0">
                  <c:v>FCO2 6.0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FT'!$K$2:$K$46</c:f>
              <c:numCache>
                <c:formatCode>General</c:formatCode>
                <c:ptCount val="45"/>
                <c:pt idx="0">
                  <c:v>9.8062466940922674E-2</c:v>
                </c:pt>
                <c:pt idx="1">
                  <c:v>0.19358025964333125</c:v>
                </c:pt>
                <c:pt idx="2">
                  <c:v>0.28673773311675776</c:v>
                </c:pt>
                <c:pt idx="3">
                  <c:v>0.3777203656765204</c:v>
                </c:pt>
                <c:pt idx="4">
                  <c:v>0.46670502458363194</c:v>
                </c:pt>
                <c:pt idx="5">
                  <c:v>0.55384761090795187</c:v>
                </c:pt>
                <c:pt idx="6">
                  <c:v>0.63926819882656916</c:v>
                </c:pt>
                <c:pt idx="7">
                  <c:v>0.72303410068956275</c:v>
                </c:pt>
                <c:pt idx="8">
                  <c:v>0.80514166947809251</c:v>
                </c:pt>
                <c:pt idx="9">
                  <c:v>0.88549805143579741</c:v>
                </c:pt>
                <c:pt idx="10">
                  <c:v>0.9639044548115131</c:v>
                </c:pt>
                <c:pt idx="11">
                  <c:v>1.0400427182385021</c:v>
                </c:pt>
                <c:pt idx="12">
                  <c:v>1.1134669548040952</c:v>
                </c:pt>
                <c:pt idx="13">
                  <c:v>1.1836017492061344</c:v>
                </c:pt>
                <c:pt idx="14">
                  <c:v>1.3307120811781841</c:v>
                </c:pt>
                <c:pt idx="15">
                  <c:v>1.3805080368752551</c:v>
                </c:pt>
                <c:pt idx="16">
                  <c:v>1.4232466809113089</c:v>
                </c:pt>
                <c:pt idx="17">
                  <c:v>1.4584460870262779</c:v>
                </c:pt>
                <c:pt idx="18">
                  <c:v>1.4856036209110217</c:v>
                </c:pt>
                <c:pt idx="19">
                  <c:v>1.5041937046837102</c:v>
                </c:pt>
                <c:pt idx="20">
                  <c:v>1.5136641044658432</c:v>
                </c:pt>
                <c:pt idx="21">
                  <c:v>1.5134302650063978</c:v>
                </c:pt>
                <c:pt idx="22">
                  <c:v>1.5028670149269514</c:v>
                </c:pt>
                <c:pt idx="23">
                  <c:v>1.4812966379613852</c:v>
                </c:pt>
                <c:pt idx="24">
                  <c:v>1.4479717533072212</c:v>
                </c:pt>
                <c:pt idx="25">
                  <c:v>1.4020504863255789</c:v>
                </c:pt>
                <c:pt idx="26">
                  <c:v>1.3425596608469232</c:v>
                </c:pt>
                <c:pt idx="27">
                  <c:v>1.2683383820393335</c:v>
                </c:pt>
                <c:pt idx="28">
                  <c:v>1.1779474620235433</c:v>
                </c:pt>
                <c:pt idx="29">
                  <c:v>1.0695146229515704</c:v>
                </c:pt>
                <c:pt idx="30">
                  <c:v>0.94044642771036902</c:v>
                </c:pt>
                <c:pt idx="31">
                  <c:v>0.78682353916319592</c:v>
                </c:pt>
                <c:pt idx="32">
                  <c:v>0.60187400597340934</c:v>
                </c:pt>
                <c:pt idx="33">
                  <c:v>0.37060283264538046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'E:\git\3D-CMCC-FEM\software\3D-CMCC-Forest-Model\tables\[CO2_mod_assimilation.xlsx]coupled to FT'!$L$1</c:f>
              <c:strCache>
                <c:ptCount val="1"/>
                <c:pt idx="0">
                  <c:v>FCO2 4.5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FT'!$L$2:$L$46</c:f>
              <c:numCache>
                <c:formatCode>General</c:formatCode>
                <c:ptCount val="45"/>
                <c:pt idx="0">
                  <c:v>9.6302764978576733E-2</c:v>
                </c:pt>
                <c:pt idx="1">
                  <c:v>0.18955765602267863</c:v>
                </c:pt>
                <c:pt idx="2">
                  <c:v>0.27986186582092637</c:v>
                </c:pt>
                <c:pt idx="3">
                  <c:v>0.36730731947425987</c:v>
                </c:pt>
                <c:pt idx="4">
                  <c:v>0.45197312127122591</c:v>
                </c:pt>
                <c:pt idx="5">
                  <c:v>0.53391647157334499</c:v>
                </c:pt>
                <c:pt idx="6">
                  <c:v>0.61316234017515292</c:v>
                </c:pt>
                <c:pt idx="7">
                  <c:v>0.68969242200562664</c:v>
                </c:pt>
                <c:pt idx="8">
                  <c:v>0.76343414778243668</c:v>
                </c:pt>
                <c:pt idx="9">
                  <c:v>0.83425073028227592</c:v>
                </c:pt>
                <c:pt idx="10">
                  <c:v>0.9019333401254257</c:v>
                </c:pt>
                <c:pt idx="11">
                  <c:v>0.96619646915857516</c:v>
                </c:pt>
                <c:pt idx="12">
                  <c:v>1.0266773191772665</c:v>
                </c:pt>
                <c:pt idx="13">
                  <c:v>1.0829396489870358</c:v>
                </c:pt>
                <c:pt idx="14">
                  <c:v>1.1803602680941958</c:v>
                </c:pt>
                <c:pt idx="15">
                  <c:v>1.2196142248576882</c:v>
                </c:pt>
                <c:pt idx="16">
                  <c:v>1.2524117945978228</c:v>
                </c:pt>
                <c:pt idx="17">
                  <c:v>1.2784248291881255</c:v>
                </c:pt>
                <c:pt idx="18">
                  <c:v>1.2973097417744091</c:v>
                </c:pt>
                <c:pt idx="19">
                  <c:v>1.3087047947928521</c:v>
                </c:pt>
                <c:pt idx="20">
                  <c:v>1.3122261966386652</c:v>
                </c:pt>
                <c:pt idx="21">
                  <c:v>1.3074626349784766</c:v>
                </c:pt>
                <c:pt idx="22">
                  <c:v>1.2939677051574885</c:v>
                </c:pt>
                <c:pt idx="23">
                  <c:v>1.2712494161600338</c:v>
                </c:pt>
                <c:pt idx="24">
                  <c:v>1.238755494556343</c:v>
                </c:pt>
                <c:pt idx="25">
                  <c:v>1.1958524050073249</c:v>
                </c:pt>
                <c:pt idx="26">
                  <c:v>1.1417945500900539</c:v>
                </c:pt>
                <c:pt idx="27">
                  <c:v>1.075677317835859</c:v>
                </c:pt>
                <c:pt idx="28">
                  <c:v>0.99636189835413125</c:v>
                </c:pt>
                <c:pt idx="29">
                  <c:v>0.90234689553072467</c:v>
                </c:pt>
                <c:pt idx="30">
                  <c:v>0.791529350007671</c:v>
                </c:pt>
                <c:pt idx="31">
                  <c:v>0.66070267765118984</c:v>
                </c:pt>
                <c:pt idx="32">
                  <c:v>0.50428790170812532</c:v>
                </c:pt>
                <c:pt idx="33">
                  <c:v>0.30986544460407101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'E:\git\3D-CMCC-FEM\software\3D-CMCC-Forest-Model\tables\[CO2_mod_assimilation.xlsx]coupled to FT'!$M$1</c:f>
              <c:strCache>
                <c:ptCount val="1"/>
                <c:pt idx="0">
                  <c:v>FCO2 2.6 * FT</c:v>
                </c:pt>
              </c:strCache>
            </c:strRef>
          </c:tx>
          <c:marker>
            <c:symbol val="none"/>
          </c:marker>
          <c:val>
            <c:numRef>
              <c:f>'E:\git\3D-CMCC-FEM\software\3D-CMCC-Forest-Model\tables\[CO2_mod_assimilation.xlsx]coupled to FT'!$M$2:$M$46</c:f>
              <c:numCache>
                <c:formatCode>General</c:formatCode>
                <c:ptCount val="45"/>
                <c:pt idx="0">
                  <c:v>9.3888750592002676E-2</c:v>
                </c:pt>
                <c:pt idx="1">
                  <c:v>0.18407696146349498</c:v>
                </c:pt>
                <c:pt idx="2">
                  <c:v>0.27056566881686384</c:v>
                </c:pt>
                <c:pt idx="3">
                  <c:v>0.35334998576091303</c:v>
                </c:pt>
                <c:pt idx="4">
                  <c:v>0.43241586213369715</c:v>
                </c:pt>
                <c:pt idx="5">
                  <c:v>0.50773644019627351</c:v>
                </c:pt>
                <c:pt idx="6">
                  <c:v>0.57926820452287275</c:v>
                </c:pt>
                <c:pt idx="7">
                  <c:v>0.64694720625591273</c:v>
                </c:pt>
                <c:pt idx="8">
                  <c:v>0.71068570411516863</c:v>
                </c:pt>
                <c:pt idx="9">
                  <c:v>0.77036958726186799</c:v>
                </c:pt>
                <c:pt idx="10">
                  <c:v>0.82585691118660354</c:v>
                </c:pt>
                <c:pt idx="11">
                  <c:v>0.87697777903432705</c:v>
                </c:pt>
                <c:pt idx="12">
                  <c:v>0.92353564319318171</c:v>
                </c:pt>
                <c:pt idx="13">
                  <c:v>0.96530990740761735</c:v>
                </c:pt>
                <c:pt idx="14">
                  <c:v>1.0158985246562509</c:v>
                </c:pt>
                <c:pt idx="15">
                  <c:v>1.0450940058400766</c:v>
                </c:pt>
                <c:pt idx="16">
                  <c:v>1.0686259386672061</c:v>
                </c:pt>
                <c:pt idx="17">
                  <c:v>1.0863038763479482</c:v>
                </c:pt>
                <c:pt idx="18">
                  <c:v>1.0979234467055778</c:v>
                </c:pt>
                <c:pt idx="19">
                  <c:v>1.1032635577033441</c:v>
                </c:pt>
                <c:pt idx="20">
                  <c:v>1.1020827360887009</c:v>
                </c:pt>
                <c:pt idx="21">
                  <c:v>1.094114306579181</c:v>
                </c:pt>
                <c:pt idx="22">
                  <c:v>1.0790599793926641</c:v>
                </c:pt>
                <c:pt idx="23">
                  <c:v>1.056581189146343</c:v>
                </c:pt>
                <c:pt idx="24">
                  <c:v>1.0262871543323417</c:v>
                </c:pt>
                <c:pt idx="25">
                  <c:v>0.98771798007788858</c:v>
                </c:pt>
                <c:pt idx="26">
                  <c:v>0.94031995499453203</c:v>
                </c:pt>
                <c:pt idx="27">
                  <c:v>0.88340794455046656</c:v>
                </c:pt>
                <c:pt idx="28">
                  <c:v>0.81610515885680768</c:v>
                </c:pt>
                <c:pt idx="29">
                  <c:v>0.7372401923054599</c:v>
                </c:pt>
                <c:pt idx="30">
                  <c:v>0.64515513122280921</c:v>
                </c:pt>
                <c:pt idx="31">
                  <c:v>0.53730188735690854</c:v>
                </c:pt>
                <c:pt idx="32">
                  <c:v>0.40922083015672328</c:v>
                </c:pt>
                <c:pt idx="33">
                  <c:v>0.25093951729403186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178145152"/>
        <c:axId val="178159616"/>
      </c:lineChart>
      <c:catAx>
        <c:axId val="17814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(C°)</a:t>
                </a:r>
              </a:p>
            </c:rich>
          </c:tx>
          <c:layout/>
        </c:title>
        <c:majorTickMark val="in"/>
        <c:tickLblPos val="nextTo"/>
        <c:crossAx val="178159616"/>
        <c:crosses val="autoZero"/>
        <c:auto val="1"/>
        <c:lblAlgn val="ctr"/>
        <c:lblOffset val="100"/>
        <c:tickLblSkip val="3"/>
        <c:tickMarkSkip val="3"/>
      </c:catAx>
      <c:valAx>
        <c:axId val="1781596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 * FT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7814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28575</xdr:rowOff>
    </xdr:from>
    <xdr:to>
      <xdr:col>17</xdr:col>
      <xdr:colOff>533400</xdr:colOff>
      <xdr:row>16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6</xdr:row>
      <xdr:rowOff>28575</xdr:rowOff>
    </xdr:from>
    <xdr:to>
      <xdr:col>20</xdr:col>
      <xdr:colOff>571500</xdr:colOff>
      <xdr:row>20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587590</xdr:colOff>
      <xdr:row>21</xdr:row>
      <xdr:rowOff>37380</xdr:rowOff>
    </xdr:from>
    <xdr:to>
      <xdr:col>30</xdr:col>
      <xdr:colOff>287272</xdr:colOff>
      <xdr:row>35</xdr:row>
      <xdr:rowOff>113580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291003</xdr:colOff>
      <xdr:row>6</xdr:row>
      <xdr:rowOff>1047</xdr:rowOff>
    </xdr:from>
    <xdr:to>
      <xdr:col>28</xdr:col>
      <xdr:colOff>227870</xdr:colOff>
      <xdr:row>20</xdr:row>
      <xdr:rowOff>86772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74434"/>
        <a:stretch>
          <a:fillRect/>
        </a:stretch>
      </xdr:blipFill>
      <xdr:spPr bwMode="auto">
        <a:xfrm>
          <a:off x="15919330" y="1144047"/>
          <a:ext cx="1153136" cy="2752725"/>
        </a:xfrm>
        <a:prstGeom prst="rect">
          <a:avLst/>
        </a:prstGeom>
        <a:noFill/>
      </xdr:spPr>
    </xdr:pic>
    <xdr:clientData/>
  </xdr:twoCellAnchor>
  <xdr:twoCellAnchor>
    <xdr:from>
      <xdr:col>20</xdr:col>
      <xdr:colOff>417634</xdr:colOff>
      <xdr:row>6</xdr:row>
      <xdr:rowOff>7327</xdr:rowOff>
    </xdr:from>
    <xdr:to>
      <xdr:col>26</xdr:col>
      <xdr:colOff>337037</xdr:colOff>
      <xdr:row>20</xdr:row>
      <xdr:rowOff>83527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0.15522</cdr:x>
      <cdr:y>0.09122</cdr:y>
    </cdr:from>
    <cdr:to>
      <cdr:x>0.25926</cdr:x>
      <cdr:y>0.20288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70257" y="250232"/>
          <a:ext cx="382244" cy="30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0.18891</cdr:x>
      <cdr:y>0.09615</cdr:y>
    </cdr:from>
    <cdr:to>
      <cdr:x>0.3039</cdr:x>
      <cdr:y>0.22436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74077" y="263769"/>
          <a:ext cx="410308" cy="351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57150</xdr:colOff>
      <xdr:row>18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123265</xdr:rowOff>
    </xdr:from>
    <xdr:to>
      <xdr:col>16</xdr:col>
      <xdr:colOff>358588</xdr:colOff>
      <xdr:row>17</xdr:row>
      <xdr:rowOff>9525</xdr:rowOff>
    </xdr:to>
    <xdr:grpSp>
      <xdr:nvGrpSpPr>
        <xdr:cNvPr id="13" name="Gruppo 12"/>
        <xdr:cNvGrpSpPr/>
      </xdr:nvGrpSpPr>
      <xdr:grpSpPr>
        <a:xfrm>
          <a:off x="5577168" y="504265"/>
          <a:ext cx="4575361" cy="2743760"/>
          <a:chOff x="5577168" y="504265"/>
          <a:chExt cx="4575361" cy="2743760"/>
        </a:xfrm>
      </xdr:grpSpPr>
      <xdr:grpSp>
        <xdr:nvGrpSpPr>
          <xdr:cNvPr id="11" name="Gruppo 10"/>
          <xdr:cNvGrpSpPr/>
        </xdr:nvGrpSpPr>
        <xdr:grpSpPr>
          <a:xfrm>
            <a:off x="5577168" y="504265"/>
            <a:ext cx="4540623" cy="2743760"/>
            <a:chOff x="5577168" y="504265"/>
            <a:chExt cx="4540623" cy="2743760"/>
          </a:xfrm>
        </xdr:grpSpPr>
        <xdr:grpSp>
          <xdr:nvGrpSpPr>
            <xdr:cNvPr id="6" name="Gruppo 5"/>
            <xdr:cNvGrpSpPr/>
          </xdr:nvGrpSpPr>
          <xdr:grpSpPr>
            <a:xfrm>
              <a:off x="5577168" y="504265"/>
              <a:ext cx="4540623" cy="2743760"/>
              <a:chOff x="5577168" y="504265"/>
              <a:chExt cx="4540623" cy="2743760"/>
            </a:xfrm>
          </xdr:grpSpPr>
          <xdr:graphicFrame macro="">
            <xdr:nvGraphicFramePr>
              <xdr:cNvPr id="3" name="Grafico 2"/>
              <xdr:cNvGraphicFramePr/>
            </xdr:nvGraphicFramePr>
            <xdr:xfrm>
              <a:off x="5577168" y="504825"/>
              <a:ext cx="454062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4" name="CasellaDiTesto 3"/>
              <xdr:cNvSpPr txBox="1"/>
            </xdr:nvSpPr>
            <xdr:spPr>
              <a:xfrm>
                <a:off x="8572500" y="504265"/>
                <a:ext cx="1479177" cy="10981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it-IT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it-IT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it-IT" sz="11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     (b)</a:t>
                </a:r>
                <a:endParaRPr lang="it-IT"/>
              </a:p>
              <a:p>
                <a:endParaRPr lang="it-IT" sz="1100"/>
              </a:p>
            </xdr:txBody>
          </xdr:sp>
        </xdr:grpSp>
        <xdr:sp macro="" textlink="">
          <xdr:nvSpPr>
            <xdr:cNvPr id="10" name="CasellaDiTesto 9"/>
            <xdr:cNvSpPr txBox="1"/>
          </xdr:nvSpPr>
          <xdr:spPr>
            <a:xfrm>
              <a:off x="8908676" y="1669676"/>
              <a:ext cx="288000" cy="9525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endParaRPr lang="it-IT" sz="1100"/>
            </a:p>
          </xdr:txBody>
        </xdr:sp>
      </xdr:grpSp>
      <xdr:sp macro="" textlink="">
        <xdr:nvSpPr>
          <xdr:cNvPr id="12" name="CasellaDiTesto 11"/>
          <xdr:cNvSpPr txBox="1"/>
        </xdr:nvSpPr>
        <xdr:spPr>
          <a:xfrm>
            <a:off x="9849971" y="1669676"/>
            <a:ext cx="302558" cy="862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it-IT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66675</xdr:rowOff>
    </xdr:from>
    <xdr:to>
      <xdr:col>8</xdr:col>
      <xdr:colOff>742950</xdr:colOff>
      <xdr:row>19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10</xdr:row>
      <xdr:rowOff>152400</xdr:rowOff>
    </xdr:from>
    <xdr:to>
      <xdr:col>7</xdr:col>
      <xdr:colOff>666750</xdr:colOff>
      <xdr:row>25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9</xdr:row>
      <xdr:rowOff>28575</xdr:rowOff>
    </xdr:from>
    <xdr:to>
      <xdr:col>16</xdr:col>
      <xdr:colOff>9525</xdr:colOff>
      <xdr:row>23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aper-3D-CMCC-v.5.3.1-Climate-Change/Paper_climate_change/Medlyn_CO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  <sheetName val="off"/>
      <sheetName val="on"/>
      <sheetName val="Foglio3"/>
      <sheetName val="Foglio5"/>
    </sheetNames>
    <sheetDataSet>
      <sheetData sheetId="0" refreshError="1"/>
      <sheetData sheetId="1">
        <row r="1">
          <cell r="A1" t="str">
            <v>year</v>
          </cell>
          <cell r="C1" t="str">
            <v>FCO2st RCP 8.5</v>
          </cell>
          <cell r="E1" t="str">
            <v>FCO2st RCP 6.0</v>
          </cell>
          <cell r="G1" t="str">
            <v>FCO2st RCP 4.5</v>
          </cell>
          <cell r="I1" t="str">
            <v>FCO2st RCP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B1" t="str">
            <v>FCO2 RCP8.5</v>
          </cell>
          <cell r="C1" t="str">
            <v>FCO2 RCP6.0</v>
          </cell>
          <cell r="D1" t="str">
            <v>FCO2 RCP4.5</v>
          </cell>
          <cell r="E1" t="str">
            <v>FCO2 RCP2.6</v>
          </cell>
          <cell r="R1" t="str">
            <v>Poli FCO2 8.5 * FT</v>
          </cell>
          <cell r="S1" t="str">
            <v>Poli FCO2 6.0 * FT</v>
          </cell>
          <cell r="T1" t="str">
            <v>Poli FCO2 4.5 * FT</v>
          </cell>
          <cell r="U1" t="str">
            <v>Poli FCO2 2.6 * FT</v>
          </cell>
        </row>
        <row r="2">
          <cell r="B2">
            <v>1.0849716818579853</v>
          </cell>
          <cell r="C2">
            <v>1.0616761632654994</v>
          </cell>
          <cell r="D2">
            <v>1.0426246985598477</v>
          </cell>
          <cell r="E2">
            <v>1.0164893012773204</v>
          </cell>
          <cell r="R2">
            <v>0.10269066614853627</v>
          </cell>
          <cell r="S2">
            <v>0.10656094424804383</v>
          </cell>
          <cell r="T2">
            <v>0.10779045248407523</v>
          </cell>
          <cell r="U2">
            <v>0.10769636837557892</v>
          </cell>
        </row>
        <row r="3">
          <cell r="B3">
            <v>1.0990330417785255</v>
          </cell>
          <cell r="C3">
            <v>1.0716280120350192</v>
          </cell>
          <cell r="D3">
            <v>1.0493595496972408</v>
          </cell>
          <cell r="E3">
            <v>1.0190193392550679</v>
          </cell>
          <cell r="R3">
            <v>0.21052307596844133</v>
          </cell>
          <cell r="S3">
            <v>0.21376605018104891</v>
          </cell>
          <cell r="T3">
            <v>0.21357895551493697</v>
          </cell>
          <cell r="U3">
            <v>0.21070601297530636</v>
          </cell>
        </row>
        <row r="4">
          <cell r="B4">
            <v>1.1151207544322226</v>
          </cell>
          <cell r="C4">
            <v>1.0829279154160287</v>
          </cell>
          <cell r="D4">
            <v>1.0569596950621345</v>
          </cell>
          <cell r="E4">
            <v>1.0218505689158144</v>
          </cell>
          <cell r="R4">
            <v>0.3222474175201363</v>
          </cell>
          <cell r="S4">
            <v>0.32079353312865533</v>
          </cell>
          <cell r="T4">
            <v>0.31688621882655005</v>
          </cell>
          <cell r="U4">
            <v>0.3088535075636174</v>
          </cell>
        </row>
        <row r="5">
          <cell r="B5">
            <v>1.1334471920253884</v>
          </cell>
          <cell r="C5">
            <v>1.0956897015589198</v>
          </cell>
          <cell r="D5">
            <v>1.0654835794578807</v>
          </cell>
          <cell r="E5">
            <v>1.0249962025499806</v>
          </cell>
          <cell r="R5">
            <v>0.43664579170931722</v>
          </cell>
          <cell r="S5">
            <v>0.42684761848183944</v>
          </cell>
          <cell r="T5">
            <v>0.4172454087189113</v>
          </cell>
          <cell r="U5">
            <v>0.40196809702262803</v>
          </cell>
        </row>
        <row r="6">
          <cell r="B6">
            <v>1.1542247927740248</v>
          </cell>
          <cell r="C6">
            <v>1.1100178716847502</v>
          </cell>
          <cell r="D6">
            <v>1.0749793032114592</v>
          </cell>
          <cell r="E6">
            <v>1.0284640397788563</v>
          </cell>
          <cell r="R6">
            <v>0.55253213589193628</v>
          </cell>
          <cell r="S6">
            <v>0.53115850388373798</v>
          </cell>
          <cell r="T6">
            <v>0.51420208915723387</v>
          </cell>
          <cell r="U6">
            <v>0.48988364562790593</v>
          </cell>
        </row>
        <row r="7">
          <cell r="B7">
            <v>1.1776588489543705</v>
          </cell>
          <cell r="C7">
            <v>1.1260015227001483</v>
          </cell>
          <cell r="D7">
            <v>1.085480460953353</v>
          </cell>
          <cell r="E7">
            <v>1.0322550707659799</v>
          </cell>
          <cell r="R7">
            <v>0.66875213337620043</v>
          </cell>
          <cell r="S7">
            <v>0.63298231229260338</v>
          </cell>
          <cell r="T7">
            <v>0.6073141536446518</v>
          </cell>
          <cell r="U7">
            <v>0.57243857808814458</v>
          </cell>
        </row>
        <row r="8">
          <cell r="B8">
            <v>1.2039385737310995</v>
          </cell>
          <cell r="C8">
            <v>1.1437075206545089</v>
          </cell>
          <cell r="D8">
            <v>1.0970018235346239</v>
          </cell>
          <cell r="E8">
            <v>1.036362207919842</v>
          </cell>
          <cell r="R8">
            <v>0.78418310637020816</v>
          </cell>
          <cell r="S8">
            <v>0.73160103425004808</v>
          </cell>
          <cell r="T8">
            <v>0.69615174629226229</v>
          </cell>
          <cell r="U8">
            <v>0.64947581213062244</v>
          </cell>
        </row>
        <row r="9">
          <cell r="B9">
            <v>1.2332265442961472</v>
          </cell>
          <cell r="C9">
            <v>1.1631732618411832</v>
          </cell>
          <cell r="D9">
            <v>1.1095351981411892</v>
          </cell>
          <cell r="E9">
            <v>1.0407692962504183</v>
          </cell>
          <cell r="R9">
            <v>0.89773388940934873</v>
          </cell>
          <cell r="S9">
            <v>0.8263224573297332</v>
          </cell>
          <cell r="T9">
            <v>0.78029717018015432</v>
          </cell>
          <cell r="U9">
            <v>0.72084268115972672</v>
          </cell>
        </row>
        <row r="10">
          <cell r="B10">
            <v>1.2656468249059019</v>
          </cell>
          <cell r="C10">
            <v>1.1843995216977672</v>
          </cell>
          <cell r="D10">
            <v>1.123045885908982</v>
          </cell>
          <cell r="E10">
            <v>1.0454505585049092</v>
          </cell>
          <cell r="R10">
            <v>1.0083446796526061</v>
          </cell>
          <cell r="S10">
            <v>0.91648008029161765</v>
          </cell>
          <cell r="T10">
            <v>0.85934478068905162</v>
          </cell>
          <cell r="U10">
            <v>0.78639084519652014</v>
          </cell>
        </row>
        <row r="11">
          <cell r="B11">
            <v>1.3012723252139313</v>
          </cell>
          <cell r="C11">
            <v>1.207344042012704</v>
          </cell>
          <cell r="D11">
            <v>1.1374702034836515</v>
          </cell>
          <cell r="E11">
            <v>1.0503706132614103</v>
          </cell>
          <cell r="R11">
            <v>1.1149868596219996</v>
          </cell>
          <cell r="S11">
            <v>1.0014330088966723</v>
          </cell>
          <cell r="T11">
            <v>0.932900860958922</v>
          </cell>
          <cell r="U11">
            <v>0.84597618790368878</v>
          </cell>
        </row>
        <row r="12">
          <cell r="B12">
            <v>1.3401122235810157</v>
          </cell>
          <cell r="C12">
            <v>1.2319166101717887</v>
          </cell>
          <cell r="D12">
            <v>1.1527145220897494</v>
          </cell>
          <cell r="E12">
            <v>1.055485158759734</v>
          </cell>
          <cell r="R12">
            <v>1.2166627869212041</v>
          </cell>
          <cell r="S12">
            <v>1.0805658296085574</v>
          </cell>
          <cell r="T12">
            <v>1.0005834759639984</v>
          </cell>
          <cell r="U12">
            <v>0.89945869698567082</v>
          </cell>
        </row>
        <row r="13">
          <cell r="B13">
            <v>1.382100541803269</v>
          </cell>
          <cell r="C13">
            <v>1.2579764025398037</v>
          </cell>
          <cell r="D13">
            <v>1.1686561879663466</v>
          </cell>
          <cell r="E13">
            <v>1.0607423447427673</v>
          </cell>
          <cell r="R13">
            <v>1.3124055441347342</v>
          </cell>
          <cell r="S13">
            <v>1.1532884564698214</v>
          </cell>
          <cell r="T13">
            <v>1.0620223008359335</v>
          </cell>
          <cell r="U13">
            <v>0.94670232459183112</v>
          </cell>
        </row>
        <row r="14">
          <cell r="B14">
            <v>1.4270871421235933</v>
          </cell>
          <cell r="C14">
            <v>1.2853322655097714</v>
          </cell>
          <cell r="D14">
            <v>1.1851465181899272</v>
          </cell>
          <cell r="E14">
            <v>1.0660847683201939</v>
          </cell>
          <cell r="R14">
            <v>1.4012786403766351</v>
          </cell>
          <cell r="S14">
            <v>1.2190359452181776</v>
          </cell>
          <cell r="T14">
            <v>1.1168584179528946</v>
          </cell>
          <cell r="U14">
            <v>0.98757482349063552</v>
          </cell>
        </row>
        <row r="15">
          <cell r="B15">
            <v>1.4748324677155571</v>
          </cell>
          <cell r="C15">
            <v>1.3137463775705243</v>
          </cell>
          <cell r="D15">
            <v>1.2020158317089786</v>
          </cell>
          <cell r="E15">
            <v>1.0714519431390537</v>
          </cell>
          <cell r="R15">
            <v>1.4823756536850345</v>
          </cell>
          <cell r="S15">
            <v>1.2772682671012361</v>
          </cell>
          <cell r="T15">
            <v>1.1647440758504022</v>
          </cell>
          <cell r="U15">
            <v>1.0219475536537745</v>
          </cell>
        </row>
        <row r="16">
          <cell r="B16">
            <v>1.6816420607363551</v>
          </cell>
          <cell r="C16">
            <v>1.4299431903484043</v>
          </cell>
          <cell r="D16">
            <v>1.2683796528131979</v>
          </cell>
          <cell r="E16">
            <v>1.0916540083795037</v>
          </cell>
          <cell r="R16">
            <v>1.5548198004436804</v>
          </cell>
          <cell r="S16">
            <v>1.3274700327102424</v>
          </cell>
          <cell r="T16">
            <v>1.2053424010688185</v>
          </cell>
          <cell r="U16">
            <v>1.049695252389772</v>
          </cell>
        </row>
        <row r="17">
          <cell r="B17">
            <v>1.7104193490651978</v>
          </cell>
          <cell r="C17">
            <v>1.445280675568976</v>
          </cell>
          <cell r="D17">
            <v>1.2768378189421092</v>
          </cell>
          <cell r="E17">
            <v>1.0941292121793866</v>
          </cell>
          <cell r="R17">
            <v>1.6177634139609984</v>
          </cell>
          <cell r="S17">
            <v>1.3691501532741635</v>
          </cell>
          <cell r="T17">
            <v>1.2383270514433227</v>
          </cell>
          <cell r="U17">
            <v>1.0706957591501898</v>
          </cell>
        </row>
        <row r="18">
          <cell r="B18">
            <v>1.7391679690271606</v>
          </cell>
          <cell r="C18">
            <v>1.4604117532009411</v>
          </cell>
          <cell r="D18">
            <v>1.2851158757011858</v>
          </cell>
          <cell r="E18">
            <v>1.0965308414460497</v>
          </cell>
          <cell r="R18">
            <v>1.6703873088214116</v>
          </cell>
          <cell r="S18">
            <v>1.4018414229250769</v>
          </cell>
          <cell r="T18">
            <v>1.2633817957869888</v>
          </cell>
          <cell r="U18">
            <v>1.0848296833825659</v>
          </cell>
        </row>
        <row r="19">
          <cell r="B19">
            <v>1.7678047178727812</v>
          </cell>
          <cell r="C19">
            <v>1.4752975576010228</v>
          </cell>
          <cell r="D19">
            <v>1.293196262004688</v>
          </cell>
          <cell r="E19">
            <v>1.0988554666812143</v>
          </cell>
          <cell r="R19">
            <v>1.7119</v>
          </cell>
          <cell r="S19">
            <v>1.4251</v>
          </cell>
          <cell r="T19">
            <v>1.2802000000000002</v>
          </cell>
          <cell r="U19">
            <v>1.09198</v>
          </cell>
        </row>
        <row r="20">
          <cell r="B20">
            <v>1.7962485970413473</v>
          </cell>
          <cell r="C20">
            <v>1.4899023366354551</v>
          </cell>
          <cell r="D20">
            <v>1.3010636137412848</v>
          </cell>
          <cell r="E20">
            <v>1.1011003781011028</v>
          </cell>
          <cell r="R20">
            <v>1.7415367350199094</v>
          </cell>
          <cell r="S20">
            <v>1.4385047577741581</v>
          </cell>
          <cell r="T20">
            <v>1.2884839927232186</v>
          </cell>
          <cell r="U20">
            <v>1.0920315516850843</v>
          </cell>
        </row>
        <row r="21">
          <cell r="B21">
            <v>1.8244216837340681</v>
          </cell>
          <cell r="C21">
            <v>1.5041937046837097</v>
          </cell>
          <cell r="D21">
            <v>1.3087047947928525</v>
          </cell>
          <cell r="E21">
            <v>1.1032635577033445</v>
          </cell>
          <cell r="R21">
            <v>1.7585582821050041</v>
          </cell>
          <cell r="S21">
            <v>1.4416564640195013</v>
          </cell>
          <cell r="T21">
            <v>1.28794427375186</v>
          </cell>
          <cell r="U21">
            <v>1.0848704295768197</v>
          </cell>
        </row>
        <row r="22">
          <cell r="B22">
            <v>1.8522499190868218</v>
          </cell>
          <cell r="C22">
            <v>1.5181428219908788</v>
          </cell>
          <cell r="D22">
            <v>1.3161088879480232</v>
          </cell>
          <cell r="E22">
            <v>1.1053436426858749</v>
          </cell>
          <cell r="R22">
            <v>1.762249394900129</v>
          </cell>
          <cell r="S22">
            <v>1.4341767326806398</v>
          </cell>
          <cell r="T22">
            <v>1.2782985139529073</v>
          </cell>
          <cell r="U22">
            <v>1.0703831926741967</v>
          </cell>
        </row>
        <row r="23">
          <cell r="B23">
            <v>1.8796637978231303</v>
          </cell>
          <cell r="C23">
            <v>1.5317245017869923</v>
          </cell>
          <cell r="D23">
            <v>1.3232671497811295</v>
          </cell>
          <cell r="E23">
            <v>1.1073398820499549</v>
          </cell>
          <cell r="R23">
            <v>1.7519168409000241</v>
          </cell>
          <cell r="S23">
            <v>1.4157066668517388</v>
          </cell>
          <cell r="T23">
            <v>1.2592702737914616</v>
          </cell>
          <cell r="U23">
            <v>1.0484558695109591</v>
          </cell>
        </row>
        <row r="24">
          <cell r="B24">
            <v>1.9065989482117782</v>
          </cell>
          <cell r="C24">
            <v>1.5449172487117551</v>
          </cell>
          <cell r="D24">
            <v>1.3301729342106423</v>
          </cell>
          <cell r="E24">
            <v>1.1092520881758174</v>
          </cell>
          <cell r="R24">
            <v>1.7268868294883433</v>
          </cell>
          <cell r="S24">
            <v>1.3859050752020248</v>
          </cell>
          <cell r="T24">
            <v>1.2305873343741951</v>
          </cell>
          <cell r="U24">
            <v>1.0189726598963966</v>
          </cell>
        </row>
        <row r="25">
          <cell r="B25">
            <v>1.9329965952833934</v>
          </cell>
          <cell r="C25">
            <v>1.5577032338394914</v>
          </cell>
          <cell r="D25">
            <v>1.3368215898297815</v>
          </cell>
          <cell r="E25">
            <v>1.1110805850557373</v>
          </cell>
          <cell r="R25">
            <v>1.6865015946212947</v>
          </cell>
          <cell r="S25">
            <v>1.344446085413999</v>
          </cell>
          <cell r="T25">
            <v>1.1919794824727625</v>
          </cell>
          <cell r="U25">
            <v>0.98181421379237277</v>
          </cell>
        </row>
        <row r="26">
          <cell r="B26">
            <v>1.9588039043578522</v>
          </cell>
          <cell r="C26">
            <v>1.5700682129506387</v>
          </cell>
          <cell r="D26">
            <v>1.3432103362365786</v>
          </cell>
          <cell r="E26">
            <v>1.1128261547204996</v>
          </cell>
          <cell r="R26">
            <v>1.6301147551969049</v>
          </cell>
          <cell r="S26">
            <v>1.2910158823613334</v>
          </cell>
          <cell r="T26">
            <v>1.1431755052962962</v>
          </cell>
          <cell r="U26">
            <v>0.93685529780428101</v>
          </cell>
        </row>
        <row r="27">
          <cell r="B27">
            <v>1.9839742058017549</v>
          </cell>
          <cell r="C27">
            <v>1.5820013956308041</v>
          </cell>
          <cell r="D27">
            <v>1.3493381245122478</v>
          </cell>
          <cell r="E27">
            <v>1.1144899832159141</v>
          </cell>
          <cell r="R27">
            <v>1.5570848521098464</v>
          </cell>
          <cell r="S27">
            <v>1.2253081357203255</v>
          </cell>
          <cell r="T27">
            <v>1.0838990051674853</v>
          </cell>
          <cell r="U27">
            <v>0.8839615465180406</v>
          </cell>
        </row>
        <row r="28">
          <cell r="B28">
            <v>2.0084671054094798</v>
          </cell>
          <cell r="C28">
            <v>1.5934952733100693</v>
          </cell>
          <cell r="D28">
            <v>1.3552054867430952</v>
          </cell>
          <cell r="E28">
            <v>1.1160736072895976</v>
          </cell>
          <cell r="R28">
            <v>1.4667660627715327</v>
          </cell>
          <cell r="S28">
            <v>1.1470173912866359</v>
          </cell>
          <cell r="T28">
            <v>1.013862385136503</v>
          </cell>
          <cell r="U28">
            <v>0.82298479423073989</v>
          </cell>
        </row>
        <row r="29">
          <cell r="B29">
            <v>2.032248487759166</v>
          </cell>
          <cell r="C29">
            <v>1.6045454145177567</v>
          </cell>
          <cell r="D29">
            <v>1.3608143790926932</v>
          </cell>
          <cell r="E29">
            <v>1.1175788627463055</v>
          </cell>
          <cell r="R29">
            <v>1.3584943458972811</v>
          </cell>
          <cell r="S29">
            <v>1.0558291535724522</v>
          </cell>
          <cell r="T29">
            <v>0.93275786927674031</v>
          </cell>
          <cell r="U29">
            <v>0.75375610302006846</v>
          </cell>
        </row>
        <row r="30">
          <cell r="B30">
            <v>2.0552904222586008</v>
          </cell>
          <cell r="C30">
            <v>1.6151502354702767</v>
          </cell>
          <cell r="D30">
            <v>1.3661680224479515</v>
          </cell>
          <cell r="E30">
            <v>1.1190078352320743</v>
          </cell>
          <cell r="R30">
            <v>1.2315657664533155</v>
          </cell>
          <cell r="S30">
            <v>0.95140428638835206</v>
          </cell>
          <cell r="T30">
            <v>0.84024344107225368</v>
          </cell>
          <cell r="U30">
            <v>0.67607483873225094</v>
          </cell>
        </row>
        <row r="31">
          <cell r="B31">
            <v>2.0775709833300287</v>
          </cell>
          <cell r="C31">
            <v>1.6253107536896221</v>
          </cell>
          <cell r="D31">
            <v>1.3712707441223482</v>
          </cell>
          <cell r="E31">
            <v>1.1203628140206618</v>
          </cell>
          <cell r="R31">
            <v>1.0852004646212983</v>
          </cell>
          <cell r="S31">
            <v>0.83335294587729458</v>
          </cell>
          <cell r="T31">
            <v>0.73591943706320795</v>
          </cell>
          <cell r="U31">
            <v>0.58969047149247067</v>
          </cell>
        </row>
        <row r="32">
          <cell r="B32">
            <v>2.0990739972922103</v>
          </cell>
          <cell r="C32">
            <v>1.6350303317290116</v>
          </cell>
          <cell r="D32">
            <v>1.3761278235349523</v>
          </cell>
          <cell r="E32">
            <v>1.1216462492053472</v>
          </cell>
          <cell r="R32">
            <v>0.91847771545859103</v>
          </cell>
          <cell r="S32">
            <v>0.70118736231065382</v>
          </cell>
          <cell r="T32">
            <v>0.61928628942849884</v>
          </cell>
          <cell r="U32">
            <v>0.49426968123497644</v>
          </cell>
        </row>
        <row r="33">
          <cell r="B33">
            <v>2.1197887290202644</v>
          </cell>
          <cell r="C33">
            <v>1.6443144173206972</v>
          </cell>
          <cell r="D33">
            <v>1.3807453442224837</v>
          </cell>
          <cell r="E33">
            <v>1.1228607125483316</v>
          </cell>
          <cell r="R33">
            <v>0.73020481267939252</v>
          </cell>
          <cell r="S33">
            <v>0.55422604011049337</v>
          </cell>
          <cell r="T33">
            <v>0.48965903462732241</v>
          </cell>
          <cell r="U33">
            <v>0.38932971556674167</v>
          </cell>
        </row>
        <row r="34">
          <cell r="B34">
            <v>2.1397095214616133</v>
          </cell>
          <cell r="C34">
            <v>1.6531702854151078</v>
          </cell>
          <cell r="D34">
            <v>1.3851300540050899</v>
          </cell>
          <cell r="E34">
            <v>1.1240088621103965</v>
          </cell>
          <cell r="R34">
            <v>0.5186022910587369</v>
          </cell>
          <cell r="S34">
            <v>0.39136266388342822</v>
          </cell>
          <cell r="T34">
            <v>0.34596158270919158</v>
          </cell>
          <cell r="U34">
            <v>0.27407775209881097</v>
          </cell>
        </row>
        <row r="35">
          <cell r="B35">
            <v>2.1588354006400148</v>
          </cell>
          <cell r="C35">
            <v>1.6616067866998407</v>
          </cell>
          <cell r="D35">
            <v>1.3892892346307479</v>
          </cell>
          <cell r="E35">
            <v>1.1250934106753725</v>
          </cell>
          <cell r="R35">
            <v>0.28027424469747936</v>
          </cell>
          <cell r="S35">
            <v>0.21030647352804691</v>
          </cell>
          <cell r="T35">
            <v>0.18605184653343881</v>
          </cell>
          <cell r="U35">
            <v>0.146882899840484</v>
          </cell>
        </row>
        <row r="36">
          <cell r="B36">
            <v>2.1771696579778843</v>
          </cell>
          <cell r="C36">
            <v>1.6696341063126057</v>
          </cell>
          <cell r="D36">
            <v>1.3932305817787189</v>
          </cell>
          <cell r="E36">
            <v>1.1261170978966748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B37">
            <v>2.1947194207012344</v>
          </cell>
          <cell r="C37">
            <v>1.6772635356266739</v>
          </cell>
          <cell r="D37">
            <v>1.3969620959152593</v>
          </cell>
          <cell r="E37">
            <v>1.1270826660251934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B38">
            <v>2.21149521984885</v>
          </cell>
          <cell r="C38">
            <v>1.6845072592144597</v>
          </cell>
          <cell r="D38">
            <v>1.400491984166915</v>
          </cell>
          <cell r="E38">
            <v>1.1279928390272951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>
            <v>2.227510564067392</v>
          </cell>
          <cell r="C39">
            <v>1.6913781584006786</v>
          </cell>
          <cell r="D39">
            <v>1.4038285731072564</v>
          </cell>
          <cell r="E39">
            <v>1.1288503048664498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B40">
            <v>2.2427815260054618</v>
          </cell>
          <cell r="C40">
            <v>1.6978896322100094</v>
          </cell>
          <cell r="D40">
            <v>1.4069802321386589</v>
          </cell>
          <cell r="E40">
            <v>1.1296577006997475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B41">
            <v>2.2573263467790592</v>
          </cell>
          <cell r="C41">
            <v>1.704055435998824</v>
          </cell>
          <cell r="D41">
            <v>1.4099553069871085</v>
          </cell>
          <cell r="E41">
            <v>1.130417600729188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B42">
            <v>2.2711650627115909</v>
          </cell>
          <cell r="C42">
            <v>1.7098895376349137</v>
          </cell>
          <cell r="D42">
            <v>1.412762062709255</v>
          </cell>
          <cell r="E42">
            <v>1.1311325064449413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>
            <v>2.2843191573858315</v>
          </cell>
          <cell r="C43">
            <v>1.7154059907488186</v>
          </cell>
          <cell r="D43">
            <v>1.4154086355311919</v>
          </cell>
          <cell r="E43">
            <v>1.1318048390019744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B44">
            <v>2.2968112410030495</v>
          </cell>
          <cell r="C44">
            <v>1.7206188243182599</v>
          </cell>
          <cell r="D44">
            <v>1.4179029927915028</v>
          </cell>
          <cell r="E44">
            <v>1.1324369334808082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B45">
            <v>2.3086647581372977</v>
          </cell>
          <cell r="C45">
            <v>1.7255419476549965</v>
          </cell>
          <cell r="D45">
            <v>1.4202529002412398</v>
          </cell>
          <cell r="E45">
            <v>1.1330310347962775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>
            <v>2.3199037242035381</v>
          </cell>
          <cell r="C46">
            <v>1.7301890697320621</v>
          </cell>
          <cell r="D46">
            <v>1.4224658959552325</v>
          </cell>
          <cell r="E46">
            <v>1.1335892950338029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2"/>
  <sheetViews>
    <sheetView workbookViewId="0">
      <selection activeCell="D153" sqref="D153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  <row r="152" spans="3:21">
      <c r="D152">
        <f>AVERAGE(D2:D151)</f>
        <v>496.86961333333312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7"/>
  <sheetViews>
    <sheetView workbookViewId="0">
      <selection activeCell="R10" sqref="R10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0</v>
      </c>
      <c r="B2">
        <f>A2+273.13</f>
        <v>273.13</v>
      </c>
      <c r="E2">
        <v>109600</v>
      </c>
      <c r="F2" s="1">
        <v>1.976E+22</v>
      </c>
      <c r="M2" s="8">
        <f>F2*EXP(-E2/($D$3*B2))</f>
        <v>21.658541708438012</v>
      </c>
      <c r="N2" s="9">
        <f>$H$3*EXP(-$G$3/($D$3*B2))</f>
        <v>17.991909643451766</v>
      </c>
      <c r="O2" s="10">
        <f>$J$3*EXP(-$I$3/($D$3*B2))</f>
        <v>12579.900220033578</v>
      </c>
      <c r="P2" s="4">
        <f>($C$3-(20.9/(2*$O$3)))/(368.86-(20.9/(2*$O$3)))</f>
        <v>2.5122440650138551</v>
      </c>
      <c r="Q2" s="4">
        <f>(M2*(1+($L$3/N2))+$K$3)/(M2*(1+($L$3/N2))+$C$3)</f>
        <v>0.42700067568787886</v>
      </c>
      <c r="R2" s="12">
        <f>P2*Q2</f>
        <v>1.0727299132537795</v>
      </c>
    </row>
    <row r="3" spans="1:18">
      <c r="A3">
        <v>1</v>
      </c>
      <c r="B3">
        <f>A3+273.13</f>
        <v>274.13</v>
      </c>
      <c r="C3">
        <v>926.66499999999996</v>
      </c>
      <c r="D3">
        <v>8.3143999999999991</v>
      </c>
      <c r="E3">
        <v>109600</v>
      </c>
      <c r="F3" s="1">
        <v>1.976E+22</v>
      </c>
      <c r="G3">
        <v>13913.5</v>
      </c>
      <c r="H3" s="1">
        <v>8240</v>
      </c>
      <c r="I3">
        <v>-42896.9</v>
      </c>
      <c r="J3">
        <v>7.8700000000000002E-5</v>
      </c>
      <c r="K3">
        <v>368.86</v>
      </c>
      <c r="L3">
        <v>20.9</v>
      </c>
      <c r="M3" s="8">
        <f>F3*EXP(-E3/($D$3*B3))</f>
        <v>25.827945472033164</v>
      </c>
      <c r="N3" s="9">
        <f>$H$3*EXP(-$G$3/($D$3*B3))</f>
        <v>18.398558046227159</v>
      </c>
      <c r="O3" s="10">
        <f>$J$3*EXP(-$I$3/($D$3*B3))</f>
        <v>11742.237902365887</v>
      </c>
      <c r="P3" s="4">
        <f>($C$3-(20.9/(2*$O$3)))/(368.86-(20.9/(2*$O$3)))</f>
        <v>2.5122440650138551</v>
      </c>
      <c r="Q3" s="4">
        <f>(M3*(1+($L$3/N3))+$K$3)/(M3*(1+($L$3/N3))+$C$3)</f>
        <v>0.43187351777145172</v>
      </c>
      <c r="R3" s="12">
        <f>P3*Q3</f>
        <v>1.0849716818579853</v>
      </c>
    </row>
    <row r="4" spans="1:18">
      <c r="A4">
        <v>2</v>
      </c>
      <c r="B4">
        <f t="shared" ref="B4:B47" si="0">A4+273.13</f>
        <v>275.13</v>
      </c>
      <c r="E4">
        <v>109600</v>
      </c>
      <c r="F4" s="1">
        <v>1.976E+22</v>
      </c>
      <c r="M4" s="8">
        <f t="shared" ref="M4:M47" si="1">F4*EXP(-E4/($D$3*B4))</f>
        <v>30.760592413417303</v>
      </c>
      <c r="N4" s="9">
        <f t="shared" ref="N4:N47" si="2">$H$3*EXP(-$G$3/($D$3*B4))</f>
        <v>18.811340893689856</v>
      </c>
      <c r="O4" s="10">
        <f t="shared" ref="O4:O47" si="3">$J$3*EXP(-$I$3/($D$3*B4))</f>
        <v>10965.844848356583</v>
      </c>
      <c r="P4" s="4">
        <f t="shared" ref="P4:P47" si="4">($C$3-(20.9/(2*$O$3)))/(368.86-(20.9/(2*$O$3)))</f>
        <v>2.5122440650138551</v>
      </c>
      <c r="Q4" s="4">
        <f t="shared" ref="Q4:Q47" si="5">(M4*(1+($L$3/N4))+$K$3)/(M4*(1+($L$3/N4))+$C$3)</f>
        <v>0.43747064908379601</v>
      </c>
      <c r="R4" s="12">
        <f t="shared" ref="R4:R47" si="6">P4*Q4</f>
        <v>1.0990330417785255</v>
      </c>
    </row>
    <row r="5" spans="1:18">
      <c r="A5">
        <v>3</v>
      </c>
      <c r="B5">
        <f t="shared" si="0"/>
        <v>276.13</v>
      </c>
      <c r="E5">
        <v>109600</v>
      </c>
      <c r="F5" s="1">
        <v>1.976E+22</v>
      </c>
      <c r="M5" s="8">
        <f t="shared" si="1"/>
        <v>36.588933729151904</v>
      </c>
      <c r="N5" s="9">
        <f t="shared" si="2"/>
        <v>19.230294137202733</v>
      </c>
      <c r="O5" s="10">
        <f t="shared" si="3"/>
        <v>10245.861911529615</v>
      </c>
      <c r="P5" s="4">
        <f t="shared" si="4"/>
        <v>2.5122440650138551</v>
      </c>
      <c r="Q5" s="4">
        <f t="shared" si="5"/>
        <v>0.44387437110974831</v>
      </c>
      <c r="R5" s="12">
        <f t="shared" si="6"/>
        <v>1.1151207544322226</v>
      </c>
    </row>
    <row r="6" spans="1:18">
      <c r="A6">
        <v>4</v>
      </c>
      <c r="B6">
        <f t="shared" si="0"/>
        <v>277.13</v>
      </c>
      <c r="E6">
        <v>109600</v>
      </c>
      <c r="F6" s="1">
        <v>1.976E+22</v>
      </c>
      <c r="M6" s="8">
        <f t="shared" si="1"/>
        <v>43.467132117698426</v>
      </c>
      <c r="N6" s="9">
        <f t="shared" si="2"/>
        <v>19.655453249744603</v>
      </c>
      <c r="O6" s="10">
        <f t="shared" si="3"/>
        <v>9577.8438007517852</v>
      </c>
      <c r="P6" s="4">
        <f t="shared" si="4"/>
        <v>2.5122440650138551</v>
      </c>
      <c r="Q6" s="4">
        <f t="shared" si="5"/>
        <v>0.45116921871169285</v>
      </c>
      <c r="R6" s="12">
        <f t="shared" si="6"/>
        <v>1.1334471920253884</v>
      </c>
    </row>
    <row r="7" spans="1:18">
      <c r="A7">
        <v>5</v>
      </c>
      <c r="B7">
        <f t="shared" si="0"/>
        <v>278.13</v>
      </c>
      <c r="E7">
        <v>109600</v>
      </c>
      <c r="F7" s="1">
        <v>1.976E+22</v>
      </c>
      <c r="M7" s="8">
        <f t="shared" si="1"/>
        <v>51.574409246529676</v>
      </c>
      <c r="N7" s="9">
        <f t="shared" si="2"/>
        <v>20.086853223662629</v>
      </c>
      <c r="O7" s="10">
        <f t="shared" si="3"/>
        <v>8957.7215076906832</v>
      </c>
      <c r="P7" s="4">
        <f t="shared" si="4"/>
        <v>2.5122440650138551</v>
      </c>
      <c r="Q7" s="4">
        <f t="shared" si="5"/>
        <v>0.45943975302720402</v>
      </c>
      <c r="R7" s="12">
        <f t="shared" si="6"/>
        <v>1.1542247927740248</v>
      </c>
    </row>
    <row r="8" spans="1:18">
      <c r="A8">
        <v>6</v>
      </c>
      <c r="B8">
        <f t="shared" si="0"/>
        <v>279.13</v>
      </c>
      <c r="E8">
        <v>109600</v>
      </c>
      <c r="F8" s="1">
        <v>1.976E+22</v>
      </c>
      <c r="M8" s="8">
        <f t="shared" si="1"/>
        <v>61.118876179457168</v>
      </c>
      <c r="N8" s="9">
        <f t="shared" si="2"/>
        <v>20.524528568581101</v>
      </c>
      <c r="O8" s="10">
        <f t="shared" si="3"/>
        <v>8381.7683486033657</v>
      </c>
      <c r="P8" s="4">
        <f t="shared" si="4"/>
        <v>2.5122440650138551</v>
      </c>
      <c r="Q8" s="4">
        <f t="shared" si="5"/>
        <v>0.46876769074897806</v>
      </c>
      <c r="R8" s="12">
        <f t="shared" si="6"/>
        <v>1.1776588489543705</v>
      </c>
    </row>
    <row r="9" spans="1:18">
      <c r="A9">
        <v>7</v>
      </c>
      <c r="B9">
        <f t="shared" si="0"/>
        <v>280.13</v>
      </c>
      <c r="E9">
        <v>109600</v>
      </c>
      <c r="F9" s="1">
        <v>1.976E+22</v>
      </c>
      <c r="M9" s="8">
        <f t="shared" si="1"/>
        <v>72.341911559436838</v>
      </c>
      <c r="N9" s="9">
        <f t="shared" si="2"/>
        <v>20.968513309465255</v>
      </c>
      <c r="O9" s="10">
        <f t="shared" si="3"/>
        <v>7846.5692538635676</v>
      </c>
      <c r="P9" s="4">
        <f t="shared" si="4"/>
        <v>2.5122440650138551</v>
      </c>
      <c r="Q9" s="4">
        <f t="shared" si="5"/>
        <v>0.47922834827135308</v>
      </c>
      <c r="R9" s="12">
        <f t="shared" si="6"/>
        <v>1.2039385737310995</v>
      </c>
    </row>
    <row r="10" spans="1:18">
      <c r="A10">
        <v>8</v>
      </c>
      <c r="B10">
        <f t="shared" si="0"/>
        <v>281.13</v>
      </c>
      <c r="E10">
        <v>109600</v>
      </c>
      <c r="F10" s="1">
        <v>1.976E+22</v>
      </c>
      <c r="M10" s="8">
        <f t="shared" si="1"/>
        <v>85.523160361928973</v>
      </c>
      <c r="N10" s="9">
        <f t="shared" si="2"/>
        <v>21.418840984836606</v>
      </c>
      <c r="O10" s="10">
        <f t="shared" si="3"/>
        <v>7348.9929776793833</v>
      </c>
      <c r="P10" s="4">
        <f t="shared" si="4"/>
        <v>2.5122440650138551</v>
      </c>
      <c r="Q10" s="4">
        <f t="shared" si="5"/>
        <v>0.49088643952646616</v>
      </c>
      <c r="R10" s="12">
        <f t="shared" si="6"/>
        <v>1.2332265442961472</v>
      </c>
    </row>
    <row r="11" spans="1:18">
      <c r="A11">
        <v>9</v>
      </c>
      <c r="B11">
        <f t="shared" si="0"/>
        <v>282.13</v>
      </c>
      <c r="E11">
        <v>109600</v>
      </c>
      <c r="F11" s="1">
        <v>1.976E+22</v>
      </c>
      <c r="M11" s="8">
        <f t="shared" si="1"/>
        <v>100.98623496010441</v>
      </c>
      <c r="N11" s="9">
        <f t="shared" si="2"/>
        <v>21.875544645137971</v>
      </c>
      <c r="O11" s="10">
        <f t="shared" si="3"/>
        <v>6886.1669351439277</v>
      </c>
      <c r="P11" s="4">
        <f t="shared" si="4"/>
        <v>2.5122440650138551</v>
      </c>
      <c r="Q11" s="4">
        <f t="shared" si="5"/>
        <v>0.50379134835329853</v>
      </c>
      <c r="R11" s="12">
        <f t="shared" si="6"/>
        <v>1.2656468249059019</v>
      </c>
    </row>
    <row r="12" spans="1:18">
      <c r="A12">
        <v>10</v>
      </c>
      <c r="B12">
        <f t="shared" si="0"/>
        <v>283.13</v>
      </c>
      <c r="E12">
        <v>109600</v>
      </c>
      <c r="F12" s="1">
        <v>1.976E+22</v>
      </c>
      <c r="M12" s="8">
        <f t="shared" si="1"/>
        <v>119.10521016790854</v>
      </c>
      <c r="N12" s="9">
        <f t="shared" si="2"/>
        <v>22.338656851245155</v>
      </c>
      <c r="O12" s="10">
        <f t="shared" si="3"/>
        <v>6455.4544046093906</v>
      </c>
      <c r="P12" s="4">
        <f t="shared" si="4"/>
        <v>2.5122440650138551</v>
      </c>
      <c r="Q12" s="4">
        <f t="shared" si="5"/>
        <v>0.51797209647572784</v>
      </c>
      <c r="R12" s="12">
        <f t="shared" si="6"/>
        <v>1.3012723252139313</v>
      </c>
    </row>
    <row r="13" spans="1:18">
      <c r="A13">
        <v>11</v>
      </c>
      <c r="B13">
        <f t="shared" si="0"/>
        <v>284.13</v>
      </c>
      <c r="E13">
        <v>109600</v>
      </c>
      <c r="F13" s="1">
        <v>1.976E+22</v>
      </c>
      <c r="M13" s="8">
        <f t="shared" si="1"/>
        <v>140.31201495070815</v>
      </c>
      <c r="N13" s="9">
        <f t="shared" si="2"/>
        <v>22.808209673122942</v>
      </c>
      <c r="O13" s="10">
        <f t="shared" si="3"/>
        <v>6054.433860820498</v>
      </c>
      <c r="P13" s="4">
        <f t="shared" si="4"/>
        <v>2.5122440650138551</v>
      </c>
      <c r="Q13" s="4">
        <f t="shared" si="5"/>
        <v>0.5334323373448292</v>
      </c>
      <c r="R13" s="12">
        <f t="shared" si="6"/>
        <v>1.3401122235810157</v>
      </c>
    </row>
    <row r="14" spans="1:18">
      <c r="A14">
        <v>12</v>
      </c>
      <c r="B14">
        <f t="shared" si="0"/>
        <v>285.13</v>
      </c>
      <c r="E14">
        <v>109600</v>
      </c>
      <c r="F14" s="1">
        <v>1.976E+22</v>
      </c>
      <c r="M14" s="8">
        <f t="shared" si="1"/>
        <v>165.10483572548031</v>
      </c>
      <c r="N14" s="9">
        <f t="shared" si="2"/>
        <v>23.284234688622881</v>
      </c>
      <c r="O14" s="10">
        <f t="shared" si="3"/>
        <v>5680.8802286809942</v>
      </c>
      <c r="P14" s="4">
        <f t="shared" si="4"/>
        <v>2.5122440650138551</v>
      </c>
      <c r="Q14" s="4">
        <f t="shared" si="5"/>
        <v>0.5501458083037194</v>
      </c>
      <c r="R14" s="12">
        <f t="shared" si="6"/>
        <v>1.382100541803269</v>
      </c>
    </row>
    <row r="15" spans="1:18">
      <c r="A15">
        <v>13</v>
      </c>
      <c r="B15">
        <f t="shared" si="0"/>
        <v>286.13</v>
      </c>
      <c r="E15">
        <v>109600</v>
      </c>
      <c r="F15" s="1">
        <v>1.976E+22</v>
      </c>
      <c r="M15" s="8">
        <f t="shared" si="1"/>
        <v>194.05765973195497</v>
      </c>
      <c r="N15" s="9">
        <f t="shared" si="2"/>
        <v>23.766762982419973</v>
      </c>
      <c r="O15" s="10">
        <f t="shared" si="3"/>
        <v>5332.7478692984678</v>
      </c>
      <c r="P15" s="4">
        <f t="shared" si="4"/>
        <v>2.5122440650138551</v>
      </c>
      <c r="Q15" s="4">
        <f t="shared" si="5"/>
        <v>0.56805274694348729</v>
      </c>
      <c r="R15" s="12">
        <f t="shared" si="6"/>
        <v>1.4270871421235933</v>
      </c>
    </row>
    <row r="16" spans="1:18">
      <c r="A16">
        <v>14</v>
      </c>
      <c r="B16">
        <f t="shared" si="0"/>
        <v>287.13</v>
      </c>
      <c r="E16">
        <v>109600</v>
      </c>
      <c r="F16" s="1">
        <v>1.976E+22</v>
      </c>
      <c r="M16" s="8">
        <f t="shared" si="1"/>
        <v>227.83110197239378</v>
      </c>
      <c r="N16" s="9">
        <f t="shared" si="2"/>
        <v>24.25582514508633</v>
      </c>
      <c r="O16" s="10">
        <f t="shared" si="3"/>
        <v>5008.1551293632911</v>
      </c>
      <c r="P16" s="4">
        <f t="shared" si="4"/>
        <v>2.5122440650138551</v>
      </c>
      <c r="Q16" s="4">
        <f t="shared" si="5"/>
        <v>0.58705779755018483</v>
      </c>
      <c r="R16" s="12">
        <f t="shared" si="6"/>
        <v>1.4748324677155571</v>
      </c>
    </row>
    <row r="17" spans="1:18">
      <c r="A17">
        <v>15</v>
      </c>
      <c r="B17">
        <f t="shared" si="0"/>
        <v>288.13</v>
      </c>
      <c r="E17">
        <v>59400</v>
      </c>
      <c r="F17" s="1">
        <v>24190000000000</v>
      </c>
      <c r="M17" s="8">
        <f t="shared" si="1"/>
        <v>412.31707536269965</v>
      </c>
      <c r="N17" s="9">
        <f t="shared" si="2"/>
        <v>24.751451272298272</v>
      </c>
      <c r="O17" s="10">
        <f t="shared" si="3"/>
        <v>4705.3703022335503</v>
      </c>
      <c r="P17" s="4">
        <f t="shared" si="4"/>
        <v>2.5122440650138551</v>
      </c>
      <c r="Q17" s="4">
        <f t="shared" si="5"/>
        <v>0.6693784589464562</v>
      </c>
      <c r="R17" s="12">
        <f t="shared" si="6"/>
        <v>1.6816420607363551</v>
      </c>
    </row>
    <row r="18" spans="1:18">
      <c r="A18">
        <v>16</v>
      </c>
      <c r="B18">
        <f t="shared" si="0"/>
        <v>289.13</v>
      </c>
      <c r="E18">
        <v>59400</v>
      </c>
      <c r="F18" s="1">
        <v>24190000000000</v>
      </c>
      <c r="M18" s="8">
        <f t="shared" si="1"/>
        <v>449.23696305380332</v>
      </c>
      <c r="N18" s="9">
        <f t="shared" si="2"/>
        <v>25.253670964175484</v>
      </c>
      <c r="O18" s="10">
        <f t="shared" si="3"/>
        <v>4422.7988645548076</v>
      </c>
      <c r="P18" s="4">
        <f t="shared" si="4"/>
        <v>2.5122440650138551</v>
      </c>
      <c r="Q18" s="4">
        <f t="shared" si="5"/>
        <v>0.68083327288336726</v>
      </c>
      <c r="R18" s="12">
        <f t="shared" si="6"/>
        <v>1.7104193490651978</v>
      </c>
    </row>
    <row r="19" spans="1:18">
      <c r="A19">
        <v>17</v>
      </c>
      <c r="B19">
        <f t="shared" si="0"/>
        <v>290.13</v>
      </c>
      <c r="E19">
        <v>59400</v>
      </c>
      <c r="F19" s="1">
        <v>24190000000000</v>
      </c>
      <c r="M19" s="8">
        <f t="shared" si="1"/>
        <v>489.17347910662187</v>
      </c>
      <c r="N19" s="9">
        <f t="shared" si="2"/>
        <v>25.762513324748515</v>
      </c>
      <c r="O19" s="10">
        <f t="shared" si="3"/>
        <v>4158.9718660515846</v>
      </c>
      <c r="P19" s="4">
        <f t="shared" si="4"/>
        <v>2.5122440650138551</v>
      </c>
      <c r="Q19" s="4">
        <f t="shared" si="5"/>
        <v>0.69227667536257831</v>
      </c>
      <c r="R19" s="12">
        <f t="shared" si="6"/>
        <v>1.7391679690271606</v>
      </c>
    </row>
    <row r="20" spans="1:18">
      <c r="A20">
        <v>18</v>
      </c>
      <c r="B20">
        <f t="shared" si="0"/>
        <v>291.13</v>
      </c>
      <c r="E20">
        <v>59400</v>
      </c>
      <c r="F20" s="1">
        <v>24190000000000</v>
      </c>
      <c r="M20" s="8">
        <f t="shared" si="1"/>
        <v>532.34873770244894</v>
      </c>
      <c r="N20" s="9">
        <f t="shared" si="2"/>
        <v>26.27800696155284</v>
      </c>
      <c r="O20" s="10">
        <f t="shared" si="3"/>
        <v>3912.5353624674613</v>
      </c>
      <c r="P20" s="4">
        <f t="shared" si="4"/>
        <v>2.5122440650138551</v>
      </c>
      <c r="Q20" s="4">
        <f t="shared" si="5"/>
        <v>0.70367554748826988</v>
      </c>
      <c r="R20" s="12">
        <f t="shared" si="6"/>
        <v>1.7678047178727812</v>
      </c>
    </row>
    <row r="21" spans="1:18">
      <c r="A21">
        <v>19</v>
      </c>
      <c r="B21">
        <f t="shared" si="0"/>
        <v>292.13</v>
      </c>
      <c r="E21">
        <v>59400</v>
      </c>
      <c r="F21" s="1">
        <v>24190000000000</v>
      </c>
      <c r="M21" s="8">
        <f t="shared" si="1"/>
        <v>578.99933863843569</v>
      </c>
      <c r="N21" s="9">
        <f t="shared" si="2"/>
        <v>26.800179985346972</v>
      </c>
      <c r="O21" s="10">
        <f t="shared" si="3"/>
        <v>3682.2407926684727</v>
      </c>
      <c r="P21" s="4">
        <f t="shared" si="4"/>
        <v>2.5122440650138551</v>
      </c>
      <c r="Q21" s="4">
        <f t="shared" si="5"/>
        <v>0.71499764774305119</v>
      </c>
      <c r="R21" s="12">
        <f t="shared" si="6"/>
        <v>1.7962485970413473</v>
      </c>
    </row>
    <row r="22" spans="1:18">
      <c r="A22">
        <v>20</v>
      </c>
      <c r="B22" s="2">
        <f t="shared" si="0"/>
        <v>293.13</v>
      </c>
      <c r="E22">
        <v>59400</v>
      </c>
      <c r="F22" s="1">
        <v>24190000000000</v>
      </c>
      <c r="M22" s="8">
        <f t="shared" si="1"/>
        <v>629.37718313196945</v>
      </c>
      <c r="N22" s="9">
        <f t="shared" si="2"/>
        <v>27.329060009951217</v>
      </c>
      <c r="O22" s="10">
        <f t="shared" si="3"/>
        <v>3466.9362108017231</v>
      </c>
      <c r="P22" s="4">
        <f t="shared" si="4"/>
        <v>2.5122440650138551</v>
      </c>
      <c r="Q22" s="4">
        <f t="shared" si="5"/>
        <v>0.72621195891809431</v>
      </c>
      <c r="R22" s="12">
        <f t="shared" si="6"/>
        <v>1.8244216837340681</v>
      </c>
    </row>
    <row r="23" spans="1:18">
      <c r="A23">
        <v>21</v>
      </c>
      <c r="B23">
        <f t="shared" si="0"/>
        <v>294.13</v>
      </c>
      <c r="E23">
        <v>59400</v>
      </c>
      <c r="F23" s="1">
        <v>24190000000000</v>
      </c>
      <c r="M23" s="8">
        <f t="shared" si="1"/>
        <v>683.75032769467168</v>
      </c>
      <c r="N23" s="9">
        <f t="shared" si="2"/>
        <v>27.864674152205836</v>
      </c>
      <c r="O23" s="10">
        <f t="shared" si="3"/>
        <v>3265.5582932451593</v>
      </c>
      <c r="P23" s="4">
        <f t="shared" si="4"/>
        <v>2.5122440650138551</v>
      </c>
      <c r="Q23" s="4">
        <f t="shared" si="5"/>
        <v>0.73728900184568913</v>
      </c>
      <c r="R23" s="12">
        <f t="shared" si="6"/>
        <v>1.8522499190868218</v>
      </c>
    </row>
    <row r="24" spans="1:18">
      <c r="A24">
        <v>22</v>
      </c>
      <c r="B24">
        <f t="shared" si="0"/>
        <v>295.13</v>
      </c>
      <c r="E24">
        <v>59400</v>
      </c>
      <c r="F24" s="1">
        <v>24190000000000</v>
      </c>
      <c r="M24" s="8">
        <f t="shared" si="1"/>
        <v>742.40387743488486</v>
      </c>
      <c r="N24" s="9">
        <f t="shared" si="2"/>
        <v>28.407049032044885</v>
      </c>
      <c r="O24" s="10">
        <f t="shared" si="3"/>
        <v>3077.1250480100007</v>
      </c>
      <c r="P24" s="4">
        <f t="shared" si="4"/>
        <v>2.5122440650138551</v>
      </c>
      <c r="Q24" s="4">
        <f t="shared" si="5"/>
        <v>0.74820110991595234</v>
      </c>
      <c r="R24" s="12">
        <f t="shared" si="6"/>
        <v>1.8796637978231303</v>
      </c>
    </row>
    <row r="25" spans="1:18">
      <c r="A25">
        <v>23</v>
      </c>
      <c r="B25">
        <f t="shared" si="0"/>
        <v>296.13</v>
      </c>
      <c r="E25">
        <v>59400</v>
      </c>
      <c r="F25" s="1">
        <v>24190000000000</v>
      </c>
      <c r="M25" s="8">
        <f t="shared" si="1"/>
        <v>805.64092017752</v>
      </c>
      <c r="N25" s="9">
        <f t="shared" si="2"/>
        <v>28.956210772684223</v>
      </c>
      <c r="O25" s="10">
        <f t="shared" si="3"/>
        <v>2900.7291613615935</v>
      </c>
      <c r="P25" s="4">
        <f t="shared" si="4"/>
        <v>2.5122440650138551</v>
      </c>
      <c r="Q25" s="4">
        <f t="shared" si="5"/>
        <v>0.75892265992924668</v>
      </c>
      <c r="R25" s="12">
        <f t="shared" si="6"/>
        <v>1.9065989482117782</v>
      </c>
    </row>
    <row r="26" spans="1:18">
      <c r="A26">
        <v>24</v>
      </c>
      <c r="B26">
        <f t="shared" si="0"/>
        <v>297.13</v>
      </c>
      <c r="E26">
        <v>59400</v>
      </c>
      <c r="F26" s="1">
        <v>24190000000000</v>
      </c>
      <c r="M26" s="8">
        <f t="shared" si="1"/>
        <v>873.78350281958433</v>
      </c>
      <c r="N26" s="9">
        <f t="shared" si="2"/>
        <v>29.512185000920468</v>
      </c>
      <c r="O26" s="10">
        <f t="shared" si="3"/>
        <v>2735.5319227981322</v>
      </c>
      <c r="P26" s="4">
        <f t="shared" si="4"/>
        <v>2.5122440650138551</v>
      </c>
      <c r="Q26" s="4">
        <f t="shared" si="5"/>
        <v>0.76943025647977115</v>
      </c>
      <c r="R26" s="12">
        <f t="shared" si="6"/>
        <v>1.9329965952833934</v>
      </c>
    </row>
    <row r="27" spans="1:18">
      <c r="A27">
        <v>25</v>
      </c>
      <c r="B27">
        <f t="shared" si="0"/>
        <v>298.13</v>
      </c>
      <c r="E27">
        <v>59400</v>
      </c>
      <c r="F27" s="1">
        <v>24190000000000</v>
      </c>
      <c r="M27" s="8">
        <f t="shared" si="1"/>
        <v>947.17365136961246</v>
      </c>
      <c r="N27" s="9">
        <f t="shared" si="2"/>
        <v>30.074996847538976</v>
      </c>
      <c r="O27" s="10">
        <f t="shared" si="3"/>
        <v>2580.757675247422</v>
      </c>
      <c r="P27" s="4">
        <f t="shared" si="4"/>
        <v>2.5122440650138551</v>
      </c>
      <c r="Q27" s="4">
        <f t="shared" si="5"/>
        <v>0.7797028686968156</v>
      </c>
      <c r="R27" s="12">
        <f t="shared" si="6"/>
        <v>1.9588039043578522</v>
      </c>
    </row>
    <row r="28" spans="1:18">
      <c r="A28">
        <v>26</v>
      </c>
      <c r="B28">
        <f t="shared" si="0"/>
        <v>299.13</v>
      </c>
      <c r="E28">
        <v>59400</v>
      </c>
      <c r="F28" s="1">
        <v>24190000000000</v>
      </c>
      <c r="M28" s="8">
        <f t="shared" si="1"/>
        <v>1026.1744361484502</v>
      </c>
      <c r="N28" s="9">
        <f t="shared" si="2"/>
        <v>30.644670947828008</v>
      </c>
      <c r="O28" s="10">
        <f t="shared" si="3"/>
        <v>2435.6887424799088</v>
      </c>
      <c r="P28" s="4">
        <f t="shared" si="4"/>
        <v>2.5122440650138551</v>
      </c>
      <c r="Q28" s="4">
        <f t="shared" si="5"/>
        <v>0.78972191970958572</v>
      </c>
      <c r="R28" s="12">
        <f t="shared" si="6"/>
        <v>1.9839742058017549</v>
      </c>
    </row>
    <row r="29" spans="1:18">
      <c r="A29">
        <v>27</v>
      </c>
      <c r="B29">
        <f t="shared" si="0"/>
        <v>300.13</v>
      </c>
      <c r="E29">
        <v>59400</v>
      </c>
      <c r="F29" s="1">
        <v>24190000000000</v>
      </c>
      <c r="M29" s="8">
        <f t="shared" si="1"/>
        <v>1111.1710836585555</v>
      </c>
      <c r="N29" s="9">
        <f t="shared" si="2"/>
        <v>31.221231442196903</v>
      </c>
      <c r="O29" s="10">
        <f t="shared" si="3"/>
        <v>2299.6607903532122</v>
      </c>
      <c r="P29" s="4">
        <f t="shared" si="4"/>
        <v>2.5122440650138551</v>
      </c>
      <c r="Q29" s="4">
        <f t="shared" si="5"/>
        <v>0.7994713305844362</v>
      </c>
      <c r="R29" s="12">
        <f t="shared" si="6"/>
        <v>2.0084671054094798</v>
      </c>
    </row>
    <row r="30" spans="1:18">
      <c r="A30">
        <v>28</v>
      </c>
      <c r="B30">
        <f t="shared" si="0"/>
        <v>301.13</v>
      </c>
      <c r="E30">
        <v>59400</v>
      </c>
      <c r="F30" s="1">
        <v>24190000000000</v>
      </c>
      <c r="M30" s="8">
        <f t="shared" si="1"/>
        <v>1202.5721366578859</v>
      </c>
      <c r="N30" s="9">
        <f t="shared" si="2"/>
        <v>31.804701976895746</v>
      </c>
      <c r="O30" s="10">
        <f t="shared" si="3"/>
        <v>2172.0585826550064</v>
      </c>
      <c r="P30" s="4">
        <f t="shared" si="4"/>
        <v>2.5122440650138551</v>
      </c>
      <c r="Q30" s="4">
        <f t="shared" si="5"/>
        <v>0.80893752166072219</v>
      </c>
      <c r="R30" s="12">
        <f t="shared" si="6"/>
        <v>2.032248487759166</v>
      </c>
    </row>
    <row r="31" spans="1:18">
      <c r="A31">
        <v>29</v>
      </c>
      <c r="B31">
        <f t="shared" si="0"/>
        <v>302.13</v>
      </c>
      <c r="E31">
        <v>59400</v>
      </c>
      <c r="F31" s="1">
        <v>24190000000000</v>
      </c>
      <c r="M31" s="8">
        <f t="shared" si="1"/>
        <v>1300.8106640037633</v>
      </c>
      <c r="N31" s="9">
        <f t="shared" si="2"/>
        <v>32.395105704834052</v>
      </c>
      <c r="O31" s="10">
        <f t="shared" si="3"/>
        <v>2052.3120960459651</v>
      </c>
      <c r="P31" s="4">
        <f t="shared" si="4"/>
        <v>2.5122440650138551</v>
      </c>
      <c r="Q31" s="4">
        <f t="shared" si="5"/>
        <v>0.81810937515231663</v>
      </c>
      <c r="R31" s="12">
        <f t="shared" si="6"/>
        <v>2.0552904222586008</v>
      </c>
    </row>
    <row r="32" spans="1:18">
      <c r="A32">
        <v>30</v>
      </c>
      <c r="B32">
        <f t="shared" si="0"/>
        <v>303.13</v>
      </c>
      <c r="E32">
        <v>59400</v>
      </c>
      <c r="F32" s="1">
        <v>24190000000000</v>
      </c>
      <c r="M32" s="8">
        <f t="shared" si="1"/>
        <v>1406.3455218608274</v>
      </c>
      <c r="N32" s="9">
        <f t="shared" si="2"/>
        <v>32.992465286496603</v>
      </c>
      <c r="O32" s="10">
        <f t="shared" si="3"/>
        <v>1939.8929619665671</v>
      </c>
      <c r="P32" s="4">
        <f t="shared" si="4"/>
        <v>2.5122440650138551</v>
      </c>
      <c r="Q32" s="4">
        <f t="shared" si="5"/>
        <v>0.82697816357208542</v>
      </c>
      <c r="R32" s="12">
        <f t="shared" si="6"/>
        <v>2.0775709833300287</v>
      </c>
    </row>
    <row r="33" spans="1:18">
      <c r="A33">
        <v>31</v>
      </c>
      <c r="B33">
        <f t="shared" si="0"/>
        <v>304.13</v>
      </c>
      <c r="E33">
        <v>59400</v>
      </c>
      <c r="F33" s="1">
        <v>24190000000000</v>
      </c>
      <c r="M33" s="8">
        <f t="shared" si="1"/>
        <v>1519.6626678956063</v>
      </c>
      <c r="N33" s="9">
        <f t="shared" si="2"/>
        <v>33.596802890952922</v>
      </c>
      <c r="O33" s="10">
        <f t="shared" si="3"/>
        <v>1834.3112063998324</v>
      </c>
      <c r="P33" s="4">
        <f t="shared" si="4"/>
        <v>2.5122440650138551</v>
      </c>
      <c r="Q33" s="4">
        <f t="shared" si="5"/>
        <v>0.8355374489781644</v>
      </c>
      <c r="R33" s="12">
        <f t="shared" si="6"/>
        <v>2.0990739972922103</v>
      </c>
    </row>
    <row r="34" spans="1:18">
      <c r="A34">
        <v>32</v>
      </c>
      <c r="B34">
        <f t="shared" si="0"/>
        <v>305.13</v>
      </c>
      <c r="E34">
        <v>59400</v>
      </c>
      <c r="F34" s="1">
        <v>24190000000000</v>
      </c>
      <c r="M34" s="8">
        <f t="shared" si="1"/>
        <v>1641.2765301089689</v>
      </c>
      <c r="N34" s="9">
        <f t="shared" si="2"/>
        <v>34.208140196959761</v>
      </c>
      <c r="O34" s="10">
        <f t="shared" si="3"/>
        <v>1735.1122611104406</v>
      </c>
      <c r="P34" s="4">
        <f t="shared" si="4"/>
        <v>2.5122440650138551</v>
      </c>
      <c r="Q34" s="4">
        <f t="shared" si="5"/>
        <v>0.84378295824875349</v>
      </c>
      <c r="R34" s="12">
        <f t="shared" si="6"/>
        <v>2.1197887290202644</v>
      </c>
    </row>
    <row r="35" spans="1:18">
      <c r="A35">
        <v>33</v>
      </c>
      <c r="B35">
        <f t="shared" si="0"/>
        <v>306.13</v>
      </c>
      <c r="E35">
        <v>59400</v>
      </c>
      <c r="F35" s="1">
        <v>24190000000000</v>
      </c>
      <c r="M35" s="8">
        <f t="shared" si="1"/>
        <v>1771.7314319852239</v>
      </c>
      <c r="N35" s="9">
        <f t="shared" si="2"/>
        <v>34.826498394152438</v>
      </c>
      <c r="O35" s="10">
        <f t="shared" si="3"/>
        <v>1641.8742224417331</v>
      </c>
      <c r="P35" s="4">
        <f t="shared" si="4"/>
        <v>2.5122440650138551</v>
      </c>
      <c r="Q35" s="4">
        <f t="shared" si="5"/>
        <v>0.85171243959125953</v>
      </c>
      <c r="R35" s="12">
        <f t="shared" si="6"/>
        <v>2.1397095214616133</v>
      </c>
    </row>
    <row r="36" spans="1:18">
      <c r="A36">
        <v>34</v>
      </c>
      <c r="B36">
        <f t="shared" si="0"/>
        <v>307.13</v>
      </c>
      <c r="E36">
        <v>59400</v>
      </c>
      <c r="F36" s="1">
        <v>24190000000000</v>
      </c>
      <c r="M36" s="8">
        <f t="shared" si="1"/>
        <v>1911.6030756648013</v>
      </c>
      <c r="N36" s="9">
        <f t="shared" si="2"/>
        <v>35.451898184324548</v>
      </c>
      <c r="O36" s="10">
        <f t="shared" si="3"/>
        <v>1554.2053359712763</v>
      </c>
      <c r="P36" s="4">
        <f t="shared" si="4"/>
        <v>2.5122440650138551</v>
      </c>
      <c r="Q36" s="4">
        <f t="shared" si="5"/>
        <v>0.85932550531395469</v>
      </c>
      <c r="R36" s="12">
        <f t="shared" si="6"/>
        <v>2.1588354006400148</v>
      </c>
    </row>
    <row r="37" spans="1:18">
      <c r="A37">
        <v>35</v>
      </c>
      <c r="B37">
        <f t="shared" si="0"/>
        <v>308.13</v>
      </c>
      <c r="E37">
        <v>59400</v>
      </c>
      <c r="F37" s="1">
        <v>24190000000000</v>
      </c>
      <c r="M37" s="8">
        <f t="shared" si="1"/>
        <v>2061.5000848744121</v>
      </c>
      <c r="N37" s="9">
        <f t="shared" si="2"/>
        <v>36.084359782791942</v>
      </c>
      <c r="O37" s="10">
        <f t="shared" si="3"/>
        <v>1471.7416873295565</v>
      </c>
      <c r="P37" s="4">
        <f t="shared" si="4"/>
        <v>2.5122440650138551</v>
      </c>
      <c r="Q37" s="4">
        <f t="shared" si="5"/>
        <v>0.86662346556916914</v>
      </c>
      <c r="R37" s="12">
        <f t="shared" si="6"/>
        <v>2.1771696579778843</v>
      </c>
    </row>
    <row r="38" spans="1:18">
      <c r="A38">
        <v>36</v>
      </c>
      <c r="B38">
        <f t="shared" si="0"/>
        <v>309.13</v>
      </c>
      <c r="E38">
        <v>59400</v>
      </c>
      <c r="F38" s="1">
        <v>24190000000000</v>
      </c>
      <c r="M38" s="8">
        <f t="shared" si="1"/>
        <v>2222.0656093758425</v>
      </c>
      <c r="N38" s="9">
        <f t="shared" si="2"/>
        <v>36.723902919840818</v>
      </c>
      <c r="O38" s="10">
        <f t="shared" si="3"/>
        <v>1394.1450812955989</v>
      </c>
      <c r="P38" s="4">
        <f t="shared" si="4"/>
        <v>2.5122440650138551</v>
      </c>
      <c r="Q38" s="4">
        <f t="shared" si="5"/>
        <v>0.87360915735276323</v>
      </c>
      <c r="R38" s="12">
        <f t="shared" si="6"/>
        <v>2.1947194207012344</v>
      </c>
    </row>
    <row r="39" spans="1:18">
      <c r="A39">
        <v>37</v>
      </c>
      <c r="B39">
        <f t="shared" si="0"/>
        <v>310.13</v>
      </c>
      <c r="E39">
        <v>59400</v>
      </c>
      <c r="F39" s="1">
        <v>24190000000000</v>
      </c>
      <c r="M39" s="8">
        <f t="shared" si="1"/>
        <v>2393.9789927207162</v>
      </c>
      <c r="N39" s="9">
        <f t="shared" si="2"/>
        <v>37.370546842255408</v>
      </c>
      <c r="O39" s="10">
        <f t="shared" si="3"/>
        <v>1321.1010929184993</v>
      </c>
      <c r="P39" s="4">
        <f t="shared" si="4"/>
        <v>2.5122440650138551</v>
      </c>
      <c r="Q39" s="4">
        <f t="shared" si="5"/>
        <v>0.88028677254996468</v>
      </c>
      <c r="R39" s="12">
        <f t="shared" si="6"/>
        <v>2.21149521984885</v>
      </c>
    </row>
    <row r="40" spans="1:18">
      <c r="A40">
        <v>38</v>
      </c>
      <c r="B40">
        <f t="shared" si="0"/>
        <v>311.13</v>
      </c>
      <c r="E40">
        <v>59400</v>
      </c>
      <c r="F40" s="1">
        <v>24190000000000</v>
      </c>
      <c r="M40" s="8">
        <f t="shared" si="1"/>
        <v>2577.9575051252887</v>
      </c>
      <c r="N40" s="9">
        <f t="shared" si="2"/>
        <v>38.024310314925359</v>
      </c>
      <c r="O40" s="10">
        <f t="shared" si="3"/>
        <v>1252.3172758917246</v>
      </c>
      <c r="P40" s="4">
        <f t="shared" si="4"/>
        <v>2.5122440650138551</v>
      </c>
      <c r="Q40" s="4">
        <f t="shared" si="5"/>
        <v>0.88666168828429781</v>
      </c>
      <c r="R40" s="12">
        <f t="shared" si="6"/>
        <v>2.227510564067392</v>
      </c>
    </row>
    <row r="41" spans="1:18">
      <c r="A41">
        <v>39</v>
      </c>
      <c r="B41">
        <f t="shared" si="0"/>
        <v>312.13</v>
      </c>
      <c r="E41">
        <v>59400</v>
      </c>
      <c r="F41" s="1">
        <v>24190000000000</v>
      </c>
      <c r="M41" s="8">
        <f t="shared" si="1"/>
        <v>2774.7581433040073</v>
      </c>
      <c r="N41" s="9">
        <f t="shared" si="2"/>
        <v>38.685211622528719</v>
      </c>
      <c r="O41" s="10">
        <f t="shared" si="3"/>
        <v>1187.5215147443714</v>
      </c>
      <c r="P41" s="4">
        <f t="shared" si="4"/>
        <v>2.5122440650138551</v>
      </c>
      <c r="Q41" s="4">
        <f t="shared" si="5"/>
        <v>0.89274030228153523</v>
      </c>
      <c r="R41" s="12">
        <f t="shared" si="6"/>
        <v>2.2427815260054618</v>
      </c>
    </row>
    <row r="42" spans="1:18">
      <c r="A42">
        <v>40</v>
      </c>
      <c r="B42">
        <f t="shared" si="0"/>
        <v>313.13</v>
      </c>
      <c r="E42">
        <v>59400</v>
      </c>
      <c r="F42" s="1">
        <v>24190000000000</v>
      </c>
      <c r="M42" s="8">
        <f t="shared" si="1"/>
        <v>2985.1794991269462</v>
      </c>
      <c r="N42" s="9">
        <f t="shared" si="2"/>
        <v>39.353268571289654</v>
      </c>
      <c r="O42" s="10">
        <f t="shared" si="3"/>
        <v>1126.4605086231827</v>
      </c>
      <c r="P42" s="4">
        <f t="shared" si="4"/>
        <v>2.5122440650138551</v>
      </c>
      <c r="Q42" s="4">
        <f t="shared" si="5"/>
        <v>0.89852987542697604</v>
      </c>
      <c r="R42" s="12">
        <f t="shared" si="6"/>
        <v>2.2573263467790592</v>
      </c>
    </row>
    <row r="43" spans="1:18">
      <c r="A43">
        <v>41</v>
      </c>
      <c r="B43">
        <f t="shared" si="0"/>
        <v>314.13</v>
      </c>
      <c r="E43">
        <v>59400</v>
      </c>
      <c r="F43" s="1">
        <v>24190000000000</v>
      </c>
      <c r="M43" s="8">
        <f t="shared" si="1"/>
        <v>3210.0636989896525</v>
      </c>
      <c r="N43" s="9">
        <f t="shared" si="2"/>
        <v>40.028498490808502</v>
      </c>
      <c r="O43" s="10">
        <f t="shared" si="3"/>
        <v>1068.8983755350446</v>
      </c>
      <c r="P43" s="4">
        <f t="shared" si="4"/>
        <v>2.5122440650138551</v>
      </c>
      <c r="Q43" s="4">
        <f t="shared" si="5"/>
        <v>0.90403838318912111</v>
      </c>
      <c r="R43" s="12">
        <f t="shared" si="6"/>
        <v>2.2711650627115909</v>
      </c>
    </row>
    <row r="44" spans="1:18">
      <c r="A44">
        <v>42</v>
      </c>
      <c r="B44">
        <f t="shared" si="0"/>
        <v>315.13</v>
      </c>
      <c r="E44">
        <v>59400</v>
      </c>
      <c r="F44" s="1">
        <v>24190000000000</v>
      </c>
      <c r="M44" s="8">
        <f t="shared" si="1"/>
        <v>3450.2984158089248</v>
      </c>
      <c r="N44" s="9">
        <f t="shared" si="2"/>
        <v>40.710918235961465</v>
      </c>
      <c r="O44" s="10">
        <f t="shared" si="3"/>
        <v>1014.6153669119818</v>
      </c>
      <c r="P44" s="4">
        <f t="shared" si="4"/>
        <v>2.5122440650138551</v>
      </c>
      <c r="Q44" s="4">
        <f t="shared" si="5"/>
        <v>0.90927437711878256</v>
      </c>
      <c r="R44" s="12">
        <f t="shared" si="6"/>
        <v>2.2843191573858315</v>
      </c>
    </row>
    <row r="45" spans="1:18">
      <c r="A45">
        <v>43</v>
      </c>
      <c r="B45">
        <f t="shared" si="0"/>
        <v>316.13</v>
      </c>
      <c r="E45">
        <v>59400</v>
      </c>
      <c r="F45" s="1">
        <v>24190000000000</v>
      </c>
      <c r="M45" s="8">
        <f t="shared" si="1"/>
        <v>3706.8189555810418</v>
      </c>
      <c r="N45" s="9">
        <f t="shared" si="2"/>
        <v>41.400544188868857</v>
      </c>
      <c r="O45" s="10">
        <f t="shared" si="3"/>
        <v>963.40668326028117</v>
      </c>
      <c r="P45" s="4">
        <f t="shared" si="4"/>
        <v>2.5122440650138551</v>
      </c>
      <c r="Q45" s="4">
        <f t="shared" si="5"/>
        <v>0.91424685721782473</v>
      </c>
      <c r="R45" s="12">
        <f t="shared" si="6"/>
        <v>2.2968112410030495</v>
      </c>
    </row>
    <row r="46" spans="1:18">
      <c r="A46">
        <v>44</v>
      </c>
      <c r="B46">
        <f t="shared" si="0"/>
        <v>317.13</v>
      </c>
      <c r="E46">
        <v>59400</v>
      </c>
      <c r="F46" s="1">
        <v>24190000000000</v>
      </c>
      <c r="M46" s="8">
        <f t="shared" si="1"/>
        <v>3980.610420462071</v>
      </c>
      <c r="N46" s="9">
        <f t="shared" si="2"/>
        <v>42.097392260929041</v>
      </c>
      <c r="O46" s="10">
        <f t="shared" si="3"/>
        <v>915.08138247123543</v>
      </c>
      <c r="P46" s="4">
        <f t="shared" si="4"/>
        <v>2.5122440650138551</v>
      </c>
      <c r="Q46" s="4">
        <f t="shared" si="5"/>
        <v>0.91896515561061354</v>
      </c>
      <c r="R46" s="12">
        <f t="shared" si="6"/>
        <v>2.3086647581372977</v>
      </c>
    </row>
    <row r="47" spans="1:18">
      <c r="A47">
        <v>45</v>
      </c>
      <c r="B47">
        <f t="shared" si="0"/>
        <v>318.13</v>
      </c>
      <c r="E47">
        <v>59400</v>
      </c>
      <c r="F47" s="1">
        <v>24190000000000</v>
      </c>
      <c r="M47" s="8">
        <f t="shared" si="1"/>
        <v>4272.7099503521886</v>
      </c>
      <c r="N47" s="9">
        <f t="shared" si="2"/>
        <v>42.8014778949168</v>
      </c>
      <c r="O47" s="10">
        <f t="shared" si="3"/>
        <v>869.46137311085033</v>
      </c>
      <c r="P47" s="4">
        <f t="shared" si="4"/>
        <v>2.5122440650138551</v>
      </c>
      <c r="Q47" s="4">
        <f t="shared" si="5"/>
        <v>0.92343883164502327</v>
      </c>
      <c r="R47" s="12">
        <f t="shared" si="6"/>
        <v>2.3199037242035381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666.423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1.8067118091765362</v>
      </c>
      <c r="Q2" s="4">
        <f>(M2*(1+($L$2/N2))+$K$2)/(M2*(1+($L$2/N2))+$C$2)</f>
        <v>0.58762894993717374</v>
      </c>
      <c r="R2" s="12">
        <f>P2*Q2</f>
        <v>1.0616761632654994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1.8067118091765362</v>
      </c>
      <c r="Q3" s="4">
        <f t="shared" ref="Q3:Q46" si="5">(M3*(1+($L$2/N3))+$K$2)/(M3*(1+($L$2/N3))+$C$2)</f>
        <v>0.59313721568214373</v>
      </c>
      <c r="R3" s="12">
        <f t="shared" ref="R3:R46" si="6">P3*Q3</f>
        <v>1.0716280120350192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1.8067118091765362</v>
      </c>
      <c r="Q4" s="4">
        <f t="shared" si="5"/>
        <v>0.59939161847268052</v>
      </c>
      <c r="R4" s="12">
        <f t="shared" si="6"/>
        <v>1.0829279154160287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1.8067118091765362</v>
      </c>
      <c r="Q5" s="4">
        <f t="shared" si="5"/>
        <v>0.60645516124584009</v>
      </c>
      <c r="R5" s="12">
        <f t="shared" si="6"/>
        <v>1.0956897015589198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1.8067118091765362</v>
      </c>
      <c r="Q6" s="4">
        <f t="shared" si="5"/>
        <v>0.61438568456065756</v>
      </c>
      <c r="R6" s="12">
        <f t="shared" si="6"/>
        <v>1.1100178716847502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1.8067118091765362</v>
      </c>
      <c r="Q7" s="4">
        <f t="shared" si="5"/>
        <v>0.62323250281590714</v>
      </c>
      <c r="R7" s="12">
        <f t="shared" si="6"/>
        <v>1.1260015227001483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1.8067118091765362</v>
      </c>
      <c r="Q8" s="4">
        <f t="shared" si="5"/>
        <v>0.63303262581528608</v>
      </c>
      <c r="R8" s="12">
        <f t="shared" si="6"/>
        <v>1.1437075206545089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1.8067118091765362</v>
      </c>
      <c r="Q9" s="4">
        <f t="shared" si="5"/>
        <v>0.64380675209696825</v>
      </c>
      <c r="R9" s="12">
        <f t="shared" si="6"/>
        <v>1.1631732618411832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1.8067118091765362</v>
      </c>
      <c r="Q10" s="4">
        <f t="shared" si="5"/>
        <v>0.65555531085923069</v>
      </c>
      <c r="R10" s="12">
        <f t="shared" si="6"/>
        <v>1.1843995216977672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1.8067118091765362</v>
      </c>
      <c r="Q11" s="4">
        <f t="shared" si="5"/>
        <v>0.66825491253250158</v>
      </c>
      <c r="R11" s="12">
        <f t="shared" si="6"/>
        <v>1.207344042012704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1.8067118091765362</v>
      </c>
      <c r="Q12" s="4">
        <f t="shared" si="5"/>
        <v>0.68185562518311771</v>
      </c>
      <c r="R12" s="12">
        <f t="shared" si="6"/>
        <v>1.2319166101717887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1.8067118091765362</v>
      </c>
      <c r="Q13" s="4">
        <f t="shared" si="5"/>
        <v>0.69627950409709483</v>
      </c>
      <c r="R13" s="12">
        <f t="shared" si="6"/>
        <v>1.2579764025398037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1.8067118091765362</v>
      </c>
      <c r="Q14" s="4">
        <f t="shared" si="5"/>
        <v>0.71142074733855898</v>
      </c>
      <c r="R14" s="12">
        <f t="shared" si="6"/>
        <v>1.2853322655097714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1.8067118091765362</v>
      </c>
      <c r="Q15" s="4">
        <f t="shared" si="5"/>
        <v>0.72714772267376948</v>
      </c>
      <c r="R15" s="12">
        <f t="shared" si="6"/>
        <v>1.3137463775705243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1.8067118091765362</v>
      </c>
      <c r="Q16" s="4">
        <f t="shared" si="5"/>
        <v>0.79146169471275241</v>
      </c>
      <c r="R16" s="12">
        <f t="shared" si="6"/>
        <v>1.4299431903484043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1.8067118091765362</v>
      </c>
      <c r="Q17" s="4">
        <f t="shared" si="5"/>
        <v>0.79995086556040529</v>
      </c>
      <c r="R17" s="12">
        <f t="shared" si="6"/>
        <v>1.445280675568976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1.8067118091765362</v>
      </c>
      <c r="Q18" s="4">
        <f t="shared" si="5"/>
        <v>0.80832579151988171</v>
      </c>
      <c r="R18" s="12">
        <f t="shared" si="6"/>
        <v>1.4604117532009411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1.8067118091765362</v>
      </c>
      <c r="Q19" s="4">
        <f t="shared" si="5"/>
        <v>0.81656496078001195</v>
      </c>
      <c r="R19" s="12">
        <f t="shared" si="6"/>
        <v>1.4752975576010228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1.8067118091765362</v>
      </c>
      <c r="Q20" s="4">
        <f t="shared" si="5"/>
        <v>0.82464858483131487</v>
      </c>
      <c r="R20" s="12">
        <f t="shared" si="6"/>
        <v>1.4899023366354551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1.8067118091765362</v>
      </c>
      <c r="Q21" s="4">
        <f t="shared" si="5"/>
        <v>0.83255873850146123</v>
      </c>
      <c r="R21" s="12">
        <f t="shared" si="6"/>
        <v>1.5041937046837097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1.8067118091765362</v>
      </c>
      <c r="Q22" s="4">
        <f t="shared" si="5"/>
        <v>0.84027945922533076</v>
      </c>
      <c r="R22" s="12">
        <f t="shared" si="6"/>
        <v>1.5181428219908788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1.8067118091765362</v>
      </c>
      <c r="Q23" s="4">
        <f t="shared" si="5"/>
        <v>0.84779680633466514</v>
      </c>
      <c r="R23" s="12">
        <f t="shared" si="6"/>
        <v>1.5317245017869923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1.8067118091765362</v>
      </c>
      <c r="Q24" s="4">
        <f t="shared" si="5"/>
        <v>0.85509888232584153</v>
      </c>
      <c r="R24" s="12">
        <f t="shared" si="6"/>
        <v>1.5449172487117551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1.8067118091765362</v>
      </c>
      <c r="Q25" s="4">
        <f t="shared" si="5"/>
        <v>0.86217581903638629</v>
      </c>
      <c r="R25" s="12">
        <f t="shared" si="6"/>
        <v>1.5577032338394914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1.8067118091765362</v>
      </c>
      <c r="Q26" s="4">
        <f t="shared" si="5"/>
        <v>0.86901973240892527</v>
      </c>
      <c r="R26" s="12">
        <f t="shared" si="6"/>
        <v>1.5700682129506387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1.8067118091765362</v>
      </c>
      <c r="Q27" s="4">
        <f t="shared" si="5"/>
        <v>0.87562465003859657</v>
      </c>
      <c r="R27" s="12">
        <f t="shared" si="6"/>
        <v>1.5820013956308041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1.8067118091765362</v>
      </c>
      <c r="Q28" s="4">
        <f t="shared" si="5"/>
        <v>0.88198641599423278</v>
      </c>
      <c r="R28" s="12">
        <f t="shared" si="6"/>
        <v>1.5934952733100693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1.8067118091765362</v>
      </c>
      <c r="Q29" s="4">
        <f t="shared" si="5"/>
        <v>0.88810257749357213</v>
      </c>
      <c r="R29" s="12">
        <f t="shared" si="6"/>
        <v>1.6045454145177567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1.8067118091765362</v>
      </c>
      <c r="Q30" s="4">
        <f t="shared" si="5"/>
        <v>0.89397225792553514</v>
      </c>
      <c r="R30" s="12">
        <f t="shared" si="6"/>
        <v>1.6151502354702767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1.8067118091765362</v>
      </c>
      <c r="Q31" s="4">
        <f t="shared" si="5"/>
        <v>0.89959602048010456</v>
      </c>
      <c r="R31" s="12">
        <f t="shared" si="6"/>
        <v>1.6253107536896221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1.8067118091765362</v>
      </c>
      <c r="Q32" s="4">
        <f t="shared" si="5"/>
        <v>0.90497572630259515</v>
      </c>
      <c r="R32" s="12">
        <f t="shared" si="6"/>
        <v>1.6350303317290116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1.8067118091765362</v>
      </c>
      <c r="Q33" s="4">
        <f t="shared" si="5"/>
        <v>0.91011439066762034</v>
      </c>
      <c r="R33" s="12">
        <f t="shared" si="6"/>
        <v>1.6443144173206972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1.8067118091765362</v>
      </c>
      <c r="Q34" s="4">
        <f t="shared" si="5"/>
        <v>0.91501604019989802</v>
      </c>
      <c r="R34" s="12">
        <f t="shared" si="6"/>
        <v>1.6531702854151078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1.8067118091765362</v>
      </c>
      <c r="Q35" s="4">
        <f t="shared" si="5"/>
        <v>0.91968557368159809</v>
      </c>
      <c r="R35" s="12">
        <f t="shared" si="6"/>
        <v>1.6616067866998407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1.8067118091765362</v>
      </c>
      <c r="Q36" s="4">
        <f t="shared" si="5"/>
        <v>0.92412862850195909</v>
      </c>
      <c r="R36" s="12">
        <f t="shared" si="6"/>
        <v>1.6696341063126057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1.8067118091765362</v>
      </c>
      <c r="Q37" s="4">
        <f t="shared" si="5"/>
        <v>0.9283514543424265</v>
      </c>
      <c r="R37" s="12">
        <f t="shared" si="6"/>
        <v>1.6772635356266739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1.8067118091765362</v>
      </c>
      <c r="Q38" s="4">
        <f t="shared" si="5"/>
        <v>0.9323607952627625</v>
      </c>
      <c r="R38" s="12">
        <f t="shared" si="6"/>
        <v>1.6845072592144597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1.8067118091765362</v>
      </c>
      <c r="Q39" s="4">
        <f t="shared" si="5"/>
        <v>0.93616378096934871</v>
      </c>
      <c r="R39" s="12">
        <f t="shared" si="6"/>
        <v>1.6913781584006786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1.8067118091765362</v>
      </c>
      <c r="Q40" s="4">
        <f t="shared" si="5"/>
        <v>0.93976782771120215</v>
      </c>
      <c r="R40" s="12">
        <f t="shared" si="6"/>
        <v>1.6978896322100094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1.8067118091765362</v>
      </c>
      <c r="Q41" s="4">
        <f t="shared" si="5"/>
        <v>0.94318054896397618</v>
      </c>
      <c r="R41" s="12">
        <f t="shared" si="6"/>
        <v>1.704055435998824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1.8067118091765362</v>
      </c>
      <c r="Q42" s="4">
        <f t="shared" si="5"/>
        <v>0.94640967582663216</v>
      </c>
      <c r="R42" s="12">
        <f t="shared" si="6"/>
        <v>1.7098895376349137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1.8067118091765362</v>
      </c>
      <c r="Q43" s="4">
        <f t="shared" si="5"/>
        <v>0.9494629868671014</v>
      </c>
      <c r="R43" s="12">
        <f t="shared" si="6"/>
        <v>1.7154059907488186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1.8067118091765362</v>
      </c>
      <c r="Q44" s="4">
        <f t="shared" si="5"/>
        <v>0.95234824700818455</v>
      </c>
      <c r="R44" s="12">
        <f t="shared" si="6"/>
        <v>1.7206188243182599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1.8067118091765362</v>
      </c>
      <c r="Q45" s="4">
        <f t="shared" si="5"/>
        <v>0.95507315493856471</v>
      </c>
      <c r="R45" s="12">
        <f t="shared" si="6"/>
        <v>1.7255419476549965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1.8067118091765362</v>
      </c>
      <c r="Q46" s="4">
        <f t="shared" si="5"/>
        <v>0.95764529846110236</v>
      </c>
      <c r="R46" s="12">
        <f t="shared" si="6"/>
        <v>1.7301890697320621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537.87099999999998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1.4581993378905831</v>
      </c>
      <c r="Q2" s="4">
        <f>(M2*(1+($L$2/N2))+$K$2)/(M2*(1+($L$2/N2))+$C$2)</f>
        <v>0.71500834725936613</v>
      </c>
      <c r="R2" s="12">
        <f>P2*Q2</f>
        <v>1.0426246985598477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1.4581993378905831</v>
      </c>
      <c r="Q3" s="4">
        <f t="shared" ref="Q3:Q46" si="5">(M3*(1+($L$2/N3))+$K$2)/(M3*(1+($L$2/N3))+$C$2)</f>
        <v>0.71962695526609821</v>
      </c>
      <c r="R3" s="12">
        <f t="shared" ref="R3:R46" si="6">P3*Q3</f>
        <v>1.0493595496972408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1.4581993378905831</v>
      </c>
      <c r="Q4" s="4">
        <f t="shared" si="5"/>
        <v>0.7248389624090229</v>
      </c>
      <c r="R4" s="12">
        <f t="shared" si="6"/>
        <v>1.0569596950621345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1.4581993378905831</v>
      </c>
      <c r="Q5" s="4">
        <f t="shared" si="5"/>
        <v>0.73068444880738936</v>
      </c>
      <c r="R5" s="12">
        <f t="shared" si="6"/>
        <v>1.0654835794578807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1.4581993378905831</v>
      </c>
      <c r="Q6" s="4">
        <f t="shared" si="5"/>
        <v>0.7371964005734043</v>
      </c>
      <c r="R6" s="12">
        <f t="shared" si="6"/>
        <v>1.0749793032114592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1.4581993378905831</v>
      </c>
      <c r="Q7" s="4">
        <f t="shared" si="5"/>
        <v>0.74439785614194454</v>
      </c>
      <c r="R7" s="12">
        <f t="shared" si="6"/>
        <v>1.085480460953353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1.4581993378905831</v>
      </c>
      <c r="Q8" s="4">
        <f t="shared" si="5"/>
        <v>0.7522989450273212</v>
      </c>
      <c r="R8" s="12">
        <f t="shared" si="6"/>
        <v>1.0970018235346239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1.4581993378905831</v>
      </c>
      <c r="Q9" s="4">
        <f t="shared" si="5"/>
        <v>0.7608940487836402</v>
      </c>
      <c r="R9" s="12">
        <f t="shared" si="6"/>
        <v>1.1095351981411892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1.4581993378905831</v>
      </c>
      <c r="Q10" s="4">
        <f t="shared" si="5"/>
        <v>0.77015937171770299</v>
      </c>
      <c r="R10" s="12">
        <f t="shared" si="6"/>
        <v>1.123045885908982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1.4581993378905831</v>
      </c>
      <c r="Q11" s="4">
        <f t="shared" si="5"/>
        <v>0.78005124123091751</v>
      </c>
      <c r="R11" s="12">
        <f t="shared" si="6"/>
        <v>1.1374702034836515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1.4581993378905831</v>
      </c>
      <c r="Q12" s="4">
        <f t="shared" si="5"/>
        <v>0.79050544883476281</v>
      </c>
      <c r="R12" s="12">
        <f t="shared" si="6"/>
        <v>1.1527145220897494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1.4581993378905831</v>
      </c>
      <c r="Q13" s="4">
        <f t="shared" si="5"/>
        <v>0.80143788136463789</v>
      </c>
      <c r="R13" s="12">
        <f t="shared" si="6"/>
        <v>1.1686561879663466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1.4581993378905831</v>
      </c>
      <c r="Q14" s="4">
        <f t="shared" si="5"/>
        <v>0.8127465754471872</v>
      </c>
      <c r="R14" s="12">
        <f t="shared" si="6"/>
        <v>1.1851465181899272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1.4581993378905831</v>
      </c>
      <c r="Q15" s="4">
        <f t="shared" si="5"/>
        <v>0.824315167669602</v>
      </c>
      <c r="R15" s="12">
        <f t="shared" si="6"/>
        <v>1.2020158317089786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1.4581993378905831</v>
      </c>
      <c r="Q16" s="4">
        <f t="shared" si="5"/>
        <v>0.86982596950566682</v>
      </c>
      <c r="R16" s="12">
        <f t="shared" si="6"/>
        <v>1.2683796528131979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1.4581993378905831</v>
      </c>
      <c r="Q17" s="4">
        <f t="shared" si="5"/>
        <v>0.87562638780865887</v>
      </c>
      <c r="R17" s="12">
        <f t="shared" si="6"/>
        <v>1.2768378189421092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1.4581993378905831</v>
      </c>
      <c r="Q18" s="4">
        <f t="shared" si="5"/>
        <v>0.8813032911948937</v>
      </c>
      <c r="R18" s="12">
        <f t="shared" si="6"/>
        <v>1.2851158757011858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1.4581993378905831</v>
      </c>
      <c r="Q19" s="4">
        <f t="shared" si="5"/>
        <v>0.88684463667046587</v>
      </c>
      <c r="R19" s="12">
        <f t="shared" si="6"/>
        <v>1.293196262004688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1.4581993378905831</v>
      </c>
      <c r="Q20" s="4">
        <f t="shared" si="5"/>
        <v>0.8922398878766401</v>
      </c>
      <c r="R20" s="12">
        <f t="shared" si="6"/>
        <v>1.3010636137412848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1.4581993378905831</v>
      </c>
      <c r="Q21" s="4">
        <f t="shared" si="5"/>
        <v>0.89748003636184071</v>
      </c>
      <c r="R21" s="12">
        <f t="shared" si="6"/>
        <v>1.3087047947928525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1.4581993378905831</v>
      </c>
      <c r="Q22" s="4">
        <f t="shared" si="5"/>
        <v>0.90255759535036784</v>
      </c>
      <c r="R22" s="12">
        <f t="shared" si="6"/>
        <v>1.3161088879480232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1.4581993378905831</v>
      </c>
      <c r="Q23" s="4">
        <f t="shared" si="5"/>
        <v>0.90746656879940357</v>
      </c>
      <c r="R23" s="12">
        <f t="shared" si="6"/>
        <v>1.3232671497811295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1.4581993378905831</v>
      </c>
      <c r="Q24" s="4">
        <f t="shared" si="5"/>
        <v>0.91220239897712307</v>
      </c>
      <c r="R24" s="12">
        <f t="shared" si="6"/>
        <v>1.3301729342106423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1.4581993378905831</v>
      </c>
      <c r="Q25" s="4">
        <f t="shared" si="5"/>
        <v>0.91676189605435876</v>
      </c>
      <c r="R25" s="12">
        <f t="shared" si="6"/>
        <v>1.3368215898297815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1.4581993378905831</v>
      </c>
      <c r="Q26" s="4">
        <f t="shared" si="5"/>
        <v>0.92114315329456509</v>
      </c>
      <c r="R26" s="12">
        <f t="shared" si="6"/>
        <v>1.3432103362365786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1.4581993378905831</v>
      </c>
      <c r="Q27" s="4">
        <f t="shared" si="5"/>
        <v>0.92534545137305246</v>
      </c>
      <c r="R27" s="12">
        <f t="shared" si="6"/>
        <v>1.3493381245122478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1.4581993378905831</v>
      </c>
      <c r="Q28" s="4">
        <f t="shared" si="5"/>
        <v>0.92936915518252949</v>
      </c>
      <c r="R28" s="12">
        <f t="shared" si="6"/>
        <v>1.3552054867430952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1.4581993378905831</v>
      </c>
      <c r="Q29" s="4">
        <f t="shared" si="5"/>
        <v>0.9332156062155631</v>
      </c>
      <c r="R29" s="12">
        <f t="shared" si="6"/>
        <v>1.3608143790926932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1.4581993378905831</v>
      </c>
      <c r="Q30" s="4">
        <f t="shared" si="5"/>
        <v>0.93688701328327095</v>
      </c>
      <c r="R30" s="12">
        <f t="shared" si="6"/>
        <v>1.3661680224479515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1.4581993378905831</v>
      </c>
      <c r="Q31" s="4">
        <f t="shared" si="5"/>
        <v>0.94038634395899201</v>
      </c>
      <c r="R31" s="12">
        <f t="shared" si="6"/>
        <v>1.3712707441223482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1.4581993378905831</v>
      </c>
      <c r="Q32" s="4">
        <f t="shared" si="5"/>
        <v>0.9437172187484637</v>
      </c>
      <c r="R32" s="12">
        <f t="shared" si="6"/>
        <v>1.3761278235349523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1.4581993378905831</v>
      </c>
      <c r="Q33" s="4">
        <f t="shared" si="5"/>
        <v>0.9468838096030523</v>
      </c>
      <c r="R33" s="12">
        <f t="shared" si="6"/>
        <v>1.3807453442224837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1.4581993378905831</v>
      </c>
      <c r="Q34" s="4">
        <f t="shared" si="5"/>
        <v>0.94989074402461704</v>
      </c>
      <c r="R34" s="12">
        <f t="shared" si="6"/>
        <v>1.3851300540050899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1.4581993378905831</v>
      </c>
      <c r="Q35" s="4">
        <f t="shared" si="5"/>
        <v>0.95274301567060116</v>
      </c>
      <c r="R35" s="12">
        <f t="shared" si="6"/>
        <v>1.3892892346307479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1.4581993378905831</v>
      </c>
      <c r="Q36" s="4">
        <f t="shared" si="5"/>
        <v>0.95544590206312441</v>
      </c>
      <c r="R36" s="12">
        <f t="shared" si="6"/>
        <v>1.3932305817787189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1.4581993378905831</v>
      </c>
      <c r="Q37" s="4">
        <f t="shared" si="5"/>
        <v>0.95800488974030873</v>
      </c>
      <c r="R37" s="12">
        <f t="shared" si="6"/>
        <v>1.3969620959152593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1.4581993378905831</v>
      </c>
      <c r="Q38" s="4">
        <f t="shared" si="5"/>
        <v>0.96042560696321055</v>
      </c>
      <c r="R38" s="12">
        <f t="shared" si="6"/>
        <v>1.400491984166915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1.4581993378905831</v>
      </c>
      <c r="Q39" s="4">
        <f t="shared" si="5"/>
        <v>0.96271376390694374</v>
      </c>
      <c r="R39" s="12">
        <f t="shared" si="6"/>
        <v>1.4038285731072564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1.4581993378905831</v>
      </c>
      <c r="Q40" s="4">
        <f t="shared" si="5"/>
        <v>0.96487510011764421</v>
      </c>
      <c r="R40" s="12">
        <f t="shared" si="6"/>
        <v>1.4069802321386589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1.4581993378905831</v>
      </c>
      <c r="Q41" s="4">
        <f t="shared" si="5"/>
        <v>0.96691533890471792</v>
      </c>
      <c r="R41" s="12">
        <f t="shared" si="6"/>
        <v>1.4099553069871085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1.4581993378905831</v>
      </c>
      <c r="Q42" s="4">
        <f t="shared" si="5"/>
        <v>0.96884014825637133</v>
      </c>
      <c r="R42" s="12">
        <f t="shared" si="6"/>
        <v>1.412762062709255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1.4581993378905831</v>
      </c>
      <c r="Q43" s="4">
        <f t="shared" si="5"/>
        <v>0.97065510781174003</v>
      </c>
      <c r="R43" s="12">
        <f t="shared" si="6"/>
        <v>1.4154086355311919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1.4581993378905831</v>
      </c>
      <c r="Q44" s="4">
        <f t="shared" si="5"/>
        <v>0.97236568139073998</v>
      </c>
      <c r="R44" s="12">
        <f t="shared" si="6"/>
        <v>1.4179029927915028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1.4581993378905831</v>
      </c>
      <c r="Q45" s="4">
        <f t="shared" si="5"/>
        <v>0.97397719456913467</v>
      </c>
      <c r="R45" s="12">
        <f t="shared" si="6"/>
        <v>1.4202529002412398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1.4581993378905831</v>
      </c>
      <c r="Q46" s="4">
        <f t="shared" si="5"/>
        <v>0.97549481678750305</v>
      </c>
      <c r="R46" s="12">
        <f t="shared" si="6"/>
        <v>1.4224658959552325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6"/>
  <sheetViews>
    <sheetView topLeftCell="J1" workbookViewId="0">
      <selection activeCell="R1" sqref="R1:R4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421.40100000000001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1.1424419204200267</v>
      </c>
      <c r="Q2" s="4">
        <f>(M2*(1+($L$2/N2))+$K$2)/(M2*(1+($L$2/N2))+$C$2)</f>
        <v>0.88975140277030551</v>
      </c>
      <c r="R2" s="12">
        <f>P2*Q2</f>
        <v>1.0164893012773204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1.1424419204200267</v>
      </c>
      <c r="Q3" s="4">
        <f t="shared" ref="Q3:Q46" si="5">(M3*(1+($L$2/N3))+$K$2)/(M3*(1+($L$2/N3))+$C$2)</f>
        <v>0.89196599060407245</v>
      </c>
      <c r="R3" s="12">
        <f t="shared" ref="R3:R46" si="6">P3*Q3</f>
        <v>1.0190193392550679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1.1424419204200267</v>
      </c>
      <c r="Q4" s="4">
        <f t="shared" si="5"/>
        <v>0.89444421694550902</v>
      </c>
      <c r="R4" s="12">
        <f t="shared" si="6"/>
        <v>1.0218505689158144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1.1424419204200267</v>
      </c>
      <c r="Q5" s="4">
        <f t="shared" si="5"/>
        <v>0.89719764675050928</v>
      </c>
      <c r="R5" s="12">
        <f t="shared" si="6"/>
        <v>1.0249962025499806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1.1424419204200267</v>
      </c>
      <c r="Q6" s="4">
        <f t="shared" si="5"/>
        <v>0.90023310716813887</v>
      </c>
      <c r="R6" s="12">
        <f t="shared" si="6"/>
        <v>1.0284640397788563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1.1424419204200267</v>
      </c>
      <c r="Q7" s="4">
        <f t="shared" si="5"/>
        <v>0.90355146490638594</v>
      </c>
      <c r="R7" s="12">
        <f t="shared" si="6"/>
        <v>1.0322550707659799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1.1424419204200267</v>
      </c>
      <c r="Q8" s="4">
        <f t="shared" si="5"/>
        <v>0.90714651606868224</v>
      </c>
      <c r="R8" s="12">
        <f t="shared" si="6"/>
        <v>1.036362207919842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1.1424419204200267</v>
      </c>
      <c r="Q9" s="4">
        <f t="shared" si="5"/>
        <v>0.91100411990114316</v>
      </c>
      <c r="R9" s="12">
        <f t="shared" si="6"/>
        <v>1.0407692962504183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1.1424419204200267</v>
      </c>
      <c r="Q10" s="4">
        <f t="shared" si="5"/>
        <v>0.91510171310988131</v>
      </c>
      <c r="R10" s="12">
        <f t="shared" si="6"/>
        <v>1.0454505585049092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1.1424419204200267</v>
      </c>
      <c r="Q11" s="4">
        <f t="shared" si="5"/>
        <v>0.91940832569872288</v>
      </c>
      <c r="R11" s="12">
        <f t="shared" si="6"/>
        <v>1.0503706132614103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1.1424419204200267</v>
      </c>
      <c r="Q12" s="4">
        <f t="shared" si="5"/>
        <v>0.9238851795386479</v>
      </c>
      <c r="R12" s="12">
        <f t="shared" si="6"/>
        <v>1.055485158759734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1.1424419204200267</v>
      </c>
      <c r="Q13" s="4">
        <f t="shared" si="5"/>
        <v>0.92848688916525235</v>
      </c>
      <c r="R13" s="12">
        <f t="shared" si="6"/>
        <v>1.0607423447427673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1.1424419204200267</v>
      </c>
      <c r="Q14" s="4">
        <f t="shared" si="5"/>
        <v>0.93316320879422965</v>
      </c>
      <c r="R14" s="12">
        <f t="shared" si="6"/>
        <v>1.0660847683201939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1.1424419204200267</v>
      </c>
      <c r="Q15" s="4">
        <f t="shared" si="5"/>
        <v>0.93786119363085607</v>
      </c>
      <c r="R15" s="12">
        <f t="shared" si="6"/>
        <v>1.0714519431390537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1.1424419204200267</v>
      </c>
      <c r="Q16" s="4">
        <f t="shared" si="5"/>
        <v>0.95554442538151041</v>
      </c>
      <c r="R16" s="12">
        <f t="shared" si="6"/>
        <v>1.0916540083795037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1.1424419204200267</v>
      </c>
      <c r="Q17" s="4">
        <f t="shared" si="5"/>
        <v>0.9577110158712685</v>
      </c>
      <c r="R17" s="12">
        <f t="shared" si="6"/>
        <v>1.0941292121793866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1.1424419204200267</v>
      </c>
      <c r="Q18" s="4">
        <f t="shared" si="5"/>
        <v>0.95981320524626978</v>
      </c>
      <c r="R18" s="12">
        <f t="shared" si="6"/>
        <v>1.0965308414460497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1.1424419204200267</v>
      </c>
      <c r="Q19" s="4">
        <f t="shared" si="5"/>
        <v>0.96184799160487067</v>
      </c>
      <c r="R19" s="12">
        <f t="shared" si="6"/>
        <v>1.0988554666812143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1.1424419204200267</v>
      </c>
      <c r="Q20" s="4">
        <f t="shared" si="5"/>
        <v>0.96381300302450001</v>
      </c>
      <c r="R20" s="12">
        <f t="shared" si="6"/>
        <v>1.1011003781011028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1.1424419204200267</v>
      </c>
      <c r="Q21" s="4">
        <f t="shared" si="5"/>
        <v>0.96570647311131763</v>
      </c>
      <c r="R21" s="12">
        <f t="shared" si="6"/>
        <v>1.1032635577033445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1.1424419204200267</v>
      </c>
      <c r="Q22" s="4">
        <f t="shared" si="5"/>
        <v>0.96752720898011846</v>
      </c>
      <c r="R22" s="12">
        <f t="shared" si="6"/>
        <v>1.1053436426858749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1.1424419204200267</v>
      </c>
      <c r="Q23" s="4">
        <f t="shared" si="5"/>
        <v>0.96927455326817291</v>
      </c>
      <c r="R23" s="12">
        <f t="shared" si="6"/>
        <v>1.1073398820499549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1.1424419204200267</v>
      </c>
      <c r="Q24" s="4">
        <f t="shared" si="5"/>
        <v>0.97094834174851818</v>
      </c>
      <c r="R24" s="12">
        <f t="shared" si="6"/>
        <v>1.1092520881758174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1.1424419204200267</v>
      </c>
      <c r="Q25" s="4">
        <f t="shared" si="5"/>
        <v>0.97254885801743063</v>
      </c>
      <c r="R25" s="12">
        <f t="shared" si="6"/>
        <v>1.1110805850557373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1.1424419204200267</v>
      </c>
      <c r="Q26" s="4">
        <f t="shared" si="5"/>
        <v>0.97407678660054897</v>
      </c>
      <c r="R26" s="12">
        <f t="shared" si="6"/>
        <v>1.1128261547204996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1.1424419204200267</v>
      </c>
      <c r="Q27" s="4">
        <f t="shared" si="5"/>
        <v>0.97553316566514303</v>
      </c>
      <c r="R27" s="12">
        <f t="shared" si="6"/>
        <v>1.1144899832159141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1.1424419204200267</v>
      </c>
      <c r="Q28" s="4">
        <f t="shared" si="5"/>
        <v>0.97691934035409467</v>
      </c>
      <c r="R28" s="12">
        <f t="shared" si="6"/>
        <v>1.1160736072895976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1.1424419204200267</v>
      </c>
      <c r="Q29" s="4">
        <f t="shared" si="5"/>
        <v>0.97823691758038767</v>
      </c>
      <c r="R29" s="12">
        <f t="shared" si="6"/>
        <v>1.1175788627463055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1.1424419204200267</v>
      </c>
      <c r="Q30" s="4">
        <f t="shared" si="5"/>
        <v>0.97948772294758168</v>
      </c>
      <c r="R30" s="12">
        <f t="shared" si="6"/>
        <v>1.1190078352320743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1.1424419204200267</v>
      </c>
      <c r="Q31" s="4">
        <f t="shared" si="5"/>
        <v>0.98067376029825026</v>
      </c>
      <c r="R31" s="12">
        <f t="shared" si="6"/>
        <v>1.1203628140206618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1.1424419204200267</v>
      </c>
      <c r="Q32" s="4">
        <f t="shared" si="5"/>
        <v>0.98179717424319146</v>
      </c>
      <c r="R32" s="12">
        <f t="shared" si="6"/>
        <v>1.1216462492053472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1.1424419204200267</v>
      </c>
      <c r="Q33" s="4">
        <f t="shared" si="5"/>
        <v>0.98286021589220407</v>
      </c>
      <c r="R33" s="12">
        <f t="shared" si="6"/>
        <v>1.1228607125483316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1.1424419204200267</v>
      </c>
      <c r="Q34" s="4">
        <f t="shared" si="5"/>
        <v>0.98386521189378884</v>
      </c>
      <c r="R34" s="12">
        <f t="shared" si="6"/>
        <v>1.1240088621103965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1.1424419204200267</v>
      </c>
      <c r="Q35" s="4">
        <f t="shared" si="5"/>
        <v>0.98481453679651754</v>
      </c>
      <c r="R35" s="12">
        <f t="shared" si="6"/>
        <v>1.1250934106753725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1.1424419204200267</v>
      </c>
      <c r="Q36" s="4">
        <f t="shared" si="5"/>
        <v>0.98571058866839378</v>
      </c>
      <c r="R36" s="12">
        <f t="shared" si="6"/>
        <v>1.1261170978966748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1.1424419204200267</v>
      </c>
      <c r="Q37" s="4">
        <f t="shared" si="5"/>
        <v>0.98655576785103749</v>
      </c>
      <c r="R37" s="12">
        <f t="shared" si="6"/>
        <v>1.1270826660251934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1.1424419204200267</v>
      </c>
      <c r="Q38" s="4">
        <f t="shared" si="5"/>
        <v>0.98735245868129629</v>
      </c>
      <c r="R38" s="12">
        <f t="shared" si="6"/>
        <v>1.1279928390272951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1.1424419204200267</v>
      </c>
      <c r="Q39" s="4">
        <f t="shared" si="5"/>
        <v>0.9881030139820326</v>
      </c>
      <c r="R39" s="12">
        <f t="shared" si="6"/>
        <v>1.1288503048664498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1.1424419204200267</v>
      </c>
      <c r="Q40" s="4">
        <f t="shared" si="5"/>
        <v>0.98880974210436967</v>
      </c>
      <c r="R40" s="12">
        <f t="shared" si="6"/>
        <v>1.1296577006997475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1.1424419204200267</v>
      </c>
      <c r="Q41" s="4">
        <f t="shared" si="5"/>
        <v>0.98947489629370577</v>
      </c>
      <c r="R41" s="12">
        <f t="shared" si="6"/>
        <v>1.130417600729188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1.1424419204200267</v>
      </c>
      <c r="Q42" s="4">
        <f t="shared" si="5"/>
        <v>0.99010066614946401</v>
      </c>
      <c r="R42" s="12">
        <f t="shared" si="6"/>
        <v>1.1311325064449413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1.1424419204200267</v>
      </c>
      <c r="Q43" s="4">
        <f t="shared" si="5"/>
        <v>0.99068917095221654</v>
      </c>
      <c r="R43" s="12">
        <f t="shared" si="6"/>
        <v>1.1318048390019744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1.1424419204200267</v>
      </c>
      <c r="Q44" s="4">
        <f t="shared" si="5"/>
        <v>0.99124245464002225</v>
      </c>
      <c r="R44" s="12">
        <f t="shared" si="6"/>
        <v>1.1324369334808082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1.1424419204200267</v>
      </c>
      <c r="Q45" s="4">
        <f t="shared" si="5"/>
        <v>0.9917624822272898</v>
      </c>
      <c r="R45" s="12">
        <f t="shared" si="6"/>
        <v>1.1330310347962775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1.1424419204200267</v>
      </c>
      <c r="Q46" s="4">
        <f t="shared" si="5"/>
        <v>0.99225113747316884</v>
      </c>
      <c r="R46" s="12">
        <f t="shared" si="6"/>
        <v>1.1335892950338029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sqref="A1:B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368.86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</v>
      </c>
      <c r="Q2" s="4">
        <f>(M2*(1+($L$2/N2))+$K$2)/(M2*(1+($L$2/N2))+$C$2)</f>
        <v>1</v>
      </c>
      <c r="R2" s="12">
        <f>P2*Q2</f>
        <v>1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</v>
      </c>
      <c r="Q3" s="4">
        <f t="shared" ref="Q3:Q46" si="5">(M3*(1+($L$2/N3))+$K$2)/(M3*(1+($L$2/N3))+$C$2)</f>
        <v>1</v>
      </c>
      <c r="R3" s="12">
        <f t="shared" ref="R3:R46" si="6">P3*Q3</f>
        <v>1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</v>
      </c>
      <c r="Q4" s="4">
        <f t="shared" si="5"/>
        <v>1</v>
      </c>
      <c r="R4" s="12">
        <f t="shared" si="6"/>
        <v>1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</v>
      </c>
      <c r="Q5" s="4">
        <f t="shared" si="5"/>
        <v>1</v>
      </c>
      <c r="R5" s="12">
        <f t="shared" si="6"/>
        <v>1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</v>
      </c>
      <c r="Q6" s="4">
        <f t="shared" si="5"/>
        <v>1</v>
      </c>
      <c r="R6" s="12">
        <f t="shared" si="6"/>
        <v>1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</v>
      </c>
      <c r="Q7" s="4">
        <f t="shared" si="5"/>
        <v>1</v>
      </c>
      <c r="R7" s="12">
        <f t="shared" si="6"/>
        <v>1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</v>
      </c>
      <c r="Q8" s="4">
        <f t="shared" si="5"/>
        <v>1</v>
      </c>
      <c r="R8" s="12">
        <f t="shared" si="6"/>
        <v>1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</v>
      </c>
      <c r="Q9" s="4">
        <f t="shared" si="5"/>
        <v>1</v>
      </c>
      <c r="R9" s="12">
        <f t="shared" si="6"/>
        <v>1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</v>
      </c>
      <c r="Q10" s="4">
        <f t="shared" si="5"/>
        <v>1</v>
      </c>
      <c r="R10" s="12">
        <f t="shared" si="6"/>
        <v>1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</v>
      </c>
      <c r="Q11" s="4">
        <f t="shared" si="5"/>
        <v>1</v>
      </c>
      <c r="R11" s="12">
        <f t="shared" si="6"/>
        <v>1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</v>
      </c>
      <c r="Q12" s="4">
        <f t="shared" si="5"/>
        <v>1</v>
      </c>
      <c r="R12" s="12">
        <f t="shared" si="6"/>
        <v>1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</v>
      </c>
      <c r="Q13" s="4">
        <f t="shared" si="5"/>
        <v>1</v>
      </c>
      <c r="R13" s="12">
        <f t="shared" si="6"/>
        <v>1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</v>
      </c>
      <c r="Q14" s="4">
        <f t="shared" si="5"/>
        <v>1</v>
      </c>
      <c r="R14" s="12">
        <f t="shared" si="6"/>
        <v>1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</v>
      </c>
      <c r="Q15" s="4">
        <f t="shared" si="5"/>
        <v>1</v>
      </c>
      <c r="R15" s="12">
        <f t="shared" si="6"/>
        <v>1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</v>
      </c>
      <c r="Q16" s="4">
        <f t="shared" si="5"/>
        <v>1</v>
      </c>
      <c r="R16" s="12">
        <f t="shared" si="6"/>
        <v>1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</v>
      </c>
      <c r="Q17" s="4">
        <f t="shared" si="5"/>
        <v>1</v>
      </c>
      <c r="R17" s="12">
        <f t="shared" si="6"/>
        <v>1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</v>
      </c>
      <c r="Q18" s="4">
        <f t="shared" si="5"/>
        <v>1</v>
      </c>
      <c r="R18" s="12">
        <f t="shared" si="6"/>
        <v>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</v>
      </c>
      <c r="Q19" s="4">
        <f t="shared" si="5"/>
        <v>1</v>
      </c>
      <c r="R19" s="12">
        <f t="shared" si="6"/>
        <v>1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</v>
      </c>
      <c r="Q20" s="4">
        <f t="shared" si="5"/>
        <v>1</v>
      </c>
      <c r="R20" s="12">
        <f t="shared" si="6"/>
        <v>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</v>
      </c>
      <c r="Q21" s="4">
        <f t="shared" si="5"/>
        <v>1</v>
      </c>
      <c r="R21" s="12">
        <f t="shared" si="6"/>
        <v>1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</v>
      </c>
      <c r="Q22" s="4">
        <f t="shared" si="5"/>
        <v>1</v>
      </c>
      <c r="R22" s="12">
        <f t="shared" si="6"/>
        <v>1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</v>
      </c>
      <c r="Q23" s="4">
        <f t="shared" si="5"/>
        <v>1</v>
      </c>
      <c r="R23" s="12">
        <f t="shared" si="6"/>
        <v>1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</v>
      </c>
      <c r="Q24" s="4">
        <f t="shared" si="5"/>
        <v>1</v>
      </c>
      <c r="R24" s="12">
        <f t="shared" si="6"/>
        <v>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</v>
      </c>
      <c r="Q25" s="4">
        <f t="shared" si="5"/>
        <v>1</v>
      </c>
      <c r="R25" s="12">
        <f t="shared" si="6"/>
        <v>1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</v>
      </c>
      <c r="Q26" s="4">
        <f t="shared" si="5"/>
        <v>1</v>
      </c>
      <c r="R26" s="12">
        <f t="shared" si="6"/>
        <v>1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</v>
      </c>
      <c r="Q27" s="4">
        <f t="shared" si="5"/>
        <v>1</v>
      </c>
      <c r="R27" s="12">
        <f t="shared" si="6"/>
        <v>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</v>
      </c>
      <c r="Q28" s="4">
        <f t="shared" si="5"/>
        <v>1</v>
      </c>
      <c r="R28" s="12">
        <f t="shared" si="6"/>
        <v>1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</v>
      </c>
      <c r="Q29" s="4">
        <f t="shared" si="5"/>
        <v>1</v>
      </c>
      <c r="R29" s="12">
        <f t="shared" si="6"/>
        <v>1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</v>
      </c>
      <c r="Q30" s="4">
        <f t="shared" si="5"/>
        <v>1</v>
      </c>
      <c r="R30" s="12">
        <f t="shared" si="6"/>
        <v>1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</v>
      </c>
      <c r="Q31" s="4">
        <f t="shared" si="5"/>
        <v>1</v>
      </c>
      <c r="R31" s="12">
        <f t="shared" si="6"/>
        <v>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</v>
      </c>
      <c r="Q32" s="4">
        <f t="shared" si="5"/>
        <v>1</v>
      </c>
      <c r="R32" s="12">
        <f t="shared" si="6"/>
        <v>1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</v>
      </c>
      <c r="Q33" s="4">
        <f t="shared" si="5"/>
        <v>1</v>
      </c>
      <c r="R33" s="12">
        <f t="shared" si="6"/>
        <v>1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</v>
      </c>
      <c r="Q34" s="4">
        <f t="shared" si="5"/>
        <v>1</v>
      </c>
      <c r="R34" s="12">
        <f t="shared" si="6"/>
        <v>1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</v>
      </c>
      <c r="Q35" s="4">
        <f t="shared" si="5"/>
        <v>1</v>
      </c>
      <c r="R35" s="12">
        <f t="shared" si="6"/>
        <v>1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</v>
      </c>
      <c r="Q36" s="4">
        <f t="shared" si="5"/>
        <v>1</v>
      </c>
      <c r="R36" s="12">
        <f t="shared" si="6"/>
        <v>1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</v>
      </c>
      <c r="Q37" s="4">
        <f t="shared" si="5"/>
        <v>1</v>
      </c>
      <c r="R37" s="12">
        <f t="shared" si="6"/>
        <v>1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</v>
      </c>
      <c r="Q38" s="4">
        <f t="shared" si="5"/>
        <v>1</v>
      </c>
      <c r="R38" s="12">
        <f t="shared" si="6"/>
        <v>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</v>
      </c>
      <c r="Q39" s="4">
        <f t="shared" si="5"/>
        <v>1</v>
      </c>
      <c r="R39" s="12">
        <f t="shared" si="6"/>
        <v>1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</v>
      </c>
      <c r="Q40" s="4">
        <f t="shared" si="5"/>
        <v>1</v>
      </c>
      <c r="R40" s="12">
        <f t="shared" si="6"/>
        <v>1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</v>
      </c>
      <c r="Q41" s="4">
        <f t="shared" si="5"/>
        <v>1</v>
      </c>
      <c r="R41" s="12">
        <f t="shared" si="6"/>
        <v>1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</v>
      </c>
      <c r="Q42" s="4">
        <f t="shared" si="5"/>
        <v>1</v>
      </c>
      <c r="R42" s="12">
        <f t="shared" si="6"/>
        <v>1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</v>
      </c>
      <c r="Q43" s="4">
        <f t="shared" si="5"/>
        <v>1</v>
      </c>
      <c r="R43" s="12">
        <f t="shared" si="6"/>
        <v>1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</v>
      </c>
      <c r="Q44" s="4">
        <f t="shared" si="5"/>
        <v>1</v>
      </c>
      <c r="R44" s="12">
        <f t="shared" si="6"/>
        <v>1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</v>
      </c>
      <c r="Q45" s="4">
        <f t="shared" si="5"/>
        <v>1</v>
      </c>
      <c r="R45" s="12">
        <f t="shared" si="6"/>
        <v>1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</v>
      </c>
      <c r="Q46" s="4">
        <f t="shared" si="5"/>
        <v>1</v>
      </c>
      <c r="R46" s="12">
        <f t="shared" si="6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zoomScale="85" zoomScaleNormal="85" workbookViewId="0">
      <selection activeCell="E1" sqref="E1:E1048576"/>
    </sheetView>
  </sheetViews>
  <sheetFormatPr defaultRowHeight="15"/>
  <cols>
    <col min="4" max="4" width="10.7109375" style="12" customWidth="1"/>
  </cols>
  <sheetData>
    <row r="1" spans="1:6">
      <c r="A1" t="s">
        <v>31</v>
      </c>
      <c r="B1" t="s">
        <v>1</v>
      </c>
      <c r="C1" t="s">
        <v>32</v>
      </c>
      <c r="D1" s="11" t="s">
        <v>35</v>
      </c>
      <c r="E1" t="s">
        <v>33</v>
      </c>
      <c r="F1" t="s">
        <v>34</v>
      </c>
    </row>
    <row r="2" spans="1:6">
      <c r="A2">
        <v>1</v>
      </c>
      <c r="B2">
        <f>A2+273.13</f>
        <v>274.13</v>
      </c>
      <c r="C2">
        <v>1.0849716818579853</v>
      </c>
      <c r="D2" s="12">
        <v>1.0616761632654994</v>
      </c>
      <c r="E2">
        <v>1.0426246985598477</v>
      </c>
      <c r="F2">
        <v>1.0164893012773204</v>
      </c>
    </row>
    <row r="3" spans="1:6">
      <c r="A3">
        <v>2</v>
      </c>
      <c r="B3">
        <f t="shared" ref="B3:B46" si="0">A3+273.13</f>
        <v>275.13</v>
      </c>
      <c r="C3">
        <v>1.0990330417785255</v>
      </c>
      <c r="D3" s="12">
        <v>1.0716280120350192</v>
      </c>
      <c r="E3">
        <v>1.0493595496972408</v>
      </c>
      <c r="F3">
        <v>1.0190193392550679</v>
      </c>
    </row>
    <row r="4" spans="1:6">
      <c r="A4">
        <v>3</v>
      </c>
      <c r="B4">
        <f t="shared" si="0"/>
        <v>276.13</v>
      </c>
      <c r="C4">
        <v>1.1151207544322226</v>
      </c>
      <c r="D4" s="12">
        <v>1.0829279154160287</v>
      </c>
      <c r="E4">
        <v>1.0569596950621345</v>
      </c>
      <c r="F4">
        <v>1.0218505689158144</v>
      </c>
    </row>
    <row r="5" spans="1:6">
      <c r="A5">
        <v>4</v>
      </c>
      <c r="B5">
        <f t="shared" si="0"/>
        <v>277.13</v>
      </c>
      <c r="C5">
        <v>1.1334471920253884</v>
      </c>
      <c r="D5" s="12">
        <v>1.0956897015589198</v>
      </c>
      <c r="E5">
        <v>1.0654835794578807</v>
      </c>
      <c r="F5">
        <v>1.0249962025499806</v>
      </c>
    </row>
    <row r="6" spans="1:6">
      <c r="A6">
        <v>5</v>
      </c>
      <c r="B6">
        <f t="shared" si="0"/>
        <v>278.13</v>
      </c>
      <c r="C6">
        <v>1.1542247927740248</v>
      </c>
      <c r="D6" s="12">
        <v>1.1100178716847502</v>
      </c>
      <c r="E6">
        <v>1.0749793032114592</v>
      </c>
      <c r="F6">
        <v>1.0284640397788563</v>
      </c>
    </row>
    <row r="7" spans="1:6">
      <c r="A7">
        <v>6</v>
      </c>
      <c r="B7">
        <f t="shared" si="0"/>
        <v>279.13</v>
      </c>
      <c r="C7">
        <v>1.1776588489543705</v>
      </c>
      <c r="D7" s="12">
        <v>1.1260015227001483</v>
      </c>
      <c r="E7">
        <v>1.085480460953353</v>
      </c>
      <c r="F7">
        <v>1.0322550707659799</v>
      </c>
    </row>
    <row r="8" spans="1:6">
      <c r="A8">
        <v>7</v>
      </c>
      <c r="B8">
        <f t="shared" si="0"/>
        <v>280.13</v>
      </c>
      <c r="C8">
        <v>1.2039385737310995</v>
      </c>
      <c r="D8" s="12">
        <v>1.1437075206545089</v>
      </c>
      <c r="E8">
        <v>1.0970018235346239</v>
      </c>
      <c r="F8">
        <v>1.036362207919842</v>
      </c>
    </row>
    <row r="9" spans="1:6">
      <c r="A9">
        <v>8</v>
      </c>
      <c r="B9">
        <f t="shared" si="0"/>
        <v>281.13</v>
      </c>
      <c r="C9">
        <v>1.2332265442961472</v>
      </c>
      <c r="D9" s="12">
        <v>1.1631732618411832</v>
      </c>
      <c r="E9">
        <v>1.1095351981411892</v>
      </c>
      <c r="F9">
        <v>1.0407692962504183</v>
      </c>
    </row>
    <row r="10" spans="1:6">
      <c r="A10">
        <v>9</v>
      </c>
      <c r="B10">
        <f t="shared" si="0"/>
        <v>282.13</v>
      </c>
      <c r="C10">
        <v>1.2656468249059019</v>
      </c>
      <c r="D10" s="12">
        <v>1.1843995216977672</v>
      </c>
      <c r="E10">
        <v>1.123045885908982</v>
      </c>
      <c r="F10">
        <v>1.0454505585049092</v>
      </c>
    </row>
    <row r="11" spans="1:6">
      <c r="A11">
        <v>10</v>
      </c>
      <c r="B11">
        <f t="shared" si="0"/>
        <v>283.13</v>
      </c>
      <c r="C11">
        <v>1.3012723252139313</v>
      </c>
      <c r="D11" s="12">
        <v>1.207344042012704</v>
      </c>
      <c r="E11">
        <v>1.1374702034836515</v>
      </c>
      <c r="F11">
        <v>1.0503706132614103</v>
      </c>
    </row>
    <row r="12" spans="1:6">
      <c r="A12">
        <v>11</v>
      </c>
      <c r="B12">
        <f t="shared" si="0"/>
        <v>284.13</v>
      </c>
      <c r="C12">
        <v>1.3401122235810157</v>
      </c>
      <c r="D12" s="12">
        <v>1.2319166101717887</v>
      </c>
      <c r="E12">
        <v>1.1527145220897494</v>
      </c>
      <c r="F12">
        <v>1.055485158759734</v>
      </c>
    </row>
    <row r="13" spans="1:6">
      <c r="A13">
        <v>12</v>
      </c>
      <c r="B13">
        <f t="shared" si="0"/>
        <v>285.13</v>
      </c>
      <c r="C13">
        <v>1.382100541803269</v>
      </c>
      <c r="D13" s="12">
        <v>1.2579764025398037</v>
      </c>
      <c r="E13">
        <v>1.1686561879663466</v>
      </c>
      <c r="F13">
        <v>1.0607423447427673</v>
      </c>
    </row>
    <row r="14" spans="1:6">
      <c r="A14">
        <v>13</v>
      </c>
      <c r="B14">
        <f t="shared" si="0"/>
        <v>286.13</v>
      </c>
      <c r="C14">
        <v>1.4270871421235933</v>
      </c>
      <c r="D14" s="12">
        <v>1.2853322655097714</v>
      </c>
      <c r="E14">
        <v>1.1851465181899272</v>
      </c>
      <c r="F14">
        <v>1.0660847683201939</v>
      </c>
    </row>
    <row r="15" spans="1:6">
      <c r="A15">
        <v>14</v>
      </c>
      <c r="B15">
        <f t="shared" si="0"/>
        <v>287.13</v>
      </c>
      <c r="C15">
        <v>1.4748324677155571</v>
      </c>
      <c r="D15" s="12">
        <v>1.3137463775705243</v>
      </c>
      <c r="E15">
        <v>1.2020158317089786</v>
      </c>
      <c r="F15">
        <v>1.0714519431390537</v>
      </c>
    </row>
    <row r="16" spans="1:6">
      <c r="A16">
        <v>15</v>
      </c>
      <c r="B16">
        <f t="shared" si="0"/>
        <v>288.13</v>
      </c>
      <c r="C16">
        <v>1.6816420607363551</v>
      </c>
      <c r="D16" s="12">
        <v>1.4299431903484043</v>
      </c>
      <c r="E16">
        <v>1.2683796528131979</v>
      </c>
      <c r="F16">
        <v>1.0916540083795037</v>
      </c>
    </row>
    <row r="17" spans="1:6">
      <c r="A17">
        <v>16</v>
      </c>
      <c r="B17">
        <f t="shared" si="0"/>
        <v>289.13</v>
      </c>
      <c r="C17">
        <v>1.7104193490651978</v>
      </c>
      <c r="D17" s="12">
        <v>1.445280675568976</v>
      </c>
      <c r="E17">
        <v>1.2768378189421092</v>
      </c>
      <c r="F17">
        <v>1.0941292121793866</v>
      </c>
    </row>
    <row r="18" spans="1:6">
      <c r="A18">
        <v>17</v>
      </c>
      <c r="B18">
        <f t="shared" si="0"/>
        <v>290.13</v>
      </c>
      <c r="C18">
        <v>1.7391679690271606</v>
      </c>
      <c r="D18" s="12">
        <v>1.4604117532009411</v>
      </c>
      <c r="E18">
        <v>1.2851158757011858</v>
      </c>
      <c r="F18">
        <v>1.0965308414460497</v>
      </c>
    </row>
    <row r="19" spans="1:6">
      <c r="A19">
        <v>18</v>
      </c>
      <c r="B19">
        <f t="shared" si="0"/>
        <v>291.13</v>
      </c>
      <c r="C19">
        <v>1.7678047178727812</v>
      </c>
      <c r="D19" s="12">
        <v>1.4752975576010228</v>
      </c>
      <c r="E19">
        <v>1.293196262004688</v>
      </c>
      <c r="F19">
        <v>1.0988554666812143</v>
      </c>
    </row>
    <row r="20" spans="1:6">
      <c r="A20">
        <v>19</v>
      </c>
      <c r="B20">
        <f t="shared" si="0"/>
        <v>292.13</v>
      </c>
      <c r="C20">
        <v>1.7962485970413473</v>
      </c>
      <c r="D20" s="12">
        <v>1.4899023366354551</v>
      </c>
      <c r="E20">
        <v>1.3010636137412848</v>
      </c>
      <c r="F20">
        <v>1.1011003781011028</v>
      </c>
    </row>
    <row r="21" spans="1:6">
      <c r="A21">
        <v>20</v>
      </c>
      <c r="B21" s="2">
        <f t="shared" si="0"/>
        <v>293.13</v>
      </c>
      <c r="C21">
        <v>1.8244216837340681</v>
      </c>
      <c r="D21" s="12">
        <v>1.5041937046837097</v>
      </c>
      <c r="E21">
        <v>1.3087047947928525</v>
      </c>
      <c r="F21">
        <v>1.1032635577033445</v>
      </c>
    </row>
    <row r="22" spans="1:6">
      <c r="A22">
        <v>21</v>
      </c>
      <c r="B22">
        <f t="shared" si="0"/>
        <v>294.13</v>
      </c>
      <c r="C22">
        <v>1.8522499190868218</v>
      </c>
      <c r="D22" s="12">
        <v>1.5181428219908788</v>
      </c>
      <c r="E22">
        <v>1.3161088879480232</v>
      </c>
      <c r="F22">
        <v>1.1053436426858749</v>
      </c>
    </row>
    <row r="23" spans="1:6">
      <c r="A23">
        <v>22</v>
      </c>
      <c r="B23">
        <f t="shared" si="0"/>
        <v>295.13</v>
      </c>
      <c r="C23">
        <v>1.8796637978231303</v>
      </c>
      <c r="D23" s="12">
        <v>1.5317245017869923</v>
      </c>
      <c r="E23">
        <v>1.3232671497811295</v>
      </c>
      <c r="F23">
        <v>1.1073398820499549</v>
      </c>
    </row>
    <row r="24" spans="1:6">
      <c r="A24">
        <v>23</v>
      </c>
      <c r="B24">
        <f t="shared" si="0"/>
        <v>296.13</v>
      </c>
      <c r="C24">
        <v>1.9065989482117782</v>
      </c>
      <c r="D24" s="12">
        <v>1.5449172487117551</v>
      </c>
      <c r="E24">
        <v>1.3301729342106423</v>
      </c>
      <c r="F24">
        <v>1.1092520881758174</v>
      </c>
    </row>
    <row r="25" spans="1:6">
      <c r="A25">
        <v>24</v>
      </c>
      <c r="B25">
        <f t="shared" si="0"/>
        <v>297.13</v>
      </c>
      <c r="C25">
        <v>1.9329965952833934</v>
      </c>
      <c r="D25" s="12">
        <v>1.5577032338394914</v>
      </c>
      <c r="E25">
        <v>1.3368215898297815</v>
      </c>
      <c r="F25">
        <v>1.1110805850557373</v>
      </c>
    </row>
    <row r="26" spans="1:6">
      <c r="A26">
        <v>25</v>
      </c>
      <c r="B26">
        <f t="shared" si="0"/>
        <v>298.13</v>
      </c>
      <c r="C26">
        <v>1.9588039043578522</v>
      </c>
      <c r="D26" s="12">
        <v>1.5700682129506387</v>
      </c>
      <c r="E26">
        <v>1.3432103362365786</v>
      </c>
      <c r="F26">
        <v>1.1128261547204996</v>
      </c>
    </row>
    <row r="27" spans="1:6">
      <c r="A27">
        <v>26</v>
      </c>
      <c r="B27">
        <f t="shared" si="0"/>
        <v>299.13</v>
      </c>
      <c r="C27">
        <v>1.9839742058017549</v>
      </c>
      <c r="D27" s="12">
        <v>1.5820013956308041</v>
      </c>
      <c r="E27">
        <v>1.3493381245122478</v>
      </c>
      <c r="F27">
        <v>1.1144899832159141</v>
      </c>
    </row>
    <row r="28" spans="1:6">
      <c r="A28">
        <v>27</v>
      </c>
      <c r="B28">
        <f t="shared" si="0"/>
        <v>300.13</v>
      </c>
      <c r="C28">
        <v>2.0084671054094798</v>
      </c>
      <c r="D28" s="12">
        <v>1.5934952733100693</v>
      </c>
      <c r="E28">
        <v>1.3552054867430952</v>
      </c>
      <c r="F28">
        <v>1.1160736072895976</v>
      </c>
    </row>
    <row r="29" spans="1:6">
      <c r="A29">
        <v>28</v>
      </c>
      <c r="B29">
        <f t="shared" si="0"/>
        <v>301.13</v>
      </c>
      <c r="C29">
        <v>2.032248487759166</v>
      </c>
      <c r="D29" s="12">
        <v>1.6045454145177567</v>
      </c>
      <c r="E29">
        <v>1.3608143790926932</v>
      </c>
      <c r="F29">
        <v>1.1175788627463055</v>
      </c>
    </row>
    <row r="30" spans="1:6">
      <c r="A30">
        <v>29</v>
      </c>
      <c r="B30">
        <f t="shared" si="0"/>
        <v>302.13</v>
      </c>
      <c r="C30">
        <v>2.0552904222586008</v>
      </c>
      <c r="D30" s="12">
        <v>1.6151502354702767</v>
      </c>
      <c r="E30">
        <v>1.3661680224479515</v>
      </c>
      <c r="F30">
        <v>1.1190078352320743</v>
      </c>
    </row>
    <row r="31" spans="1:6">
      <c r="A31">
        <v>30</v>
      </c>
      <c r="B31">
        <f t="shared" si="0"/>
        <v>303.13</v>
      </c>
      <c r="C31">
        <v>2.0775709833300287</v>
      </c>
      <c r="D31" s="12">
        <v>1.6253107536896221</v>
      </c>
      <c r="E31">
        <v>1.3712707441223482</v>
      </c>
      <c r="F31">
        <v>1.1203628140206618</v>
      </c>
    </row>
    <row r="32" spans="1:6">
      <c r="A32">
        <v>31</v>
      </c>
      <c r="B32">
        <f t="shared" si="0"/>
        <v>304.13</v>
      </c>
      <c r="C32">
        <v>2.0990739972922103</v>
      </c>
      <c r="D32" s="12">
        <v>1.6350303317290116</v>
      </c>
      <c r="E32">
        <v>1.3761278235349523</v>
      </c>
      <c r="F32">
        <v>1.1216462492053472</v>
      </c>
    </row>
    <row r="33" spans="1:6">
      <c r="A33">
        <v>32</v>
      </c>
      <c r="B33">
        <f t="shared" si="0"/>
        <v>305.13</v>
      </c>
      <c r="C33">
        <v>2.1197887290202644</v>
      </c>
      <c r="D33" s="12">
        <v>1.6443144173206972</v>
      </c>
      <c r="E33">
        <v>1.3807453442224837</v>
      </c>
      <c r="F33">
        <v>1.1228607125483316</v>
      </c>
    </row>
    <row r="34" spans="1:6">
      <c r="A34">
        <v>33</v>
      </c>
      <c r="B34">
        <f t="shared" si="0"/>
        <v>306.13</v>
      </c>
      <c r="C34">
        <v>2.1397095214616133</v>
      </c>
      <c r="D34" s="12">
        <v>1.6531702854151078</v>
      </c>
      <c r="E34">
        <v>1.3851300540050899</v>
      </c>
      <c r="F34">
        <v>1.1240088621103965</v>
      </c>
    </row>
    <row r="35" spans="1:6">
      <c r="A35">
        <v>34</v>
      </c>
      <c r="B35">
        <f t="shared" si="0"/>
        <v>307.13</v>
      </c>
      <c r="C35">
        <v>2.1588354006400148</v>
      </c>
      <c r="D35" s="12">
        <v>1.6616067866998407</v>
      </c>
      <c r="E35">
        <v>1.3892892346307479</v>
      </c>
      <c r="F35">
        <v>1.1250934106753725</v>
      </c>
    </row>
    <row r="36" spans="1:6">
      <c r="A36">
        <v>35</v>
      </c>
      <c r="B36">
        <f t="shared" si="0"/>
        <v>308.13</v>
      </c>
      <c r="C36">
        <v>2.1771696579778843</v>
      </c>
      <c r="D36" s="12">
        <v>1.6696341063126057</v>
      </c>
      <c r="E36">
        <v>1.3932305817787189</v>
      </c>
      <c r="F36">
        <v>1.1261170978966748</v>
      </c>
    </row>
    <row r="37" spans="1:6">
      <c r="A37">
        <v>36</v>
      </c>
      <c r="B37">
        <f t="shared" si="0"/>
        <v>309.13</v>
      </c>
      <c r="C37">
        <v>2.1947194207012344</v>
      </c>
      <c r="D37" s="12">
        <v>1.6772635356266739</v>
      </c>
      <c r="E37">
        <v>1.3969620959152593</v>
      </c>
      <c r="F37">
        <v>1.1270826660251934</v>
      </c>
    </row>
    <row r="38" spans="1:6">
      <c r="A38">
        <v>37</v>
      </c>
      <c r="B38">
        <f t="shared" si="0"/>
        <v>310.13</v>
      </c>
      <c r="C38">
        <v>2.21149521984885</v>
      </c>
      <c r="D38" s="12">
        <v>1.6845072592144597</v>
      </c>
      <c r="E38">
        <v>1.400491984166915</v>
      </c>
      <c r="F38">
        <v>1.1279928390272951</v>
      </c>
    </row>
    <row r="39" spans="1:6">
      <c r="A39">
        <v>38</v>
      </c>
      <c r="B39">
        <f t="shared" si="0"/>
        <v>311.13</v>
      </c>
      <c r="C39">
        <v>2.227510564067392</v>
      </c>
      <c r="D39" s="12">
        <v>1.6913781584006786</v>
      </c>
      <c r="E39">
        <v>1.4038285731072564</v>
      </c>
      <c r="F39">
        <v>1.1288503048664498</v>
      </c>
    </row>
    <row r="40" spans="1:6">
      <c r="A40">
        <v>39</v>
      </c>
      <c r="B40">
        <f t="shared" si="0"/>
        <v>312.13</v>
      </c>
      <c r="C40">
        <v>2.2427815260054618</v>
      </c>
      <c r="D40" s="12">
        <v>1.6978896322100094</v>
      </c>
      <c r="E40">
        <v>1.4069802321386589</v>
      </c>
      <c r="F40">
        <v>1.1296577006997475</v>
      </c>
    </row>
    <row r="41" spans="1:6">
      <c r="A41">
        <v>40</v>
      </c>
      <c r="B41">
        <f t="shared" si="0"/>
        <v>313.13</v>
      </c>
      <c r="C41">
        <v>2.2573263467790592</v>
      </c>
      <c r="D41" s="12">
        <v>1.704055435998824</v>
      </c>
      <c r="E41">
        <v>1.4099553069871085</v>
      </c>
      <c r="F41">
        <v>1.130417600729188</v>
      </c>
    </row>
    <row r="42" spans="1:6">
      <c r="A42">
        <v>41</v>
      </c>
      <c r="B42">
        <f t="shared" si="0"/>
        <v>314.13</v>
      </c>
      <c r="C42">
        <v>2.2711650627115909</v>
      </c>
      <c r="D42" s="12">
        <v>1.7098895376349137</v>
      </c>
      <c r="E42">
        <v>1.412762062709255</v>
      </c>
      <c r="F42">
        <v>1.1311325064449413</v>
      </c>
    </row>
    <row r="43" spans="1:6">
      <c r="A43">
        <v>42</v>
      </c>
      <c r="B43">
        <f t="shared" si="0"/>
        <v>315.13</v>
      </c>
      <c r="C43">
        <v>2.2843191573858315</v>
      </c>
      <c r="D43" s="12">
        <v>1.7154059907488186</v>
      </c>
      <c r="E43">
        <v>1.4154086355311919</v>
      </c>
      <c r="F43">
        <v>1.1318048390019744</v>
      </c>
    </row>
    <row r="44" spans="1:6">
      <c r="A44">
        <v>43</v>
      </c>
      <c r="B44">
        <f t="shared" si="0"/>
        <v>316.13</v>
      </c>
      <c r="C44">
        <v>2.2968112410030495</v>
      </c>
      <c r="D44" s="12">
        <v>1.7206188243182599</v>
      </c>
      <c r="E44">
        <v>1.4179029927915028</v>
      </c>
      <c r="F44">
        <v>1.1324369334808082</v>
      </c>
    </row>
    <row r="45" spans="1:6">
      <c r="A45">
        <v>44</v>
      </c>
      <c r="B45">
        <f t="shared" si="0"/>
        <v>317.13</v>
      </c>
      <c r="C45">
        <v>2.3086647581372977</v>
      </c>
      <c r="D45" s="12">
        <v>1.7255419476549965</v>
      </c>
      <c r="E45">
        <v>1.4202529002412398</v>
      </c>
      <c r="F45">
        <v>1.1330310347962775</v>
      </c>
    </row>
    <row r="46" spans="1:6">
      <c r="A46">
        <v>45</v>
      </c>
      <c r="B46">
        <f t="shared" si="0"/>
        <v>318.13</v>
      </c>
      <c r="C46">
        <v>2.3199037242035381</v>
      </c>
      <c r="D46" s="12">
        <v>1.7301890697320621</v>
      </c>
      <c r="E46">
        <v>1.4224658959552325</v>
      </c>
      <c r="F46">
        <v>1.1335892950338029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47"/>
  <sheetViews>
    <sheetView tabSelected="1" topLeftCell="A3" workbookViewId="0">
      <selection activeCell="K29" sqref="K29"/>
    </sheetView>
  </sheetViews>
  <sheetFormatPr defaultRowHeight="15"/>
  <cols>
    <col min="1" max="1" width="9.140625" style="13"/>
    <col min="2" max="2" width="12" style="13" bestFit="1" customWidth="1"/>
    <col min="3" max="3" width="12" style="14" bestFit="1" customWidth="1"/>
    <col min="4" max="5" width="12" style="13" bestFit="1" customWidth="1"/>
    <col min="6" max="9" width="12" style="13" customWidth="1"/>
    <col min="10" max="12" width="9.140625" style="13"/>
    <col min="13" max="13" width="18.42578125" style="13" bestFit="1" customWidth="1"/>
    <col min="14" max="21" width="12.42578125" style="13" bestFit="1" customWidth="1"/>
    <col min="22" max="16384" width="9.140625" style="13"/>
  </cols>
  <sheetData>
    <row r="1" spans="1:21">
      <c r="A1" s="13" t="s">
        <v>31</v>
      </c>
      <c r="B1" s="13" t="s">
        <v>32</v>
      </c>
      <c r="C1" s="14" t="s">
        <v>35</v>
      </c>
      <c r="D1" s="13" t="s">
        <v>33</v>
      </c>
      <c r="E1" s="13" t="s">
        <v>34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48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47</v>
      </c>
      <c r="S1" s="13" t="s">
        <v>49</v>
      </c>
      <c r="T1" s="13" t="s">
        <v>50</v>
      </c>
      <c r="U1" s="13" t="s">
        <v>51</v>
      </c>
    </row>
    <row r="2" spans="1:21">
      <c r="A2" s="13">
        <v>0</v>
      </c>
      <c r="B2" s="13">
        <v>1.0849716818579853</v>
      </c>
      <c r="C2" s="14">
        <v>1.0616761632654994</v>
      </c>
      <c r="J2" s="13">
        <v>0</v>
      </c>
      <c r="K2" s="13">
        <v>18</v>
      </c>
      <c r="L2" s="13">
        <v>35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</row>
    <row r="3" spans="1:21">
      <c r="A3" s="13">
        <v>1</v>
      </c>
      <c r="B3" s="13">
        <v>1.0849716818579853</v>
      </c>
      <c r="C3" s="14">
        <v>1.0616761632654994</v>
      </c>
      <c r="D3" s="13">
        <v>1.0426246985598477</v>
      </c>
      <c r="E3" s="13">
        <v>1.0164893012773204</v>
      </c>
      <c r="F3" s="13">
        <f>(-0.0005*(A3^2))+(0.0537*A3)+0.9073</f>
        <v>0.96050000000000002</v>
      </c>
      <c r="G3" s="13">
        <f>(-0.0004*(A3^2))+(0.0328*A3)+0.9643</f>
        <v>0.99670000000000003</v>
      </c>
      <c r="H3" s="13">
        <f>(-0.0002*(A3^2))+(0.0198*A3)+0.9886</f>
        <v>1.0082</v>
      </c>
      <c r="I3" s="13">
        <f>(-0.00008*(A3^2))+(0.0065*A3)+1.0009</f>
        <v>1.00732</v>
      </c>
      <c r="M3" s="13">
        <f>((A3-$J$2)/($K$2-$J$2))*(($L$2-A3)/($L$2-$K$2))^(($L$2-$K$2)/($K$2-$J$2))</f>
        <v>0.10691375965490502</v>
      </c>
      <c r="N3" s="13">
        <f>B3*$M3</f>
        <v>0.11599840162654271</v>
      </c>
      <c r="O3" s="13">
        <f>C3*$M3</f>
        <v>0.1135077901507093</v>
      </c>
      <c r="P3" s="13">
        <f>D3*$M3</f>
        <v>0.11147092643209536</v>
      </c>
      <c r="Q3" s="13">
        <f>E3*$M3</f>
        <v>0.10867669284854577</v>
      </c>
      <c r="R3" s="13">
        <f>$M3*F3</f>
        <v>0.10269066614853627</v>
      </c>
      <c r="S3" s="13">
        <f t="shared" ref="S3:U18" si="0">$M3*G3</f>
        <v>0.10656094424804383</v>
      </c>
      <c r="T3" s="13">
        <f t="shared" si="0"/>
        <v>0.10779045248407523</v>
      </c>
      <c r="U3" s="13">
        <f t="shared" si="0"/>
        <v>0.10769636837557892</v>
      </c>
    </row>
    <row r="4" spans="1:21">
      <c r="A4" s="13">
        <v>2</v>
      </c>
      <c r="B4" s="13">
        <v>1.0990330417785255</v>
      </c>
      <c r="C4" s="14">
        <v>1.0716280120350192</v>
      </c>
      <c r="D4" s="13">
        <v>1.0493595496972408</v>
      </c>
      <c r="E4" s="13">
        <v>1.0190193392550679</v>
      </c>
      <c r="F4" s="13">
        <f t="shared" ref="F4:F47" si="1">(-0.0005*(A4^2))+(0.0537*A4)+0.9073</f>
        <v>1.0126999999999999</v>
      </c>
      <c r="G4" s="13">
        <f t="shared" ref="G4:G47" si="2">(-0.0004*(A4^2))+(0.0328*A4)+0.9643</f>
        <v>1.0283</v>
      </c>
      <c r="H4" s="13">
        <f t="shared" ref="H4:H47" si="3">(-0.0002*(A4^2))+(0.0198*A4)+0.9886</f>
        <v>1.0274000000000001</v>
      </c>
      <c r="I4" s="13">
        <f t="shared" ref="I4:I47" si="4">(-0.00008*(A4^2))+(0.0065*A4)+1.0009</f>
        <v>1.0135799999999999</v>
      </c>
      <c r="M4" s="13">
        <f>((A4-$J$2)/($K$2-$J$2))*(($L$2-A4)/($L$2-$K$2))^(($L$2-$K$2)/($K$2-$J$2))</f>
        <v>0.20788296234663903</v>
      </c>
      <c r="N4" s="13">
        <f t="shared" ref="N4:N47" si="5">B4*$M4</f>
        <v>0.22847024444175737</v>
      </c>
      <c r="O4" s="13">
        <f>C4*$M4</f>
        <v>0.22277320567547954</v>
      </c>
      <c r="P4" s="13">
        <f>D4*$M4</f>
        <v>0.21814397175779759</v>
      </c>
      <c r="Q4" s="13">
        <f>E4*$M4</f>
        <v>0.21183675893285828</v>
      </c>
      <c r="R4" s="13">
        <f t="shared" ref="R4:U47" si="6">$M4*F4</f>
        <v>0.21052307596844133</v>
      </c>
      <c r="S4" s="13">
        <f t="shared" si="0"/>
        <v>0.21376605018104891</v>
      </c>
      <c r="T4" s="13">
        <f t="shared" si="0"/>
        <v>0.21357895551493697</v>
      </c>
      <c r="U4" s="13">
        <f t="shared" si="0"/>
        <v>0.21070601297530636</v>
      </c>
    </row>
    <row r="5" spans="1:21">
      <c r="A5" s="13">
        <v>3</v>
      </c>
      <c r="B5" s="13">
        <v>1.1151207544322226</v>
      </c>
      <c r="C5" s="14">
        <v>1.0829279154160287</v>
      </c>
      <c r="D5" s="13">
        <v>1.0569596950621345</v>
      </c>
      <c r="E5" s="13">
        <v>1.0218505689158144</v>
      </c>
      <c r="F5" s="13">
        <f t="shared" si="1"/>
        <v>1.0639000000000001</v>
      </c>
      <c r="G5" s="13">
        <f t="shared" si="2"/>
        <v>1.0591000000000002</v>
      </c>
      <c r="H5" s="13">
        <f t="shared" si="3"/>
        <v>1.0462</v>
      </c>
      <c r="I5" s="13">
        <f t="shared" si="4"/>
        <v>1.0196799999999999</v>
      </c>
      <c r="M5" s="13">
        <f>((A5-$J$2)/($K$2-$J$2))*(($L$2-A5)/($L$2-$K$2))^(($L$2-$K$2)/($K$2-$J$2))</f>
        <v>0.30289258155854526</v>
      </c>
      <c r="N5" s="13">
        <f t="shared" si="5"/>
        <v>0.33776180405948852</v>
      </c>
      <c r="O5" s="13">
        <f>C5*$M5</f>
        <v>0.3280108319421749</v>
      </c>
      <c r="P5" s="13">
        <f>D5*$M5</f>
        <v>0.32014525064070271</v>
      </c>
      <c r="Q5" s="13">
        <f>E5*$M5</f>
        <v>0.30951095678597917</v>
      </c>
      <c r="R5" s="13">
        <f t="shared" si="6"/>
        <v>0.3222474175201363</v>
      </c>
      <c r="S5" s="13">
        <f t="shared" si="0"/>
        <v>0.32079353312865533</v>
      </c>
      <c r="T5" s="13">
        <f t="shared" si="0"/>
        <v>0.31688621882655005</v>
      </c>
      <c r="U5" s="13">
        <f t="shared" si="0"/>
        <v>0.3088535075636174</v>
      </c>
    </row>
    <row r="6" spans="1:21">
      <c r="A6" s="13">
        <v>4</v>
      </c>
      <c r="B6" s="13">
        <v>1.1334471920253884</v>
      </c>
      <c r="C6" s="14">
        <v>1.0956897015589198</v>
      </c>
      <c r="D6" s="13">
        <v>1.0654835794578807</v>
      </c>
      <c r="E6" s="13">
        <v>1.0249962025499806</v>
      </c>
      <c r="F6" s="13">
        <f t="shared" si="1"/>
        <v>1.1141000000000001</v>
      </c>
      <c r="G6" s="13">
        <f t="shared" si="2"/>
        <v>1.0891</v>
      </c>
      <c r="H6" s="13">
        <f t="shared" si="3"/>
        <v>1.0646</v>
      </c>
      <c r="I6" s="13">
        <f t="shared" si="4"/>
        <v>1.02562</v>
      </c>
      <c r="M6" s="13">
        <f>((A6-$J$2)/($K$2-$J$2))*(($L$2-A6)/($L$2-$K$2))^(($L$2-$K$2)/($K$2-$J$2))</f>
        <v>0.39192692909910887</v>
      </c>
      <c r="N6" s="13">
        <f t="shared" si="5"/>
        <v>0.44422847726651843</v>
      </c>
      <c r="O6" s="13">
        <f>C6*$M6</f>
        <v>0.42943029997750648</v>
      </c>
      <c r="P6" s="13">
        <f>D6*$M6</f>
        <v>0.41759170730245354</v>
      </c>
      <c r="Q6" s="13">
        <f>E6*$M6</f>
        <v>0.40172361400366208</v>
      </c>
      <c r="R6" s="13">
        <f t="shared" si="6"/>
        <v>0.43664579170931722</v>
      </c>
      <c r="S6" s="13">
        <f t="shared" si="0"/>
        <v>0.42684761848183944</v>
      </c>
      <c r="T6" s="13">
        <f t="shared" si="0"/>
        <v>0.4172454087189113</v>
      </c>
      <c r="U6" s="13">
        <f t="shared" si="0"/>
        <v>0.40196809702262803</v>
      </c>
    </row>
    <row r="7" spans="1:21">
      <c r="A7" s="13">
        <v>5</v>
      </c>
      <c r="B7" s="13">
        <v>1.1542247927740248</v>
      </c>
      <c r="C7" s="14">
        <v>1.1100178716847502</v>
      </c>
      <c r="D7" s="13">
        <v>1.0749793032114592</v>
      </c>
      <c r="E7" s="13">
        <v>1.0284640397788563</v>
      </c>
      <c r="F7" s="13">
        <f t="shared" si="1"/>
        <v>1.1633</v>
      </c>
      <c r="G7" s="13">
        <f t="shared" si="2"/>
        <v>1.1183000000000001</v>
      </c>
      <c r="H7" s="13">
        <f t="shared" si="3"/>
        <v>1.0826</v>
      </c>
      <c r="I7" s="13">
        <f t="shared" si="4"/>
        <v>1.0313999999999999</v>
      </c>
      <c r="M7" s="13">
        <f>((A7-$J$2)/($K$2-$J$2))*(($L$2-A7)/($L$2-$K$2))^(($L$2-$K$2)/($K$2-$J$2))</f>
        <v>0.47496960018218537</v>
      </c>
      <c r="N7" s="13">
        <f t="shared" si="5"/>
        <v>0.54822168834424434</v>
      </c>
      <c r="O7" s="13">
        <f>C7*$M7</f>
        <v>0.52722474470918612</v>
      </c>
      <c r="P7" s="13">
        <f>D7*$M7</f>
        <v>0.51058248985047094</v>
      </c>
      <c r="Q7" s="13">
        <f>E7*$M7</f>
        <v>0.48848915377551855</v>
      </c>
      <c r="R7" s="13">
        <f t="shared" si="6"/>
        <v>0.55253213589193628</v>
      </c>
      <c r="S7" s="13">
        <f t="shared" si="0"/>
        <v>0.53115850388373798</v>
      </c>
      <c r="T7" s="13">
        <f t="shared" si="0"/>
        <v>0.51420208915723387</v>
      </c>
      <c r="U7" s="13">
        <f t="shared" si="0"/>
        <v>0.48988364562790593</v>
      </c>
    </row>
    <row r="8" spans="1:21">
      <c r="A8" s="13">
        <v>6</v>
      </c>
      <c r="B8" s="13">
        <v>1.1776588489543705</v>
      </c>
      <c r="C8" s="14">
        <v>1.1260015227001483</v>
      </c>
      <c r="D8" s="13">
        <v>1.085480460953353</v>
      </c>
      <c r="E8" s="13">
        <v>1.0322550707659799</v>
      </c>
      <c r="F8" s="13">
        <f t="shared" si="1"/>
        <v>1.2115</v>
      </c>
      <c r="G8" s="13">
        <f t="shared" si="2"/>
        <v>1.1467000000000001</v>
      </c>
      <c r="H8" s="13">
        <f t="shared" si="3"/>
        <v>1.1002000000000001</v>
      </c>
      <c r="I8" s="13">
        <f t="shared" si="4"/>
        <v>1.0370199999999998</v>
      </c>
      <c r="M8" s="13">
        <f>((A8-$J$2)/($K$2-$J$2))*(($L$2-A8)/($L$2-$K$2))^(($L$2-$K$2)/($K$2-$J$2))</f>
        <v>0.55200341178390455</v>
      </c>
      <c r="N8" s="13">
        <f t="shared" si="5"/>
        <v>0.65007170254031843</v>
      </c>
      <c r="O8" s="13">
        <f>C8*$M8</f>
        <v>0.62155668220435356</v>
      </c>
      <c r="P8" s="13">
        <f>D8*$M8</f>
        <v>0.59918891787101625</v>
      </c>
      <c r="Q8" s="13">
        <f>E8*$M8</f>
        <v>0.56980832089405675</v>
      </c>
      <c r="R8" s="13">
        <f t="shared" si="6"/>
        <v>0.66875213337620043</v>
      </c>
      <c r="S8" s="13">
        <f t="shared" si="0"/>
        <v>0.63298231229260338</v>
      </c>
      <c r="T8" s="13">
        <f t="shared" si="0"/>
        <v>0.6073141536446518</v>
      </c>
      <c r="U8" s="13">
        <f t="shared" si="0"/>
        <v>0.57243857808814458</v>
      </c>
    </row>
    <row r="9" spans="1:21">
      <c r="A9" s="13">
        <v>7</v>
      </c>
      <c r="B9" s="13">
        <v>1.2039385737310995</v>
      </c>
      <c r="C9" s="14">
        <v>1.1437075206545089</v>
      </c>
      <c r="D9" s="13">
        <v>1.0970018235346239</v>
      </c>
      <c r="E9" s="13">
        <v>1.036362207919842</v>
      </c>
      <c r="F9" s="13">
        <f t="shared" si="1"/>
        <v>1.2586999999999999</v>
      </c>
      <c r="G9" s="13">
        <f t="shared" si="2"/>
        <v>1.1743000000000001</v>
      </c>
      <c r="H9" s="13">
        <f t="shared" si="3"/>
        <v>1.1173999999999999</v>
      </c>
      <c r="I9" s="13">
        <f t="shared" si="4"/>
        <v>1.0424799999999999</v>
      </c>
      <c r="M9" s="13">
        <f>((A9-$J$2)/($K$2-$J$2))*(($L$2-A9)/($L$2-$K$2))^(($L$2-$K$2)/($K$2-$J$2))</f>
        <v>0.62301033317725285</v>
      </c>
      <c r="N9" s="13">
        <f t="shared" si="5"/>
        <v>0.7500661719451589</v>
      </c>
      <c r="O9" s="13">
        <f>C9*$M9</f>
        <v>0.71254160350029538</v>
      </c>
      <c r="P9" s="13">
        <f>D9*$M9</f>
        <v>0.68344347157635998</v>
      </c>
      <c r="Q9" s="13">
        <f>E9*$M9</f>
        <v>0.64566436444845421</v>
      </c>
      <c r="R9" s="13">
        <f t="shared" si="6"/>
        <v>0.78418310637020816</v>
      </c>
      <c r="S9" s="13">
        <f t="shared" si="0"/>
        <v>0.73160103425004808</v>
      </c>
      <c r="T9" s="13">
        <f t="shared" si="0"/>
        <v>0.69615174629226229</v>
      </c>
      <c r="U9" s="13">
        <f t="shared" si="0"/>
        <v>0.64947581213062244</v>
      </c>
    </row>
    <row r="10" spans="1:21">
      <c r="A10" s="13">
        <v>8</v>
      </c>
      <c r="B10" s="13">
        <v>1.2332265442961472</v>
      </c>
      <c r="C10" s="14">
        <v>1.1631732618411832</v>
      </c>
      <c r="D10" s="13">
        <v>1.1095351981411892</v>
      </c>
      <c r="E10" s="13">
        <v>1.0407692962504183</v>
      </c>
      <c r="F10" s="13">
        <f t="shared" si="1"/>
        <v>1.3048999999999999</v>
      </c>
      <c r="G10" s="13">
        <f t="shared" si="2"/>
        <v>1.2011000000000001</v>
      </c>
      <c r="H10" s="13">
        <f t="shared" si="3"/>
        <v>1.1342000000000001</v>
      </c>
      <c r="I10" s="13">
        <f t="shared" si="4"/>
        <v>1.0477799999999999</v>
      </c>
      <c r="M10" s="13">
        <f>((A10-$J$2)/($K$2-$J$2))*(($L$2-A10)/($L$2-$K$2))^(($L$2-$K$2)/($K$2-$J$2))</f>
        <v>0.68797140731806938</v>
      </c>
      <c r="N10" s="13">
        <f t="shared" si="5"/>
        <v>0.84842460122141983</v>
      </c>
      <c r="O10" s="13">
        <f>C10*$M10</f>
        <v>0.80022994590362806</v>
      </c>
      <c r="P10" s="13">
        <f>D10*$M10</f>
        <v>0.76332849173412687</v>
      </c>
      <c r="Q10" s="13">
        <f>E10*$M10</f>
        <v>0.71601951743483694</v>
      </c>
      <c r="R10" s="13">
        <f t="shared" si="6"/>
        <v>0.89773388940934873</v>
      </c>
      <c r="S10" s="13">
        <f t="shared" si="0"/>
        <v>0.8263224573297332</v>
      </c>
      <c r="T10" s="13">
        <f t="shared" si="0"/>
        <v>0.78029717018015432</v>
      </c>
      <c r="U10" s="13">
        <f t="shared" si="0"/>
        <v>0.72084268115972672</v>
      </c>
    </row>
    <row r="11" spans="1:21">
      <c r="A11" s="13">
        <v>9</v>
      </c>
      <c r="B11" s="13">
        <v>1.2656468249059019</v>
      </c>
      <c r="C11" s="14">
        <v>1.1843995216977672</v>
      </c>
      <c r="D11" s="13">
        <v>1.123045885908982</v>
      </c>
      <c r="E11" s="13">
        <v>1.0454505585049092</v>
      </c>
      <c r="F11" s="13">
        <f t="shared" si="1"/>
        <v>1.3500999999999999</v>
      </c>
      <c r="G11" s="13">
        <f t="shared" si="2"/>
        <v>1.2271000000000001</v>
      </c>
      <c r="H11" s="13">
        <f t="shared" si="3"/>
        <v>1.1506000000000001</v>
      </c>
      <c r="I11" s="13">
        <f t="shared" si="4"/>
        <v>1.0529199999999999</v>
      </c>
      <c r="M11" s="13">
        <f>((A11-$J$2)/($K$2-$J$2))*(($L$2-A11)/($L$2-$K$2))^(($L$2-$K$2)/($K$2-$J$2))</f>
        <v>0.74686666147145109</v>
      </c>
      <c r="N11" s="13">
        <f t="shared" si="5"/>
        <v>0.94526941871941317</v>
      </c>
      <c r="O11" s="13">
        <f>C11*$M11</f>
        <v>0.8845885166187949</v>
      </c>
      <c r="P11" s="13">
        <f>D11*$M11</f>
        <v>0.83876553148808952</v>
      </c>
      <c r="Q11" s="13">
        <f>E11*$M11</f>
        <v>0.78081216836402545</v>
      </c>
      <c r="R11" s="13">
        <f t="shared" si="6"/>
        <v>1.0083446796526061</v>
      </c>
      <c r="S11" s="13">
        <f t="shared" si="0"/>
        <v>0.91648008029161765</v>
      </c>
      <c r="T11" s="13">
        <f t="shared" si="0"/>
        <v>0.85934478068905162</v>
      </c>
      <c r="U11" s="13">
        <f t="shared" si="0"/>
        <v>0.78639084519652014</v>
      </c>
    </row>
    <row r="12" spans="1:21">
      <c r="A12" s="13">
        <v>10</v>
      </c>
      <c r="B12" s="13">
        <v>1.3012723252139313</v>
      </c>
      <c r="C12" s="14">
        <v>1.207344042012704</v>
      </c>
      <c r="D12" s="13">
        <v>1.1374702034836515</v>
      </c>
      <c r="E12" s="13">
        <v>1.0503706132614103</v>
      </c>
      <c r="F12" s="13">
        <f t="shared" si="1"/>
        <v>1.3942999999999999</v>
      </c>
      <c r="G12" s="13">
        <f t="shared" si="2"/>
        <v>1.2523</v>
      </c>
      <c r="H12" s="13">
        <f t="shared" si="3"/>
        <v>1.1666000000000001</v>
      </c>
      <c r="I12" s="13">
        <f t="shared" si="4"/>
        <v>1.0578999999999998</v>
      </c>
      <c r="M12" s="13">
        <f>((A12-$J$2)/($K$2-$J$2))*(($L$2-A12)/($L$2-$K$2))^(($L$2-$K$2)/($K$2-$J$2))</f>
        <v>0.79967500510793921</v>
      </c>
      <c r="N12" s="13">
        <f t="shared" si="5"/>
        <v>1.0405949533122705</v>
      </c>
      <c r="O12" s="13">
        <f>C12*$M12</f>
        <v>0.96548285296354897</v>
      </c>
      <c r="P12" s="13">
        <f>D12*$M12</f>
        <v>0.9096064907809176</v>
      </c>
      <c r="Q12" s="13">
        <f>E12*$M12</f>
        <v>0.83995512552504759</v>
      </c>
      <c r="R12" s="13">
        <f t="shared" si="6"/>
        <v>1.1149868596219996</v>
      </c>
      <c r="S12" s="13">
        <f t="shared" si="0"/>
        <v>1.0014330088966723</v>
      </c>
      <c r="T12" s="13">
        <f t="shared" si="0"/>
        <v>0.932900860958922</v>
      </c>
      <c r="U12" s="13">
        <f t="shared" si="0"/>
        <v>0.84597618790368878</v>
      </c>
    </row>
    <row r="13" spans="1:21">
      <c r="A13" s="13">
        <v>11</v>
      </c>
      <c r="B13" s="13">
        <v>1.3401122235810157</v>
      </c>
      <c r="C13" s="14">
        <v>1.2319166101717887</v>
      </c>
      <c r="D13" s="13">
        <v>1.1527145220897494</v>
      </c>
      <c r="E13" s="13">
        <v>1.055485158759734</v>
      </c>
      <c r="F13" s="13">
        <f t="shared" si="1"/>
        <v>1.4375</v>
      </c>
      <c r="G13" s="13">
        <f t="shared" si="2"/>
        <v>1.2766999999999999</v>
      </c>
      <c r="H13" s="13">
        <f t="shared" si="3"/>
        <v>1.1822000000000001</v>
      </c>
      <c r="I13" s="13">
        <f t="shared" si="4"/>
        <v>1.0627199999999999</v>
      </c>
      <c r="M13" s="13">
        <f>((A13-$J$2)/($K$2-$J$2))*(($L$2-A13)/($L$2-$K$2))^(($L$2-$K$2)/($K$2-$J$2))</f>
        <v>0.84637411264083762</v>
      </c>
      <c r="N13" s="13">
        <f t="shared" si="5"/>
        <v>1.1342362940725219</v>
      </c>
      <c r="O13" s="13">
        <f>C13*$M13</f>
        <v>1.0426623277816562</v>
      </c>
      <c r="P13" s="13">
        <f>D13*$M13</f>
        <v>0.97562773076191889</v>
      </c>
      <c r="Q13" s="13">
        <f>E13*$M13</f>
        <v>0.89333531465084348</v>
      </c>
      <c r="R13" s="13">
        <f t="shared" si="6"/>
        <v>1.2166627869212041</v>
      </c>
      <c r="S13" s="13">
        <f t="shared" si="0"/>
        <v>1.0805658296085574</v>
      </c>
      <c r="T13" s="13">
        <f t="shared" si="0"/>
        <v>1.0005834759639984</v>
      </c>
      <c r="U13" s="13">
        <f t="shared" si="0"/>
        <v>0.89945869698567082</v>
      </c>
    </row>
    <row r="14" spans="1:21">
      <c r="A14" s="13">
        <v>12</v>
      </c>
      <c r="B14" s="13">
        <v>1.382100541803269</v>
      </c>
      <c r="C14" s="14">
        <v>1.2579764025398037</v>
      </c>
      <c r="D14" s="13">
        <v>1.1686561879663466</v>
      </c>
      <c r="E14" s="13">
        <v>1.0607423447427673</v>
      </c>
      <c r="F14" s="13">
        <f t="shared" si="1"/>
        <v>1.4797</v>
      </c>
      <c r="G14" s="13">
        <f t="shared" si="2"/>
        <v>1.3003</v>
      </c>
      <c r="H14" s="13">
        <f t="shared" si="3"/>
        <v>1.1974</v>
      </c>
      <c r="I14" s="13">
        <f t="shared" si="4"/>
        <v>1.06738</v>
      </c>
      <c r="M14" s="13">
        <f>((A14-$J$2)/($K$2-$J$2))*(($L$2-A14)/($L$2-$K$2))^(($L$2-$K$2)/($K$2-$J$2))</f>
        <v>0.88694028798725022</v>
      </c>
      <c r="N14" s="13">
        <f t="shared" si="5"/>
        <v>1.225840652574326</v>
      </c>
      <c r="O14" s="13">
        <f>C14*$M14</f>
        <v>1.1157499527498185</v>
      </c>
      <c r="P14" s="13">
        <f>D14*$M14</f>
        <v>1.0365282559129536</v>
      </c>
      <c r="Q14" s="13">
        <f>E14*$M14</f>
        <v>0.94081512072642104</v>
      </c>
      <c r="R14" s="13">
        <f t="shared" si="6"/>
        <v>1.3124055441347342</v>
      </c>
      <c r="S14" s="13">
        <f t="shared" si="0"/>
        <v>1.1532884564698214</v>
      </c>
      <c r="T14" s="13">
        <f t="shared" si="0"/>
        <v>1.0620223008359335</v>
      </c>
      <c r="U14" s="13">
        <f t="shared" si="0"/>
        <v>0.94670232459183112</v>
      </c>
    </row>
    <row r="15" spans="1:21">
      <c r="A15" s="13">
        <v>13</v>
      </c>
      <c r="B15" s="13">
        <v>1.4270871421235933</v>
      </c>
      <c r="C15" s="14">
        <v>1.2853322655097714</v>
      </c>
      <c r="D15" s="13">
        <v>1.1851465181899272</v>
      </c>
      <c r="E15" s="13">
        <v>1.0660847683201939</v>
      </c>
      <c r="F15" s="13">
        <f t="shared" si="1"/>
        <v>1.5208999999999999</v>
      </c>
      <c r="G15" s="13">
        <f t="shared" si="2"/>
        <v>1.3231000000000002</v>
      </c>
      <c r="H15" s="13">
        <f t="shared" si="3"/>
        <v>1.2122000000000002</v>
      </c>
      <c r="I15" s="13">
        <f t="shared" si="4"/>
        <v>1.0718799999999999</v>
      </c>
      <c r="M15" s="13">
        <f>((A15-$J$2)/($K$2-$J$2))*(($L$2-A15)/($L$2-$K$2))^(($L$2-$K$2)/($K$2-$J$2))</f>
        <v>0.92134830717117178</v>
      </c>
      <c r="N15" s="13">
        <f t="shared" si="5"/>
        <v>1.3148443225813182</v>
      </c>
      <c r="O15" s="13">
        <f>C15*$M15</f>
        <v>1.184238706979915</v>
      </c>
      <c r="P15" s="13">
        <f>D15*$M15</f>
        <v>1.0919327382840978</v>
      </c>
      <c r="Q15" s="13">
        <f>E15*$M15</f>
        <v>0.98223539659278158</v>
      </c>
      <c r="R15" s="13">
        <f t="shared" si="6"/>
        <v>1.4012786403766351</v>
      </c>
      <c r="S15" s="13">
        <f t="shared" si="0"/>
        <v>1.2190359452181776</v>
      </c>
      <c r="T15" s="13">
        <f t="shared" si="0"/>
        <v>1.1168584179528946</v>
      </c>
      <c r="U15" s="13">
        <f t="shared" si="0"/>
        <v>0.98757482349063552</v>
      </c>
    </row>
    <row r="16" spans="1:21">
      <c r="A16" s="13">
        <v>14</v>
      </c>
      <c r="B16" s="13">
        <v>1.4748324677155571</v>
      </c>
      <c r="C16" s="14">
        <v>1.3137463775705243</v>
      </c>
      <c r="D16" s="13">
        <v>1.2020158317089786</v>
      </c>
      <c r="E16" s="13">
        <v>1.0714519431390537</v>
      </c>
      <c r="F16" s="13">
        <f t="shared" si="1"/>
        <v>1.5611000000000002</v>
      </c>
      <c r="G16" s="13">
        <f t="shared" si="2"/>
        <v>1.3451</v>
      </c>
      <c r="H16" s="13">
        <f t="shared" si="3"/>
        <v>1.2265999999999999</v>
      </c>
      <c r="I16" s="13">
        <f t="shared" si="4"/>
        <v>1.07622</v>
      </c>
      <c r="M16" s="13">
        <f>((A16-$J$2)/($K$2-$J$2))*(($L$2-A16)/($L$2-$K$2))^(($L$2-$K$2)/($K$2-$J$2))</f>
        <v>0.94957123418425105</v>
      </c>
      <c r="N16" s="13">
        <f t="shared" si="5"/>
        <v>1.4004584865836662</v>
      </c>
      <c r="O16" s="13">
        <f>C16*$M16</f>
        <v>1.2474957691547317</v>
      </c>
      <c r="P16" s="13">
        <f>D16*$M16</f>
        <v>1.1413996568249039</v>
      </c>
      <c r="Q16" s="13">
        <f>E16*$M16</f>
        <v>1.0174199440156653</v>
      </c>
      <c r="R16" s="13">
        <f t="shared" si="6"/>
        <v>1.4823756536850345</v>
      </c>
      <c r="S16" s="13">
        <f t="shared" si="0"/>
        <v>1.2772682671012361</v>
      </c>
      <c r="T16" s="13">
        <f t="shared" si="0"/>
        <v>1.1647440758504022</v>
      </c>
      <c r="U16" s="13">
        <f t="shared" si="0"/>
        <v>1.0219475536537745</v>
      </c>
    </row>
    <row r="17" spans="1:21">
      <c r="A17" s="13">
        <v>15</v>
      </c>
      <c r="B17" s="13">
        <v>1.6816420607363551</v>
      </c>
      <c r="C17" s="14">
        <v>1.4299431903484043</v>
      </c>
      <c r="D17" s="13">
        <v>1.2683796528131979</v>
      </c>
      <c r="E17" s="13">
        <v>1.0916540083795037</v>
      </c>
      <c r="F17" s="13">
        <f t="shared" si="1"/>
        <v>1.6002999999999998</v>
      </c>
      <c r="G17" s="13">
        <f t="shared" si="2"/>
        <v>1.3663000000000001</v>
      </c>
      <c r="H17" s="13">
        <f t="shared" si="3"/>
        <v>1.2406000000000001</v>
      </c>
      <c r="I17" s="13">
        <f t="shared" si="4"/>
        <v>1.0803999999999998</v>
      </c>
      <c r="M17" s="13">
        <f>((A17-$J$2)/($K$2-$J$2))*(($L$2-A17)/($L$2-$K$2))^(($L$2-$K$2)/($K$2-$J$2))</f>
        <v>0.97158020398905243</v>
      </c>
      <c r="N17" s="13">
        <f t="shared" si="5"/>
        <v>1.6338501364067983</v>
      </c>
      <c r="O17" s="13">
        <f>C17*$M17</f>
        <v>1.3893044965714592</v>
      </c>
      <c r="P17" s="13">
        <f>D17*$M17</f>
        <v>1.2323325618158103</v>
      </c>
      <c r="Q17" s="13">
        <f>E17*$M17</f>
        <v>1.0606294241468248</v>
      </c>
      <c r="R17" s="13">
        <f t="shared" si="6"/>
        <v>1.5548198004436804</v>
      </c>
      <c r="S17" s="13">
        <f t="shared" si="0"/>
        <v>1.3274700327102424</v>
      </c>
      <c r="T17" s="13">
        <f t="shared" si="0"/>
        <v>1.2053424010688185</v>
      </c>
      <c r="U17" s="13">
        <f t="shared" si="0"/>
        <v>1.049695252389772</v>
      </c>
    </row>
    <row r="18" spans="1:21">
      <c r="A18" s="13">
        <v>16</v>
      </c>
      <c r="B18" s="13">
        <v>1.7104193490651978</v>
      </c>
      <c r="C18" s="14">
        <v>1.445280675568976</v>
      </c>
      <c r="D18" s="13">
        <v>1.2768378189421092</v>
      </c>
      <c r="E18" s="13">
        <v>1.0941292121793866</v>
      </c>
      <c r="F18" s="13">
        <f t="shared" si="1"/>
        <v>1.6385000000000001</v>
      </c>
      <c r="G18" s="13">
        <f t="shared" si="2"/>
        <v>1.3867</v>
      </c>
      <c r="H18" s="13">
        <f t="shared" si="3"/>
        <v>1.2542</v>
      </c>
      <c r="I18" s="13">
        <f t="shared" si="4"/>
        <v>1.0844199999999999</v>
      </c>
      <c r="M18" s="13">
        <f>((A18-$J$2)/($K$2-$J$2))*(($L$2-A18)/($L$2-$K$2))^(($L$2-$K$2)/($K$2-$J$2))</f>
        <v>0.98734416476106102</v>
      </c>
      <c r="N18" s="13">
        <f t="shared" si="5"/>
        <v>1.6887725635939355</v>
      </c>
      <c r="O18" s="13">
        <f>C18*$M18</f>
        <v>1.4269894414649527</v>
      </c>
      <c r="P18" s="13">
        <f>D18*$M18</f>
        <v>1.2606783698787316</v>
      </c>
      <c r="Q18" s="13">
        <f>E18*$M18</f>
        <v>1.0802820931399342</v>
      </c>
      <c r="R18" s="13">
        <f t="shared" si="6"/>
        <v>1.6177634139609984</v>
      </c>
      <c r="S18" s="13">
        <f t="shared" si="0"/>
        <v>1.3691501532741635</v>
      </c>
      <c r="T18" s="13">
        <f t="shared" si="0"/>
        <v>1.2383270514433227</v>
      </c>
      <c r="U18" s="13">
        <f t="shared" si="0"/>
        <v>1.0706957591501898</v>
      </c>
    </row>
    <row r="19" spans="1:21">
      <c r="A19" s="13">
        <v>17</v>
      </c>
      <c r="B19" s="13">
        <v>1.7391679690271606</v>
      </c>
      <c r="C19" s="14">
        <v>1.4604117532009411</v>
      </c>
      <c r="D19" s="13">
        <v>1.2851158757011858</v>
      </c>
      <c r="E19" s="13">
        <v>1.0965308414460497</v>
      </c>
      <c r="F19" s="13">
        <f t="shared" si="1"/>
        <v>1.6757</v>
      </c>
      <c r="G19" s="13">
        <f t="shared" si="2"/>
        <v>1.4063000000000001</v>
      </c>
      <c r="H19" s="13">
        <f t="shared" si="3"/>
        <v>1.2674000000000001</v>
      </c>
      <c r="I19" s="13">
        <f t="shared" si="4"/>
        <v>1.0882799999999999</v>
      </c>
      <c r="M19" s="13">
        <f>((A19-$J$2)/($K$2-$J$2))*(($L$2-A19)/($L$2-$K$2))^(($L$2-$K$2)/($K$2-$J$2))</f>
        <v>0.99682956902871134</v>
      </c>
      <c r="N19" s="13">
        <f t="shared" si="5"/>
        <v>1.7336540570338836</v>
      </c>
      <c r="O19" s="13">
        <f>C19*$M19</f>
        <v>1.4557816185477588</v>
      </c>
      <c r="P19" s="13">
        <f>D19*$M19</f>
        <v>1.2810415045271679</v>
      </c>
      <c r="Q19" s="13">
        <f>E19*$M19</f>
        <v>1.093054366105356</v>
      </c>
      <c r="R19" s="13">
        <f t="shared" si="6"/>
        <v>1.6703873088214116</v>
      </c>
      <c r="S19" s="13">
        <f t="shared" si="6"/>
        <v>1.4018414229250769</v>
      </c>
      <c r="T19" s="13">
        <f t="shared" si="6"/>
        <v>1.2633817957869888</v>
      </c>
      <c r="U19" s="13">
        <f t="shared" si="6"/>
        <v>1.0848296833825659</v>
      </c>
    </row>
    <row r="20" spans="1:21">
      <c r="A20" s="13">
        <v>18</v>
      </c>
      <c r="B20" s="13">
        <v>1.7678047178727812</v>
      </c>
      <c r="C20" s="14">
        <v>1.4752975576010228</v>
      </c>
      <c r="D20" s="13">
        <v>1.293196262004688</v>
      </c>
      <c r="E20" s="13">
        <v>1.0988554666812143</v>
      </c>
      <c r="F20" s="13">
        <f t="shared" si="1"/>
        <v>1.7119</v>
      </c>
      <c r="G20" s="13">
        <f t="shared" si="2"/>
        <v>1.4251</v>
      </c>
      <c r="H20" s="13">
        <f t="shared" si="3"/>
        <v>1.2802000000000002</v>
      </c>
      <c r="I20" s="13">
        <f t="shared" si="4"/>
        <v>1.09198</v>
      </c>
      <c r="M20" s="15">
        <f>((A20-$J$2)/($K$2-$J$2))*(($L$2-A20)/($L$2-$K$2))^(($L$2-$K$2)/($K$2-$J$2))</f>
        <v>1</v>
      </c>
      <c r="N20" s="13">
        <f t="shared" si="5"/>
        <v>1.7678047178727812</v>
      </c>
      <c r="O20" s="13">
        <f>C20*$M20</f>
        <v>1.4752975576010228</v>
      </c>
      <c r="P20" s="13">
        <f>D20*$M20</f>
        <v>1.293196262004688</v>
      </c>
      <c r="Q20" s="15">
        <f>E20*$M20</f>
        <v>1.0988554666812143</v>
      </c>
      <c r="R20" s="13">
        <f t="shared" si="6"/>
        <v>1.7119</v>
      </c>
      <c r="S20" s="13">
        <f t="shared" si="6"/>
        <v>1.4251</v>
      </c>
      <c r="T20" s="13">
        <f t="shared" si="6"/>
        <v>1.2802000000000002</v>
      </c>
      <c r="U20" s="13">
        <f t="shared" si="6"/>
        <v>1.09198</v>
      </c>
    </row>
    <row r="21" spans="1:21">
      <c r="A21" s="13">
        <v>19</v>
      </c>
      <c r="B21" s="13">
        <v>1.7962485970413473</v>
      </c>
      <c r="C21" s="14">
        <v>1.4899023366354551</v>
      </c>
      <c r="D21" s="13">
        <v>1.3010636137412848</v>
      </c>
      <c r="E21" s="13">
        <v>1.1011003781011028</v>
      </c>
      <c r="F21" s="13">
        <f t="shared" si="1"/>
        <v>1.7471000000000001</v>
      </c>
      <c r="G21" s="13">
        <f t="shared" si="2"/>
        <v>1.4431000000000003</v>
      </c>
      <c r="H21" s="13">
        <f t="shared" si="3"/>
        <v>1.2926000000000002</v>
      </c>
      <c r="I21" s="13">
        <f t="shared" si="4"/>
        <v>1.0955199999999998</v>
      </c>
      <c r="M21" s="13">
        <f>((A21-$J$2)/($K$2-$J$2))*(($L$2-A21)/($L$2-$K$2))^(($L$2-$K$2)/($K$2-$J$2))</f>
        <v>0.9968157146241825</v>
      </c>
      <c r="N21" s="13">
        <f t="shared" si="5"/>
        <v>1.7905288289024559</v>
      </c>
      <c r="O21" s="15">
        <f>C21*$M21</f>
        <v>1.4851580624135106</v>
      </c>
      <c r="P21" s="15">
        <f>D21*$M21</f>
        <v>1.2969206559030402</v>
      </c>
      <c r="Q21" s="13">
        <f>E21*$M21</f>
        <v>1.0975941602698083</v>
      </c>
      <c r="R21" s="13">
        <f t="shared" si="6"/>
        <v>1.7415367350199094</v>
      </c>
      <c r="S21" s="13">
        <f t="shared" si="6"/>
        <v>1.4385047577741581</v>
      </c>
      <c r="T21" s="15">
        <f t="shared" si="6"/>
        <v>1.2884839927232186</v>
      </c>
      <c r="U21" s="15">
        <f t="shared" si="6"/>
        <v>1.0920315516850843</v>
      </c>
    </row>
    <row r="22" spans="1:21">
      <c r="A22" s="13">
        <v>20</v>
      </c>
      <c r="B22" s="13">
        <v>1.8244216837340681</v>
      </c>
      <c r="C22" s="14">
        <v>1.5041937046837097</v>
      </c>
      <c r="D22" s="13">
        <v>1.3087047947928525</v>
      </c>
      <c r="E22" s="13">
        <v>1.1032635577033445</v>
      </c>
      <c r="F22" s="13">
        <f t="shared" si="1"/>
        <v>1.7812999999999999</v>
      </c>
      <c r="G22" s="13">
        <f t="shared" si="2"/>
        <v>1.4603000000000002</v>
      </c>
      <c r="H22" s="13">
        <f t="shared" si="3"/>
        <v>1.3046</v>
      </c>
      <c r="I22" s="13">
        <f t="shared" si="4"/>
        <v>1.0989</v>
      </c>
      <c r="M22" s="16">
        <f>((A22-$J$2)/($K$2-$J$2))*(($L$2-A22)/($L$2-$K$2))^(($L$2-$K$2)/($K$2-$J$2))</f>
        <v>0.98723307814798411</v>
      </c>
      <c r="N22" s="15">
        <f t="shared" si="5"/>
        <v>1.801129434672712</v>
      </c>
      <c r="O22" s="13">
        <f>C22*$M22</f>
        <v>1.4849897812057185</v>
      </c>
      <c r="P22" s="13">
        <f>D22*$M22</f>
        <v>1.2919966629503736</v>
      </c>
      <c r="Q22" s="16">
        <f>E22*$M22</f>
        <v>1.0891782780799688</v>
      </c>
      <c r="R22" s="13">
        <f t="shared" si="6"/>
        <v>1.7585582821050041</v>
      </c>
      <c r="S22" s="15">
        <f t="shared" si="6"/>
        <v>1.4416564640195013</v>
      </c>
      <c r="T22" s="13">
        <f t="shared" si="6"/>
        <v>1.28794427375186</v>
      </c>
      <c r="U22" s="13">
        <f t="shared" si="6"/>
        <v>1.0848704295768197</v>
      </c>
    </row>
    <row r="23" spans="1:21">
      <c r="A23" s="13">
        <v>21</v>
      </c>
      <c r="B23" s="13">
        <v>1.8522499190868218</v>
      </c>
      <c r="C23" s="14">
        <v>1.5181428219908788</v>
      </c>
      <c r="D23" s="13">
        <v>1.3161088879480232</v>
      </c>
      <c r="E23" s="13">
        <v>1.1053436426858749</v>
      </c>
      <c r="F23" s="13">
        <f t="shared" si="1"/>
        <v>1.8144999999999998</v>
      </c>
      <c r="G23" s="13">
        <f t="shared" si="2"/>
        <v>1.4767000000000001</v>
      </c>
      <c r="H23" s="13">
        <f t="shared" si="3"/>
        <v>1.3162</v>
      </c>
      <c r="I23" s="13">
        <f t="shared" si="4"/>
        <v>1.1021199999999998</v>
      </c>
      <c r="M23" s="13">
        <f>((A23-$J$2)/($K$2-$J$2))*(($L$2-A23)/($L$2-$K$2))^(($L$2-$K$2)/($K$2-$J$2))</f>
        <v>0.97120385500144901</v>
      </c>
      <c r="N23" s="13">
        <f t="shared" si="5"/>
        <v>1.7989122618432434</v>
      </c>
      <c r="O23" s="16">
        <f>C23*$M23</f>
        <v>1.47442616116032</v>
      </c>
      <c r="P23" s="16">
        <f>D23*$M23</f>
        <v>1.2782100255767901</v>
      </c>
      <c r="Q23" s="13">
        <f>E23*$M23</f>
        <v>1.0735140068778659</v>
      </c>
      <c r="R23" s="15">
        <f t="shared" si="6"/>
        <v>1.762249394900129</v>
      </c>
      <c r="S23" s="13">
        <f t="shared" si="6"/>
        <v>1.4341767326806398</v>
      </c>
      <c r="T23" s="13">
        <f t="shared" si="6"/>
        <v>1.2782985139529073</v>
      </c>
      <c r="U23" s="13">
        <f t="shared" si="6"/>
        <v>1.0703831926741967</v>
      </c>
    </row>
    <row r="24" spans="1:21">
      <c r="A24" s="13">
        <v>22</v>
      </c>
      <c r="B24" s="13">
        <v>1.8796637978231303</v>
      </c>
      <c r="C24" s="14">
        <v>1.5317245017869923</v>
      </c>
      <c r="D24" s="13">
        <v>1.3232671497811295</v>
      </c>
      <c r="E24" s="13">
        <v>1.1073398820499549</v>
      </c>
      <c r="F24" s="13">
        <f t="shared" si="1"/>
        <v>1.8467</v>
      </c>
      <c r="G24" s="13">
        <f t="shared" si="2"/>
        <v>1.4923000000000002</v>
      </c>
      <c r="H24" s="13">
        <f t="shared" si="3"/>
        <v>1.3274000000000001</v>
      </c>
      <c r="I24" s="13">
        <f t="shared" si="4"/>
        <v>1.1051799999999998</v>
      </c>
      <c r="M24" s="13">
        <f>((A24-$J$2)/($K$2-$J$2))*(($L$2-A24)/($L$2-$K$2))^(($L$2-$K$2)/($K$2-$J$2))</f>
        <v>0.94867430600531977</v>
      </c>
      <c r="N24" s="13">
        <f t="shared" si="5"/>
        <v>1.7831887489231819</v>
      </c>
      <c r="O24" s="13">
        <f>C24*$M24</f>
        <v>1.4531076787241191</v>
      </c>
      <c r="P24" s="13">
        <f>D24*$M24</f>
        <v>1.2553495449782506</v>
      </c>
      <c r="Q24" s="13">
        <f>E24*$M24</f>
        <v>1.0505048941157535</v>
      </c>
      <c r="R24" s="13">
        <f t="shared" si="6"/>
        <v>1.7519168409000241</v>
      </c>
      <c r="S24" s="13">
        <f t="shared" si="6"/>
        <v>1.4157066668517388</v>
      </c>
      <c r="T24" s="13">
        <f t="shared" si="6"/>
        <v>1.2592702737914616</v>
      </c>
      <c r="U24" s="13">
        <f t="shared" si="6"/>
        <v>1.0484558695109591</v>
      </c>
    </row>
    <row r="25" spans="1:21">
      <c r="A25" s="13">
        <v>23</v>
      </c>
      <c r="B25" s="13">
        <v>1.9065989482117782</v>
      </c>
      <c r="C25" s="14">
        <v>1.5449172487117551</v>
      </c>
      <c r="D25" s="13">
        <v>1.3301729342106423</v>
      </c>
      <c r="E25" s="13">
        <v>1.1092520881758174</v>
      </c>
      <c r="F25" s="13">
        <f t="shared" si="1"/>
        <v>1.8778999999999999</v>
      </c>
      <c r="G25" s="13">
        <f t="shared" si="2"/>
        <v>1.5071000000000001</v>
      </c>
      <c r="H25" s="13">
        <f t="shared" si="3"/>
        <v>1.3382000000000001</v>
      </c>
      <c r="I25" s="13">
        <f t="shared" si="4"/>
        <v>1.10808</v>
      </c>
      <c r="M25" s="13">
        <f>((A25-$J$2)/($K$2-$J$2))*(($L$2-A25)/($L$2-$K$2))^(($L$2-$K$2)/($K$2-$J$2))</f>
        <v>0.9195840191108916</v>
      </c>
      <c r="N25" s="13">
        <f t="shared" si="5"/>
        <v>1.7532779236291858</v>
      </c>
      <c r="O25" s="13">
        <f>C25*$M25</f>
        <v>1.4206812127640966</v>
      </c>
      <c r="P25" s="13">
        <f>D25*$M25</f>
        <v>1.2232057729539501</v>
      </c>
      <c r="Q25" s="13">
        <f>E25*$M25</f>
        <v>1.0200504934518673</v>
      </c>
      <c r="R25" s="13">
        <f t="shared" si="6"/>
        <v>1.7268868294883433</v>
      </c>
      <c r="S25" s="13">
        <f t="shared" si="6"/>
        <v>1.3859050752020248</v>
      </c>
      <c r="T25" s="13">
        <f t="shared" si="6"/>
        <v>1.2305873343741951</v>
      </c>
      <c r="U25" s="13">
        <f t="shared" si="6"/>
        <v>1.0189726598963966</v>
      </c>
    </row>
    <row r="26" spans="1:21">
      <c r="A26" s="13">
        <v>24</v>
      </c>
      <c r="B26" s="13">
        <v>1.9329965952833934</v>
      </c>
      <c r="C26" s="14">
        <v>1.5577032338394914</v>
      </c>
      <c r="D26" s="13">
        <v>1.3368215898297815</v>
      </c>
      <c r="E26" s="13">
        <v>1.1110805850557373</v>
      </c>
      <c r="F26" s="13">
        <f t="shared" si="1"/>
        <v>1.9080999999999999</v>
      </c>
      <c r="G26" s="13">
        <f t="shared" si="2"/>
        <v>1.5211000000000001</v>
      </c>
      <c r="H26" s="13">
        <f t="shared" si="3"/>
        <v>1.3486</v>
      </c>
      <c r="I26" s="13">
        <f t="shared" si="4"/>
        <v>1.1108199999999999</v>
      </c>
      <c r="M26" s="13">
        <f>((A26-$J$2)/($K$2-$J$2))*(($L$2-A26)/($L$2-$K$2))^(($L$2-$K$2)/($K$2-$J$2))</f>
        <v>0.88386436487673326</v>
      </c>
      <c r="N26" s="13">
        <f t="shared" si="5"/>
        <v>1.7085068079990442</v>
      </c>
      <c r="O26" s="13">
        <f>C26*$M26</f>
        <v>1.3767983794439755</v>
      </c>
      <c r="P26" s="13">
        <f>D26*$M26</f>
        <v>1.1815689654484047</v>
      </c>
      <c r="Q26" s="13">
        <f>E26*$M26</f>
        <v>0.98204453563715843</v>
      </c>
      <c r="R26" s="13">
        <f t="shared" si="6"/>
        <v>1.6865015946212947</v>
      </c>
      <c r="S26" s="13">
        <f t="shared" si="6"/>
        <v>1.344446085413999</v>
      </c>
      <c r="T26" s="13">
        <f t="shared" si="6"/>
        <v>1.1919794824727625</v>
      </c>
      <c r="U26" s="13">
        <f t="shared" si="6"/>
        <v>0.98181421379237277</v>
      </c>
    </row>
    <row r="27" spans="1:21">
      <c r="A27" s="13">
        <v>25</v>
      </c>
      <c r="B27" s="13">
        <v>1.9588039043578522</v>
      </c>
      <c r="C27" s="14">
        <v>1.5700682129506387</v>
      </c>
      <c r="D27" s="13">
        <v>1.3432103362365786</v>
      </c>
      <c r="E27" s="13">
        <v>1.1128261547204996</v>
      </c>
      <c r="F27" s="13">
        <f t="shared" si="1"/>
        <v>1.9373</v>
      </c>
      <c r="G27" s="13">
        <f t="shared" si="2"/>
        <v>1.5343</v>
      </c>
      <c r="H27" s="13">
        <f t="shared" si="3"/>
        <v>1.3586</v>
      </c>
      <c r="I27" s="13">
        <f t="shared" si="4"/>
        <v>1.1133999999999999</v>
      </c>
      <c r="M27" s="13">
        <f>((A27-$J$2)/($K$2-$J$2))*(($L$2-A27)/($L$2-$K$2))^(($L$2-$K$2)/($K$2-$J$2))</f>
        <v>0.84143640902126915</v>
      </c>
      <c r="N27" s="13">
        <f t="shared" si="5"/>
        <v>1.6482089232597128</v>
      </c>
      <c r="O27" s="13">
        <f>C27*$M27</f>
        <v>1.3211125590236268</v>
      </c>
      <c r="P27" s="13">
        <f>D27*$M27</f>
        <v>1.1302260818831582</v>
      </c>
      <c r="Q27" s="13">
        <f>E27*$M27</f>
        <v>0.93637244349296445</v>
      </c>
      <c r="R27" s="13">
        <f t="shared" si="6"/>
        <v>1.6301147551969049</v>
      </c>
      <c r="S27" s="13">
        <f t="shared" si="6"/>
        <v>1.2910158823613334</v>
      </c>
      <c r="T27" s="13">
        <f t="shared" si="6"/>
        <v>1.1431755052962962</v>
      </c>
      <c r="U27" s="13">
        <f t="shared" si="6"/>
        <v>0.93685529780428101</v>
      </c>
    </row>
    <row r="28" spans="1:21">
      <c r="A28" s="13">
        <v>26</v>
      </c>
      <c r="B28" s="13">
        <v>1.9839742058017549</v>
      </c>
      <c r="C28" s="14">
        <v>1.5820013956308041</v>
      </c>
      <c r="D28" s="13">
        <v>1.3493381245122478</v>
      </c>
      <c r="E28" s="13">
        <v>1.1144899832159141</v>
      </c>
      <c r="F28" s="13">
        <f t="shared" si="1"/>
        <v>1.9654999999999998</v>
      </c>
      <c r="G28" s="13">
        <f t="shared" si="2"/>
        <v>1.5467</v>
      </c>
      <c r="H28" s="13">
        <f t="shared" si="3"/>
        <v>1.3682000000000001</v>
      </c>
      <c r="I28" s="13">
        <f t="shared" si="4"/>
        <v>1.1158199999999998</v>
      </c>
      <c r="M28" s="13">
        <f>((A28-$J$2)/($K$2-$J$2))*(($L$2-A28)/($L$2-$K$2))^(($L$2-$K$2)/($K$2-$J$2))</f>
        <v>0.79220801430162635</v>
      </c>
      <c r="N28" s="13">
        <f t="shared" si="5"/>
        <v>1.5717202660038545</v>
      </c>
      <c r="O28" s="13">
        <f>C28*$M28</f>
        <v>1.253274184255081</v>
      </c>
      <c r="P28" s="13">
        <f>D28*$M28</f>
        <v>1.0689564762413284</v>
      </c>
      <c r="Q28" s="13">
        <f>E28*$M28</f>
        <v>0.88290789656253221</v>
      </c>
      <c r="R28" s="13">
        <f t="shared" si="6"/>
        <v>1.5570848521098464</v>
      </c>
      <c r="S28" s="13">
        <f t="shared" si="6"/>
        <v>1.2253081357203255</v>
      </c>
      <c r="T28" s="13">
        <f t="shared" si="6"/>
        <v>1.0838990051674853</v>
      </c>
      <c r="U28" s="13">
        <f t="shared" si="6"/>
        <v>0.8839615465180406</v>
      </c>
    </row>
    <row r="29" spans="1:21">
      <c r="A29" s="13">
        <v>27</v>
      </c>
      <c r="B29" s="13">
        <v>2.0084671054094798</v>
      </c>
      <c r="C29" s="14">
        <v>1.5934952733100693</v>
      </c>
      <c r="D29" s="13">
        <v>1.3552054867430952</v>
      </c>
      <c r="E29" s="13">
        <v>1.1160736072895976</v>
      </c>
      <c r="F29" s="13">
        <f t="shared" si="1"/>
        <v>1.9926999999999999</v>
      </c>
      <c r="G29" s="13">
        <f t="shared" si="2"/>
        <v>1.5583</v>
      </c>
      <c r="H29" s="13">
        <f t="shared" si="3"/>
        <v>1.3774000000000002</v>
      </c>
      <c r="I29" s="13">
        <f t="shared" si="4"/>
        <v>1.11808</v>
      </c>
      <c r="M29" s="13">
        <f>((A29-$J$2)/($K$2-$J$2))*(($L$2-A29)/($L$2-$K$2))^(($L$2-$K$2)/($K$2-$J$2))</f>
        <v>0.73606968573871268</v>
      </c>
      <c r="N29" s="13">
        <f t="shared" si="5"/>
        <v>1.4783717510952976</v>
      </c>
      <c r="O29" s="13">
        <f>C29*$M29</f>
        <v>1.1729235650514669</v>
      </c>
      <c r="P29" s="13">
        <f>D29*$M29</f>
        <v>0.99752567673836923</v>
      </c>
      <c r="Q29" s="13">
        <f>E29*$M29</f>
        <v>0.82150794937892557</v>
      </c>
      <c r="R29" s="13">
        <f t="shared" si="6"/>
        <v>1.4667660627715327</v>
      </c>
      <c r="S29" s="13">
        <f t="shared" si="6"/>
        <v>1.1470173912866359</v>
      </c>
      <c r="T29" s="13">
        <f t="shared" si="6"/>
        <v>1.013862385136503</v>
      </c>
      <c r="U29" s="13">
        <f t="shared" si="6"/>
        <v>0.82298479423073989</v>
      </c>
    </row>
    <row r="30" spans="1:21">
      <c r="A30" s="13">
        <v>28</v>
      </c>
      <c r="B30" s="13">
        <v>2.032248487759166</v>
      </c>
      <c r="C30" s="14">
        <v>1.6045454145177567</v>
      </c>
      <c r="D30" s="13">
        <v>1.3608143790926932</v>
      </c>
      <c r="E30" s="13">
        <v>1.1175788627463055</v>
      </c>
      <c r="F30" s="13">
        <f t="shared" si="1"/>
        <v>2.0189000000000004</v>
      </c>
      <c r="G30" s="13">
        <f t="shared" si="2"/>
        <v>1.5691000000000002</v>
      </c>
      <c r="H30" s="13">
        <f t="shared" si="3"/>
        <v>1.3862000000000001</v>
      </c>
      <c r="I30" s="13">
        <f t="shared" si="4"/>
        <v>1.12018</v>
      </c>
      <c r="M30" s="13">
        <f>((A30-$J$2)/($K$2-$J$2))*(($L$2-A30)/($L$2-$K$2))^(($L$2-$K$2)/($K$2-$J$2))</f>
        <v>0.67288837777863242</v>
      </c>
      <c r="N30" s="13">
        <f t="shared" si="5"/>
        <v>1.3674763881713441</v>
      </c>
      <c r="O30" s="13">
        <f>C30*$M30</f>
        <v>1.0796799610469967</v>
      </c>
      <c r="P30" s="13">
        <f>D30*$M30</f>
        <v>0.9156761800055192</v>
      </c>
      <c r="Q30" s="13">
        <f>E30*$M30</f>
        <v>0.75200582799305038</v>
      </c>
      <c r="R30" s="13">
        <f t="shared" si="6"/>
        <v>1.3584943458972811</v>
      </c>
      <c r="S30" s="13">
        <f t="shared" si="6"/>
        <v>1.0558291535724522</v>
      </c>
      <c r="T30" s="13">
        <f t="shared" si="6"/>
        <v>0.93275786927674031</v>
      </c>
      <c r="U30" s="13">
        <f t="shared" si="6"/>
        <v>0.75375610302006846</v>
      </c>
    </row>
    <row r="31" spans="1:21">
      <c r="A31" s="13">
        <v>29</v>
      </c>
      <c r="B31" s="13">
        <v>2.0552904222586008</v>
      </c>
      <c r="C31" s="14">
        <v>1.6151502354702767</v>
      </c>
      <c r="D31" s="13">
        <v>1.3661680224479515</v>
      </c>
      <c r="E31" s="13">
        <v>1.1190078352320743</v>
      </c>
      <c r="F31" s="13">
        <f t="shared" si="1"/>
        <v>2.0441000000000003</v>
      </c>
      <c r="G31" s="13">
        <f t="shared" si="2"/>
        <v>1.5790999999999999</v>
      </c>
      <c r="H31" s="13">
        <f t="shared" si="3"/>
        <v>1.3946000000000001</v>
      </c>
      <c r="I31" s="13">
        <f t="shared" si="4"/>
        <v>1.1221199999999998</v>
      </c>
      <c r="M31" s="13">
        <f>((A31-$J$2)/($K$2-$J$2))*(($L$2-A31)/($L$2-$K$2))^(($L$2-$K$2)/($K$2-$J$2))</f>
        <v>0.60249780659131913</v>
      </c>
      <c r="N31" s="13">
        <f t="shared" si="5"/>
        <v>1.2383079713189531</v>
      </c>
      <c r="O31" s="13">
        <f>C31*$M31</f>
        <v>0.97312447418629433</v>
      </c>
      <c r="P31" s="13">
        <f>D31*$M31</f>
        <v>0.82311323696009087</v>
      </c>
      <c r="Q31" s="13">
        <f>E31*$M31</f>
        <v>0.67419976628582501</v>
      </c>
      <c r="R31" s="13">
        <f t="shared" si="6"/>
        <v>1.2315657664533155</v>
      </c>
      <c r="S31" s="13">
        <f t="shared" si="6"/>
        <v>0.95140428638835206</v>
      </c>
      <c r="T31" s="13">
        <f t="shared" si="6"/>
        <v>0.84024344107225368</v>
      </c>
      <c r="U31" s="13">
        <f t="shared" si="6"/>
        <v>0.67607483873225094</v>
      </c>
    </row>
    <row r="32" spans="1:21">
      <c r="A32" s="13">
        <v>30</v>
      </c>
      <c r="B32" s="13">
        <v>2.0775709833300287</v>
      </c>
      <c r="C32" s="14">
        <v>1.6253107536896221</v>
      </c>
      <c r="D32" s="13">
        <v>1.3712707441223482</v>
      </c>
      <c r="E32" s="13">
        <v>1.1203628140206618</v>
      </c>
      <c r="F32" s="13">
        <f t="shared" si="1"/>
        <v>2.0682999999999998</v>
      </c>
      <c r="G32" s="13">
        <f t="shared" si="2"/>
        <v>1.5883000000000003</v>
      </c>
      <c r="H32" s="13">
        <f t="shared" si="3"/>
        <v>1.4026000000000001</v>
      </c>
      <c r="I32" s="13">
        <f t="shared" si="4"/>
        <v>1.1238999999999999</v>
      </c>
      <c r="M32" s="13">
        <f>((A32-$J$2)/($K$2-$J$2))*(($L$2-A32)/($L$2-$K$2))^(($L$2-$K$2)/($K$2-$J$2))</f>
        <v>0.52468233071667469</v>
      </c>
      <c r="N32" s="13">
        <f t="shared" si="5"/>
        <v>1.0900647857629331</v>
      </c>
      <c r="O32" s="13">
        <f>C32*$M32</f>
        <v>0.85277183438474613</v>
      </c>
      <c r="P32" s="13">
        <f>D32*$M32</f>
        <v>0.7194815300697025</v>
      </c>
      <c r="Q32" s="13">
        <f>E32*$M32</f>
        <v>0.58783457250865323</v>
      </c>
      <c r="R32" s="13">
        <f t="shared" si="6"/>
        <v>1.0852004646212983</v>
      </c>
      <c r="S32" s="13">
        <f t="shared" si="6"/>
        <v>0.83335294587729458</v>
      </c>
      <c r="T32" s="13">
        <f t="shared" si="6"/>
        <v>0.73591943706320795</v>
      </c>
      <c r="U32" s="13">
        <f t="shared" si="6"/>
        <v>0.58969047149247067</v>
      </c>
    </row>
    <row r="33" spans="1:21">
      <c r="A33" s="13">
        <v>31</v>
      </c>
      <c r="B33" s="13">
        <v>2.0990739972922103</v>
      </c>
      <c r="C33" s="14">
        <v>1.6350303317290116</v>
      </c>
      <c r="D33" s="13">
        <v>1.3761278235349523</v>
      </c>
      <c r="E33" s="13">
        <v>1.1216462492053472</v>
      </c>
      <c r="F33" s="13">
        <f t="shared" si="1"/>
        <v>2.0914999999999999</v>
      </c>
      <c r="G33" s="13">
        <f t="shared" si="2"/>
        <v>1.5967000000000002</v>
      </c>
      <c r="H33" s="13">
        <f t="shared" si="3"/>
        <v>1.4102000000000001</v>
      </c>
      <c r="I33" s="13">
        <f t="shared" si="4"/>
        <v>1.1255199999999999</v>
      </c>
      <c r="M33" s="13">
        <f>((A33-$J$2)/($K$2-$J$2))*(($L$2-A33)/($L$2-$K$2))^(($L$2-$K$2)/($K$2-$J$2))</f>
        <v>0.43914784387214489</v>
      </c>
      <c r="N33" s="13">
        <f t="shared" si="5"/>
        <v>0.92180382003895867</v>
      </c>
      <c r="O33" s="13">
        <f>C33*$M33</f>
        <v>0.71802004484435322</v>
      </c>
      <c r="P33" s="13">
        <f>D33*$M33</f>
        <v>0.60432356659784181</v>
      </c>
      <c r="Q33" s="13">
        <f>E33*$M33</f>
        <v>0.49256853192580674</v>
      </c>
      <c r="R33" s="13">
        <f t="shared" si="6"/>
        <v>0.91847771545859103</v>
      </c>
      <c r="S33" s="13">
        <f t="shared" si="6"/>
        <v>0.70118736231065382</v>
      </c>
      <c r="T33" s="13">
        <f t="shared" si="6"/>
        <v>0.61928628942849884</v>
      </c>
      <c r="U33" s="13">
        <f t="shared" si="6"/>
        <v>0.49426968123497644</v>
      </c>
    </row>
    <row r="34" spans="1:21">
      <c r="A34" s="13">
        <v>32</v>
      </c>
      <c r="B34" s="13">
        <v>2.1197887290202644</v>
      </c>
      <c r="C34" s="14">
        <v>1.6443144173206972</v>
      </c>
      <c r="D34" s="13">
        <v>1.3807453442224837</v>
      </c>
      <c r="E34" s="13">
        <v>1.1228607125483316</v>
      </c>
      <c r="F34" s="13">
        <f t="shared" si="1"/>
        <v>2.1136999999999997</v>
      </c>
      <c r="G34" s="13">
        <f t="shared" si="2"/>
        <v>1.6043000000000003</v>
      </c>
      <c r="H34" s="13">
        <f t="shared" si="3"/>
        <v>1.4174000000000002</v>
      </c>
      <c r="I34" s="13">
        <f t="shared" si="4"/>
        <v>1.1269799999999999</v>
      </c>
      <c r="M34" s="13">
        <f>((A34-$J$2)/($K$2-$J$2))*(($L$2-A34)/($L$2-$K$2))^(($L$2-$K$2)/($K$2-$J$2))</f>
        <v>0.34546284367667723</v>
      </c>
      <c r="N34" s="13">
        <f t="shared" si="5"/>
        <v>0.73230824232110991</v>
      </c>
      <c r="O34" s="13">
        <f>C34*$M34</f>
        <v>0.56804953450616658</v>
      </c>
      <c r="P34" s="13">
        <f>D34*$M34</f>
        <v>0.47699621300843181</v>
      </c>
      <c r="Q34" s="13">
        <f>E34*$M34</f>
        <v>0.38790665480976672</v>
      </c>
      <c r="R34" s="13">
        <f t="shared" si="6"/>
        <v>0.73020481267939252</v>
      </c>
      <c r="S34" s="13">
        <f t="shared" si="6"/>
        <v>0.55422604011049337</v>
      </c>
      <c r="T34" s="13">
        <f t="shared" si="6"/>
        <v>0.48965903462732241</v>
      </c>
      <c r="U34" s="13">
        <f t="shared" si="6"/>
        <v>0.38932971556674167</v>
      </c>
    </row>
    <row r="35" spans="1:21">
      <c r="A35" s="13">
        <v>33</v>
      </c>
      <c r="B35" s="13">
        <v>2.1397095214616133</v>
      </c>
      <c r="C35" s="14">
        <v>1.6531702854151078</v>
      </c>
      <c r="D35" s="13">
        <v>1.3851300540050899</v>
      </c>
      <c r="E35" s="13">
        <v>1.1240088621103965</v>
      </c>
      <c r="F35" s="13">
        <f t="shared" si="1"/>
        <v>2.1349</v>
      </c>
      <c r="G35" s="13">
        <f t="shared" si="2"/>
        <v>1.6111</v>
      </c>
      <c r="H35" s="13">
        <f t="shared" si="3"/>
        <v>1.4242000000000001</v>
      </c>
      <c r="I35" s="13">
        <f t="shared" si="4"/>
        <v>1.1282799999999999</v>
      </c>
      <c r="M35" s="13">
        <f>((A35-$J$2)/($K$2-$J$2))*(($L$2-A35)/($L$2-$K$2))^(($L$2-$K$2)/($K$2-$J$2))</f>
        <v>0.24291643217890152</v>
      </c>
      <c r="N35" s="13">
        <f t="shared" si="5"/>
        <v>0.51977060285267984</v>
      </c>
      <c r="O35" s="13">
        <f>C35*$M35</f>
        <v>0.40158222751721429</v>
      </c>
      <c r="P35" s="13">
        <f>D35*$M35</f>
        <v>0.33647085082268563</v>
      </c>
      <c r="Q35" s="13">
        <f>E35*$M35</f>
        <v>0.27304022252132443</v>
      </c>
      <c r="R35" s="13">
        <f t="shared" si="6"/>
        <v>0.5186022910587369</v>
      </c>
      <c r="S35" s="13">
        <f t="shared" si="6"/>
        <v>0.39136266388342822</v>
      </c>
      <c r="T35" s="13">
        <f t="shared" si="6"/>
        <v>0.34596158270919158</v>
      </c>
      <c r="U35" s="13">
        <f t="shared" si="6"/>
        <v>0.27407775209881097</v>
      </c>
    </row>
    <row r="36" spans="1:21">
      <c r="A36" s="13">
        <v>34</v>
      </c>
      <c r="B36" s="13">
        <v>2.1588354006400148</v>
      </c>
      <c r="C36" s="14">
        <v>1.6616067866998407</v>
      </c>
      <c r="D36" s="13">
        <v>1.3892892346307479</v>
      </c>
      <c r="E36" s="13">
        <v>1.1250934106753725</v>
      </c>
      <c r="F36" s="13">
        <f t="shared" si="1"/>
        <v>2.1551</v>
      </c>
      <c r="G36" s="13">
        <f t="shared" si="2"/>
        <v>1.6171000000000002</v>
      </c>
      <c r="H36" s="13">
        <f t="shared" si="3"/>
        <v>1.4306000000000001</v>
      </c>
      <c r="I36" s="13">
        <f t="shared" si="4"/>
        <v>1.1294199999999999</v>
      </c>
      <c r="M36" s="13">
        <f>((A36-$J$2)/($K$2-$J$2))*(($L$2-A36)/($L$2-$K$2))^(($L$2-$K$2)/($K$2-$J$2))</f>
        <v>0.13005161927403802</v>
      </c>
      <c r="N36" s="13">
        <f t="shared" si="5"/>
        <v>0.28076003959935053</v>
      </c>
      <c r="O36" s="13">
        <f>C36*$M36</f>
        <v>0.21609465320704538</v>
      </c>
      <c r="P36" s="13">
        <f>D36*$M36</f>
        <v>0.18067931460371772</v>
      </c>
      <c r="Q36" s="13">
        <f>E36*$M36</f>
        <v>0.14632021989288244</v>
      </c>
      <c r="R36" s="13">
        <f t="shared" si="6"/>
        <v>0.28027424469747936</v>
      </c>
      <c r="S36" s="13">
        <f t="shared" si="6"/>
        <v>0.21030647352804691</v>
      </c>
      <c r="T36" s="13">
        <f t="shared" si="6"/>
        <v>0.18605184653343881</v>
      </c>
      <c r="U36" s="13">
        <f t="shared" si="6"/>
        <v>0.146882899840484</v>
      </c>
    </row>
    <row r="37" spans="1:21">
      <c r="A37" s="13">
        <v>35</v>
      </c>
      <c r="B37" s="13">
        <v>2.1771696579778843</v>
      </c>
      <c r="C37" s="14">
        <v>1.6696341063126057</v>
      </c>
      <c r="D37" s="13">
        <v>1.3932305817787189</v>
      </c>
      <c r="E37" s="13">
        <v>1.1261170978966748</v>
      </c>
      <c r="F37" s="13">
        <f t="shared" si="1"/>
        <v>2.1742999999999997</v>
      </c>
      <c r="G37" s="13">
        <f t="shared" si="2"/>
        <v>1.6223000000000001</v>
      </c>
      <c r="H37" s="13">
        <f t="shared" si="3"/>
        <v>1.4366000000000001</v>
      </c>
      <c r="I37" s="13">
        <f t="shared" si="4"/>
        <v>1.1303999999999998</v>
      </c>
      <c r="M37" s="13">
        <f>((A37-$J$2)/($K$2-$J$2))*(($L$2-A37)/($L$2-$K$2))^(($L$2-$K$2)/($K$2-$J$2))</f>
        <v>0</v>
      </c>
      <c r="N37" s="13">
        <f t="shared" si="5"/>
        <v>0</v>
      </c>
      <c r="O37" s="13">
        <f>C37*$M37</f>
        <v>0</v>
      </c>
      <c r="P37" s="13">
        <f>D37*$M37</f>
        <v>0</v>
      </c>
      <c r="Q37" s="13">
        <f>E37*$M37</f>
        <v>0</v>
      </c>
      <c r="R37" s="13">
        <f t="shared" si="6"/>
        <v>0</v>
      </c>
      <c r="S37" s="13">
        <f t="shared" si="6"/>
        <v>0</v>
      </c>
      <c r="T37" s="13">
        <f t="shared" si="6"/>
        <v>0</v>
      </c>
      <c r="U37" s="13">
        <f t="shared" si="6"/>
        <v>0</v>
      </c>
    </row>
    <row r="38" spans="1:21">
      <c r="A38" s="13">
        <v>36</v>
      </c>
      <c r="B38" s="13">
        <v>2.1947194207012344</v>
      </c>
      <c r="C38" s="14">
        <v>1.6772635356266739</v>
      </c>
      <c r="D38" s="13">
        <v>1.3969620959152593</v>
      </c>
      <c r="E38" s="13">
        <v>1.1270826660251934</v>
      </c>
      <c r="F38" s="13">
        <f t="shared" si="1"/>
        <v>2.1924999999999999</v>
      </c>
      <c r="G38" s="13">
        <f t="shared" si="2"/>
        <v>1.6267</v>
      </c>
      <c r="H38" s="13">
        <f t="shared" si="3"/>
        <v>1.4422000000000001</v>
      </c>
      <c r="I38" s="13">
        <f t="shared" si="4"/>
        <v>1.1312199999999999</v>
      </c>
      <c r="M38" s="13">
        <v>0</v>
      </c>
      <c r="N38" s="13">
        <f t="shared" si="5"/>
        <v>0</v>
      </c>
      <c r="O38" s="13">
        <f>C38*$M38</f>
        <v>0</v>
      </c>
      <c r="P38" s="13">
        <f>D38*$M38</f>
        <v>0</v>
      </c>
      <c r="Q38" s="13">
        <f>E38*$M38</f>
        <v>0</v>
      </c>
      <c r="R38" s="13">
        <f t="shared" si="6"/>
        <v>0</v>
      </c>
      <c r="S38" s="13">
        <f t="shared" si="6"/>
        <v>0</v>
      </c>
      <c r="T38" s="13">
        <f t="shared" si="6"/>
        <v>0</v>
      </c>
      <c r="U38" s="13">
        <f t="shared" si="6"/>
        <v>0</v>
      </c>
    </row>
    <row r="39" spans="1:21">
      <c r="A39" s="13">
        <v>37</v>
      </c>
      <c r="B39" s="13">
        <v>2.21149521984885</v>
      </c>
      <c r="C39" s="14">
        <v>1.6845072592144597</v>
      </c>
      <c r="D39" s="13">
        <v>1.400491984166915</v>
      </c>
      <c r="E39" s="13">
        <v>1.1279928390272951</v>
      </c>
      <c r="F39" s="13">
        <f t="shared" si="1"/>
        <v>2.2096999999999998</v>
      </c>
      <c r="G39" s="13">
        <f t="shared" si="2"/>
        <v>1.6303000000000001</v>
      </c>
      <c r="H39" s="13">
        <f t="shared" si="3"/>
        <v>1.4474</v>
      </c>
      <c r="I39" s="13">
        <f t="shared" si="4"/>
        <v>1.1318799999999998</v>
      </c>
      <c r="M39" s="13">
        <v>0</v>
      </c>
      <c r="N39" s="13">
        <f t="shared" si="5"/>
        <v>0</v>
      </c>
      <c r="O39" s="13">
        <f>C39*$M39</f>
        <v>0</v>
      </c>
      <c r="P39" s="13">
        <f>D39*$M39</f>
        <v>0</v>
      </c>
      <c r="Q39" s="13">
        <f>E39*$M39</f>
        <v>0</v>
      </c>
      <c r="R39" s="13">
        <f t="shared" si="6"/>
        <v>0</v>
      </c>
      <c r="S39" s="13">
        <f t="shared" si="6"/>
        <v>0</v>
      </c>
      <c r="T39" s="13">
        <f t="shared" si="6"/>
        <v>0</v>
      </c>
      <c r="U39" s="13">
        <f t="shared" si="6"/>
        <v>0</v>
      </c>
    </row>
    <row r="40" spans="1:21">
      <c r="A40" s="13">
        <v>38</v>
      </c>
      <c r="B40" s="13">
        <v>2.227510564067392</v>
      </c>
      <c r="C40" s="14">
        <v>1.6913781584006786</v>
      </c>
      <c r="D40" s="13">
        <v>1.4038285731072564</v>
      </c>
      <c r="E40" s="13">
        <v>1.1288503048664498</v>
      </c>
      <c r="F40" s="13">
        <f t="shared" si="1"/>
        <v>2.2259000000000002</v>
      </c>
      <c r="G40" s="13">
        <f t="shared" si="2"/>
        <v>1.6331000000000002</v>
      </c>
      <c r="H40" s="13">
        <f t="shared" si="3"/>
        <v>1.4522000000000002</v>
      </c>
      <c r="I40" s="13">
        <f t="shared" si="4"/>
        <v>1.1323799999999999</v>
      </c>
      <c r="M40" s="13">
        <v>0</v>
      </c>
      <c r="N40" s="13">
        <f t="shared" si="5"/>
        <v>0</v>
      </c>
      <c r="O40" s="13">
        <f>C40*$M40</f>
        <v>0</v>
      </c>
      <c r="P40" s="13">
        <f>D40*$M40</f>
        <v>0</v>
      </c>
      <c r="Q40" s="13">
        <f>E40*$M40</f>
        <v>0</v>
      </c>
      <c r="R40" s="13">
        <f t="shared" si="6"/>
        <v>0</v>
      </c>
      <c r="S40" s="13">
        <f t="shared" si="6"/>
        <v>0</v>
      </c>
      <c r="T40" s="13">
        <f t="shared" si="6"/>
        <v>0</v>
      </c>
      <c r="U40" s="13">
        <f t="shared" si="6"/>
        <v>0</v>
      </c>
    </row>
    <row r="41" spans="1:21">
      <c r="A41" s="13">
        <v>39</v>
      </c>
      <c r="B41" s="13">
        <v>2.2427815260054618</v>
      </c>
      <c r="C41" s="14">
        <v>1.6978896322100094</v>
      </c>
      <c r="D41" s="13">
        <v>1.4069802321386589</v>
      </c>
      <c r="E41" s="13">
        <v>1.1296577006997475</v>
      </c>
      <c r="F41" s="13">
        <f t="shared" si="1"/>
        <v>2.2411000000000003</v>
      </c>
      <c r="G41" s="13">
        <f t="shared" si="2"/>
        <v>1.6351</v>
      </c>
      <c r="H41" s="13">
        <f t="shared" si="3"/>
        <v>1.4566000000000001</v>
      </c>
      <c r="I41" s="13">
        <f t="shared" si="4"/>
        <v>1.1327199999999999</v>
      </c>
      <c r="M41" s="13">
        <v>0</v>
      </c>
      <c r="N41" s="13">
        <f t="shared" si="5"/>
        <v>0</v>
      </c>
      <c r="O41" s="13">
        <f>C41*$M41</f>
        <v>0</v>
      </c>
      <c r="P41" s="13">
        <f>D41*$M41</f>
        <v>0</v>
      </c>
      <c r="Q41" s="13">
        <f>E41*$M41</f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</row>
    <row r="42" spans="1:21">
      <c r="A42" s="13">
        <v>40</v>
      </c>
      <c r="B42" s="13">
        <v>2.2573263467790592</v>
      </c>
      <c r="C42" s="14">
        <v>1.704055435998824</v>
      </c>
      <c r="D42" s="13">
        <v>1.4099553069871085</v>
      </c>
      <c r="E42" s="13">
        <v>1.130417600729188</v>
      </c>
      <c r="F42" s="13">
        <f t="shared" si="1"/>
        <v>2.2552999999999996</v>
      </c>
      <c r="G42" s="13">
        <f t="shared" si="2"/>
        <v>1.6363000000000001</v>
      </c>
      <c r="H42" s="13">
        <f t="shared" si="3"/>
        <v>1.4606000000000001</v>
      </c>
      <c r="I42" s="13">
        <f t="shared" si="4"/>
        <v>1.1328999999999998</v>
      </c>
      <c r="M42" s="13">
        <v>0</v>
      </c>
      <c r="N42" s="13">
        <f t="shared" si="5"/>
        <v>0</v>
      </c>
      <c r="O42" s="13">
        <f>C42*$M42</f>
        <v>0</v>
      </c>
      <c r="P42" s="13">
        <f>D42*$M42</f>
        <v>0</v>
      </c>
      <c r="Q42" s="13">
        <f>E42*$M42</f>
        <v>0</v>
      </c>
      <c r="R42" s="13">
        <f t="shared" si="6"/>
        <v>0</v>
      </c>
      <c r="S42" s="13">
        <f t="shared" si="6"/>
        <v>0</v>
      </c>
      <c r="T42" s="13">
        <f t="shared" si="6"/>
        <v>0</v>
      </c>
      <c r="U42" s="13">
        <f t="shared" si="6"/>
        <v>0</v>
      </c>
    </row>
    <row r="43" spans="1:21">
      <c r="A43" s="13">
        <v>41</v>
      </c>
      <c r="B43" s="13">
        <v>2.2711650627115909</v>
      </c>
      <c r="C43" s="14">
        <v>1.7098895376349137</v>
      </c>
      <c r="D43" s="13">
        <v>1.412762062709255</v>
      </c>
      <c r="E43" s="13">
        <v>1.1311325064449413</v>
      </c>
      <c r="F43" s="13">
        <f t="shared" si="1"/>
        <v>2.2684999999999995</v>
      </c>
      <c r="G43" s="13">
        <f t="shared" si="2"/>
        <v>1.6367000000000003</v>
      </c>
      <c r="H43" s="13">
        <f t="shared" si="3"/>
        <v>1.4642000000000002</v>
      </c>
      <c r="I43" s="13">
        <f t="shared" si="4"/>
        <v>1.1329199999999999</v>
      </c>
      <c r="M43" s="13">
        <v>0</v>
      </c>
      <c r="N43" s="13">
        <f t="shared" si="5"/>
        <v>0</v>
      </c>
      <c r="O43" s="13">
        <f>C43*$M43</f>
        <v>0</v>
      </c>
      <c r="P43" s="13">
        <f>D43*$M43</f>
        <v>0</v>
      </c>
      <c r="Q43" s="13">
        <f>E43*$M43</f>
        <v>0</v>
      </c>
      <c r="R43" s="13">
        <f t="shared" si="6"/>
        <v>0</v>
      </c>
      <c r="S43" s="13">
        <f t="shared" si="6"/>
        <v>0</v>
      </c>
      <c r="T43" s="13">
        <f t="shared" si="6"/>
        <v>0</v>
      </c>
      <c r="U43" s="13">
        <f t="shared" si="6"/>
        <v>0</v>
      </c>
    </row>
    <row r="44" spans="1:21">
      <c r="A44" s="13">
        <v>42</v>
      </c>
      <c r="B44" s="13">
        <v>2.2843191573858315</v>
      </c>
      <c r="C44" s="14">
        <v>1.7154059907488186</v>
      </c>
      <c r="D44" s="13">
        <v>1.4154086355311919</v>
      </c>
      <c r="E44" s="13">
        <v>1.1318048390019744</v>
      </c>
      <c r="F44" s="13">
        <f t="shared" si="1"/>
        <v>2.2806999999999995</v>
      </c>
      <c r="G44" s="13">
        <f t="shared" si="2"/>
        <v>1.6363000000000003</v>
      </c>
      <c r="H44" s="13">
        <f t="shared" si="3"/>
        <v>1.4674</v>
      </c>
      <c r="I44" s="13">
        <f t="shared" si="4"/>
        <v>1.1327799999999999</v>
      </c>
      <c r="M44" s="13">
        <v>0</v>
      </c>
      <c r="N44" s="13">
        <f t="shared" si="5"/>
        <v>0</v>
      </c>
      <c r="O44" s="13">
        <f>C44*$M44</f>
        <v>0</v>
      </c>
      <c r="P44" s="13">
        <f>D44*$M44</f>
        <v>0</v>
      </c>
      <c r="Q44" s="13">
        <f>E44*$M44</f>
        <v>0</v>
      </c>
      <c r="R44" s="13">
        <f t="shared" si="6"/>
        <v>0</v>
      </c>
      <c r="S44" s="13">
        <f t="shared" si="6"/>
        <v>0</v>
      </c>
      <c r="T44" s="13">
        <f t="shared" si="6"/>
        <v>0</v>
      </c>
      <c r="U44" s="13">
        <f t="shared" si="6"/>
        <v>0</v>
      </c>
    </row>
    <row r="45" spans="1:21">
      <c r="A45" s="13">
        <v>43</v>
      </c>
      <c r="B45" s="13">
        <v>2.2968112410030495</v>
      </c>
      <c r="C45" s="14">
        <v>1.7206188243182599</v>
      </c>
      <c r="D45" s="13">
        <v>1.4179029927915028</v>
      </c>
      <c r="E45" s="13">
        <v>1.1324369334808082</v>
      </c>
      <c r="F45" s="13">
        <f t="shared" si="1"/>
        <v>2.2919</v>
      </c>
      <c r="G45" s="13">
        <f t="shared" si="2"/>
        <v>1.6351</v>
      </c>
      <c r="H45" s="13">
        <f t="shared" si="3"/>
        <v>1.4702000000000002</v>
      </c>
      <c r="I45" s="13">
        <f t="shared" si="4"/>
        <v>1.1324799999999999</v>
      </c>
      <c r="M45" s="13">
        <v>0</v>
      </c>
      <c r="N45" s="13">
        <f t="shared" si="5"/>
        <v>0</v>
      </c>
      <c r="O45" s="13">
        <f>C45*$M45</f>
        <v>0</v>
      </c>
      <c r="P45" s="13">
        <f>D45*$M45</f>
        <v>0</v>
      </c>
      <c r="Q45" s="13">
        <f>E45*$M45</f>
        <v>0</v>
      </c>
      <c r="R45" s="13">
        <f t="shared" si="6"/>
        <v>0</v>
      </c>
      <c r="S45" s="13">
        <f t="shared" si="6"/>
        <v>0</v>
      </c>
      <c r="T45" s="13">
        <f t="shared" si="6"/>
        <v>0</v>
      </c>
      <c r="U45" s="13">
        <f t="shared" si="6"/>
        <v>0</v>
      </c>
    </row>
    <row r="46" spans="1:21">
      <c r="A46" s="13">
        <v>44</v>
      </c>
      <c r="B46" s="13">
        <v>2.3086647581372977</v>
      </c>
      <c r="C46" s="14">
        <v>1.7255419476549965</v>
      </c>
      <c r="D46" s="13">
        <v>1.4202529002412398</v>
      </c>
      <c r="E46" s="13">
        <v>1.1330310347962775</v>
      </c>
      <c r="F46" s="13">
        <f t="shared" si="1"/>
        <v>2.3021000000000003</v>
      </c>
      <c r="G46" s="13">
        <f t="shared" si="2"/>
        <v>1.6331</v>
      </c>
      <c r="H46" s="13">
        <f t="shared" si="3"/>
        <v>1.4726000000000001</v>
      </c>
      <c r="I46" s="13">
        <f t="shared" si="4"/>
        <v>1.1320199999999998</v>
      </c>
      <c r="M46" s="13">
        <v>0</v>
      </c>
      <c r="N46" s="13">
        <f t="shared" si="5"/>
        <v>0</v>
      </c>
      <c r="O46" s="13">
        <f>C46*$M46</f>
        <v>0</v>
      </c>
      <c r="P46" s="13">
        <f>D46*$M46</f>
        <v>0</v>
      </c>
      <c r="Q46" s="13">
        <f>E46*$M46</f>
        <v>0</v>
      </c>
      <c r="R46" s="13">
        <f t="shared" si="6"/>
        <v>0</v>
      </c>
      <c r="S46" s="13">
        <f t="shared" si="6"/>
        <v>0</v>
      </c>
      <c r="T46" s="13">
        <f t="shared" si="6"/>
        <v>0</v>
      </c>
      <c r="U46" s="13">
        <f t="shared" si="6"/>
        <v>0</v>
      </c>
    </row>
    <row r="47" spans="1:21">
      <c r="A47" s="13">
        <v>45</v>
      </c>
      <c r="B47" s="13">
        <v>2.3199037242035381</v>
      </c>
      <c r="C47" s="14">
        <v>1.7301890697320621</v>
      </c>
      <c r="D47" s="13">
        <v>1.4224658959552325</v>
      </c>
      <c r="E47" s="13">
        <v>1.1335892950338029</v>
      </c>
      <c r="F47" s="13">
        <f t="shared" si="1"/>
        <v>2.3113000000000001</v>
      </c>
      <c r="G47" s="13">
        <f t="shared" si="2"/>
        <v>1.6303000000000001</v>
      </c>
      <c r="H47" s="13">
        <f t="shared" si="3"/>
        <v>1.4746000000000001</v>
      </c>
      <c r="I47" s="13">
        <f t="shared" si="4"/>
        <v>1.1314</v>
      </c>
      <c r="M47" s="13">
        <v>0</v>
      </c>
      <c r="N47" s="13">
        <f t="shared" si="5"/>
        <v>0</v>
      </c>
      <c r="O47" s="13">
        <f>C47*$M47</f>
        <v>0</v>
      </c>
      <c r="P47" s="13">
        <f>D47*$M47</f>
        <v>0</v>
      </c>
      <c r="Q47" s="13">
        <f>E47*$M47</f>
        <v>0</v>
      </c>
      <c r="R47" s="13">
        <f t="shared" si="6"/>
        <v>0</v>
      </c>
      <c r="S47" s="13">
        <f t="shared" si="6"/>
        <v>0</v>
      </c>
      <c r="T47" s="13">
        <f t="shared" si="6"/>
        <v>0</v>
      </c>
      <c r="U47" s="13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topLeftCell="A136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topLeftCell="A148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topLeftCell="A142"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topLeftCell="A142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topLeftCell="L16" zoomScale="130" zoomScaleNormal="130" workbookViewId="0">
      <selection activeCell="T32" sqref="T32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32</v>
      </c>
      <c r="K1" t="s">
        <v>35</v>
      </c>
      <c r="L1" t="s">
        <v>33</v>
      </c>
      <c r="M1" t="s">
        <v>34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4</vt:i4>
      </vt:variant>
    </vt:vector>
  </HeadingPairs>
  <TitlesOfParts>
    <vt:vector size="21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fCO2 8.5 temp</vt:lpstr>
      <vt:lpstr>fCO2 6.0 temp</vt:lpstr>
      <vt:lpstr>fCO2 4.5 temp</vt:lpstr>
      <vt:lpstr>fCO2 2.6 temp</vt:lpstr>
      <vt:lpstr>fCO2 Hist Rep</vt:lpstr>
      <vt:lpstr>Foglio5</vt:lpstr>
      <vt:lpstr>Foglio1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2017-02-28T16:35:21Z</dcterms:modified>
</cp:coreProperties>
</file>