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queryTables/queryTable3.xml" ContentType="application/vnd.openxmlformats-officedocument.spreadsheetml.query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05" windowWidth="28755" windowHeight="10800" activeTab="1"/>
  </bookViews>
  <sheets>
    <sheet name="evergreen" sheetId="1" r:id="rId1"/>
    <sheet name="deciduous" sheetId="2" r:id="rId2"/>
    <sheet name="Foglio3" sheetId="3" r:id="rId3"/>
  </sheets>
  <externalReferences>
    <externalReference r:id="rId4"/>
  </externalReferences>
  <definedNames>
    <definedName name="crown_area.png.dat" localSheetId="1">deciduous!$A$2:$D$25</definedName>
    <definedName name="crown_area.png.dat" localSheetId="0">evergreen!$A$2:$D$25</definedName>
    <definedName name="crown_area_deciduous.png.dat" localSheetId="2">Foglio3!$A$1:$B$31</definedName>
  </definedNames>
  <calcPr calcId="125725"/>
</workbook>
</file>

<file path=xl/calcChain.xml><?xml version="1.0" encoding="utf-8"?>
<calcChain xmlns="http://schemas.openxmlformats.org/spreadsheetml/2006/main">
  <c r="K2" i="2"/>
  <c r="N29"/>
  <c r="N30"/>
  <c r="N31"/>
  <c r="N32"/>
  <c r="M29"/>
  <c r="M30"/>
  <c r="M31"/>
  <c r="M32"/>
  <c r="K29"/>
  <c r="K30"/>
  <c r="K31"/>
  <c r="K32"/>
  <c r="J29"/>
  <c r="J30"/>
  <c r="J31"/>
  <c r="J32"/>
  <c r="H29"/>
  <c r="H30"/>
  <c r="H31"/>
  <c r="H32"/>
  <c r="G29"/>
  <c r="G30"/>
  <c r="G31"/>
  <c r="G32"/>
  <c r="F29"/>
  <c r="F30"/>
  <c r="F31"/>
  <c r="F32"/>
  <c r="E29"/>
  <c r="E30"/>
  <c r="E31"/>
  <c r="E32"/>
  <c r="I2"/>
  <c r="J2"/>
  <c r="C29"/>
  <c r="C30"/>
  <c r="C31"/>
  <c r="C32"/>
  <c r="B29"/>
  <c r="B30"/>
  <c r="B31"/>
  <c r="B32"/>
  <c r="E28"/>
  <c r="F28" s="1"/>
  <c r="G28" s="1"/>
  <c r="B28"/>
  <c r="C28" s="1"/>
  <c r="F27"/>
  <c r="G27" s="1"/>
  <c r="H27" s="1"/>
  <c r="E27"/>
  <c r="B27"/>
  <c r="C27" s="1"/>
  <c r="E26"/>
  <c r="F26" s="1"/>
  <c r="G26" s="1"/>
  <c r="C26"/>
  <c r="N26" s="1"/>
  <c r="B26"/>
  <c r="E25"/>
  <c r="F25" s="1"/>
  <c r="G25" s="1"/>
  <c r="B25"/>
  <c r="C25" s="1"/>
  <c r="F24"/>
  <c r="G24" s="1"/>
  <c r="E24"/>
  <c r="B24"/>
  <c r="C24" s="1"/>
  <c r="E23"/>
  <c r="F23" s="1"/>
  <c r="G23" s="1"/>
  <c r="H23" s="1"/>
  <c r="C23"/>
  <c r="N23" s="1"/>
  <c r="B23"/>
  <c r="E22"/>
  <c r="F22" s="1"/>
  <c r="G22" s="1"/>
  <c r="B22"/>
  <c r="C22" s="1"/>
  <c r="F21"/>
  <c r="G21" s="1"/>
  <c r="H21" s="1"/>
  <c r="E21"/>
  <c r="B21"/>
  <c r="C21" s="1"/>
  <c r="E20"/>
  <c r="F20" s="1"/>
  <c r="G20" s="1"/>
  <c r="C20"/>
  <c r="N20" s="1"/>
  <c r="B20"/>
  <c r="E19"/>
  <c r="F19" s="1"/>
  <c r="G19" s="1"/>
  <c r="B19"/>
  <c r="C19" s="1"/>
  <c r="F18"/>
  <c r="G18" s="1"/>
  <c r="E18"/>
  <c r="B18"/>
  <c r="C18" s="1"/>
  <c r="E17"/>
  <c r="F17" s="1"/>
  <c r="G17" s="1"/>
  <c r="H17" s="1"/>
  <c r="C17"/>
  <c r="N17" s="1"/>
  <c r="B17"/>
  <c r="E16"/>
  <c r="F16" s="1"/>
  <c r="G16" s="1"/>
  <c r="B16"/>
  <c r="C16" s="1"/>
  <c r="F15"/>
  <c r="G15" s="1"/>
  <c r="H15" s="1"/>
  <c r="E15"/>
  <c r="B15"/>
  <c r="C15" s="1"/>
  <c r="E14"/>
  <c r="F14" s="1"/>
  <c r="G14" s="1"/>
  <c r="C14"/>
  <c r="N14" s="1"/>
  <c r="B14"/>
  <c r="E13"/>
  <c r="F13" s="1"/>
  <c r="G13" s="1"/>
  <c r="B13"/>
  <c r="C13" s="1"/>
  <c r="F12"/>
  <c r="G12" s="1"/>
  <c r="E12"/>
  <c r="B12"/>
  <c r="C12" s="1"/>
  <c r="E11"/>
  <c r="F11" s="1"/>
  <c r="G11" s="1"/>
  <c r="H11" s="1"/>
  <c r="C11"/>
  <c r="N11" s="1"/>
  <c r="B11"/>
  <c r="E10"/>
  <c r="F10" s="1"/>
  <c r="G10" s="1"/>
  <c r="B10"/>
  <c r="C10" s="1"/>
  <c r="F9"/>
  <c r="G9" s="1"/>
  <c r="H9" s="1"/>
  <c r="E9"/>
  <c r="B9"/>
  <c r="C9" s="1"/>
  <c r="E8"/>
  <c r="F8" s="1"/>
  <c r="G8" s="1"/>
  <c r="C8"/>
  <c r="N8" s="1"/>
  <c r="B8"/>
  <c r="E7"/>
  <c r="F7" s="1"/>
  <c r="G7" s="1"/>
  <c r="B7"/>
  <c r="C7" s="1"/>
  <c r="F6"/>
  <c r="G6" s="1"/>
  <c r="E6"/>
  <c r="B6"/>
  <c r="C6" s="1"/>
  <c r="E5"/>
  <c r="F5" s="1"/>
  <c r="G5" s="1"/>
  <c r="H5" s="1"/>
  <c r="C5"/>
  <c r="N5" s="1"/>
  <c r="B5"/>
  <c r="E4"/>
  <c r="F4" s="1"/>
  <c r="G4" s="1"/>
  <c r="B4"/>
  <c r="C4" s="1"/>
  <c r="F3"/>
  <c r="G3" s="1"/>
  <c r="H3" s="1"/>
  <c r="E3"/>
  <c r="B3"/>
  <c r="C3" s="1"/>
  <c r="G2"/>
  <c r="F2"/>
  <c r="E2"/>
  <c r="B2"/>
  <c r="C2" s="1"/>
  <c r="H28" i="1"/>
  <c r="G28"/>
  <c r="F28"/>
  <c r="E28"/>
  <c r="C28"/>
  <c r="K28" s="1"/>
  <c r="B28"/>
  <c r="N27"/>
  <c r="F27"/>
  <c r="G27" s="1"/>
  <c r="H27" s="1"/>
  <c r="E27"/>
  <c r="C27"/>
  <c r="K27" s="1"/>
  <c r="B27"/>
  <c r="F26"/>
  <c r="G26" s="1"/>
  <c r="H26" s="1"/>
  <c r="E26"/>
  <c r="C26"/>
  <c r="N26" s="1"/>
  <c r="B26"/>
  <c r="N25"/>
  <c r="H25"/>
  <c r="G25"/>
  <c r="F25"/>
  <c r="E25"/>
  <c r="C25"/>
  <c r="K25" s="1"/>
  <c r="B25"/>
  <c r="N24"/>
  <c r="F24"/>
  <c r="G24" s="1"/>
  <c r="H24" s="1"/>
  <c r="E24"/>
  <c r="C24"/>
  <c r="K24" s="1"/>
  <c r="B24"/>
  <c r="F23"/>
  <c r="G23" s="1"/>
  <c r="H23" s="1"/>
  <c r="E23"/>
  <c r="C23"/>
  <c r="N23" s="1"/>
  <c r="B23"/>
  <c r="N22"/>
  <c r="H22"/>
  <c r="G22"/>
  <c r="F22"/>
  <c r="E22"/>
  <c r="C22"/>
  <c r="K22" s="1"/>
  <c r="B22"/>
  <c r="N21"/>
  <c r="F21"/>
  <c r="G21" s="1"/>
  <c r="H21" s="1"/>
  <c r="E21"/>
  <c r="C21"/>
  <c r="K21" s="1"/>
  <c r="B21"/>
  <c r="F20"/>
  <c r="G20" s="1"/>
  <c r="H20" s="1"/>
  <c r="E20"/>
  <c r="C20"/>
  <c r="N20" s="1"/>
  <c r="B20"/>
  <c r="N19"/>
  <c r="H19"/>
  <c r="G19"/>
  <c r="F19"/>
  <c r="E19"/>
  <c r="C19"/>
  <c r="K19" s="1"/>
  <c r="B19"/>
  <c r="N18"/>
  <c r="F18"/>
  <c r="G18" s="1"/>
  <c r="H18" s="1"/>
  <c r="E18"/>
  <c r="C18"/>
  <c r="K18" s="1"/>
  <c r="B18"/>
  <c r="F17"/>
  <c r="G17" s="1"/>
  <c r="H17" s="1"/>
  <c r="E17"/>
  <c r="C17"/>
  <c r="N17" s="1"/>
  <c r="B17"/>
  <c r="N16"/>
  <c r="H16"/>
  <c r="G16"/>
  <c r="F16"/>
  <c r="E16"/>
  <c r="C16"/>
  <c r="K16" s="1"/>
  <c r="B16"/>
  <c r="N15"/>
  <c r="F15"/>
  <c r="G15" s="1"/>
  <c r="H15" s="1"/>
  <c r="E15"/>
  <c r="C15"/>
  <c r="K15" s="1"/>
  <c r="B15"/>
  <c r="F14"/>
  <c r="G14" s="1"/>
  <c r="H14" s="1"/>
  <c r="E14"/>
  <c r="C14"/>
  <c r="N14" s="1"/>
  <c r="B14"/>
  <c r="N13"/>
  <c r="H13"/>
  <c r="G13"/>
  <c r="F13"/>
  <c r="E13"/>
  <c r="C13"/>
  <c r="K13" s="1"/>
  <c r="B13"/>
  <c r="N12"/>
  <c r="F12"/>
  <c r="G12" s="1"/>
  <c r="H12" s="1"/>
  <c r="E12"/>
  <c r="C12"/>
  <c r="K12" s="1"/>
  <c r="B12"/>
  <c r="F11"/>
  <c r="G11" s="1"/>
  <c r="H11" s="1"/>
  <c r="E11"/>
  <c r="C11"/>
  <c r="N11" s="1"/>
  <c r="B11"/>
  <c r="N10"/>
  <c r="H10"/>
  <c r="G10"/>
  <c r="F10"/>
  <c r="E10"/>
  <c r="C10"/>
  <c r="K10" s="1"/>
  <c r="B10"/>
  <c r="N9"/>
  <c r="F9"/>
  <c r="G9" s="1"/>
  <c r="H9" s="1"/>
  <c r="E9"/>
  <c r="C9"/>
  <c r="K9" s="1"/>
  <c r="B9"/>
  <c r="F8"/>
  <c r="G8" s="1"/>
  <c r="H8" s="1"/>
  <c r="E8"/>
  <c r="C8"/>
  <c r="N8" s="1"/>
  <c r="B8"/>
  <c r="N7"/>
  <c r="H7"/>
  <c r="G7"/>
  <c r="F7"/>
  <c r="E7"/>
  <c r="C7"/>
  <c r="K7" s="1"/>
  <c r="B7"/>
  <c r="N6"/>
  <c r="F6"/>
  <c r="G6" s="1"/>
  <c r="H6" s="1"/>
  <c r="E6"/>
  <c r="C6"/>
  <c r="K6" s="1"/>
  <c r="B6"/>
  <c r="F5"/>
  <c r="G5" s="1"/>
  <c r="H5" s="1"/>
  <c r="E5"/>
  <c r="C5"/>
  <c r="N5" s="1"/>
  <c r="B5"/>
  <c r="N4"/>
  <c r="H4"/>
  <c r="G4"/>
  <c r="F4"/>
  <c r="E4"/>
  <c r="C4"/>
  <c r="K4" s="1"/>
  <c r="B4"/>
  <c r="N3"/>
  <c r="F3"/>
  <c r="G3" s="1"/>
  <c r="H3" s="1"/>
  <c r="E3"/>
  <c r="C3"/>
  <c r="K3" s="1"/>
  <c r="B3"/>
  <c r="K2"/>
  <c r="F2"/>
  <c r="G2" s="1"/>
  <c r="H2" s="1"/>
  <c r="E2"/>
  <c r="C2"/>
  <c r="N2" s="1"/>
  <c r="B2"/>
  <c r="H2" i="2" l="1"/>
  <c r="L2" s="1"/>
  <c r="H8"/>
  <c r="H14"/>
  <c r="H20"/>
  <c r="H26"/>
  <c r="K4"/>
  <c r="N4"/>
  <c r="K10"/>
  <c r="N10"/>
  <c r="K16"/>
  <c r="N16"/>
  <c r="K28"/>
  <c r="N28"/>
  <c r="H4"/>
  <c r="H10"/>
  <c r="H16"/>
  <c r="H22"/>
  <c r="H28"/>
  <c r="K6"/>
  <c r="N6"/>
  <c r="N12"/>
  <c r="K12"/>
  <c r="K18"/>
  <c r="N18"/>
  <c r="N24"/>
  <c r="K24"/>
  <c r="N2"/>
  <c r="H7"/>
  <c r="H13"/>
  <c r="H19"/>
  <c r="H25"/>
  <c r="K22"/>
  <c r="N22"/>
  <c r="K7"/>
  <c r="N7"/>
  <c r="K13"/>
  <c r="N13"/>
  <c r="K19"/>
  <c r="N19"/>
  <c r="K25"/>
  <c r="N25"/>
  <c r="N3"/>
  <c r="K3"/>
  <c r="N9"/>
  <c r="K9"/>
  <c r="N15"/>
  <c r="K15"/>
  <c r="N21"/>
  <c r="K21"/>
  <c r="N27"/>
  <c r="K27"/>
  <c r="H6"/>
  <c r="H12"/>
  <c r="H18"/>
  <c r="H24"/>
  <c r="K8"/>
  <c r="K20"/>
  <c r="K5"/>
  <c r="K14"/>
  <c r="K17"/>
  <c r="K23"/>
  <c r="K11"/>
  <c r="K26"/>
  <c r="M11" i="1"/>
  <c r="I2"/>
  <c r="J13" s="1"/>
  <c r="L2"/>
  <c r="M27" s="1"/>
  <c r="J22"/>
  <c r="M3"/>
  <c r="J12"/>
  <c r="M14"/>
  <c r="J23"/>
  <c r="M9"/>
  <c r="J28"/>
  <c r="M8"/>
  <c r="M15"/>
  <c r="J24"/>
  <c r="M24"/>
  <c r="M26"/>
  <c r="K23"/>
  <c r="N28"/>
  <c r="K5"/>
  <c r="K20"/>
  <c r="K26"/>
  <c r="M13"/>
  <c r="M16"/>
  <c r="M19"/>
  <c r="K8"/>
  <c r="K11"/>
  <c r="K14"/>
  <c r="K17"/>
  <c r="M8" i="2" l="1"/>
  <c r="M5"/>
  <c r="M26"/>
  <c r="M3"/>
  <c r="M21"/>
  <c r="M23"/>
  <c r="M20"/>
  <c r="M9"/>
  <c r="M17"/>
  <c r="M14"/>
  <c r="M27"/>
  <c r="M11"/>
  <c r="M15"/>
  <c r="M2"/>
  <c r="J19"/>
  <c r="M18"/>
  <c r="M12"/>
  <c r="J12"/>
  <c r="M13"/>
  <c r="M28"/>
  <c r="M19"/>
  <c r="M24"/>
  <c r="M25"/>
  <c r="M4"/>
  <c r="M10"/>
  <c r="M16"/>
  <c r="M6"/>
  <c r="J6"/>
  <c r="M7"/>
  <c r="M22"/>
  <c r="J5"/>
  <c r="J15"/>
  <c r="J27" i="1"/>
  <c r="J8"/>
  <c r="J7"/>
  <c r="J2"/>
  <c r="J16"/>
  <c r="J9"/>
  <c r="J14"/>
  <c r="J3"/>
  <c r="J11"/>
  <c r="M22"/>
  <c r="M4"/>
  <c r="J26"/>
  <c r="J15"/>
  <c r="J25"/>
  <c r="J18"/>
  <c r="M21"/>
  <c r="M5"/>
  <c r="J19"/>
  <c r="M20"/>
  <c r="M25"/>
  <c r="M7"/>
  <c r="M17"/>
  <c r="J6"/>
  <c r="M18"/>
  <c r="J21"/>
  <c r="J5"/>
  <c r="J4"/>
  <c r="J20"/>
  <c r="M28"/>
  <c r="M10"/>
  <c r="J17"/>
  <c r="M6"/>
  <c r="J10"/>
  <c r="M23"/>
  <c r="M12"/>
  <c r="M2"/>
  <c r="J4" i="2" l="1"/>
  <c r="J28"/>
  <c r="J10"/>
  <c r="J18"/>
  <c r="J23"/>
  <c r="J11"/>
  <c r="J3"/>
  <c r="J21"/>
  <c r="J26"/>
  <c r="J9"/>
  <c r="J27"/>
  <c r="J17"/>
  <c r="J14"/>
  <c r="J20"/>
  <c r="J7"/>
  <c r="J24"/>
  <c r="J13"/>
  <c r="J8"/>
  <c r="J22"/>
  <c r="J16"/>
  <c r="J25"/>
</calcChain>
</file>

<file path=xl/comments1.xml><?xml version="1.0" encoding="utf-8"?>
<comments xmlns="http://schemas.openxmlformats.org/spreadsheetml/2006/main">
  <authors>
    <author>alessio</author>
  </authors>
  <commentList>
    <comment ref="N28" authorId="0">
      <text>
        <r>
          <rPr>
            <b/>
            <sz val="9"/>
            <color indexed="81"/>
            <rFont val="Tahoma"/>
            <charset val="1"/>
          </rPr>
          <t>alessio:</t>
        </r>
        <r>
          <rPr>
            <sz val="9"/>
            <color indexed="81"/>
            <rFont val="Tahoma"/>
            <charset val="1"/>
          </rPr>
          <t xml:space="preserve">
data taken and elaborated from:
Ritter and Nothdurft et al., 2018 forests
</t>
        </r>
      </text>
    </comment>
  </commentList>
</comments>
</file>

<file path=xl/comments2.xml><?xml version="1.0" encoding="utf-8"?>
<comments xmlns="http://schemas.openxmlformats.org/spreadsheetml/2006/main">
  <authors>
    <author>alessio</author>
  </authors>
  <commentList>
    <comment ref="N32" authorId="0">
      <text>
        <r>
          <rPr>
            <b/>
            <sz val="9"/>
            <color indexed="81"/>
            <rFont val="Tahoma"/>
            <charset val="1"/>
          </rPr>
          <t>alessio:</t>
        </r>
        <r>
          <rPr>
            <sz val="9"/>
            <color indexed="81"/>
            <rFont val="Tahoma"/>
            <charset val="1"/>
          </rPr>
          <t xml:space="preserve">
alessio:
data taken and elaborated from:
Ritter and Nothdurft et al., 2018 forests
</t>
        </r>
      </text>
    </comment>
  </commentList>
</comments>
</file>

<file path=xl/connections.xml><?xml version="1.0" encoding="utf-8"?>
<connections xmlns="http://schemas.openxmlformats.org/spreadsheetml/2006/main">
  <connection id="1" name="crown_area.png.dat" type="6" refreshedVersion="3" background="1" saveData="1">
    <textPr codePage="850" sourceFile="E:\Scrivania\crown_area.png.dat.txt" space="1" consecutive="1">
      <textFields count="2">
        <textField/>
        <textField/>
      </textFields>
    </textPr>
  </connection>
  <connection id="2" name="crown_area.png.dat1" type="6" refreshedVersion="3" background="1" saveData="1">
    <textPr codePage="850" sourceFile="E:\Scrivania\crown_area.png.dat.txt" space="1" consecutive="1">
      <textFields count="2">
        <textField/>
        <textField/>
      </textFields>
    </textPr>
  </connection>
  <connection id="3" name="crown_area_deciduous.png.dat" type="6" refreshedVersion="3" background="1" saveData="1">
    <textPr codePage="850" sourceFile="E:\Scrivania\crown_area_deciduous.png.dat.txt" space="1" consecutive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<sst xmlns="http://schemas.openxmlformats.org/spreadsheetml/2006/main" count="28" uniqueCount="14">
  <si>
    <t>BA(m2)</t>
  </si>
  <si>
    <t>BA (cm2)</t>
  </si>
  <si>
    <t>DBH</t>
  </si>
  <si>
    <t>Crownarea (m2)</t>
  </si>
  <si>
    <t>Crownarea(cm2)</t>
  </si>
  <si>
    <t>Crown diameter (cm)</t>
  </si>
  <si>
    <t>Crown diameter (m)</t>
  </si>
  <si>
    <t>DBHDC</t>
  </si>
  <si>
    <t>DBHDCMAX %</t>
  </si>
  <si>
    <t>DBHDCMAX</t>
  </si>
  <si>
    <t>eq dbhdc max</t>
  </si>
  <si>
    <t>DBHDCMIN %</t>
  </si>
  <si>
    <t>DBHDCMIN</t>
  </si>
  <si>
    <t>eq dbhdc min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</si>
</sst>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deciduous!$J$1</c:f>
              <c:strCache>
                <c:ptCount val="1"/>
                <c:pt idx="0">
                  <c:v>DBHDCMAX</c:v>
                </c:pt>
              </c:strCache>
            </c:strRef>
          </c:tx>
          <c:spPr>
            <a:ln w="28575">
              <a:noFill/>
            </a:ln>
          </c:spPr>
          <c:trendline>
            <c:trendlineType val="power"/>
            <c:dispRSqr val="1"/>
            <c:dispEq val="1"/>
            <c:trendlineLbl>
              <c:layout>
                <c:manualLayout>
                  <c:x val="0.4512755905511811"/>
                  <c:y val="-0.58429972295129773"/>
                </c:manualLayout>
              </c:layout>
              <c:numFmt formatCode="General" sourceLinked="0"/>
            </c:trendlineLbl>
          </c:trendline>
          <c:xVal>
            <c:numRef>
              <c:f>deciduous!$C$2:$C$32</c:f>
              <c:numCache>
                <c:formatCode>General</c:formatCode>
                <c:ptCount val="31"/>
                <c:pt idx="0">
                  <c:v>3.5426818350538314</c:v>
                </c:pt>
                <c:pt idx="1">
                  <c:v>3.5426818350538314</c:v>
                </c:pt>
                <c:pt idx="2">
                  <c:v>5.0101086983008472</c:v>
                </c:pt>
                <c:pt idx="3">
                  <c:v>5.0101086983008472</c:v>
                </c:pt>
                <c:pt idx="4">
                  <c:v>7.0853636701094604</c:v>
                </c:pt>
                <c:pt idx="5">
                  <c:v>9.3730551097790631</c:v>
                </c:pt>
                <c:pt idx="6">
                  <c:v>11.749746398455818</c:v>
                </c:pt>
                <c:pt idx="7">
                  <c:v>14.170727340200941</c:v>
                </c:pt>
                <c:pt idx="8">
                  <c:v>18.064203807389475</c:v>
                </c:pt>
                <c:pt idx="9">
                  <c:v>20.657207358935615</c:v>
                </c:pt>
                <c:pt idx="10">
                  <c:v>23.765032217511571</c:v>
                </c:pt>
                <c:pt idx="11">
                  <c:v>27.669229654070268</c:v>
                </c:pt>
                <c:pt idx="12">
                  <c:v>30.475301462776933</c:v>
                </c:pt>
                <c:pt idx="13">
                  <c:v>34.711051267636051</c:v>
                </c:pt>
                <c:pt idx="14">
                  <c:v>37.659224474731509</c:v>
                </c:pt>
                <c:pt idx="15">
                  <c:v>39.290242222278934</c:v>
                </c:pt>
                <c:pt idx="16">
                  <c:v>41.617088469157494</c:v>
                </c:pt>
                <c:pt idx="17">
                  <c:v>44.811774496254714</c:v>
                </c:pt>
                <c:pt idx="18">
                  <c:v>47.924511567074681</c:v>
                </c:pt>
                <c:pt idx="19">
                  <c:v>50.723484598447271</c:v>
                </c:pt>
                <c:pt idx="20">
                  <c:v>53.844102267624159</c:v>
                </c:pt>
                <c:pt idx="21">
                  <c:v>57.014068416164243</c:v>
                </c:pt>
                <c:pt idx="22">
                  <c:v>60.640945022613792</c:v>
                </c:pt>
                <c:pt idx="23">
                  <c:v>62.976089817288269</c:v>
                </c:pt>
                <c:pt idx="24">
                  <c:v>65.131413077935463</c:v>
                </c:pt>
                <c:pt idx="25">
                  <c:v>67.682841424633637</c:v>
                </c:pt>
                <c:pt idx="26">
                  <c:v>69.692755033544231</c:v>
                </c:pt>
                <c:pt idx="27">
                  <c:v>71.821266865679021</c:v>
                </c:pt>
                <c:pt idx="28">
                  <c:v>73.718433617768397</c:v>
                </c:pt>
                <c:pt idx="29">
                  <c:v>75.318448949463018</c:v>
                </c:pt>
                <c:pt idx="30">
                  <c:v>76.885174443849351</c:v>
                </c:pt>
              </c:numCache>
            </c:numRef>
          </c:xVal>
          <c:yVal>
            <c:numRef>
              <c:f>deciduous!$J$2:$J$32</c:f>
              <c:numCache>
                <c:formatCode>General</c:formatCode>
                <c:ptCount val="31"/>
                <c:pt idx="0">
                  <c:v>0.71</c:v>
                </c:pt>
                <c:pt idx="1">
                  <c:v>0.96134454454850071</c:v>
                </c:pt>
                <c:pt idx="2">
                  <c:v>0.78493453371816957</c:v>
                </c:pt>
                <c:pt idx="3">
                  <c:v>0.88552558153809779</c:v>
                </c:pt>
                <c:pt idx="4">
                  <c:v>0.64813835971493383</c:v>
                </c:pt>
                <c:pt idx="5">
                  <c:v>0.52540913763003039</c:v>
                </c:pt>
                <c:pt idx="6">
                  <c:v>0.44276279076864894</c:v>
                </c:pt>
                <c:pt idx="7">
                  <c:v>0.387981779354448</c:v>
                </c:pt>
                <c:pt idx="8">
                  <c:v>0.31988746685848801</c:v>
                </c:pt>
                <c:pt idx="9">
                  <c:v>0.2898562862293006</c:v>
                </c:pt>
                <c:pt idx="10">
                  <c:v>0.26164484457235432</c:v>
                </c:pt>
                <c:pt idx="11">
                  <c:v>0.23373871888653633</c:v>
                </c:pt>
                <c:pt idx="12">
                  <c:v>0.2175009923692664</c:v>
                </c:pt>
                <c:pt idx="13">
                  <c:v>0.19845103300316447</c:v>
                </c:pt>
                <c:pt idx="14">
                  <c:v>0.18627170605314963</c:v>
                </c:pt>
                <c:pt idx="15">
                  <c:v>0.18107178650993727</c:v>
                </c:pt>
                <c:pt idx="16">
                  <c:v>0.1733059249977289</c:v>
                </c:pt>
                <c:pt idx="17">
                  <c:v>0.164180836952039</c:v>
                </c:pt>
                <c:pt idx="18">
                  <c:v>0.15647917316152551</c:v>
                </c:pt>
                <c:pt idx="19">
                  <c:v>0.15013679399306576</c:v>
                </c:pt>
                <c:pt idx="20">
                  <c:v>0.14440436784452126</c:v>
                </c:pt>
                <c:pt idx="21">
                  <c:v>0.13834352817869769</c:v>
                </c:pt>
                <c:pt idx="22">
                  <c:v>0.13225552714192024</c:v>
                </c:pt>
                <c:pt idx="23">
                  <c:v>0.12839113170471381</c:v>
                </c:pt>
                <c:pt idx="24">
                  <c:v>0.12547018735881701</c:v>
                </c:pt>
                <c:pt idx="25">
                  <c:v>0.12200469087969748</c:v>
                </c:pt>
                <c:pt idx="26">
                  <c:v>0.11970139419665167</c:v>
                </c:pt>
                <c:pt idx="27">
                  <c:v>0.11732130090194391</c:v>
                </c:pt>
                <c:pt idx="28">
                  <c:v>0.11486645859527361</c:v>
                </c:pt>
                <c:pt idx="29">
                  <c:v>0.11297607668728575</c:v>
                </c:pt>
                <c:pt idx="30">
                  <c:v>0.11147687497482373</c:v>
                </c:pt>
              </c:numCache>
            </c:numRef>
          </c:yVal>
        </c:ser>
        <c:axId val="117872128"/>
        <c:axId val="114342528"/>
      </c:scatterChart>
      <c:valAx>
        <c:axId val="117872128"/>
        <c:scaling>
          <c:orientation val="minMax"/>
        </c:scaling>
        <c:axPos val="b"/>
        <c:numFmt formatCode="General" sourceLinked="1"/>
        <c:tickLblPos val="nextTo"/>
        <c:crossAx val="114342528"/>
        <c:crosses val="autoZero"/>
        <c:crossBetween val="midCat"/>
      </c:valAx>
      <c:valAx>
        <c:axId val="114342528"/>
        <c:scaling>
          <c:orientation val="minMax"/>
        </c:scaling>
        <c:axPos val="l"/>
        <c:majorGridlines/>
        <c:numFmt formatCode="General" sourceLinked="1"/>
        <c:tickLblPos val="nextTo"/>
        <c:crossAx val="11787212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deciduous!$K$1</c:f>
              <c:strCache>
                <c:ptCount val="1"/>
                <c:pt idx="0">
                  <c:v>eq dbhdc max</c:v>
                </c:pt>
              </c:strCache>
            </c:strRef>
          </c:tx>
          <c:spPr>
            <a:ln w="28575">
              <a:noFill/>
            </a:ln>
          </c:spPr>
          <c:trendline>
            <c:trendlineType val="power"/>
            <c:dispRSqr val="1"/>
            <c:dispEq val="1"/>
            <c:trendlineLbl>
              <c:layout>
                <c:manualLayout>
                  <c:x val="0.40935214348206472"/>
                  <c:y val="-0.57736986001749779"/>
                </c:manualLayout>
              </c:layout>
              <c:numFmt formatCode="General" sourceLinked="0"/>
            </c:trendlineLbl>
          </c:trendline>
          <c:xVal>
            <c:numRef>
              <c:f>deciduous!$C$2:$C$32</c:f>
              <c:numCache>
                <c:formatCode>General</c:formatCode>
                <c:ptCount val="31"/>
                <c:pt idx="0">
                  <c:v>3.5426818350538314</c:v>
                </c:pt>
                <c:pt idx="1">
                  <c:v>3.5426818350538314</c:v>
                </c:pt>
                <c:pt idx="2">
                  <c:v>5.0101086983008472</c:v>
                </c:pt>
                <c:pt idx="3">
                  <c:v>5.0101086983008472</c:v>
                </c:pt>
                <c:pt idx="4">
                  <c:v>7.0853636701094604</c:v>
                </c:pt>
                <c:pt idx="5">
                  <c:v>9.3730551097790631</c:v>
                </c:pt>
                <c:pt idx="6">
                  <c:v>11.749746398455818</c:v>
                </c:pt>
                <c:pt idx="7">
                  <c:v>14.170727340200941</c:v>
                </c:pt>
                <c:pt idx="8">
                  <c:v>18.064203807389475</c:v>
                </c:pt>
                <c:pt idx="9">
                  <c:v>20.657207358935615</c:v>
                </c:pt>
                <c:pt idx="10">
                  <c:v>23.765032217511571</c:v>
                </c:pt>
                <c:pt idx="11">
                  <c:v>27.669229654070268</c:v>
                </c:pt>
                <c:pt idx="12">
                  <c:v>30.475301462776933</c:v>
                </c:pt>
                <c:pt idx="13">
                  <c:v>34.711051267636051</c:v>
                </c:pt>
                <c:pt idx="14">
                  <c:v>37.659224474731509</c:v>
                </c:pt>
                <c:pt idx="15">
                  <c:v>39.290242222278934</c:v>
                </c:pt>
                <c:pt idx="16">
                  <c:v>41.617088469157494</c:v>
                </c:pt>
                <c:pt idx="17">
                  <c:v>44.811774496254714</c:v>
                </c:pt>
                <c:pt idx="18">
                  <c:v>47.924511567074681</c:v>
                </c:pt>
                <c:pt idx="19">
                  <c:v>50.723484598447271</c:v>
                </c:pt>
                <c:pt idx="20">
                  <c:v>53.844102267624159</c:v>
                </c:pt>
                <c:pt idx="21">
                  <c:v>57.014068416164243</c:v>
                </c:pt>
                <c:pt idx="22">
                  <c:v>60.640945022613792</c:v>
                </c:pt>
                <c:pt idx="23">
                  <c:v>62.976089817288269</c:v>
                </c:pt>
                <c:pt idx="24">
                  <c:v>65.131413077935463</c:v>
                </c:pt>
                <c:pt idx="25">
                  <c:v>67.682841424633637</c:v>
                </c:pt>
                <c:pt idx="26">
                  <c:v>69.692755033544231</c:v>
                </c:pt>
                <c:pt idx="27">
                  <c:v>71.821266865679021</c:v>
                </c:pt>
                <c:pt idx="28">
                  <c:v>73.718433617768397</c:v>
                </c:pt>
                <c:pt idx="29">
                  <c:v>75.318448949463018</c:v>
                </c:pt>
                <c:pt idx="30">
                  <c:v>76.885174443849351</c:v>
                </c:pt>
              </c:numCache>
            </c:numRef>
          </c:xVal>
          <c:yVal>
            <c:numRef>
              <c:f>deciduous!$K$2:$K$32</c:f>
              <c:numCache>
                <c:formatCode>General</c:formatCode>
                <c:ptCount val="31"/>
                <c:pt idx="0">
                  <c:v>0.97619661721211415</c:v>
                </c:pt>
                <c:pt idx="1">
                  <c:v>0.61955524810584006</c:v>
                </c:pt>
                <c:pt idx="2">
                  <c:v>0.56734761128780409</c:v>
                </c:pt>
                <c:pt idx="3">
                  <c:v>0.56734761128780409</c:v>
                </c:pt>
                <c:pt idx="4">
                  <c:v>0.5195393195649316</c:v>
                </c:pt>
                <c:pt idx="5">
                  <c:v>0.48389662051823745</c:v>
                </c:pt>
                <c:pt idx="6">
                  <c:v>0.45690211574777895</c:v>
                </c:pt>
                <c:pt idx="7">
                  <c:v>0.4356691439533818</c:v>
                </c:pt>
                <c:pt idx="8">
                  <c:v>0.40961742672391249</c:v>
                </c:pt>
                <c:pt idx="9">
                  <c:v>0.39589700626436569</c:v>
                </c:pt>
                <c:pt idx="10">
                  <c:v>0.38205162469673182</c:v>
                </c:pt>
                <c:pt idx="11">
                  <c:v>0.36757261762472698</c:v>
                </c:pt>
                <c:pt idx="12">
                  <c:v>0.35866385472065637</c:v>
                </c:pt>
                <c:pt idx="13">
                  <c:v>0.34700169287776211</c:v>
                </c:pt>
                <c:pt idx="14">
                  <c:v>0.33989054043701339</c:v>
                </c:pt>
                <c:pt idx="15">
                  <c:v>0.33624984358096449</c:v>
                </c:pt>
                <c:pt idx="16">
                  <c:v>0.33137168501978931</c:v>
                </c:pt>
                <c:pt idx="17">
                  <c:v>0.32520469158157839</c:v>
                </c:pt>
                <c:pt idx="18">
                  <c:v>0.31970450185058924</c:v>
                </c:pt>
                <c:pt idx="19">
                  <c:v>0.31512822248562566</c:v>
                </c:pt>
                <c:pt idx="20">
                  <c:v>0.31038542436674277</c:v>
                </c:pt>
                <c:pt idx="21">
                  <c:v>0.30590809540465136</c:v>
                </c:pt>
                <c:pt idx="22">
                  <c:v>0.30115345662758897</c:v>
                </c:pt>
                <c:pt idx="23">
                  <c:v>0.29827700977605592</c:v>
                </c:pt>
                <c:pt idx="24">
                  <c:v>0.2957383320873318</c:v>
                </c:pt>
                <c:pt idx="25">
                  <c:v>0.2928659263250184</c:v>
                </c:pt>
                <c:pt idx="26">
                  <c:v>0.29069713234067135</c:v>
                </c:pt>
                <c:pt idx="27">
                  <c:v>0.28848426410221301</c:v>
                </c:pt>
                <c:pt idx="28">
                  <c:v>0.28658013128714266</c:v>
                </c:pt>
                <c:pt idx="29">
                  <c:v>0.28502139340291333</c:v>
                </c:pt>
                <c:pt idx="30">
                  <c:v>0.2835348096300761</c:v>
                </c:pt>
              </c:numCache>
            </c:numRef>
          </c:yVal>
        </c:ser>
        <c:axId val="131373312"/>
        <c:axId val="131356928"/>
      </c:scatterChart>
      <c:valAx>
        <c:axId val="131373312"/>
        <c:scaling>
          <c:orientation val="minMax"/>
        </c:scaling>
        <c:axPos val="b"/>
        <c:numFmt formatCode="General" sourceLinked="1"/>
        <c:tickLblPos val="nextTo"/>
        <c:crossAx val="131356928"/>
        <c:crosses val="autoZero"/>
        <c:crossBetween val="midCat"/>
      </c:valAx>
      <c:valAx>
        <c:axId val="131356928"/>
        <c:scaling>
          <c:orientation val="minMax"/>
        </c:scaling>
        <c:axPos val="l"/>
        <c:majorGridlines/>
        <c:numFmt formatCode="General" sourceLinked="1"/>
        <c:tickLblPos val="nextTo"/>
        <c:crossAx val="13137331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152400</xdr:colOff>
      <xdr:row>4</xdr:row>
      <xdr:rowOff>171450</xdr:rowOff>
    </xdr:from>
    <xdr:to>
      <xdr:col>7</xdr:col>
      <xdr:colOff>47625</xdr:colOff>
      <xdr:row>19</xdr:row>
      <xdr:rowOff>57150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962025</xdr:colOff>
      <xdr:row>10</xdr:row>
      <xdr:rowOff>142875</xdr:rowOff>
    </xdr:from>
    <xdr:to>
      <xdr:col>12</xdr:col>
      <xdr:colOff>66675</xdr:colOff>
      <xdr:row>25</xdr:row>
      <xdr:rowOff>28575</xdr:rowOff>
    </xdr:to>
    <xdr:graphicFrame macro="">
      <xdr:nvGraphicFramePr>
        <xdr:cNvPr id="5" name="Gra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lessio\Desktop\Nuovo%20Foglio%20di%20lavoro%20di%20Microsoft%20Office%20Excel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oglio1"/>
      <sheetName val="Foglio2"/>
      <sheetName val="Foglio3"/>
      <sheetName val="Foglio4"/>
    </sheetNames>
    <sheetDataSet>
      <sheetData sheetId="0"/>
      <sheetData sheetId="1"/>
      <sheetData sheetId="2"/>
      <sheetData sheetId="3">
        <row r="1">
          <cell r="F1" t="str">
            <v>Crown diameter (cm)</v>
          </cell>
          <cell r="H1" t="str">
            <v>DBHDC</v>
          </cell>
          <cell r="J1" t="str">
            <v>DBHDCMAX</v>
          </cell>
          <cell r="K1" t="str">
            <v>eq dbhdc max</v>
          </cell>
          <cell r="M1" t="str">
            <v>DBHDCMIN</v>
          </cell>
          <cell r="N1" t="str">
            <v>eq dbhdc min</v>
          </cell>
        </row>
        <row r="2">
          <cell r="C2">
            <v>8.6777628169071779</v>
          </cell>
          <cell r="F2">
            <v>145.30699167120292</v>
          </cell>
          <cell r="H2">
            <v>0.16744752620813327</v>
          </cell>
          <cell r="J2">
            <v>0.5</v>
          </cell>
          <cell r="K2">
            <v>0.49346326887703523</v>
          </cell>
          <cell r="M2">
            <v>0.14000000000000001</v>
          </cell>
          <cell r="N2">
            <v>0.1381674047938509</v>
          </cell>
        </row>
        <row r="3">
          <cell r="C3">
            <v>13.72074774809591</v>
          </cell>
          <cell r="F3">
            <v>196.74659679961252</v>
          </cell>
          <cell r="H3">
            <v>0.14339349459063988</v>
          </cell>
          <cell r="J3">
            <v>0.42817441928764355</v>
          </cell>
          <cell r="K3">
            <v>0.43925473349510757</v>
          </cell>
          <cell r="M3">
            <v>0.11988883740054021</v>
          </cell>
          <cell r="N3">
            <v>0.12298926870189598</v>
          </cell>
        </row>
        <row r="4">
          <cell r="C4">
            <v>18.064203807389475</v>
          </cell>
          <cell r="F4">
            <v>244.58811332680159</v>
          </cell>
          <cell r="H4">
            <v>0.13539933225661935</v>
          </cell>
          <cell r="J4">
            <v>0.40430377003098039</v>
          </cell>
          <cell r="K4">
            <v>0.40961742672391249</v>
          </cell>
          <cell r="M4">
            <v>0.11320505560867451</v>
          </cell>
          <cell r="N4">
            <v>0.11469096157363909</v>
          </cell>
        </row>
        <row r="5">
          <cell r="C5">
            <v>20.958788382317739</v>
          </cell>
          <cell r="F5">
            <v>278.24170554476302</v>
          </cell>
          <cell r="H5">
            <v>0.13275657946883354</v>
          </cell>
          <cell r="J5">
            <v>0.39641248358551529</v>
          </cell>
          <cell r="K5">
            <v>0.39444222369661608</v>
          </cell>
          <cell r="M5">
            <v>0.11099549540394428</v>
          </cell>
          <cell r="N5">
            <v>0.11044197577927026</v>
          </cell>
        </row>
        <row r="6">
          <cell r="C6">
            <v>24.54441973345936</v>
          </cell>
          <cell r="F6">
            <v>313.89897822845205</v>
          </cell>
          <cell r="H6">
            <v>0.12789016063009212</v>
          </cell>
          <cell r="J6">
            <v>0.38188130791232983</v>
          </cell>
          <cell r="K6">
            <v>0.37893297803103893</v>
          </cell>
          <cell r="M6">
            <v>0.10692676621545236</v>
          </cell>
          <cell r="N6">
            <v>0.10609945961023588</v>
          </cell>
        </row>
        <row r="7">
          <cell r="C7">
            <v>27.21185551336503</v>
          </cell>
          <cell r="F7">
            <v>335.57212302550869</v>
          </cell>
          <cell r="H7">
            <v>0.12331835396549616</v>
          </cell>
          <cell r="J7">
            <v>0.36822984715884782</v>
          </cell>
          <cell r="K7">
            <v>0.36913211806163965</v>
          </cell>
          <cell r="M7">
            <v>0.1031043572044774</v>
          </cell>
          <cell r="N7">
            <v>0.10335526470835094</v>
          </cell>
        </row>
        <row r="8">
          <cell r="C8">
            <v>30.060652189826268</v>
          </cell>
          <cell r="F8">
            <v>365.68124313518149</v>
          </cell>
          <cell r="H8">
            <v>0.1216478075146163</v>
          </cell>
          <cell r="J8">
            <v>0.36324157862867135</v>
          </cell>
          <cell r="K8">
            <v>0.35991406036619156</v>
          </cell>
          <cell r="M8">
            <v>0.10170764201602799</v>
          </cell>
          <cell r="N8">
            <v>0.10077425171437789</v>
          </cell>
        </row>
        <row r="9">
          <cell r="C9">
            <v>32.661912676313968</v>
          </cell>
          <cell r="F9">
            <v>388.99598083329676</v>
          </cell>
          <cell r="H9">
            <v>0.1190977346269718</v>
          </cell>
          <cell r="J9">
            <v>0.355627035298617</v>
          </cell>
          <cell r="K9">
            <v>0.35240644024828766</v>
          </cell>
          <cell r="M9">
            <v>9.9575569883612755E-2</v>
          </cell>
          <cell r="N9">
            <v>9.8672153233513291E-2</v>
          </cell>
        </row>
        <row r="10">
          <cell r="C10">
            <v>35.603511807499437</v>
          </cell>
          <cell r="F10">
            <v>410.99023665778913</v>
          </cell>
          <cell r="H10">
            <v>0.11543530842685557</v>
          </cell>
          <cell r="J10">
            <v>0.34469099377249751</v>
          </cell>
          <cell r="K10">
            <v>0.34477139465922768</v>
          </cell>
          <cell r="M10">
            <v>9.6513478256299315E-2</v>
          </cell>
          <cell r="N10">
            <v>9.6534376217356041E-2</v>
          </cell>
        </row>
        <row r="11">
          <cell r="C11">
            <v>38.483375124271703</v>
          </cell>
          <cell r="F11">
            <v>439.93876478495224</v>
          </cell>
          <cell r="H11">
            <v>0.11431917376381058</v>
          </cell>
          <cell r="J11">
            <v>0.34135820442553022</v>
          </cell>
          <cell r="K11">
            <v>0.33802671524806394</v>
          </cell>
          <cell r="M11">
            <v>9.5580297239148473E-2</v>
          </cell>
          <cell r="N11">
            <v>9.4645897562140813E-2</v>
          </cell>
        </row>
        <row r="12">
          <cell r="C12">
            <v>41.314414717840393</v>
          </cell>
          <cell r="F12">
            <v>459.50105362811769</v>
          </cell>
          <cell r="H12">
            <v>0.11122051631768511</v>
          </cell>
          <cell r="J12">
            <v>0.3321055820778166</v>
          </cell>
          <cell r="K12">
            <v>0.33198663376877208</v>
          </cell>
          <cell r="M12">
            <v>9.2989562981788662E-2</v>
          </cell>
          <cell r="N12">
            <v>9.2954703028784127E-2</v>
          </cell>
        </row>
        <row r="13">
          <cell r="C13">
            <v>45.090978284742931</v>
          </cell>
          <cell r="F13">
            <v>489.17622665282187</v>
          </cell>
          <cell r="H13">
            <v>0.1084864966920313</v>
          </cell>
          <cell r="J13">
            <v>0.32394177193512302</v>
          </cell>
          <cell r="K13">
            <v>0.32469203364115218</v>
          </cell>
          <cell r="M13">
            <v>9.0703696141834461E-2</v>
          </cell>
          <cell r="N13">
            <v>9.0912249147797733E-2</v>
          </cell>
        </row>
        <row r="14">
          <cell r="C14">
            <v>48.315738561059341</v>
          </cell>
          <cell r="F14">
            <v>520.54256642945938</v>
          </cell>
          <cell r="H14">
            <v>0.10773768174352136</v>
          </cell>
          <cell r="J14">
            <v>0.32170580295586448</v>
          </cell>
          <cell r="K14">
            <v>0.31904496574523811</v>
          </cell>
          <cell r="M14">
            <v>9.0077624827642061E-2</v>
          </cell>
          <cell r="N14">
            <v>8.9331096577620228E-2</v>
          </cell>
        </row>
        <row r="15">
          <cell r="C15">
            <v>52.784770509543968</v>
          </cell>
          <cell r="F15">
            <v>553.31253963142365</v>
          </cell>
          <cell r="H15">
            <v>0.10482427683026105</v>
          </cell>
          <cell r="J15">
            <v>0.31300634653738324</v>
          </cell>
          <cell r="K15">
            <v>0.31195590614502144</v>
          </cell>
          <cell r="M15">
            <v>8.7641777030467313E-2</v>
          </cell>
          <cell r="N15">
            <v>8.7346193081925705E-2</v>
          </cell>
        </row>
        <row r="16">
          <cell r="C16">
            <v>54.882990992244373</v>
          </cell>
          <cell r="F16">
            <v>565.88943065981016</v>
          </cell>
          <cell r="H16">
            <v>0.10310834384732734</v>
          </cell>
          <cell r="J16">
            <v>0.30788255336530362</v>
          </cell>
          <cell r="K16">
            <v>0.30888243510878349</v>
          </cell>
          <cell r="M16">
            <v>8.6207114942285015E-2</v>
          </cell>
          <cell r="N16">
            <v>8.6485635582372711E-2</v>
          </cell>
        </row>
        <row r="17">
          <cell r="C17">
            <v>57.887898165663401</v>
          </cell>
          <cell r="F17">
            <v>590.23979039829794</v>
          </cell>
          <cell r="H17">
            <v>0.10196255333181239</v>
          </cell>
          <cell r="J17">
            <v>0.3044612113441299</v>
          </cell>
          <cell r="K17">
            <v>0.30472852529341171</v>
          </cell>
          <cell r="M17">
            <v>8.5249139176356376E-2</v>
          </cell>
          <cell r="N17">
            <v>8.5322560283488336E-2</v>
          </cell>
        </row>
        <row r="18">
          <cell r="C18">
            <v>60.537373734327801</v>
          </cell>
          <cell r="F18">
            <v>613.6246186453435</v>
          </cell>
          <cell r="H18">
            <v>0.10136294008033368</v>
          </cell>
          <cell r="J18">
            <v>0.30267076013515415</v>
          </cell>
          <cell r="K18">
            <v>0.30128424237306334</v>
          </cell>
          <cell r="M18">
            <v>8.4747812837843162E-2</v>
          </cell>
          <cell r="N18">
            <v>8.4358177192598319E-2</v>
          </cell>
        </row>
        <row r="19">
          <cell r="C19">
            <v>63.175066900218901</v>
          </cell>
          <cell r="F19">
            <v>630.59439772086671</v>
          </cell>
          <cell r="H19">
            <v>9.9816973477345333E-2</v>
          </cell>
          <cell r="J19">
            <v>0.29805448828570696</v>
          </cell>
          <cell r="K19">
            <v>0.29803810672568837</v>
          </cell>
          <cell r="M19">
            <v>8.3455256719997956E-2</v>
          </cell>
          <cell r="N19">
            <v>8.3449274410376528E-2</v>
          </cell>
        </row>
        <row r="20">
          <cell r="C20">
            <v>65.897691357162287</v>
          </cell>
          <cell r="F20">
            <v>649.83262196463079</v>
          </cell>
          <cell r="H20">
            <v>9.861235023281309E-2</v>
          </cell>
          <cell r="J20">
            <v>0.29445747114305021</v>
          </cell>
          <cell r="K20">
            <v>0.29486102818091553</v>
          </cell>
          <cell r="M20">
            <v>8.2448091920054062E-2</v>
          </cell>
          <cell r="N20">
            <v>8.2559707293544421E-2</v>
          </cell>
        </row>
        <row r="21">
          <cell r="C21">
            <v>67.497154266977276</v>
          </cell>
          <cell r="F21">
            <v>663.23264251165563</v>
          </cell>
          <cell r="H21">
            <v>9.8260830358612564E-2</v>
          </cell>
          <cell r="J21">
            <v>0.29340782925773623</v>
          </cell>
          <cell r="K21">
            <v>0.29307036064547548</v>
          </cell>
          <cell r="M21">
            <v>8.2154192192166159E-2</v>
          </cell>
          <cell r="N21">
            <v>8.2058328767877484E-2</v>
          </cell>
        </row>
        <row r="22">
          <cell r="C22">
            <v>68.968654818623563</v>
          </cell>
          <cell r="F22">
            <v>673.76080274241383</v>
          </cell>
          <cell r="H22">
            <v>9.7690871964125736E-2</v>
          </cell>
          <cell r="J22">
            <v>0.29170592775045934</v>
          </cell>
          <cell r="K22">
            <v>0.29146932853374097</v>
          </cell>
          <cell r="M22">
            <v>8.1677659770128613E-2</v>
          </cell>
          <cell r="N22">
            <v>8.16100472729379E-2</v>
          </cell>
        </row>
        <row r="23">
          <cell r="C23">
            <v>69.962360508516056</v>
          </cell>
          <cell r="F23">
            <v>681.55020374639423</v>
          </cell>
          <cell r="H23">
            <v>9.7416696462583427E-2</v>
          </cell>
          <cell r="J23">
            <v>0.29088723694101282</v>
          </cell>
          <cell r="K23">
            <v>0.29041218545193614</v>
          </cell>
          <cell r="M23">
            <v>8.1448426343483593E-2</v>
          </cell>
          <cell r="N23">
            <v>8.1314052159783601E-2</v>
          </cell>
        </row>
        <row r="24">
          <cell r="C24">
            <v>70.853636701094601</v>
          </cell>
          <cell r="F24">
            <v>686.69405184235347</v>
          </cell>
          <cell r="H24">
            <v>9.6917262657845324E-2</v>
          </cell>
          <cell r="J24">
            <v>0.2893959225691381</v>
          </cell>
          <cell r="K24">
            <v>0.2894799048713716</v>
          </cell>
          <cell r="M24">
            <v>8.1030858319358676E-2</v>
          </cell>
          <cell r="N24">
            <v>8.1053017962345889E-2</v>
          </cell>
        </row>
        <row r="25">
          <cell r="C25">
            <v>71.383061024824968</v>
          </cell>
          <cell r="F25">
            <v>691.79965412383649</v>
          </cell>
          <cell r="H25">
            <v>9.6913699719776453E-2</v>
          </cell>
          <cell r="J25">
            <v>0.28938528360017407</v>
          </cell>
          <cell r="K25">
            <v>0.28893305786389173</v>
          </cell>
          <cell r="M25">
            <v>8.1027879408048745E-2</v>
          </cell>
          <cell r="N25">
            <v>8.0899903360696357E-2</v>
          </cell>
        </row>
        <row r="26">
          <cell r="C26">
            <v>73.145871184487092</v>
          </cell>
          <cell r="F26">
            <v>704.39927878231435</v>
          </cell>
          <cell r="H26">
            <v>9.6300620578527563E-2</v>
          </cell>
          <cell r="J26">
            <v>0.28755462310869911</v>
          </cell>
          <cell r="K26">
            <v>0.28714826258477744</v>
          </cell>
          <cell r="M26">
            <v>8.0515294470435761E-2</v>
          </cell>
          <cell r="N26">
            <v>8.0400169039305594E-2</v>
          </cell>
        </row>
        <row r="27">
          <cell r="C27">
            <v>74.011532928114832</v>
          </cell>
          <cell r="F27">
            <v>711.77538860349489</v>
          </cell>
          <cell r="H27">
            <v>9.61708750573807E-2</v>
          </cell>
          <cell r="J27">
            <v>0.28716720167559417</v>
          </cell>
          <cell r="K27">
            <v>0.28629143731521406</v>
          </cell>
          <cell r="M27">
            <v>8.0406816469166378E-2</v>
          </cell>
          <cell r="N27">
            <v>8.0160261975651653E-2</v>
          </cell>
        </row>
        <row r="28">
          <cell r="C28">
            <v>76.549804777445175</v>
          </cell>
          <cell r="F28">
            <v>713.83061024824963</v>
          </cell>
          <cell r="H28">
            <v>9.3250480824031368E-2</v>
          </cell>
          <cell r="J28">
            <v>0.27844687507692184</v>
          </cell>
          <cell r="K28">
            <v>0.28384981018782829</v>
          </cell>
          <cell r="M28">
            <v>7.7965125021538129E-2</v>
          </cell>
          <cell r="N28">
            <v>7.9476617812160283E-2</v>
          </cell>
        </row>
      </sheetData>
    </sheetDataSet>
  </externalBook>
</externalLink>
</file>

<file path=xl/queryTables/queryTable1.xml><?xml version="1.0" encoding="utf-8"?>
<queryTable xmlns="http://schemas.openxmlformats.org/spreadsheetml/2006/main" name="crown_area.png.dat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crown_area.png.dat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crown_area_deciduous.png.dat" connectionId="3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queryTable" Target="../queryTables/queryTable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28"/>
  <sheetViews>
    <sheetView workbookViewId="0">
      <selection activeCell="N28" sqref="N28"/>
    </sheetView>
  </sheetViews>
  <sheetFormatPr defaultRowHeight="15"/>
  <cols>
    <col min="1" max="1" width="12" bestFit="1" customWidth="1"/>
    <col min="2" max="2" width="12" customWidth="1"/>
    <col min="3" max="3" width="12" bestFit="1" customWidth="1"/>
    <col min="4" max="4" width="15.28515625" bestFit="1" customWidth="1"/>
    <col min="5" max="5" width="15.7109375" bestFit="1" customWidth="1"/>
    <col min="6" max="6" width="20" bestFit="1" customWidth="1"/>
    <col min="7" max="7" width="19.140625" bestFit="1" customWidth="1"/>
    <col min="8" max="10" width="12" bestFit="1" customWidth="1"/>
    <col min="11" max="11" width="13.42578125" bestFit="1" customWidth="1"/>
    <col min="12" max="12" width="13.42578125" customWidth="1"/>
    <col min="13" max="13" width="10.85546875" bestFit="1" customWidth="1"/>
    <col min="14" max="14" width="12" bestFit="1" customWidth="1"/>
    <col min="15" max="15" width="13.140625" bestFit="1" customWidth="1"/>
  </cols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>
      <c r="A2">
        <v>5.91133004926E-3</v>
      </c>
      <c r="B2">
        <f t="shared" ref="B2:B28" si="0">A2*10000</f>
        <v>59.113300492599997</v>
      </c>
      <c r="C2">
        <f t="shared" ref="C2:C28" si="1">SQRT((4*B2)/3.14)</f>
        <v>8.6777628169071779</v>
      </c>
      <c r="D2">
        <v>1.6574585635400001</v>
      </c>
      <c r="E2">
        <f t="shared" ref="E2:E28" si="2">D2*10000</f>
        <v>16574.585635400003</v>
      </c>
      <c r="F2">
        <f t="shared" ref="F2:F28" si="3">SQRT((E2*4)/3.14)</f>
        <v>145.30699167120292</v>
      </c>
      <c r="G2">
        <f>F2/100</f>
        <v>1.4530699167120291</v>
      </c>
      <c r="H2">
        <f>G2/C2</f>
        <v>0.16744752620813327</v>
      </c>
      <c r="I2">
        <f>(0.5)/H2</f>
        <v>2.9860100732602759</v>
      </c>
      <c r="J2">
        <f>H2*$I$2</f>
        <v>0.5</v>
      </c>
      <c r="K2">
        <f>0.8543*C2^-0.254</f>
        <v>0.49346326887703523</v>
      </c>
      <c r="L2">
        <f>0.14/H2</f>
        <v>0.8360828205128773</v>
      </c>
      <c r="M2">
        <f>H2*$L$2</f>
        <v>0.14000000000000001</v>
      </c>
      <c r="N2">
        <f>0.2392*C2^-0.254</f>
        <v>0.1381674047938509</v>
      </c>
    </row>
    <row r="3" spans="1:14">
      <c r="A3">
        <v>1.4778325123200001E-2</v>
      </c>
      <c r="B3">
        <f t="shared" si="0"/>
        <v>147.783251232</v>
      </c>
      <c r="C3">
        <f t="shared" si="1"/>
        <v>13.72074774809591</v>
      </c>
      <c r="D3">
        <v>3.03867403315</v>
      </c>
      <c r="E3">
        <f t="shared" si="2"/>
        <v>30386.740331500001</v>
      </c>
      <c r="F3">
        <f t="shared" si="3"/>
        <v>196.74659679961252</v>
      </c>
      <c r="G3">
        <f t="shared" ref="G3:G28" si="4">F3/100</f>
        <v>1.9674659679961253</v>
      </c>
      <c r="H3">
        <f t="shared" ref="H3:H28" si="5">G3/C3</f>
        <v>0.14339349459063988</v>
      </c>
      <c r="J3">
        <f t="shared" ref="J3:J28" si="6">H3*$I$2</f>
        <v>0.42817441928764355</v>
      </c>
      <c r="K3">
        <f t="shared" ref="K3:K28" si="7">0.8543*C3^-0.254</f>
        <v>0.43925473349510757</v>
      </c>
      <c r="M3">
        <f t="shared" ref="M3:M28" si="8">H3*$L$2</f>
        <v>0.11988883740054021</v>
      </c>
      <c r="N3">
        <f t="shared" ref="N3:N28" si="9">0.2392*C3^-0.254</f>
        <v>0.12298926870189598</v>
      </c>
    </row>
    <row r="4" spans="1:14">
      <c r="A4">
        <v>2.5615763546800001E-2</v>
      </c>
      <c r="B4">
        <f t="shared" si="0"/>
        <v>256.15763546800002</v>
      </c>
      <c r="C4">
        <f t="shared" si="1"/>
        <v>18.064203807389475</v>
      </c>
      <c r="D4">
        <v>4.69613259669</v>
      </c>
      <c r="E4">
        <f t="shared" si="2"/>
        <v>46961.325966900004</v>
      </c>
      <c r="F4">
        <f t="shared" si="3"/>
        <v>244.58811332680159</v>
      </c>
      <c r="G4">
        <f t="shared" si="4"/>
        <v>2.4458811332680157</v>
      </c>
      <c r="H4">
        <f t="shared" si="5"/>
        <v>0.13539933225661935</v>
      </c>
      <c r="J4">
        <f t="shared" si="6"/>
        <v>0.40430377003098039</v>
      </c>
      <c r="K4">
        <f t="shared" si="7"/>
        <v>0.40961742672391249</v>
      </c>
      <c r="M4">
        <f t="shared" si="8"/>
        <v>0.11320505560867451</v>
      </c>
      <c r="N4">
        <f t="shared" si="9"/>
        <v>0.11469096157363909</v>
      </c>
    </row>
    <row r="5" spans="1:14">
      <c r="A5">
        <v>3.4482758620700001E-2</v>
      </c>
      <c r="B5">
        <f t="shared" si="0"/>
        <v>344.82758620700002</v>
      </c>
      <c r="C5">
        <f t="shared" si="1"/>
        <v>20.958788382317739</v>
      </c>
      <c r="D5">
        <v>6.0773480662999999</v>
      </c>
      <c r="E5">
        <f t="shared" si="2"/>
        <v>60773.480663000002</v>
      </c>
      <c r="F5">
        <f t="shared" si="3"/>
        <v>278.24170554476302</v>
      </c>
      <c r="G5">
        <f t="shared" si="4"/>
        <v>2.7824170554476302</v>
      </c>
      <c r="H5">
        <f t="shared" si="5"/>
        <v>0.13275657946883354</v>
      </c>
      <c r="J5">
        <f t="shared" si="6"/>
        <v>0.39641248358551529</v>
      </c>
      <c r="K5">
        <f t="shared" si="7"/>
        <v>0.39444222369661608</v>
      </c>
      <c r="M5">
        <f t="shared" si="8"/>
        <v>0.11099549540394428</v>
      </c>
      <c r="N5">
        <f t="shared" si="9"/>
        <v>0.11044197577927026</v>
      </c>
    </row>
    <row r="6" spans="1:14">
      <c r="A6">
        <v>4.7290640394099998E-2</v>
      </c>
      <c r="B6">
        <f t="shared" si="0"/>
        <v>472.90640394099995</v>
      </c>
      <c r="C6">
        <f t="shared" si="1"/>
        <v>24.54441973345936</v>
      </c>
      <c r="D6">
        <v>7.7348066298299996</v>
      </c>
      <c r="E6">
        <f t="shared" si="2"/>
        <v>77348.066298299993</v>
      </c>
      <c r="F6">
        <f t="shared" si="3"/>
        <v>313.89897822845205</v>
      </c>
      <c r="G6">
        <f t="shared" si="4"/>
        <v>3.1389897822845203</v>
      </c>
      <c r="H6">
        <f t="shared" si="5"/>
        <v>0.12789016063009212</v>
      </c>
      <c r="J6">
        <f t="shared" si="6"/>
        <v>0.38188130791232983</v>
      </c>
      <c r="K6">
        <f t="shared" si="7"/>
        <v>0.37893297803103893</v>
      </c>
      <c r="M6">
        <f t="shared" si="8"/>
        <v>0.10692676621545236</v>
      </c>
      <c r="N6">
        <f t="shared" si="9"/>
        <v>0.10609945961023588</v>
      </c>
    </row>
    <row r="7" spans="1:14">
      <c r="A7">
        <v>5.8128078817699998E-2</v>
      </c>
      <c r="B7">
        <f t="shared" si="0"/>
        <v>581.28078817699998</v>
      </c>
      <c r="C7">
        <f t="shared" si="1"/>
        <v>27.21185551336503</v>
      </c>
      <c r="D7">
        <v>8.8397790055200005</v>
      </c>
      <c r="E7">
        <f t="shared" si="2"/>
        <v>88397.790055200006</v>
      </c>
      <c r="F7">
        <f t="shared" si="3"/>
        <v>335.57212302550869</v>
      </c>
      <c r="G7">
        <f t="shared" si="4"/>
        <v>3.355721230255087</v>
      </c>
      <c r="H7">
        <f t="shared" si="5"/>
        <v>0.12331835396549616</v>
      </c>
      <c r="J7">
        <f t="shared" si="6"/>
        <v>0.36822984715884782</v>
      </c>
      <c r="K7">
        <f t="shared" si="7"/>
        <v>0.36913211806163965</v>
      </c>
      <c r="M7">
        <f t="shared" si="8"/>
        <v>0.1031043572044774</v>
      </c>
      <c r="N7">
        <f t="shared" si="9"/>
        <v>0.10335526470835094</v>
      </c>
    </row>
    <row r="8" spans="1:14">
      <c r="A8">
        <v>7.0935960591099995E-2</v>
      </c>
      <c r="B8">
        <f t="shared" si="0"/>
        <v>709.3596059109999</v>
      </c>
      <c r="C8">
        <f t="shared" si="1"/>
        <v>30.060652189826268</v>
      </c>
      <c r="D8">
        <v>10.497237569099999</v>
      </c>
      <c r="E8">
        <f t="shared" si="2"/>
        <v>104972.37569099999</v>
      </c>
      <c r="F8">
        <f t="shared" si="3"/>
        <v>365.68124313518149</v>
      </c>
      <c r="G8">
        <f t="shared" si="4"/>
        <v>3.6568124313518151</v>
      </c>
      <c r="H8">
        <f t="shared" si="5"/>
        <v>0.1216478075146163</v>
      </c>
      <c r="J8">
        <f t="shared" si="6"/>
        <v>0.36324157862867135</v>
      </c>
      <c r="K8">
        <f t="shared" si="7"/>
        <v>0.35991406036619156</v>
      </c>
      <c r="M8">
        <f t="shared" si="8"/>
        <v>0.10170764201602799</v>
      </c>
      <c r="N8">
        <f t="shared" si="9"/>
        <v>0.10077425171437789</v>
      </c>
    </row>
    <row r="9" spans="1:14">
      <c r="A9">
        <v>8.3743842364499999E-2</v>
      </c>
      <c r="B9">
        <f t="shared" si="0"/>
        <v>837.43842364499994</v>
      </c>
      <c r="C9">
        <f t="shared" si="1"/>
        <v>32.661912676313968</v>
      </c>
      <c r="D9">
        <v>11.8784530387</v>
      </c>
      <c r="E9">
        <f t="shared" si="2"/>
        <v>118784.53038700001</v>
      </c>
      <c r="F9">
        <f t="shared" si="3"/>
        <v>388.99598083329676</v>
      </c>
      <c r="G9">
        <f t="shared" si="4"/>
        <v>3.8899598083329674</v>
      </c>
      <c r="H9">
        <f t="shared" si="5"/>
        <v>0.1190977346269718</v>
      </c>
      <c r="J9">
        <f t="shared" si="6"/>
        <v>0.355627035298617</v>
      </c>
      <c r="K9">
        <f t="shared" si="7"/>
        <v>0.35240644024828766</v>
      </c>
      <c r="M9">
        <f t="shared" si="8"/>
        <v>9.9575569883612755E-2</v>
      </c>
      <c r="N9">
        <f t="shared" si="9"/>
        <v>9.8672153233513291E-2</v>
      </c>
    </row>
    <row r="10" spans="1:14">
      <c r="A10">
        <v>9.9507389162600005E-2</v>
      </c>
      <c r="B10">
        <f t="shared" si="0"/>
        <v>995.07389162600009</v>
      </c>
      <c r="C10">
        <f t="shared" si="1"/>
        <v>35.603511807499437</v>
      </c>
      <c r="D10">
        <v>13.259668508300001</v>
      </c>
      <c r="E10">
        <f t="shared" si="2"/>
        <v>132596.68508300002</v>
      </c>
      <c r="F10">
        <f t="shared" si="3"/>
        <v>410.99023665778913</v>
      </c>
      <c r="G10">
        <f t="shared" si="4"/>
        <v>4.1099023665778915</v>
      </c>
      <c r="H10">
        <f t="shared" si="5"/>
        <v>0.11543530842685557</v>
      </c>
      <c r="J10">
        <f t="shared" si="6"/>
        <v>0.34469099377249751</v>
      </c>
      <c r="K10">
        <f t="shared" si="7"/>
        <v>0.34477139465922768</v>
      </c>
      <c r="M10">
        <f t="shared" si="8"/>
        <v>9.6513478256299315E-2</v>
      </c>
      <c r="N10">
        <f t="shared" si="9"/>
        <v>9.6534376217356041E-2</v>
      </c>
    </row>
    <row r="11" spans="1:14">
      <c r="A11">
        <v>0.116256157635</v>
      </c>
      <c r="B11">
        <f t="shared" si="0"/>
        <v>1162.56157635</v>
      </c>
      <c r="C11">
        <f t="shared" si="1"/>
        <v>38.483375124271703</v>
      </c>
      <c r="D11">
        <v>15.193370165699999</v>
      </c>
      <c r="E11">
        <f t="shared" si="2"/>
        <v>151933.701657</v>
      </c>
      <c r="F11">
        <f t="shared" si="3"/>
        <v>439.93876478495224</v>
      </c>
      <c r="G11">
        <f t="shared" si="4"/>
        <v>4.3993876478495224</v>
      </c>
      <c r="H11">
        <f t="shared" si="5"/>
        <v>0.11431917376381058</v>
      </c>
      <c r="J11">
        <f t="shared" si="6"/>
        <v>0.34135820442553022</v>
      </c>
      <c r="K11">
        <f t="shared" si="7"/>
        <v>0.33802671524806394</v>
      </c>
      <c r="M11">
        <f t="shared" si="8"/>
        <v>9.5580297239148473E-2</v>
      </c>
      <c r="N11">
        <f t="shared" si="9"/>
        <v>9.4645897562140813E-2</v>
      </c>
    </row>
    <row r="12" spans="1:14">
      <c r="A12">
        <v>0.133990147783</v>
      </c>
      <c r="B12">
        <f t="shared" si="0"/>
        <v>1339.90147783</v>
      </c>
      <c r="C12">
        <f t="shared" si="1"/>
        <v>41.314414717840393</v>
      </c>
      <c r="D12">
        <v>16.574585635399998</v>
      </c>
      <c r="E12">
        <f t="shared" si="2"/>
        <v>165745.85635399999</v>
      </c>
      <c r="F12">
        <f t="shared" si="3"/>
        <v>459.50105362811769</v>
      </c>
      <c r="G12">
        <f t="shared" si="4"/>
        <v>4.5950105362811771</v>
      </c>
      <c r="H12">
        <f t="shared" si="5"/>
        <v>0.11122051631768511</v>
      </c>
      <c r="J12">
        <f t="shared" si="6"/>
        <v>0.3321055820778166</v>
      </c>
      <c r="K12">
        <f t="shared" si="7"/>
        <v>0.33198663376877208</v>
      </c>
      <c r="M12">
        <f t="shared" si="8"/>
        <v>9.2989562981788662E-2</v>
      </c>
      <c r="N12">
        <f t="shared" si="9"/>
        <v>9.2954703028784127E-2</v>
      </c>
    </row>
    <row r="13" spans="1:14">
      <c r="A13">
        <v>0.15960591132999999</v>
      </c>
      <c r="B13">
        <f t="shared" si="0"/>
        <v>1596.0591132999998</v>
      </c>
      <c r="C13">
        <f t="shared" si="1"/>
        <v>45.090978284742931</v>
      </c>
      <c r="D13">
        <v>18.784530386699998</v>
      </c>
      <c r="E13">
        <f t="shared" si="2"/>
        <v>187845.30386699998</v>
      </c>
      <c r="F13">
        <f t="shared" si="3"/>
        <v>489.17622665282187</v>
      </c>
      <c r="G13">
        <f t="shared" si="4"/>
        <v>4.891762266528219</v>
      </c>
      <c r="H13">
        <f t="shared" si="5"/>
        <v>0.1084864966920313</v>
      </c>
      <c r="J13">
        <f t="shared" si="6"/>
        <v>0.32394177193512302</v>
      </c>
      <c r="K13">
        <f t="shared" si="7"/>
        <v>0.32469203364115218</v>
      </c>
      <c r="M13">
        <f t="shared" si="8"/>
        <v>9.0703696141834461E-2</v>
      </c>
      <c r="N13">
        <f t="shared" si="9"/>
        <v>9.0912249147797733E-2</v>
      </c>
    </row>
    <row r="14" spans="1:14">
      <c r="A14">
        <v>0.18325123152700001</v>
      </c>
      <c r="B14">
        <f t="shared" si="0"/>
        <v>1832.51231527</v>
      </c>
      <c r="C14">
        <f t="shared" si="1"/>
        <v>48.315738561059341</v>
      </c>
      <c r="D14">
        <v>21.270718232</v>
      </c>
      <c r="E14">
        <f t="shared" si="2"/>
        <v>212707.18231999999</v>
      </c>
      <c r="F14">
        <f t="shared" si="3"/>
        <v>520.54256642945938</v>
      </c>
      <c r="G14">
        <f t="shared" si="4"/>
        <v>5.2054256642945935</v>
      </c>
      <c r="H14">
        <f t="shared" si="5"/>
        <v>0.10773768174352136</v>
      </c>
      <c r="J14">
        <f t="shared" si="6"/>
        <v>0.32170580295586448</v>
      </c>
      <c r="K14">
        <f t="shared" si="7"/>
        <v>0.31904496574523811</v>
      </c>
      <c r="M14">
        <f t="shared" si="8"/>
        <v>9.0077624827642061E-2</v>
      </c>
      <c r="N14">
        <f t="shared" si="9"/>
        <v>8.9331096577620228E-2</v>
      </c>
    </row>
    <row r="15" spans="1:14">
      <c r="A15">
        <v>0.218719211823</v>
      </c>
      <c r="B15">
        <f t="shared" si="0"/>
        <v>2187.1921182299998</v>
      </c>
      <c r="C15">
        <f t="shared" si="1"/>
        <v>52.784770509543968</v>
      </c>
      <c r="D15">
        <v>24.0331491713</v>
      </c>
      <c r="E15">
        <f t="shared" si="2"/>
        <v>240331.491713</v>
      </c>
      <c r="F15">
        <f t="shared" si="3"/>
        <v>553.31253963142365</v>
      </c>
      <c r="G15">
        <f t="shared" si="4"/>
        <v>5.5331253963142366</v>
      </c>
      <c r="H15">
        <f t="shared" si="5"/>
        <v>0.10482427683026105</v>
      </c>
      <c r="J15">
        <f t="shared" si="6"/>
        <v>0.31300634653738324</v>
      </c>
      <c r="K15">
        <f t="shared" si="7"/>
        <v>0.31195590614502144</v>
      </c>
      <c r="M15">
        <f t="shared" si="8"/>
        <v>8.7641777030467313E-2</v>
      </c>
      <c r="N15">
        <f t="shared" si="9"/>
        <v>8.7346193081925705E-2</v>
      </c>
    </row>
    <row r="16" spans="1:14">
      <c r="A16">
        <v>0.23645320197</v>
      </c>
      <c r="B16">
        <f t="shared" si="0"/>
        <v>2364.5320197000001</v>
      </c>
      <c r="C16">
        <f t="shared" si="1"/>
        <v>54.882990992244373</v>
      </c>
      <c r="D16">
        <v>25.138121547000001</v>
      </c>
      <c r="E16">
        <f t="shared" si="2"/>
        <v>251381.21547</v>
      </c>
      <c r="F16">
        <f t="shared" si="3"/>
        <v>565.88943065981016</v>
      </c>
      <c r="G16">
        <f t="shared" si="4"/>
        <v>5.6588943065981017</v>
      </c>
      <c r="H16">
        <f t="shared" si="5"/>
        <v>0.10310834384732734</v>
      </c>
      <c r="J16">
        <f t="shared" si="6"/>
        <v>0.30788255336530362</v>
      </c>
      <c r="K16">
        <f t="shared" si="7"/>
        <v>0.30888243510878349</v>
      </c>
      <c r="M16">
        <f t="shared" si="8"/>
        <v>8.6207114942285015E-2</v>
      </c>
      <c r="N16">
        <f t="shared" si="9"/>
        <v>8.6485635582372711E-2</v>
      </c>
    </row>
    <row r="17" spans="1:14">
      <c r="A17">
        <v>0.26305418719200002</v>
      </c>
      <c r="B17">
        <f t="shared" si="0"/>
        <v>2630.5418719200002</v>
      </c>
      <c r="C17">
        <f t="shared" si="1"/>
        <v>57.887898165663401</v>
      </c>
      <c r="D17">
        <v>27.348066298300001</v>
      </c>
      <c r="E17">
        <f t="shared" si="2"/>
        <v>273480.66298299999</v>
      </c>
      <c r="F17">
        <f t="shared" si="3"/>
        <v>590.23979039829794</v>
      </c>
      <c r="G17">
        <f t="shared" si="4"/>
        <v>5.9023979039829797</v>
      </c>
      <c r="H17">
        <f t="shared" si="5"/>
        <v>0.10196255333181239</v>
      </c>
      <c r="J17">
        <f t="shared" si="6"/>
        <v>0.3044612113441299</v>
      </c>
      <c r="K17">
        <f t="shared" si="7"/>
        <v>0.30472852529341171</v>
      </c>
      <c r="M17">
        <f t="shared" si="8"/>
        <v>8.5249139176356376E-2</v>
      </c>
      <c r="N17">
        <f t="shared" si="9"/>
        <v>8.5322560283488336E-2</v>
      </c>
    </row>
    <row r="18" spans="1:14">
      <c r="A18">
        <v>0.287684729064</v>
      </c>
      <c r="B18">
        <f t="shared" si="0"/>
        <v>2876.8472906400002</v>
      </c>
      <c r="C18">
        <f t="shared" si="1"/>
        <v>60.537373734327801</v>
      </c>
      <c r="D18">
        <v>29.558011049699999</v>
      </c>
      <c r="E18">
        <f t="shared" si="2"/>
        <v>295580.11049699999</v>
      </c>
      <c r="F18">
        <f t="shared" si="3"/>
        <v>613.6246186453435</v>
      </c>
      <c r="G18">
        <f t="shared" si="4"/>
        <v>6.1362461864534348</v>
      </c>
      <c r="H18">
        <f t="shared" si="5"/>
        <v>0.10136294008033368</v>
      </c>
      <c r="J18">
        <f t="shared" si="6"/>
        <v>0.30267076013515415</v>
      </c>
      <c r="K18">
        <f t="shared" si="7"/>
        <v>0.30128424237306334</v>
      </c>
      <c r="M18">
        <f t="shared" si="8"/>
        <v>8.4747812837843162E-2</v>
      </c>
      <c r="N18">
        <f t="shared" si="9"/>
        <v>8.4358177192598319E-2</v>
      </c>
    </row>
    <row r="19" spans="1:14">
      <c r="A19">
        <v>0.31330049261100001</v>
      </c>
      <c r="B19">
        <f t="shared" si="0"/>
        <v>3133.0049261100003</v>
      </c>
      <c r="C19">
        <f t="shared" si="1"/>
        <v>63.175066900218901</v>
      </c>
      <c r="D19">
        <v>31.215469613300002</v>
      </c>
      <c r="E19">
        <f t="shared" si="2"/>
        <v>312154.69613300002</v>
      </c>
      <c r="F19">
        <f t="shared" si="3"/>
        <v>630.59439772086671</v>
      </c>
      <c r="G19">
        <f t="shared" si="4"/>
        <v>6.305943977208667</v>
      </c>
      <c r="H19">
        <f t="shared" si="5"/>
        <v>9.9816973477345333E-2</v>
      </c>
      <c r="J19">
        <f t="shared" si="6"/>
        <v>0.29805448828570696</v>
      </c>
      <c r="K19">
        <f t="shared" si="7"/>
        <v>0.29803810672568837</v>
      </c>
      <c r="M19">
        <f t="shared" si="8"/>
        <v>8.3455256719997956E-2</v>
      </c>
      <c r="N19">
        <f t="shared" si="9"/>
        <v>8.3449274410376528E-2</v>
      </c>
    </row>
    <row r="20" spans="1:14">
      <c r="A20">
        <v>0.34088669950700001</v>
      </c>
      <c r="B20">
        <f t="shared" si="0"/>
        <v>3408.86699507</v>
      </c>
      <c r="C20">
        <f t="shared" si="1"/>
        <v>65.897691357162287</v>
      </c>
      <c r="D20">
        <v>33.149171270700002</v>
      </c>
      <c r="E20">
        <f t="shared" si="2"/>
        <v>331491.71270700003</v>
      </c>
      <c r="F20">
        <f t="shared" si="3"/>
        <v>649.83262196463079</v>
      </c>
      <c r="G20">
        <f t="shared" si="4"/>
        <v>6.4983262196463079</v>
      </c>
      <c r="H20">
        <f t="shared" si="5"/>
        <v>9.861235023281309E-2</v>
      </c>
      <c r="J20">
        <f t="shared" si="6"/>
        <v>0.29445747114305021</v>
      </c>
      <c r="K20">
        <f t="shared" si="7"/>
        <v>0.29486102818091553</v>
      </c>
      <c r="M20">
        <f t="shared" si="8"/>
        <v>8.2448091920054062E-2</v>
      </c>
      <c r="N20">
        <f t="shared" si="9"/>
        <v>8.2559707293544421E-2</v>
      </c>
    </row>
    <row r="21" spans="1:14">
      <c r="A21">
        <v>0.35763546798000001</v>
      </c>
      <c r="B21">
        <f t="shared" si="0"/>
        <v>3576.3546798000002</v>
      </c>
      <c r="C21">
        <f t="shared" si="1"/>
        <v>67.497154266977276</v>
      </c>
      <c r="D21">
        <v>34.530386740300003</v>
      </c>
      <c r="E21">
        <f t="shared" si="2"/>
        <v>345303.86740300001</v>
      </c>
      <c r="F21">
        <f t="shared" si="3"/>
        <v>663.23264251165563</v>
      </c>
      <c r="G21">
        <f t="shared" si="4"/>
        <v>6.6323264251165561</v>
      </c>
      <c r="H21">
        <f t="shared" si="5"/>
        <v>9.8260830358612564E-2</v>
      </c>
      <c r="J21">
        <f t="shared" si="6"/>
        <v>0.29340782925773623</v>
      </c>
      <c r="K21">
        <f t="shared" si="7"/>
        <v>0.29307036064547548</v>
      </c>
      <c r="M21">
        <f t="shared" si="8"/>
        <v>8.2154192192166159E-2</v>
      </c>
      <c r="N21">
        <f t="shared" si="9"/>
        <v>8.2058328767877484E-2</v>
      </c>
    </row>
    <row r="22" spans="1:14">
      <c r="A22">
        <v>0.37339901477800003</v>
      </c>
      <c r="B22">
        <f t="shared" si="0"/>
        <v>3733.9901477800004</v>
      </c>
      <c r="C22">
        <f t="shared" si="1"/>
        <v>68.968654818623563</v>
      </c>
      <c r="D22">
        <v>35.635359115999997</v>
      </c>
      <c r="E22">
        <f t="shared" si="2"/>
        <v>356353.59115999995</v>
      </c>
      <c r="F22">
        <f t="shared" si="3"/>
        <v>673.76080274241383</v>
      </c>
      <c r="G22">
        <f t="shared" si="4"/>
        <v>6.7376080274241383</v>
      </c>
      <c r="H22">
        <f t="shared" si="5"/>
        <v>9.7690871964125736E-2</v>
      </c>
      <c r="J22">
        <f t="shared" si="6"/>
        <v>0.29170592775045934</v>
      </c>
      <c r="K22">
        <f t="shared" si="7"/>
        <v>0.29146932853374097</v>
      </c>
      <c r="M22">
        <f t="shared" si="8"/>
        <v>8.1677659770128613E-2</v>
      </c>
      <c r="N22">
        <f t="shared" si="9"/>
        <v>8.16100472729379E-2</v>
      </c>
    </row>
    <row r="23" spans="1:14">
      <c r="A23">
        <v>0.38423645320200001</v>
      </c>
      <c r="B23">
        <f t="shared" si="0"/>
        <v>3842.3645320199998</v>
      </c>
      <c r="C23">
        <f t="shared" si="1"/>
        <v>69.962360508516056</v>
      </c>
      <c r="D23">
        <v>36.464088397799998</v>
      </c>
      <c r="E23">
        <f t="shared" si="2"/>
        <v>364640.88397799997</v>
      </c>
      <c r="F23">
        <f t="shared" si="3"/>
        <v>681.55020374639423</v>
      </c>
      <c r="G23">
        <f t="shared" si="4"/>
        <v>6.8155020374639426</v>
      </c>
      <c r="H23">
        <f t="shared" si="5"/>
        <v>9.7416696462583427E-2</v>
      </c>
      <c r="J23">
        <f t="shared" si="6"/>
        <v>0.29088723694101282</v>
      </c>
      <c r="K23">
        <f t="shared" si="7"/>
        <v>0.29041218545193614</v>
      </c>
      <c r="M23">
        <f t="shared" si="8"/>
        <v>8.1448426343483593E-2</v>
      </c>
      <c r="N23">
        <f t="shared" si="9"/>
        <v>8.1314052159783601E-2</v>
      </c>
    </row>
    <row r="24" spans="1:14">
      <c r="A24">
        <v>0.394088669951</v>
      </c>
      <c r="B24">
        <f t="shared" si="0"/>
        <v>3940.8866995100002</v>
      </c>
      <c r="C24">
        <f t="shared" si="1"/>
        <v>70.853636701094601</v>
      </c>
      <c r="D24">
        <v>37.016574585599997</v>
      </c>
      <c r="E24">
        <f t="shared" si="2"/>
        <v>370165.74585599999</v>
      </c>
      <c r="F24">
        <f t="shared" si="3"/>
        <v>686.69405184235347</v>
      </c>
      <c r="G24">
        <f t="shared" si="4"/>
        <v>6.8669405184235348</v>
      </c>
      <c r="H24">
        <f t="shared" si="5"/>
        <v>9.6917262657845324E-2</v>
      </c>
      <c r="J24">
        <f t="shared" si="6"/>
        <v>0.2893959225691381</v>
      </c>
      <c r="K24">
        <f t="shared" si="7"/>
        <v>0.2894799048713716</v>
      </c>
      <c r="M24">
        <f t="shared" si="8"/>
        <v>8.1030858319358676E-2</v>
      </c>
      <c r="N24">
        <f t="shared" si="9"/>
        <v>8.1053017962345889E-2</v>
      </c>
    </row>
    <row r="25" spans="1:14">
      <c r="A25">
        <v>0.4</v>
      </c>
      <c r="B25">
        <f t="shared" si="0"/>
        <v>4000</v>
      </c>
      <c r="C25">
        <f t="shared" si="1"/>
        <v>71.383061024824968</v>
      </c>
      <c r="D25">
        <v>37.569060773499999</v>
      </c>
      <c r="E25">
        <f t="shared" si="2"/>
        <v>375690.60773499997</v>
      </c>
      <c r="F25">
        <f t="shared" si="3"/>
        <v>691.79965412383649</v>
      </c>
      <c r="G25">
        <f t="shared" si="4"/>
        <v>6.9179965412383648</v>
      </c>
      <c r="H25">
        <f t="shared" si="5"/>
        <v>9.6913699719776453E-2</v>
      </c>
      <c r="J25">
        <f t="shared" si="6"/>
        <v>0.28938528360017407</v>
      </c>
      <c r="K25">
        <f t="shared" si="7"/>
        <v>0.28893305786389173</v>
      </c>
      <c r="M25">
        <f t="shared" si="8"/>
        <v>8.1027879408048745E-2</v>
      </c>
      <c r="N25">
        <f t="shared" si="9"/>
        <v>8.0899903360696357E-2</v>
      </c>
    </row>
    <row r="26" spans="1:14">
      <c r="A26">
        <v>0.42</v>
      </c>
      <c r="B26">
        <f t="shared" si="0"/>
        <v>4200</v>
      </c>
      <c r="C26">
        <f t="shared" si="1"/>
        <v>73.145871184487092</v>
      </c>
      <c r="D26">
        <v>38.950000000000003</v>
      </c>
      <c r="E26">
        <f t="shared" si="2"/>
        <v>389500</v>
      </c>
      <c r="F26">
        <f t="shared" si="3"/>
        <v>704.39927878231435</v>
      </c>
      <c r="G26">
        <f t="shared" si="4"/>
        <v>7.0439927878231439</v>
      </c>
      <c r="H26">
        <f t="shared" si="5"/>
        <v>9.6300620578527563E-2</v>
      </c>
      <c r="J26">
        <f t="shared" si="6"/>
        <v>0.28755462310869911</v>
      </c>
      <c r="K26">
        <f t="shared" si="7"/>
        <v>0.28714826258477744</v>
      </c>
      <c r="M26">
        <f t="shared" si="8"/>
        <v>8.0515294470435761E-2</v>
      </c>
      <c r="N26">
        <f t="shared" si="9"/>
        <v>8.0400169039305594E-2</v>
      </c>
    </row>
    <row r="27" spans="1:14">
      <c r="A27">
        <v>0.43</v>
      </c>
      <c r="B27">
        <f t="shared" si="0"/>
        <v>4300</v>
      </c>
      <c r="C27">
        <f t="shared" si="1"/>
        <v>74.011532928114832</v>
      </c>
      <c r="D27">
        <v>39.770000000000003</v>
      </c>
      <c r="E27">
        <f t="shared" si="2"/>
        <v>397700.00000000006</v>
      </c>
      <c r="F27">
        <f t="shared" si="3"/>
        <v>711.77538860349489</v>
      </c>
      <c r="G27">
        <f t="shared" si="4"/>
        <v>7.117753886034949</v>
      </c>
      <c r="H27">
        <f t="shared" si="5"/>
        <v>9.61708750573807E-2</v>
      </c>
      <c r="J27">
        <f t="shared" si="6"/>
        <v>0.28716720167559417</v>
      </c>
      <c r="K27">
        <f t="shared" si="7"/>
        <v>0.28629143731521406</v>
      </c>
      <c r="M27">
        <f t="shared" si="8"/>
        <v>8.0406816469166378E-2</v>
      </c>
      <c r="N27">
        <f t="shared" si="9"/>
        <v>8.0160261975651653E-2</v>
      </c>
    </row>
    <row r="28" spans="1:14">
      <c r="A28">
        <v>0.46</v>
      </c>
      <c r="B28">
        <f t="shared" si="0"/>
        <v>4600</v>
      </c>
      <c r="C28">
        <f t="shared" si="1"/>
        <v>76.549804777445175</v>
      </c>
      <c r="D28">
        <v>40</v>
      </c>
      <c r="E28">
        <f t="shared" si="2"/>
        <v>400000</v>
      </c>
      <c r="F28">
        <f t="shared" si="3"/>
        <v>713.83061024824963</v>
      </c>
      <c r="G28">
        <f t="shared" si="4"/>
        <v>7.1383061024824963</v>
      </c>
      <c r="H28">
        <f t="shared" si="5"/>
        <v>9.3250480824031368E-2</v>
      </c>
      <c r="J28">
        <f t="shared" si="6"/>
        <v>0.27844687507692184</v>
      </c>
      <c r="K28">
        <f t="shared" si="7"/>
        <v>0.28384981018782829</v>
      </c>
      <c r="M28">
        <f t="shared" si="8"/>
        <v>7.7965125021538129E-2</v>
      </c>
      <c r="N28">
        <f t="shared" si="9"/>
        <v>7.9476617812160283E-2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N32"/>
  <sheetViews>
    <sheetView tabSelected="1" topLeftCell="A2" workbookViewId="0">
      <selection activeCell="N34" sqref="N34"/>
    </sheetView>
  </sheetViews>
  <sheetFormatPr defaultRowHeight="15"/>
  <cols>
    <col min="1" max="1" width="12" bestFit="1" customWidth="1"/>
    <col min="2" max="2" width="12" customWidth="1"/>
    <col min="3" max="3" width="12" bestFit="1" customWidth="1"/>
    <col min="4" max="4" width="15.28515625" bestFit="1" customWidth="1"/>
    <col min="5" max="5" width="15.7109375" bestFit="1" customWidth="1"/>
    <col min="6" max="6" width="20" bestFit="1" customWidth="1"/>
    <col min="7" max="7" width="19.140625" bestFit="1" customWidth="1"/>
    <col min="8" max="10" width="12" bestFit="1" customWidth="1"/>
    <col min="11" max="11" width="13.42578125" bestFit="1" customWidth="1"/>
    <col min="12" max="12" width="13.42578125" customWidth="1"/>
    <col min="13" max="13" width="10.85546875" bestFit="1" customWidth="1"/>
    <col min="14" max="14" width="12" bestFit="1" customWidth="1"/>
    <col min="15" max="15" width="13.140625" bestFit="1" customWidth="1"/>
  </cols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>
      <c r="A2">
        <v>9.8522167487700009E-4</v>
      </c>
      <c r="B2">
        <f t="shared" ref="B2:B32" si="0">A2*10000</f>
        <v>9.852216748770001</v>
      </c>
      <c r="C2">
        <f t="shared" ref="C2:C32" si="1">SQRT((4*B2)/3.14)</f>
        <v>3.5426818350538314</v>
      </c>
      <c r="D2">
        <v>4.9723756906099998</v>
      </c>
      <c r="E2">
        <f t="shared" ref="E2:E32" si="2">D2*10000</f>
        <v>49723.756906099996</v>
      </c>
      <c r="F2">
        <f t="shared" ref="F2:F32" si="3">SQRT((E2*4)/3.14)</f>
        <v>251.67909226925804</v>
      </c>
      <c r="G2">
        <f>F2/100</f>
        <v>2.5167909226925804</v>
      </c>
      <c r="H2">
        <f>G2/C2</f>
        <v>0.71041968764726438</v>
      </c>
      <c r="I2">
        <f>(0.71)/H2</f>
        <v>0.99940923984151631</v>
      </c>
      <c r="J2">
        <f>H2*$I$2</f>
        <v>0.71</v>
      </c>
      <c r="K2">
        <f>2.3663*C2^-0.7</f>
        <v>0.97619661721211415</v>
      </c>
      <c r="L2">
        <f>0.14/H2</f>
        <v>0.19706661067297507</v>
      </c>
      <c r="M2">
        <f>H2*$L$2</f>
        <v>0.14000000000000001</v>
      </c>
      <c r="N2">
        <f>0.2392*C2^-0.254</f>
        <v>0.17347256859056182</v>
      </c>
    </row>
    <row r="3" spans="1:14">
      <c r="A3">
        <v>9.8522167487700009E-4</v>
      </c>
      <c r="B3">
        <f t="shared" si="0"/>
        <v>9.852216748770001</v>
      </c>
      <c r="C3">
        <f t="shared" si="1"/>
        <v>3.5426818350538314</v>
      </c>
      <c r="D3">
        <v>9.1160220994499994</v>
      </c>
      <c r="E3">
        <f t="shared" si="2"/>
        <v>91160.220994499992</v>
      </c>
      <c r="F3">
        <f t="shared" si="3"/>
        <v>340.77510187319712</v>
      </c>
      <c r="G3">
        <f t="shared" ref="G3:G32" si="4">F3/100</f>
        <v>3.4077510187319713</v>
      </c>
      <c r="H3">
        <f t="shared" ref="H3:H32" si="5">G3/C3</f>
        <v>0.96191280430922188</v>
      </c>
      <c r="J3">
        <f t="shared" ref="J3:J32" si="6">H3*$I$2</f>
        <v>0.96134454454850071</v>
      </c>
      <c r="K3">
        <f t="shared" ref="K3:K32" si="7">0.8543*C3^-0.254</f>
        <v>0.61955524810584006</v>
      </c>
      <c r="M3">
        <f t="shared" ref="M3:M32" si="8">H3*$L$2</f>
        <v>0.18956089610815507</v>
      </c>
      <c r="N3">
        <f t="shared" ref="N3:N32" si="9">0.2392*C3^-0.254</f>
        <v>0.17347256859056182</v>
      </c>
    </row>
    <row r="4" spans="1:14">
      <c r="A4">
        <v>1.9704433497499999E-3</v>
      </c>
      <c r="B4">
        <f t="shared" si="0"/>
        <v>19.704433497499998</v>
      </c>
      <c r="C4">
        <f t="shared" si="1"/>
        <v>5.0101086983008472</v>
      </c>
      <c r="D4">
        <v>12.1546961326</v>
      </c>
      <c r="E4">
        <f t="shared" si="2"/>
        <v>121546.961326</v>
      </c>
      <c r="F4">
        <f t="shared" si="3"/>
        <v>393.49319359922504</v>
      </c>
      <c r="G4">
        <f t="shared" si="4"/>
        <v>3.9349319359922506</v>
      </c>
      <c r="H4">
        <f t="shared" si="5"/>
        <v>0.78539851586987774</v>
      </c>
      <c r="J4">
        <f t="shared" si="6"/>
        <v>0.78493453371816957</v>
      </c>
      <c r="K4">
        <f t="shared" si="7"/>
        <v>0.56734761128780409</v>
      </c>
      <c r="M4">
        <f t="shared" si="8"/>
        <v>0.15477582355006161</v>
      </c>
      <c r="N4">
        <f t="shared" si="9"/>
        <v>0.15885467472789738</v>
      </c>
    </row>
    <row r="5" spans="1:14">
      <c r="A5">
        <v>1.9704433497499999E-3</v>
      </c>
      <c r="B5">
        <f t="shared" si="0"/>
        <v>19.704433497499998</v>
      </c>
      <c r="C5">
        <f t="shared" si="1"/>
        <v>5.0101086983008472</v>
      </c>
      <c r="D5">
        <v>15.469613259699999</v>
      </c>
      <c r="E5">
        <f t="shared" si="2"/>
        <v>154696.13259699999</v>
      </c>
      <c r="F5">
        <f t="shared" si="3"/>
        <v>443.92019222630773</v>
      </c>
      <c r="G5">
        <f t="shared" si="4"/>
        <v>4.4392019222630772</v>
      </c>
      <c r="H5">
        <f t="shared" si="5"/>
        <v>0.88604902399994034</v>
      </c>
      <c r="J5">
        <f t="shared" si="6"/>
        <v>0.88552558153809779</v>
      </c>
      <c r="K5">
        <f t="shared" si="7"/>
        <v>0.56734761128780409</v>
      </c>
      <c r="M5">
        <f t="shared" si="8"/>
        <v>0.17461067804976579</v>
      </c>
      <c r="N5">
        <f t="shared" si="9"/>
        <v>0.15885467472789738</v>
      </c>
    </row>
    <row r="6" spans="1:14">
      <c r="A6">
        <v>3.9408866995099996E-3</v>
      </c>
      <c r="B6">
        <f t="shared" si="0"/>
        <v>39.408866995099999</v>
      </c>
      <c r="C6">
        <f t="shared" si="1"/>
        <v>7.0853636701094604</v>
      </c>
      <c r="D6">
        <v>16.574585635399998</v>
      </c>
      <c r="E6">
        <f t="shared" si="2"/>
        <v>165745.85635399999</v>
      </c>
      <c r="F6">
        <f t="shared" si="3"/>
        <v>459.50105362811769</v>
      </c>
      <c r="G6">
        <f t="shared" si="4"/>
        <v>4.5950105362811771</v>
      </c>
      <c r="H6">
        <f t="shared" si="5"/>
        <v>0.64852148036745583</v>
      </c>
      <c r="J6">
        <f t="shared" si="6"/>
        <v>0.64813835971493383</v>
      </c>
      <c r="K6">
        <f t="shared" si="7"/>
        <v>0.5195393195649316</v>
      </c>
      <c r="M6">
        <f t="shared" si="8"/>
        <v>0.12780193008463486</v>
      </c>
      <c r="N6">
        <f t="shared" si="9"/>
        <v>0.14546857689328299</v>
      </c>
    </row>
    <row r="7" spans="1:14">
      <c r="A7">
        <v>6.8965517241399996E-3</v>
      </c>
      <c r="B7">
        <f t="shared" si="0"/>
        <v>68.965517241399994</v>
      </c>
      <c r="C7">
        <f t="shared" si="1"/>
        <v>9.3730551097790631</v>
      </c>
      <c r="D7">
        <v>19.0607734807</v>
      </c>
      <c r="E7">
        <f t="shared" si="2"/>
        <v>190607.734807</v>
      </c>
      <c r="F7">
        <f t="shared" si="3"/>
        <v>492.75998318453725</v>
      </c>
      <c r="G7">
        <f t="shared" si="4"/>
        <v>4.9275998318453729</v>
      </c>
      <c r="H7">
        <f t="shared" si="5"/>
        <v>0.52571971189034472</v>
      </c>
      <c r="J7">
        <f t="shared" si="6"/>
        <v>0.52540913763003039</v>
      </c>
      <c r="K7">
        <f t="shared" si="7"/>
        <v>0.48389662051823745</v>
      </c>
      <c r="M7">
        <f t="shared" si="8"/>
        <v>0.10360180178620318</v>
      </c>
      <c r="N7">
        <f t="shared" si="9"/>
        <v>0.13548878804630973</v>
      </c>
    </row>
    <row r="8" spans="1:14">
      <c r="A8">
        <v>1.08374384236E-2</v>
      </c>
      <c r="B8">
        <f t="shared" si="0"/>
        <v>108.374384236</v>
      </c>
      <c r="C8">
        <f t="shared" si="1"/>
        <v>11.749746398455818</v>
      </c>
      <c r="D8">
        <v>21.270718232</v>
      </c>
      <c r="E8">
        <f t="shared" si="2"/>
        <v>212707.18231999999</v>
      </c>
      <c r="F8">
        <f t="shared" si="3"/>
        <v>520.54256642945938</v>
      </c>
      <c r="G8">
        <f t="shared" si="4"/>
        <v>5.2054256642945935</v>
      </c>
      <c r="H8">
        <f t="shared" si="5"/>
        <v>0.44302451199956999</v>
      </c>
      <c r="J8">
        <f t="shared" si="6"/>
        <v>0.44276279076864894</v>
      </c>
      <c r="K8">
        <f t="shared" si="7"/>
        <v>0.45690211574777895</v>
      </c>
      <c r="M8">
        <f t="shared" si="8"/>
        <v>8.730533902480403E-2</v>
      </c>
      <c r="N8">
        <f t="shared" si="9"/>
        <v>0.12793045310414225</v>
      </c>
    </row>
    <row r="9" spans="1:14">
      <c r="A9">
        <v>1.5763546797999999E-2</v>
      </c>
      <c r="B9">
        <f t="shared" si="0"/>
        <v>157.63546797999999</v>
      </c>
      <c r="C9">
        <f t="shared" si="1"/>
        <v>14.170727340200941</v>
      </c>
      <c r="D9">
        <v>23.756906077299998</v>
      </c>
      <c r="E9">
        <f t="shared" si="2"/>
        <v>237569.06077299998</v>
      </c>
      <c r="F9">
        <f t="shared" si="3"/>
        <v>550.12339180191498</v>
      </c>
      <c r="G9">
        <f t="shared" si="4"/>
        <v>5.5012339180191496</v>
      </c>
      <c r="H9">
        <f t="shared" si="5"/>
        <v>0.3882111190166434</v>
      </c>
      <c r="J9">
        <f t="shared" si="6"/>
        <v>0.387981779354448</v>
      </c>
      <c r="K9">
        <f t="shared" si="7"/>
        <v>0.4356691439533818</v>
      </c>
      <c r="M9">
        <f t="shared" si="8"/>
        <v>7.6503449450172858E-2</v>
      </c>
      <c r="N9">
        <f t="shared" si="9"/>
        <v>0.1219853204186456</v>
      </c>
    </row>
    <row r="10" spans="1:14">
      <c r="A10">
        <v>2.5615763546800001E-2</v>
      </c>
      <c r="B10">
        <f t="shared" si="0"/>
        <v>256.15763546800002</v>
      </c>
      <c r="C10">
        <f t="shared" si="1"/>
        <v>18.064203807389475</v>
      </c>
      <c r="D10">
        <v>26.243093922700002</v>
      </c>
      <c r="E10">
        <f t="shared" si="2"/>
        <v>262430.939227</v>
      </c>
      <c r="F10">
        <f t="shared" si="3"/>
        <v>578.19281295394217</v>
      </c>
      <c r="G10">
        <f t="shared" si="4"/>
        <v>5.7819281295394216</v>
      </c>
      <c r="H10">
        <f t="shared" si="5"/>
        <v>0.32007655533504464</v>
      </c>
      <c r="J10">
        <f t="shared" si="6"/>
        <v>0.31988746685848801</v>
      </c>
      <c r="K10">
        <f t="shared" si="7"/>
        <v>0.40961742672391249</v>
      </c>
      <c r="M10">
        <f t="shared" si="8"/>
        <v>6.307640191575821E-2</v>
      </c>
      <c r="N10">
        <f t="shared" si="9"/>
        <v>0.11469096157363909</v>
      </c>
    </row>
    <row r="11" spans="1:14">
      <c r="A11">
        <v>3.3497536945800002E-2</v>
      </c>
      <c r="B11">
        <f t="shared" si="0"/>
        <v>334.97536945800005</v>
      </c>
      <c r="C11">
        <f t="shared" si="1"/>
        <v>20.657207358935615</v>
      </c>
      <c r="D11">
        <v>28.176795580099999</v>
      </c>
      <c r="E11">
        <f t="shared" si="2"/>
        <v>281767.955801</v>
      </c>
      <c r="F11">
        <f t="shared" si="3"/>
        <v>599.11607480026476</v>
      </c>
      <c r="G11">
        <f t="shared" si="4"/>
        <v>5.9911607480026472</v>
      </c>
      <c r="H11">
        <f t="shared" si="5"/>
        <v>0.29002762299382506</v>
      </c>
      <c r="J11">
        <f t="shared" si="6"/>
        <v>0.2898562862293006</v>
      </c>
      <c r="K11">
        <f t="shared" si="7"/>
        <v>0.39589700626436569</v>
      </c>
      <c r="M11">
        <f t="shared" si="8"/>
        <v>5.7154760664932518E-2</v>
      </c>
      <c r="N11">
        <f t="shared" si="9"/>
        <v>0.11084930808666309</v>
      </c>
    </row>
    <row r="12" spans="1:14">
      <c r="A12">
        <v>4.4334975369499999E-2</v>
      </c>
      <c r="B12">
        <f t="shared" si="0"/>
        <v>443.349753695</v>
      </c>
      <c r="C12">
        <f t="shared" si="1"/>
        <v>23.765032217511571</v>
      </c>
      <c r="D12">
        <v>30.3867403315</v>
      </c>
      <c r="E12">
        <f t="shared" si="2"/>
        <v>303867.403315</v>
      </c>
      <c r="F12">
        <f t="shared" si="3"/>
        <v>622.16736777357016</v>
      </c>
      <c r="G12">
        <f t="shared" si="4"/>
        <v>6.2216736777357013</v>
      </c>
      <c r="H12">
        <f t="shared" si="5"/>
        <v>0.26179950528959017</v>
      </c>
      <c r="J12">
        <f t="shared" si="6"/>
        <v>0.26164484457235432</v>
      </c>
      <c r="K12">
        <f t="shared" si="7"/>
        <v>0.38205162469673182</v>
      </c>
      <c r="M12">
        <f t="shared" si="8"/>
        <v>5.1591941183281143E-2</v>
      </c>
      <c r="N12">
        <f t="shared" si="9"/>
        <v>0.1069726660745151</v>
      </c>
    </row>
    <row r="13" spans="1:14">
      <c r="A13">
        <v>6.0098522167500001E-2</v>
      </c>
      <c r="B13">
        <f t="shared" si="0"/>
        <v>600.98522167500005</v>
      </c>
      <c r="C13">
        <f t="shared" si="1"/>
        <v>27.669229654070268</v>
      </c>
      <c r="D13">
        <v>32.872928176800002</v>
      </c>
      <c r="E13">
        <f t="shared" si="2"/>
        <v>328729.28176800004</v>
      </c>
      <c r="F13">
        <f t="shared" si="3"/>
        <v>647.11932150490463</v>
      </c>
      <c r="G13">
        <f t="shared" si="4"/>
        <v>6.4711932150490465</v>
      </c>
      <c r="H13">
        <f t="shared" si="5"/>
        <v>0.23387688403161253</v>
      </c>
      <c r="J13">
        <f t="shared" si="6"/>
        <v>0.23373871888653633</v>
      </c>
      <c r="K13">
        <f t="shared" si="7"/>
        <v>0.36757261762472698</v>
      </c>
      <c r="M13">
        <f t="shared" si="8"/>
        <v>4.6089324850866323E-2</v>
      </c>
      <c r="N13">
        <f t="shared" si="9"/>
        <v>0.10291861188790202</v>
      </c>
    </row>
    <row r="14" spans="1:14">
      <c r="A14">
        <v>7.2906403940900005E-2</v>
      </c>
      <c r="B14">
        <f t="shared" si="0"/>
        <v>729.06403940900009</v>
      </c>
      <c r="C14">
        <f t="shared" si="1"/>
        <v>30.475301462776933</v>
      </c>
      <c r="D14">
        <v>34.530386740300003</v>
      </c>
      <c r="E14">
        <f t="shared" si="2"/>
        <v>345303.86740300001</v>
      </c>
      <c r="F14">
        <f t="shared" si="3"/>
        <v>663.23264251165563</v>
      </c>
      <c r="G14">
        <f t="shared" si="4"/>
        <v>6.6323264251165561</v>
      </c>
      <c r="H14">
        <f t="shared" si="5"/>
        <v>0.21762955924217503</v>
      </c>
      <c r="J14">
        <f t="shared" si="6"/>
        <v>0.2175009923692664</v>
      </c>
      <c r="K14">
        <f t="shared" si="7"/>
        <v>0.35866385472065637</v>
      </c>
      <c r="M14">
        <f t="shared" si="8"/>
        <v>4.288751962210887E-2</v>
      </c>
      <c r="N14">
        <f t="shared" si="9"/>
        <v>0.10042419998733584</v>
      </c>
    </row>
    <row r="15" spans="1:14">
      <c r="A15">
        <v>9.4581280788199995E-2</v>
      </c>
      <c r="B15">
        <f t="shared" si="0"/>
        <v>945.8128078819999</v>
      </c>
      <c r="C15">
        <f t="shared" si="1"/>
        <v>34.711051267636051</v>
      </c>
      <c r="D15">
        <v>37.292817679599999</v>
      </c>
      <c r="E15">
        <f t="shared" si="2"/>
        <v>372928.17679599999</v>
      </c>
      <c r="F15">
        <f t="shared" si="3"/>
        <v>689.25158044171451</v>
      </c>
      <c r="G15">
        <f t="shared" si="4"/>
        <v>6.8925158044171448</v>
      </c>
      <c r="H15">
        <f t="shared" si="5"/>
        <v>0.19856833926673953</v>
      </c>
      <c r="J15">
        <f t="shared" si="6"/>
        <v>0.19845103300316447</v>
      </c>
      <c r="K15">
        <f t="shared" si="7"/>
        <v>0.34700169287776211</v>
      </c>
      <c r="M15">
        <f t="shared" si="8"/>
        <v>3.9131189606257784E-2</v>
      </c>
      <c r="N15">
        <f t="shared" si="9"/>
        <v>9.7158849275852388E-2</v>
      </c>
    </row>
    <row r="16" spans="1:14">
      <c r="A16">
        <v>0.111330049261</v>
      </c>
      <c r="B16">
        <f t="shared" si="0"/>
        <v>1113.30049261</v>
      </c>
      <c r="C16">
        <f t="shared" si="1"/>
        <v>37.659224474731509</v>
      </c>
      <c r="D16">
        <v>38.6740331492</v>
      </c>
      <c r="E16">
        <f t="shared" si="2"/>
        <v>386740.33149199997</v>
      </c>
      <c r="F16">
        <f t="shared" si="3"/>
        <v>701.89945338699908</v>
      </c>
      <c r="G16">
        <f t="shared" si="4"/>
        <v>7.0189945338699911</v>
      </c>
      <c r="H16">
        <f t="shared" si="5"/>
        <v>0.18638181300253748</v>
      </c>
      <c r="J16">
        <f t="shared" si="6"/>
        <v>0.18627170605314963</v>
      </c>
      <c r="K16">
        <f t="shared" si="7"/>
        <v>0.33989054043701339</v>
      </c>
      <c r="M16">
        <f t="shared" si="8"/>
        <v>3.6729632179494293E-2</v>
      </c>
      <c r="N16">
        <f t="shared" si="9"/>
        <v>9.5167759888251907E-2</v>
      </c>
    </row>
    <row r="17" spans="1:14">
      <c r="A17">
        <v>0.12118226601</v>
      </c>
      <c r="B17">
        <f t="shared" si="0"/>
        <v>1211.8226600999999</v>
      </c>
      <c r="C17">
        <f t="shared" si="1"/>
        <v>39.290242222278934</v>
      </c>
      <c r="D17">
        <v>39.779005524900001</v>
      </c>
      <c r="E17">
        <f t="shared" si="2"/>
        <v>397790.05524900003</v>
      </c>
      <c r="F17">
        <f t="shared" si="3"/>
        <v>711.85597130604765</v>
      </c>
      <c r="G17">
        <f t="shared" si="4"/>
        <v>7.1185597130604767</v>
      </c>
      <c r="H17">
        <f t="shared" si="5"/>
        <v>0.18117881973819969</v>
      </c>
      <c r="J17">
        <f t="shared" si="6"/>
        <v>0.18107178650993727</v>
      </c>
      <c r="K17">
        <f t="shared" si="7"/>
        <v>0.33624984358096449</v>
      </c>
      <c r="M17">
        <f t="shared" si="8"/>
        <v>3.5704295931536928E-2</v>
      </c>
      <c r="N17">
        <f t="shared" si="9"/>
        <v>9.4148381815014295E-2</v>
      </c>
    </row>
    <row r="18" spans="1:14">
      <c r="A18">
        <v>0.13596059113299999</v>
      </c>
      <c r="B18">
        <f t="shared" si="0"/>
        <v>1359.60591133</v>
      </c>
      <c r="C18">
        <f t="shared" si="1"/>
        <v>41.617088469157494</v>
      </c>
      <c r="D18">
        <v>40.883977900600001</v>
      </c>
      <c r="E18">
        <f t="shared" si="2"/>
        <v>408839.77900600003</v>
      </c>
      <c r="F18">
        <f t="shared" si="3"/>
        <v>721.67513820498539</v>
      </c>
      <c r="G18">
        <f t="shared" si="4"/>
        <v>7.2167513820498534</v>
      </c>
      <c r="H18">
        <f t="shared" si="5"/>
        <v>0.17340836775254478</v>
      </c>
      <c r="J18">
        <f t="shared" si="6"/>
        <v>0.1733059249977289</v>
      </c>
      <c r="K18">
        <f t="shared" si="7"/>
        <v>0.33137168501978931</v>
      </c>
      <c r="M18">
        <f t="shared" si="8"/>
        <v>3.4172999295326828E-2</v>
      </c>
      <c r="N18">
        <f t="shared" si="9"/>
        <v>9.2782520258379506E-2</v>
      </c>
    </row>
    <row r="19" spans="1:14">
      <c r="A19">
        <v>0.15763546798</v>
      </c>
      <c r="B19">
        <f t="shared" si="0"/>
        <v>1576.3546798</v>
      </c>
      <c r="C19">
        <f t="shared" si="1"/>
        <v>44.811774496254714</v>
      </c>
      <c r="D19">
        <v>42.541436464100002</v>
      </c>
      <c r="E19">
        <f t="shared" si="2"/>
        <v>425414.36464099999</v>
      </c>
      <c r="F19">
        <f t="shared" si="3"/>
        <v>736.15835723790451</v>
      </c>
      <c r="G19">
        <f t="shared" si="4"/>
        <v>7.361583572379045</v>
      </c>
      <c r="H19">
        <f t="shared" si="5"/>
        <v>0.16427788578187888</v>
      </c>
      <c r="J19">
        <f t="shared" si="6"/>
        <v>0.164180836952039</v>
      </c>
      <c r="K19">
        <f t="shared" si="7"/>
        <v>0.32520469158157839</v>
      </c>
      <c r="M19">
        <f t="shared" si="8"/>
        <v>3.2373686159556991E-2</v>
      </c>
      <c r="N19">
        <f t="shared" si="9"/>
        <v>9.1055790970752143E-2</v>
      </c>
    </row>
    <row r="20" spans="1:14">
      <c r="A20">
        <v>0.18029556650199999</v>
      </c>
      <c r="B20">
        <f t="shared" si="0"/>
        <v>1802.95566502</v>
      </c>
      <c r="C20">
        <f t="shared" si="1"/>
        <v>47.924511567074681</v>
      </c>
      <c r="D20">
        <v>44.198895027600003</v>
      </c>
      <c r="E20">
        <f t="shared" si="2"/>
        <v>441988.95027600002</v>
      </c>
      <c r="F20">
        <f t="shared" si="3"/>
        <v>750.36207843895988</v>
      </c>
      <c r="G20">
        <f t="shared" si="4"/>
        <v>7.5036207843895992</v>
      </c>
      <c r="H20">
        <f t="shared" si="5"/>
        <v>0.15657166946579318</v>
      </c>
      <c r="J20">
        <f t="shared" si="6"/>
        <v>0.15647917316152551</v>
      </c>
      <c r="K20">
        <f t="shared" si="7"/>
        <v>0.31970450185058924</v>
      </c>
      <c r="M20">
        <f t="shared" si="8"/>
        <v>3.0855048229033202E-2</v>
      </c>
      <c r="N20">
        <f t="shared" si="9"/>
        <v>8.9515763599041259E-2</v>
      </c>
    </row>
    <row r="21" spans="1:14">
      <c r="A21">
        <v>0.20197044335</v>
      </c>
      <c r="B21">
        <f t="shared" si="0"/>
        <v>2019.7044335000001</v>
      </c>
      <c r="C21">
        <f t="shared" si="1"/>
        <v>50.723484598447271</v>
      </c>
      <c r="D21">
        <v>45.580110497200003</v>
      </c>
      <c r="E21">
        <f t="shared" si="2"/>
        <v>455801.10497200006</v>
      </c>
      <c r="F21">
        <f t="shared" si="3"/>
        <v>761.99629282746685</v>
      </c>
      <c r="G21">
        <f t="shared" si="4"/>
        <v>7.6199629282746688</v>
      </c>
      <c r="H21">
        <f t="shared" si="5"/>
        <v>0.15022554125762741</v>
      </c>
      <c r="J21">
        <f t="shared" si="6"/>
        <v>0.15013679399306576</v>
      </c>
      <c r="K21">
        <f t="shared" si="7"/>
        <v>0.31512822248562566</v>
      </c>
      <c r="M21">
        <f t="shared" si="8"/>
        <v>2.9604438252153815E-2</v>
      </c>
      <c r="N21">
        <f t="shared" si="9"/>
        <v>8.8234426803888169E-2</v>
      </c>
    </row>
    <row r="22" spans="1:14">
      <c r="A22">
        <v>0.22758620689699999</v>
      </c>
      <c r="B22">
        <f t="shared" si="0"/>
        <v>2275.8620689699997</v>
      </c>
      <c r="C22">
        <f t="shared" si="1"/>
        <v>53.844102267624159</v>
      </c>
      <c r="D22">
        <v>47.513812154699998</v>
      </c>
      <c r="E22">
        <f t="shared" si="2"/>
        <v>475138.12154699996</v>
      </c>
      <c r="F22">
        <f t="shared" si="3"/>
        <v>777.99196166577485</v>
      </c>
      <c r="G22">
        <f t="shared" si="4"/>
        <v>7.7799196166577484</v>
      </c>
      <c r="H22">
        <f t="shared" si="5"/>
        <v>0.14448972661831758</v>
      </c>
      <c r="J22">
        <f t="shared" si="6"/>
        <v>0.14440436784452126</v>
      </c>
      <c r="K22">
        <f t="shared" si="7"/>
        <v>0.31038542436674277</v>
      </c>
      <c r="M22">
        <f t="shared" si="8"/>
        <v>2.8474100701736591E-2</v>
      </c>
      <c r="N22">
        <f t="shared" si="9"/>
        <v>8.6906465537311101E-2</v>
      </c>
    </row>
    <row r="23" spans="1:14">
      <c r="A23">
        <v>0.25517241379299999</v>
      </c>
      <c r="B23">
        <f t="shared" si="0"/>
        <v>2551.7241379299999</v>
      </c>
      <c r="C23">
        <f t="shared" si="1"/>
        <v>57.014068416164243</v>
      </c>
      <c r="D23">
        <v>48.895027624299999</v>
      </c>
      <c r="E23">
        <f t="shared" si="2"/>
        <v>488950.276243</v>
      </c>
      <c r="F23">
        <f t="shared" si="3"/>
        <v>789.2189771794184</v>
      </c>
      <c r="G23">
        <f t="shared" si="4"/>
        <v>7.8921897717941842</v>
      </c>
      <c r="H23">
        <f t="shared" si="5"/>
        <v>0.13842530433342384</v>
      </c>
      <c r="J23">
        <f t="shared" si="6"/>
        <v>0.13834352817869769</v>
      </c>
      <c r="K23">
        <f t="shared" si="7"/>
        <v>0.30590809540465136</v>
      </c>
      <c r="M23">
        <f t="shared" si="8"/>
        <v>2.7279005556362926E-2</v>
      </c>
      <c r="N23">
        <f t="shared" si="9"/>
        <v>8.5652834391657037E-2</v>
      </c>
    </row>
    <row r="24" spans="1:14">
      <c r="A24">
        <v>0.28866995073899998</v>
      </c>
      <c r="B24">
        <f t="shared" si="0"/>
        <v>2886.6995073899998</v>
      </c>
      <c r="C24">
        <f t="shared" si="1"/>
        <v>60.640945022613792</v>
      </c>
      <c r="D24">
        <v>50.5524861878</v>
      </c>
      <c r="E24">
        <f t="shared" si="2"/>
        <v>505524.86187799997</v>
      </c>
      <c r="F24">
        <f t="shared" si="3"/>
        <v>802.48409066357999</v>
      </c>
      <c r="G24">
        <f t="shared" si="4"/>
        <v>8.0248409066358004</v>
      </c>
      <c r="H24">
        <f t="shared" si="5"/>
        <v>0.13233370462223559</v>
      </c>
      <c r="J24">
        <f t="shared" si="6"/>
        <v>0.13225552714192024</v>
      </c>
      <c r="K24">
        <f t="shared" si="7"/>
        <v>0.30115345662758897</v>
      </c>
      <c r="M24">
        <f t="shared" si="8"/>
        <v>2.6078554647702583E-2</v>
      </c>
      <c r="N24">
        <f t="shared" si="9"/>
        <v>8.432155779622999E-2</v>
      </c>
    </row>
    <row r="25" spans="1:14">
      <c r="A25">
        <v>0.311330049261</v>
      </c>
      <c r="B25">
        <f t="shared" si="0"/>
        <v>3113.3004926099998</v>
      </c>
      <c r="C25">
        <f t="shared" si="1"/>
        <v>62.976089817288269</v>
      </c>
      <c r="D25">
        <v>51.381215469600001</v>
      </c>
      <c r="E25">
        <f t="shared" si="2"/>
        <v>513812.15469599998</v>
      </c>
      <c r="F25">
        <f t="shared" si="3"/>
        <v>809.0350898958601</v>
      </c>
      <c r="G25">
        <f t="shared" si="4"/>
        <v>8.0903508989586008</v>
      </c>
      <c r="H25">
        <f t="shared" si="5"/>
        <v>0.12846702490470643</v>
      </c>
      <c r="J25">
        <f t="shared" si="6"/>
        <v>0.12839113170471381</v>
      </c>
      <c r="K25">
        <f t="shared" si="7"/>
        <v>0.29827700977605592</v>
      </c>
      <c r="M25">
        <f t="shared" si="8"/>
        <v>2.5316561181211176E-2</v>
      </c>
      <c r="N25">
        <f t="shared" si="9"/>
        <v>8.351616614588854E-2</v>
      </c>
    </row>
    <row r="26" spans="1:14">
      <c r="A26">
        <v>0.33300492610799998</v>
      </c>
      <c r="B26">
        <f t="shared" si="0"/>
        <v>3330.0492610799997</v>
      </c>
      <c r="C26">
        <f t="shared" si="1"/>
        <v>65.131413077935463</v>
      </c>
      <c r="D26">
        <v>52.486187845300002</v>
      </c>
      <c r="E26">
        <f t="shared" si="2"/>
        <v>524861.87845299998</v>
      </c>
      <c r="F26">
        <f t="shared" si="3"/>
        <v>817.68811774533617</v>
      </c>
      <c r="G26">
        <f t="shared" si="4"/>
        <v>8.1768811774533621</v>
      </c>
      <c r="H26">
        <f t="shared" si="5"/>
        <v>0.1255443539612599</v>
      </c>
      <c r="J26">
        <f t="shared" si="6"/>
        <v>0.12547018735881701</v>
      </c>
      <c r="K26">
        <f t="shared" si="7"/>
        <v>0.2957383320873318</v>
      </c>
      <c r="M26">
        <f t="shared" si="8"/>
        <v>2.4740600324273779E-2</v>
      </c>
      <c r="N26">
        <f t="shared" si="9"/>
        <v>8.2805348279632179E-2</v>
      </c>
    </row>
    <row r="27" spans="1:14">
      <c r="A27">
        <v>0.35960591133000003</v>
      </c>
      <c r="B27">
        <f t="shared" si="0"/>
        <v>3596.0591133000003</v>
      </c>
      <c r="C27">
        <f t="shared" si="1"/>
        <v>67.682841424633637</v>
      </c>
      <c r="D27">
        <v>53.591160221000003</v>
      </c>
      <c r="E27">
        <f t="shared" si="2"/>
        <v>535911.60221000004</v>
      </c>
      <c r="F27">
        <f t="shared" si="3"/>
        <v>826.25053048153563</v>
      </c>
      <c r="G27">
        <f t="shared" si="4"/>
        <v>8.2625053048153561</v>
      </c>
      <c r="H27">
        <f t="shared" si="5"/>
        <v>0.12207680899472639</v>
      </c>
      <c r="J27">
        <f t="shared" si="6"/>
        <v>0.12200469087969748</v>
      </c>
      <c r="K27">
        <f t="shared" si="7"/>
        <v>0.2928659263250184</v>
      </c>
      <c r="M27">
        <f t="shared" si="8"/>
        <v>2.4057262990362888E-2</v>
      </c>
      <c r="N27">
        <f t="shared" si="9"/>
        <v>8.2001088115351048E-2</v>
      </c>
    </row>
    <row r="28" spans="1:14">
      <c r="A28">
        <v>0.38128078817700001</v>
      </c>
      <c r="B28">
        <f t="shared" si="0"/>
        <v>3812.8078817700002</v>
      </c>
      <c r="C28">
        <f t="shared" si="1"/>
        <v>69.692755033544231</v>
      </c>
      <c r="D28">
        <v>54.696132596699996</v>
      </c>
      <c r="E28">
        <f t="shared" si="2"/>
        <v>546961.32596699998</v>
      </c>
      <c r="F28">
        <f t="shared" si="3"/>
        <v>834.72511663428895</v>
      </c>
      <c r="G28">
        <f t="shared" si="4"/>
        <v>8.3472511663428897</v>
      </c>
      <c r="H28">
        <f t="shared" si="5"/>
        <v>0.11977215081144697</v>
      </c>
      <c r="J28">
        <f t="shared" si="6"/>
        <v>0.11970139419665167</v>
      </c>
      <c r="K28">
        <f t="shared" si="7"/>
        <v>0.29069713234067135</v>
      </c>
      <c r="M28">
        <f t="shared" si="8"/>
        <v>2.3603091813424276E-2</v>
      </c>
      <c r="N28">
        <f t="shared" si="9"/>
        <v>8.1393835954452279E-2</v>
      </c>
    </row>
    <row r="29" spans="1:14">
      <c r="A29">
        <v>0.404926108374</v>
      </c>
      <c r="B29">
        <f t="shared" si="0"/>
        <v>4049.2610837400002</v>
      </c>
      <c r="C29">
        <f t="shared" si="1"/>
        <v>71.821266865679021</v>
      </c>
      <c r="D29">
        <v>55.801104972399997</v>
      </c>
      <c r="E29">
        <f t="shared" si="2"/>
        <v>558011.04972399992</v>
      </c>
      <c r="F29">
        <f t="shared" si="3"/>
        <v>843.11452458087547</v>
      </c>
      <c r="G29">
        <f t="shared" si="4"/>
        <v>8.4311452458087555</v>
      </c>
      <c r="H29">
        <f t="shared" si="5"/>
        <v>0.11739065062130946</v>
      </c>
      <c r="J29">
        <f t="shared" si="6"/>
        <v>0.11732130090194391</v>
      </c>
      <c r="K29">
        <f t="shared" si="7"/>
        <v>0.28848426410221301</v>
      </c>
      <c r="M29">
        <f t="shared" si="8"/>
        <v>2.313377764263683E-2</v>
      </c>
      <c r="N29">
        <f t="shared" si="9"/>
        <v>8.0774243208766652E-2</v>
      </c>
    </row>
    <row r="30" spans="1:14">
      <c r="A30">
        <v>0.42660098522200002</v>
      </c>
      <c r="B30">
        <f t="shared" si="0"/>
        <v>4266.0098522200005</v>
      </c>
      <c r="C30">
        <f t="shared" si="1"/>
        <v>73.718433617768397</v>
      </c>
      <c r="D30">
        <v>56.353591160199997</v>
      </c>
      <c r="E30">
        <f t="shared" si="2"/>
        <v>563535.91160200001</v>
      </c>
      <c r="F30">
        <f t="shared" si="3"/>
        <v>847.27807841826814</v>
      </c>
      <c r="G30">
        <f t="shared" si="4"/>
        <v>8.4727807841826817</v>
      </c>
      <c r="H30">
        <f t="shared" si="5"/>
        <v>0.11493435723436861</v>
      </c>
      <c r="J30">
        <f t="shared" si="6"/>
        <v>0.11486645859527361</v>
      </c>
      <c r="K30">
        <f t="shared" si="7"/>
        <v>0.28658013128714266</v>
      </c>
      <c r="M30">
        <f t="shared" si="8"/>
        <v>2.2649724230053955E-2</v>
      </c>
      <c r="N30">
        <f t="shared" si="9"/>
        <v>8.0241094936069915E-2</v>
      </c>
    </row>
    <row r="31" spans="1:14">
      <c r="A31">
        <v>0.445320197044</v>
      </c>
      <c r="B31">
        <f t="shared" si="0"/>
        <v>4453.20197044</v>
      </c>
      <c r="C31">
        <f t="shared" si="1"/>
        <v>75.318448949463018</v>
      </c>
      <c r="D31">
        <v>56.906077348099998</v>
      </c>
      <c r="E31">
        <f t="shared" si="2"/>
        <v>569060.77348099998</v>
      </c>
      <c r="F31">
        <f t="shared" si="3"/>
        <v>851.42127221390467</v>
      </c>
      <c r="G31">
        <f t="shared" si="4"/>
        <v>8.514212722139046</v>
      </c>
      <c r="H31">
        <f t="shared" si="5"/>
        <v>0.11304285790393653</v>
      </c>
      <c r="J31">
        <f t="shared" si="6"/>
        <v>0.11297607668728575</v>
      </c>
      <c r="K31">
        <f t="shared" si="7"/>
        <v>0.28502139340291333</v>
      </c>
      <c r="M31">
        <f t="shared" si="8"/>
        <v>2.2276972867915502E-2</v>
      </c>
      <c r="N31">
        <f t="shared" si="9"/>
        <v>7.9804655626801904E-2</v>
      </c>
    </row>
    <row r="32" spans="1:14">
      <c r="A32">
        <v>0.46403940886700001</v>
      </c>
      <c r="B32">
        <f t="shared" si="0"/>
        <v>4640.3940886700002</v>
      </c>
      <c r="C32">
        <f t="shared" si="1"/>
        <v>76.885174443849351</v>
      </c>
      <c r="D32">
        <v>57.734806629799998</v>
      </c>
      <c r="E32">
        <f t="shared" si="2"/>
        <v>577348.06629799993</v>
      </c>
      <c r="F32">
        <f t="shared" si="3"/>
        <v>857.59853293468245</v>
      </c>
      <c r="G32">
        <f t="shared" si="4"/>
        <v>8.5759853293468247</v>
      </c>
      <c r="H32">
        <f t="shared" si="5"/>
        <v>0.11154276999930622</v>
      </c>
      <c r="J32">
        <f t="shared" si="6"/>
        <v>0.11147687497482373</v>
      </c>
      <c r="K32">
        <f t="shared" si="7"/>
        <v>0.2835348096300761</v>
      </c>
      <c r="M32">
        <f t="shared" si="8"/>
        <v>2.1981355628838482E-2</v>
      </c>
      <c r="N32">
        <f t="shared" si="9"/>
        <v>7.9388419130884014E-2</v>
      </c>
    </row>
  </sheetData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31"/>
  <sheetViews>
    <sheetView workbookViewId="0">
      <selection activeCell="B1" sqref="B1:B31"/>
    </sheetView>
  </sheetViews>
  <sheetFormatPr defaultRowHeight="15"/>
  <cols>
    <col min="1" max="2" width="12" bestFit="1" customWidth="1"/>
  </cols>
  <sheetData>
    <row r="1" spans="1:2">
      <c r="A1">
        <v>9.8522167487700009E-4</v>
      </c>
      <c r="B1">
        <v>4.9723756906099998</v>
      </c>
    </row>
    <row r="2" spans="1:2">
      <c r="A2">
        <v>9.8522167487700009E-4</v>
      </c>
      <c r="B2">
        <v>9.1160220994499994</v>
      </c>
    </row>
    <row r="3" spans="1:2">
      <c r="A3">
        <v>1.9704433497499999E-3</v>
      </c>
      <c r="B3">
        <v>12.1546961326</v>
      </c>
    </row>
    <row r="4" spans="1:2">
      <c r="A4">
        <v>1.9704433497499999E-3</v>
      </c>
      <c r="B4">
        <v>15.469613259699999</v>
      </c>
    </row>
    <row r="5" spans="1:2">
      <c r="A5">
        <v>3.9408866995099996E-3</v>
      </c>
      <c r="B5">
        <v>16.574585635399998</v>
      </c>
    </row>
    <row r="6" spans="1:2">
      <c r="A6">
        <v>6.8965517241399996E-3</v>
      </c>
      <c r="B6">
        <v>19.0607734807</v>
      </c>
    </row>
    <row r="7" spans="1:2">
      <c r="A7">
        <v>1.08374384236E-2</v>
      </c>
      <c r="B7">
        <v>21.270718232</v>
      </c>
    </row>
    <row r="8" spans="1:2">
      <c r="A8">
        <v>1.5763546797999999E-2</v>
      </c>
      <c r="B8">
        <v>23.756906077299998</v>
      </c>
    </row>
    <row r="9" spans="1:2">
      <c r="A9">
        <v>2.5615763546800001E-2</v>
      </c>
      <c r="B9">
        <v>26.243093922700002</v>
      </c>
    </row>
    <row r="10" spans="1:2">
      <c r="A10">
        <v>3.3497536945800002E-2</v>
      </c>
      <c r="B10">
        <v>28.176795580099999</v>
      </c>
    </row>
    <row r="11" spans="1:2">
      <c r="A11">
        <v>4.4334975369499999E-2</v>
      </c>
      <c r="B11">
        <v>30.3867403315</v>
      </c>
    </row>
    <row r="12" spans="1:2">
      <c r="A12">
        <v>6.0098522167500001E-2</v>
      </c>
      <c r="B12">
        <v>32.872928176800002</v>
      </c>
    </row>
    <row r="13" spans="1:2">
      <c r="A13">
        <v>7.2906403940900005E-2</v>
      </c>
      <c r="B13">
        <v>34.530386740300003</v>
      </c>
    </row>
    <row r="14" spans="1:2">
      <c r="A14">
        <v>9.4581280788199995E-2</v>
      </c>
      <c r="B14">
        <v>37.292817679599999</v>
      </c>
    </row>
    <row r="15" spans="1:2">
      <c r="A15">
        <v>0.111330049261</v>
      </c>
      <c r="B15">
        <v>38.6740331492</v>
      </c>
    </row>
    <row r="16" spans="1:2">
      <c r="A16">
        <v>0.12118226601</v>
      </c>
      <c r="B16">
        <v>39.779005524900001</v>
      </c>
    </row>
    <row r="17" spans="1:2">
      <c r="A17">
        <v>0.13596059113299999</v>
      </c>
      <c r="B17">
        <v>40.883977900600001</v>
      </c>
    </row>
    <row r="18" spans="1:2">
      <c r="A18">
        <v>0.15763546798</v>
      </c>
      <c r="B18">
        <v>42.541436464100002</v>
      </c>
    </row>
    <row r="19" spans="1:2">
      <c r="A19">
        <v>0.18029556650199999</v>
      </c>
      <c r="B19">
        <v>44.198895027600003</v>
      </c>
    </row>
    <row r="20" spans="1:2">
      <c r="A20">
        <v>0.20197044335</v>
      </c>
      <c r="B20">
        <v>45.580110497200003</v>
      </c>
    </row>
    <row r="21" spans="1:2">
      <c r="A21">
        <v>0.22758620689699999</v>
      </c>
      <c r="B21">
        <v>47.513812154699998</v>
      </c>
    </row>
    <row r="22" spans="1:2">
      <c r="A22">
        <v>0.25517241379299999</v>
      </c>
      <c r="B22">
        <v>48.895027624299999</v>
      </c>
    </row>
    <row r="23" spans="1:2">
      <c r="A23">
        <v>0.28866995073899998</v>
      </c>
      <c r="B23">
        <v>50.5524861878</v>
      </c>
    </row>
    <row r="24" spans="1:2">
      <c r="A24">
        <v>0.311330049261</v>
      </c>
      <c r="B24">
        <v>51.381215469600001</v>
      </c>
    </row>
    <row r="25" spans="1:2">
      <c r="A25">
        <v>0.33300492610799998</v>
      </c>
      <c r="B25">
        <v>52.486187845300002</v>
      </c>
    </row>
    <row r="26" spans="1:2">
      <c r="A26">
        <v>0.35960591133000003</v>
      </c>
      <c r="B26">
        <v>53.591160221000003</v>
      </c>
    </row>
    <row r="27" spans="1:2">
      <c r="A27">
        <v>0.38128078817700001</v>
      </c>
      <c r="B27">
        <v>54.696132596699996</v>
      </c>
    </row>
    <row r="28" spans="1:2">
      <c r="A28">
        <v>0.404926108374</v>
      </c>
      <c r="B28">
        <v>55.801104972399997</v>
      </c>
    </row>
    <row r="29" spans="1:2">
      <c r="A29">
        <v>0.42660098522200002</v>
      </c>
      <c r="B29">
        <v>56.353591160199997</v>
      </c>
    </row>
    <row r="30" spans="1:2">
      <c r="A30">
        <v>0.445320197044</v>
      </c>
      <c r="B30">
        <v>56.906077348099998</v>
      </c>
    </row>
    <row r="31" spans="1:2">
      <c r="A31">
        <v>0.46403940886700001</v>
      </c>
      <c r="B31">
        <v>57.734806629799998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Intervalli denominati</vt:lpstr>
      </vt:variant>
      <vt:variant>
        <vt:i4>3</vt:i4>
      </vt:variant>
    </vt:vector>
  </HeadingPairs>
  <TitlesOfParts>
    <vt:vector size="6" baseType="lpstr">
      <vt:lpstr>evergreen</vt:lpstr>
      <vt:lpstr>deciduous</vt:lpstr>
      <vt:lpstr>Foglio3</vt:lpstr>
      <vt:lpstr>deciduous!crown_area.png.dat</vt:lpstr>
      <vt:lpstr>evergreen!crown_area.png.dat</vt:lpstr>
      <vt:lpstr>Foglio3!crown_area_deciduous.png.dat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alessio</dc:creator>
  <cp:lastModifiedBy>alessio</cp:lastModifiedBy>
  <dcterms:created xsi:type="dcterms:W3CDTF">2018-06-18T09:38:44Z</dcterms:created>
  <dcterms:modified xsi:type="dcterms:W3CDTF">2018-06-18T09:54:18Z</dcterms:modified>
</cp:coreProperties>
</file>