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1003" documentId="13_ncr:40009_{88348E9D-FB72-456D-96C4-609C2DEF09D9}" xr6:coauthVersionLast="47" xr6:coauthVersionMax="47" xr10:uidLastSave="{D479ECAC-E771-4C82-AC32-4AFE78F1D2EF}"/>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02'!$A$10:$P$56</definedName>
    <definedName name="_xlnm.Print_Area" localSheetId="0">'Valkyrie Base Frame BOM 02'!$A$1:$P$60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7" i="1" l="1"/>
  <c r="M27" i="1"/>
  <c r="E12" i="1"/>
  <c r="F12" i="1" s="1"/>
  <c r="J33" i="1"/>
  <c r="M33" i="1"/>
  <c r="M16" i="1"/>
  <c r="M17" i="1"/>
  <c r="M18" i="1"/>
  <c r="M19" i="1"/>
  <c r="M20" i="1"/>
  <c r="M21" i="1"/>
  <c r="M22" i="1"/>
  <c r="M23" i="1"/>
  <c r="M24" i="1"/>
  <c r="M25" i="1"/>
  <c r="M26" i="1"/>
  <c r="M28" i="1"/>
  <c r="M29" i="1"/>
  <c r="M30" i="1"/>
  <c r="M31" i="1"/>
  <c r="M32" i="1"/>
  <c r="M34" i="1"/>
  <c r="M35" i="1"/>
  <c r="M36" i="1"/>
  <c r="M37" i="1"/>
  <c r="M38" i="1"/>
  <c r="M39" i="1"/>
  <c r="M40" i="1"/>
  <c r="M41" i="1"/>
  <c r="M42" i="1"/>
  <c r="M43" i="1"/>
  <c r="M44" i="1"/>
  <c r="M45" i="1"/>
  <c r="M46" i="1"/>
  <c r="J39" i="1" l="1"/>
  <c r="J45" i="1"/>
  <c r="J44" i="1"/>
  <c r="J43" i="1"/>
  <c r="J42" i="1"/>
  <c r="J26" i="1"/>
  <c r="J22" i="1"/>
  <c r="J38" i="1"/>
  <c r="J37" i="1"/>
  <c r="J35" i="1" l="1"/>
  <c r="J36" i="1"/>
  <c r="J25" i="1"/>
  <c r="M49" i="1"/>
  <c r="M48" i="1"/>
  <c r="M47" i="1"/>
  <c r="J24" i="1"/>
  <c r="J34" i="1"/>
  <c r="J23" i="1"/>
  <c r="J21" i="1"/>
  <c r="M52" i="1"/>
  <c r="M51" i="1"/>
  <c r="J50" i="1"/>
  <c r="J51" i="1"/>
  <c r="J47" i="1"/>
  <c r="J48" i="1"/>
  <c r="J49" i="1"/>
  <c r="J52" i="1"/>
  <c r="F14" i="1"/>
  <c r="F15" i="1"/>
  <c r="F11" i="1"/>
  <c r="F13" i="1"/>
  <c r="J16" i="1"/>
  <c r="J17" i="1"/>
  <c r="J20" i="1"/>
  <c r="J29" i="1"/>
  <c r="J30" i="1"/>
  <c r="J31" i="1"/>
  <c r="J32" i="1"/>
  <c r="J18" i="1"/>
  <c r="J46" i="1"/>
  <c r="J19" i="1"/>
  <c r="F17" i="1" l="1"/>
  <c r="G17" i="1" s="1"/>
  <c r="J60" i="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5"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2"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<sst xmlns="http://schemas.openxmlformats.org/spreadsheetml/2006/main" count="240" uniqueCount="146">
  <si>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</si>
  <si>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</si>
  <si>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</si>
  <si>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</si>
  <si>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</si>
  <si>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</si>
  <si>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</si>
  <si>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</si>
  <si>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</si>
  <si>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</si>
  <si>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</si>
  <si>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</si>
  <si>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</si>
  <si>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</si>
  <si>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</si>
  <si>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</si>
  <si>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</si>
  <si>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</si>
  <si>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</si>
  <si>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</si>
  <si>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</si>
  <si>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</si>
  <si>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</si>
  <si>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</si>
  <si>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</si>
  <si>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</si>
  <si>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</si>
  <si>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</si>
  <si>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</si>
  <si>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</si>
  <si>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</si>
  <si>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</si>
  <si>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</si>
  <si>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</si>
  <si>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</si>
  <si>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</si>
  <si>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</si>
  <si>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</si>
  <si>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</si>
  <si>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</si>
  <si>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</si>
  <si>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</si>
  <si>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</si>
  <si>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</si>
  <si>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</si>
  <si>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</si>
  <si>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</si>
  <si>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</si>
  <si>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</si>
  <si>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</si>
  <si>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</si>
  <si>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5mm Stop Washer</t>
  </si>
  <si>
    <t>M5x10 Button Head Screw</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</si>
  <si>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</si>
  <si>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</si>
  <si>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</si>
  <si>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</si>
  <si>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</si>
  <si>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</si>
  <si>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</si>
  <si>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</si>
  <si>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</si>
  <si>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</si>
  <si>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</si>
  <si>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</si>
  <si>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</si>
  <si>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</si>
  <si>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</si>
  <si>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</si>
  <si>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</si>
  <si>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</si>
  <si>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</si>
  <si>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</si>
  <si>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</si>
  <si>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</si>
  <si>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</si>
  <si>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</si>
  <si>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</si>
  <si>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</si>
  <si>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</si>
  <si>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</si>
  <si>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</si>
  <si>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</si>
  <si>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</si>
  <si>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</si>
  <si>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</si>
  <si>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</si>
  <si>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</si>
  <si>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</si>
  <si>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</si>
  <si>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</si>
  <si>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</si>
  <si>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</si>
  <si>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</si>
  <si>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</si>
  <si>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</si>
  <si>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</si>
  <si>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</si>
  <si>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</si>
  <si>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</si>
  <si>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</si>
  <si>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</si>
  <si>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</si>
  <si>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</si>
  <si>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</si>
  <si>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</si>
  <si>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</si>
  <si>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</si>
  <si>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</si>
  <si>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</si>
  <si>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</si>
  <si>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</si>
  <si>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</si>
  <si>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</si>
  <si>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</si>
  <si>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</si>
  <si>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Thermal Fuse</t>
  </si>
  <si>
    <t>Color: 110/220V 750W</t>
  </si>
  <si>
    <t>System</t>
  </si>
  <si>
    <t>Frame</t>
  </si>
  <si>
    <t>AB</t>
  </si>
  <si>
    <t>Z</t>
  </si>
  <si>
    <t>M4-D5mm - 55mm</t>
  </si>
  <si>
    <t>5x50mm Rod For Ball Joint</t>
  </si>
  <si>
    <t>5x40mm Rod For AB Idlers</t>
  </si>
  <si>
    <t>M4x20 Countersink for Ball Joints</t>
  </si>
  <si>
    <t>M5 T-Nut For Frame Assembly</t>
  </si>
  <si>
    <t>M5 Drop In T-Nut For Part Assembly</t>
  </si>
  <si>
    <t>WC</t>
  </si>
  <si>
    <t>2020 X Rear Top</t>
  </si>
  <si>
    <t>DC</t>
  </si>
  <si>
    <t>AC</t>
  </si>
  <si>
    <t>AC/DC</t>
  </si>
  <si>
    <t>PH</t>
  </si>
  <si>
    <t>5mm Shoulder Screw For Z Gear</t>
  </si>
  <si>
    <t>Matrix LC Lite</t>
  </si>
  <si>
    <t>2040 Y</t>
  </si>
  <si>
    <t>2040 X</t>
  </si>
  <si>
    <t>2040 Z</t>
  </si>
  <si>
    <t>2020 Z Rear Center</t>
  </si>
  <si>
    <t>Pump/Res Combo</t>
  </si>
  <si>
    <t>Tubing</t>
  </si>
  <si>
    <t>Fittings</t>
  </si>
  <si>
    <t>Print Surface</t>
  </si>
  <si>
    <t>Removal Spring Steel Sheet</t>
  </si>
  <si>
    <t>Size: 310x310mm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</si>
</sst>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3">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0" fontId="18" fillId="0" borderId="11" xfId="42" applyBorder="1"/>
    <xf numFmtId="0" fontId="0" fillId="0" borderId="0" xfId="0" applyFill="1" applyBorder="1"/>
    <xf numFmtId="0" fontId="18" fillId="0" borderId="0" xfId="42" applyBorder="1"/>
    <xf numFmtId="0" fontId="0" fillId="0" borderId="25" xfId="0" applyBorder="1" applyAlignment="1">
      <alignment horizontal="left"/>
    </xf>
    <xf numFmtId="0" fontId="0" fillId="0" borderId="0" xfId="0" applyBorder="1" applyAlignment="1">
      <alignment horizontal="left"/>
    </xf>
    <xf numFmtId="165" fontId="0" fillId="0" borderId="11" xfId="0" applyNumberFormat="1" applyBorder="1" applyAlignment="1">
      <alignment horizontal="right"/>
    </xf>
    <xf numFmtId="0" fontId="0" fillId="0" borderId="11" xfId="0" applyBorder="1" applyAlignment="1">
      <alignment horizontal="right"/>
    </xf>
    <xf numFmtId="0" fontId="18" fillId="0" borderId="11" xfId="42" applyBorder="1" applyAlignment="1">
      <alignment horizontal="right"/>
    </xf>
    <xf numFmtId="165" fontId="16" fillId="0" borderId="14" xfId="0" applyNumberFormat="1" applyFont="1" applyBorder="1" applyAlignment="1">
      <alignment horizontal="right"/>
    </xf>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657226</xdr:colOff>
      <xdr:row>1</xdr:row>
      <xdr:rowOff>19050</xdr:rowOff>
    </xdr:from>
    <xdr:to>
      <xdr:col>8</xdr:col>
      <xdr:colOff>781050</xdr:colOff>
      <xdr:row>8</xdr:row>
      <xdr:rowOff>100012</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295901" y="352425"/>
          <a:ext cx="2514599" cy="14144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34" Type="http://schemas.openxmlformats.org/officeDocument/2006/relationships/vmlDrawing" Target="../drawings/vmlDrawing1.vm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33" Type="http://schemas.openxmlformats.org/officeDocument/2006/relationships/drawing" Target="../drawings/drawing1.xm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hyperlink" Target="https://makersupplies.dk/en/aluminum-sheet/921-aluminum-sheet-8mm-cnc-milled-cast-aluminum-sheet-custom-cut.html"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printerSettings" Target="../printerSettings/printerSettings1.bin"/><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2v5U0" TargetMode="Externa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hyperlink" Target="https://s.click.aliexpress.com/e/_AKIu5X"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hyperlink" Target="https://makersupplies.dk/en/v-slot-profiles/13-v-slot-profiles-20x20-v-slot.html" TargetMode="External"/><Relationship Id="rId35" Type="http://schemas.openxmlformats.org/officeDocument/2006/relationships/comments" Target="../comments1.xml"/><Relationship Id="rId8" Type="http://schemas.openxmlformats.org/officeDocument/2006/relationships/hyperlink" Target="https://s.click.aliexpress.com/e/_AK9Ue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0"/>
  <sheetViews>
    <sheetView tabSelected="1" workbookViewId="0">
      <selection sqref="A1:P1"/>
    </sheetView>
  </sheetViews>
  <sheetFormatPr defaultColWidth="8.7109375" defaultRowHeight="15" x14ac:dyDescent="0.25"/>
  <cols>
    <col min="1" max="1" width="12.85546875" bestFit="1" customWidth="1"/>
    <col min="2" max="2" width="7.5703125" customWidth="1"/>
    <col min="3" max="3" width="20.5703125" bestFit="1" customWidth="1"/>
    <col min="4" max="4" width="34.5703125" bestFit="1" customWidth="1"/>
    <col min="5" max="5" width="10.5703125" customWidth="1"/>
    <col min="6" max="6" width="7.7109375" bestFit="1" customWidth="1"/>
    <col min="7" max="7" width="8.85546875" customWidth="1"/>
    <col min="8" max="8" width="8.7109375" customWidth="1"/>
    <col min="9" max="9" width="12" bestFit="1" customWidth="1"/>
    <col min="10" max="10" width="9.140625" bestFit="1" customWidth="1"/>
    <col min="11" max="11" width="21" bestFit="1" customWidth="1"/>
    <col min="12" max="13" width="9.140625" customWidth="1"/>
    <col min="14" max="14" width="19.28515625" bestFit="1" customWidth="1"/>
    <col min="15" max="15" width="4.28515625" bestFit="1" customWidth="1"/>
    <col min="16" max="16" width="6.28515625" bestFit="1" customWidth="1"/>
  </cols>
  <sheetData>
    <row r="1" spans="1:16" ht="26.25" x14ac:dyDescent="0.4">
      <c r="A1" s="50" t="s">
        <v>0</v>
      </c>
      <c r="B1" s="50"/>
      <c r="C1" s="51"/>
      <c r="D1" s="51"/>
      <c r="E1" s="51"/>
      <c r="F1" s="51"/>
      <c r="G1" s="51"/>
      <c r="H1" s="51"/>
      <c r="I1" s="51"/>
      <c r="J1" s="51"/>
      <c r="K1" s="51"/>
      <c r="L1" s="51"/>
      <c r="M1" s="51"/>
      <c r="N1" s="51"/>
      <c r="O1" s="51"/>
      <c r="P1" s="51"/>
    </row>
    <row r="2" spans="1:16" x14ac:dyDescent="0.25">
      <c r="A2" s="52"/>
      <c r="B2" s="52"/>
      <c r="C2" s="52"/>
      <c r="D2" s="52"/>
      <c r="E2" s="52"/>
      <c r="F2" s="52"/>
      <c r="G2" s="52"/>
      <c r="H2" s="52"/>
      <c r="I2" s="52"/>
      <c r="J2" s="52"/>
      <c r="K2" s="52"/>
      <c r="L2" s="52"/>
      <c r="M2" s="52"/>
      <c r="N2" s="52"/>
      <c r="O2" s="52"/>
      <c r="P2" s="52"/>
    </row>
    <row r="3" spans="1:16" x14ac:dyDescent="0.25">
      <c r="A3" s="1" t="s">
        <v>110</v>
      </c>
      <c r="B3" s="1"/>
    </row>
    <row r="5" spans="1:16" x14ac:dyDescent="0.25">
      <c r="A5" s="1" t="s">
        <v>1</v>
      </c>
      <c r="B5" s="1"/>
    </row>
    <row r="6" spans="1:16" x14ac:dyDescent="0.25">
      <c r="A6" t="s">
        <v>2</v>
      </c>
    </row>
    <row r="7" spans="1:16" x14ac:dyDescent="0.25">
      <c r="A7" t="s">
        <v>3</v>
      </c>
    </row>
    <row r="8" spans="1:16" x14ac:dyDescent="0.25">
      <c r="A8" t="s">
        <v>4</v>
      </c>
    </row>
    <row r="9" spans="1:16" ht="15.75" thickBot="1" x14ac:dyDescent="0.3"/>
    <row r="10" spans="1:16" s="7" customFormat="1" ht="30.75" thickBot="1" x14ac:dyDescent="0.3">
      <c r="A10" s="17" t="s">
        <v>5</v>
      </c>
      <c r="B10" s="18" t="s">
        <v>118</v>
      </c>
      <c r="C10" s="18" t="s">
        <v>6</v>
      </c>
      <c r="D10" s="18" t="s">
        <v>7</v>
      </c>
      <c r="E10" s="18" t="s">
        <v>8</v>
      </c>
      <c r="F10" s="18" t="s">
        <v>9</v>
      </c>
      <c r="G10" s="18" t="s">
        <v>10</v>
      </c>
      <c r="H10" s="18" t="s">
        <v>11</v>
      </c>
      <c r="I10" s="18" t="s">
        <v>81</v>
      </c>
      <c r="J10" s="18" t="s">
        <v>82</v>
      </c>
      <c r="K10" s="19" t="s">
        <v>62</v>
      </c>
      <c r="L10" s="18" t="s">
        <v>12</v>
      </c>
      <c r="M10" s="18" t="s">
        <v>13</v>
      </c>
      <c r="N10" s="18" t="s">
        <v>14</v>
      </c>
      <c r="O10" s="18" t="s">
        <v>15</v>
      </c>
      <c r="P10" s="19" t="s">
        <v>16</v>
      </c>
    </row>
    <row r="11" spans="1:16" x14ac:dyDescent="0.25">
      <c r="A11" s="26" t="s">
        <v>17</v>
      </c>
      <c r="B11" s="27" t="s">
        <v>119</v>
      </c>
      <c r="C11" s="27" t="s">
        <v>18</v>
      </c>
      <c r="D11" s="44" t="s">
        <v>139</v>
      </c>
      <c r="E11" s="27">
        <v>229</v>
      </c>
      <c r="F11" s="28">
        <f>G11*E11</f>
        <v>229</v>
      </c>
      <c r="G11" s="28">
        <v>1</v>
      </c>
      <c r="H11" s="28"/>
      <c r="I11" s="29"/>
      <c r="J11" s="30"/>
      <c r="K11" s="31"/>
      <c r="L11" s="30"/>
      <c r="M11" s="30"/>
      <c r="N11" s="30"/>
      <c r="O11" s="27"/>
      <c r="P11" s="31"/>
    </row>
    <row r="12" spans="1:16" x14ac:dyDescent="0.25">
      <c r="A12" s="2" t="s">
        <v>17</v>
      </c>
      <c r="B12" s="32" t="s">
        <v>119</v>
      </c>
      <c r="C12" s="32" t="s">
        <v>18</v>
      </c>
      <c r="D12" s="45" t="s">
        <v>129</v>
      </c>
      <c r="E12" s="32">
        <f>E13</f>
        <v>420</v>
      </c>
      <c r="F12" s="33">
        <f>G12*E12</f>
        <v>420</v>
      </c>
      <c r="G12" s="33">
        <v>1</v>
      </c>
      <c r="H12" s="33"/>
      <c r="I12" s="34"/>
      <c r="J12" s="35"/>
      <c r="K12" s="3"/>
      <c r="L12" s="35"/>
      <c r="M12" s="35"/>
      <c r="N12" s="35"/>
      <c r="O12" s="32"/>
      <c r="P12" s="3"/>
    </row>
    <row r="13" spans="1:16" x14ac:dyDescent="0.25">
      <c r="A13" s="2" t="s">
        <v>17</v>
      </c>
      <c r="B13" s="32" t="s">
        <v>119</v>
      </c>
      <c r="C13" s="32" t="s">
        <v>19</v>
      </c>
      <c r="D13" s="32" t="s">
        <v>137</v>
      </c>
      <c r="E13" s="32">
        <v>420</v>
      </c>
      <c r="F13" s="33">
        <f>G13*E13</f>
        <v>1680</v>
      </c>
      <c r="G13" s="33">
        <v>4</v>
      </c>
      <c r="H13" s="33"/>
      <c r="I13" s="34"/>
      <c r="J13" s="35"/>
      <c r="K13" s="3"/>
      <c r="L13" s="35"/>
      <c r="M13" s="35"/>
      <c r="N13" s="35"/>
      <c r="O13" s="32"/>
      <c r="P13" s="3"/>
    </row>
    <row r="14" spans="1:16" x14ac:dyDescent="0.25">
      <c r="A14" s="2" t="s">
        <v>17</v>
      </c>
      <c r="B14" s="42" t="s">
        <v>119</v>
      </c>
      <c r="C14" s="32" t="s">
        <v>19</v>
      </c>
      <c r="D14" s="32" t="s">
        <v>136</v>
      </c>
      <c r="E14" s="32">
        <v>480</v>
      </c>
      <c r="F14" s="33">
        <f>G14*E14</f>
        <v>1920</v>
      </c>
      <c r="G14" s="33">
        <v>4</v>
      </c>
      <c r="H14" s="33"/>
      <c r="I14" s="34"/>
      <c r="J14" s="35"/>
      <c r="K14" s="3"/>
      <c r="L14" s="35"/>
      <c r="M14" s="35"/>
      <c r="N14" s="35"/>
      <c r="O14" s="32"/>
      <c r="P14" s="3"/>
    </row>
    <row r="15" spans="1:16" x14ac:dyDescent="0.25">
      <c r="A15" s="2" t="s">
        <v>17</v>
      </c>
      <c r="B15" s="42" t="s">
        <v>119</v>
      </c>
      <c r="C15" s="32" t="s">
        <v>19</v>
      </c>
      <c r="D15" s="32" t="s">
        <v>138</v>
      </c>
      <c r="E15" s="32">
        <v>700</v>
      </c>
      <c r="F15" s="33">
        <f>G15*E15</f>
        <v>2800</v>
      </c>
      <c r="G15" s="33">
        <v>4</v>
      </c>
      <c r="H15" s="33"/>
      <c r="I15" s="34"/>
      <c r="J15" s="35"/>
      <c r="K15" s="3"/>
      <c r="L15" s="35"/>
      <c r="M15" s="35"/>
      <c r="N15" s="35"/>
      <c r="O15" s="32"/>
      <c r="P15" s="3"/>
    </row>
    <row r="16" spans="1:16" x14ac:dyDescent="0.25">
      <c r="A16" s="9" t="s">
        <v>17</v>
      </c>
      <c r="B16" s="8" t="s">
        <v>119</v>
      </c>
      <c r="C16" s="8" t="s">
        <v>20</v>
      </c>
      <c r="D16" s="8" t="s">
        <v>21</v>
      </c>
      <c r="E16" s="8">
        <v>1500</v>
      </c>
      <c r="F16" s="20">
        <f>F13+F14+F15</f>
        <v>6400</v>
      </c>
      <c r="G16" s="21">
        <f>F16/E16</f>
        <v>4.2666666666666666</v>
      </c>
      <c r="H16" s="22">
        <v>5</v>
      </c>
      <c r="I16" s="13">
        <v>23.2</v>
      </c>
      <c r="J16" s="15">
        <f t="shared" ref="J16:J27" si="0">H16*I16</f>
        <v>116</v>
      </c>
      <c r="K16" s="40"/>
      <c r="L16" s="15"/>
      <c r="M16" s="35">
        <f t="shared" ref="M16:M49" si="1">L16*H16</f>
        <v>0</v>
      </c>
      <c r="N16" s="15"/>
      <c r="O16" s="8"/>
      <c r="P16" s="10"/>
    </row>
    <row r="17" spans="1:16" x14ac:dyDescent="0.25">
      <c r="A17" s="2" t="s">
        <v>17</v>
      </c>
      <c r="B17" s="42" t="s">
        <v>119</v>
      </c>
      <c r="C17" s="32" t="s">
        <v>22</v>
      </c>
      <c r="D17" s="32" t="s">
        <v>23</v>
      </c>
      <c r="E17" s="32">
        <v>750</v>
      </c>
      <c r="F17" s="36">
        <f>SUM(F11:F12)</f>
        <v>649</v>
      </c>
      <c r="G17" s="32">
        <f>F17/E17</f>
        <v>0.86533333333333329</v>
      </c>
      <c r="H17" s="37">
        <v>1</v>
      </c>
      <c r="I17" s="34">
        <v>9</v>
      </c>
      <c r="J17" s="35">
        <f t="shared" si="0"/>
        <v>9</v>
      </c>
      <c r="K17" s="41">
        <v>2020</v>
      </c>
      <c r="L17" s="35"/>
      <c r="M17" s="35">
        <f t="shared" si="1"/>
        <v>0</v>
      </c>
      <c r="N17" s="35"/>
      <c r="O17" s="32"/>
      <c r="P17" s="3"/>
    </row>
    <row r="18" spans="1:16" x14ac:dyDescent="0.25">
      <c r="A18" s="11" t="s">
        <v>17</v>
      </c>
      <c r="B18" s="23" t="s">
        <v>119</v>
      </c>
      <c r="C18" s="23" t="s">
        <v>19</v>
      </c>
      <c r="D18" s="23" t="s">
        <v>24</v>
      </c>
      <c r="E18" s="23"/>
      <c r="F18" s="24"/>
      <c r="G18" s="24">
        <v>12</v>
      </c>
      <c r="H18" s="24">
        <v>12</v>
      </c>
      <c r="I18" s="14">
        <v>2</v>
      </c>
      <c r="J18" s="16">
        <f t="shared" si="0"/>
        <v>24</v>
      </c>
      <c r="K18" s="12"/>
      <c r="L18" s="16"/>
      <c r="M18" s="35">
        <f t="shared" si="1"/>
        <v>0</v>
      </c>
      <c r="N18" s="16"/>
      <c r="O18" s="23"/>
      <c r="P18" s="12"/>
    </row>
    <row r="19" spans="1:16" x14ac:dyDescent="0.25">
      <c r="A19" s="2" t="s">
        <v>17</v>
      </c>
      <c r="B19" s="42" t="s">
        <v>119</v>
      </c>
      <c r="C19" s="32" t="s">
        <v>25</v>
      </c>
      <c r="D19" s="32" t="s">
        <v>26</v>
      </c>
      <c r="E19" s="32"/>
      <c r="F19" s="33"/>
      <c r="G19" s="33">
        <v>6</v>
      </c>
      <c r="H19" s="33">
        <v>10</v>
      </c>
      <c r="I19" s="38">
        <v>0.8</v>
      </c>
      <c r="J19" s="35">
        <f t="shared" si="0"/>
        <v>8</v>
      </c>
      <c r="K19" s="46"/>
      <c r="L19" s="35"/>
      <c r="M19" s="35">
        <f t="shared" si="1"/>
        <v>0</v>
      </c>
      <c r="N19" s="35"/>
      <c r="O19" s="32"/>
      <c r="P19" s="3"/>
    </row>
    <row r="20" spans="1:16" x14ac:dyDescent="0.25">
      <c r="A20" s="2" t="s">
        <v>17</v>
      </c>
      <c r="B20" s="42" t="s">
        <v>119</v>
      </c>
      <c r="C20" s="32" t="s">
        <v>25</v>
      </c>
      <c r="D20" s="32" t="s">
        <v>27</v>
      </c>
      <c r="E20" s="32"/>
      <c r="F20" s="33"/>
      <c r="G20" s="33">
        <v>32</v>
      </c>
      <c r="H20" s="33">
        <v>32</v>
      </c>
      <c r="I20" s="34">
        <v>1.03</v>
      </c>
      <c r="J20" s="35">
        <f t="shared" si="0"/>
        <v>32.96</v>
      </c>
      <c r="K20" s="47"/>
      <c r="L20" s="35"/>
      <c r="M20" s="35">
        <f t="shared" si="1"/>
        <v>0</v>
      </c>
      <c r="N20" s="35"/>
      <c r="O20" s="32"/>
      <c r="P20" s="3"/>
    </row>
    <row r="21" spans="1:16" x14ac:dyDescent="0.25">
      <c r="A21" s="2" t="s">
        <v>17</v>
      </c>
      <c r="B21" s="42" t="s">
        <v>119</v>
      </c>
      <c r="C21" s="32" t="s">
        <v>28</v>
      </c>
      <c r="D21" s="32" t="s">
        <v>29</v>
      </c>
      <c r="E21" s="32">
        <v>410</v>
      </c>
      <c r="F21" s="33">
        <v>500</v>
      </c>
      <c r="G21" s="33">
        <v>1</v>
      </c>
      <c r="H21" s="33">
        <v>1</v>
      </c>
      <c r="I21" s="34">
        <v>20</v>
      </c>
      <c r="J21" s="35">
        <f t="shared" si="0"/>
        <v>20</v>
      </c>
      <c r="K21" s="48" t="s">
        <v>61</v>
      </c>
      <c r="L21" s="35"/>
      <c r="M21" s="35">
        <f t="shared" si="1"/>
        <v>0</v>
      </c>
      <c r="N21" s="35"/>
      <c r="O21" s="32"/>
      <c r="P21" s="3"/>
    </row>
    <row r="22" spans="1:16" x14ac:dyDescent="0.25">
      <c r="A22" s="2" t="s">
        <v>17</v>
      </c>
      <c r="B22" s="42" t="s">
        <v>120</v>
      </c>
      <c r="C22" s="42" t="s">
        <v>30</v>
      </c>
      <c r="D22" s="42" t="s">
        <v>124</v>
      </c>
      <c r="E22" s="32">
        <v>40</v>
      </c>
      <c r="F22" s="33"/>
      <c r="G22" s="33">
        <v>12</v>
      </c>
      <c r="H22" s="33">
        <v>3</v>
      </c>
      <c r="I22" s="34">
        <v>3</v>
      </c>
      <c r="J22" s="35">
        <f t="shared" si="0"/>
        <v>9</v>
      </c>
      <c r="K22" s="48" t="s">
        <v>96</v>
      </c>
      <c r="L22" s="35"/>
      <c r="M22" s="35">
        <f t="shared" si="1"/>
        <v>0</v>
      </c>
      <c r="N22" s="35"/>
      <c r="O22" s="32"/>
      <c r="P22" s="3"/>
    </row>
    <row r="23" spans="1:16" x14ac:dyDescent="0.25">
      <c r="A23" s="2" t="s">
        <v>17</v>
      </c>
      <c r="B23" s="42" t="s">
        <v>121</v>
      </c>
      <c r="C23" s="32" t="s">
        <v>30</v>
      </c>
      <c r="D23" s="32" t="s">
        <v>123</v>
      </c>
      <c r="E23" s="32">
        <v>50</v>
      </c>
      <c r="F23" s="33"/>
      <c r="G23" s="33">
        <v>6</v>
      </c>
      <c r="H23" s="33">
        <v>2</v>
      </c>
      <c r="I23" s="34">
        <v>3</v>
      </c>
      <c r="J23" s="35">
        <f t="shared" si="0"/>
        <v>6</v>
      </c>
      <c r="K23" s="48" t="s">
        <v>109</v>
      </c>
      <c r="L23" s="35"/>
      <c r="M23" s="35">
        <f t="shared" si="1"/>
        <v>0</v>
      </c>
      <c r="N23" s="35"/>
      <c r="O23" s="32"/>
      <c r="P23" s="3"/>
    </row>
    <row r="24" spans="1:16" x14ac:dyDescent="0.25">
      <c r="A24" s="2" t="s">
        <v>17</v>
      </c>
      <c r="B24" s="42" t="s">
        <v>121</v>
      </c>
      <c r="C24" s="32" t="s">
        <v>48</v>
      </c>
      <c r="D24" s="32" t="s">
        <v>49</v>
      </c>
      <c r="E24" s="32"/>
      <c r="F24" s="33"/>
      <c r="G24" s="33">
        <v>3</v>
      </c>
      <c r="H24" s="33">
        <v>1</v>
      </c>
      <c r="I24" s="34">
        <v>3</v>
      </c>
      <c r="J24" s="35">
        <f t="shared" si="0"/>
        <v>3</v>
      </c>
      <c r="K24" s="48" t="s">
        <v>50</v>
      </c>
      <c r="L24" s="35"/>
      <c r="M24" s="35">
        <f t="shared" si="1"/>
        <v>0</v>
      </c>
      <c r="N24" s="35"/>
      <c r="O24" s="32"/>
      <c r="P24" s="3"/>
    </row>
    <row r="25" spans="1:16" x14ac:dyDescent="0.25">
      <c r="A25" s="2" t="s">
        <v>17</v>
      </c>
      <c r="B25" s="42" t="s">
        <v>121</v>
      </c>
      <c r="C25" s="42" t="s">
        <v>80</v>
      </c>
      <c r="D25" s="42" t="s">
        <v>84</v>
      </c>
      <c r="E25" s="32" t="s">
        <v>85</v>
      </c>
      <c r="F25" s="33"/>
      <c r="G25" s="33">
        <v>1225</v>
      </c>
      <c r="H25" s="33">
        <v>1225</v>
      </c>
      <c r="I25" s="34">
        <v>0.08</v>
      </c>
      <c r="J25" s="35">
        <f t="shared" si="0"/>
        <v>98</v>
      </c>
      <c r="K25" s="48" t="s">
        <v>83</v>
      </c>
      <c r="L25" s="35">
        <v>0.08</v>
      </c>
      <c r="M25" s="35">
        <f t="shared" si="1"/>
        <v>98</v>
      </c>
      <c r="N25" s="43" t="s">
        <v>83</v>
      </c>
      <c r="O25" s="32"/>
      <c r="P25" s="3"/>
    </row>
    <row r="26" spans="1:16" x14ac:dyDescent="0.25">
      <c r="A26" s="2" t="s">
        <v>17</v>
      </c>
      <c r="B26" s="42" t="s">
        <v>121</v>
      </c>
      <c r="C26" s="42" t="s">
        <v>97</v>
      </c>
      <c r="D26" s="42" t="s">
        <v>98</v>
      </c>
      <c r="E26" s="42">
        <v>30</v>
      </c>
      <c r="F26" s="33"/>
      <c r="G26" s="33">
        <v>3</v>
      </c>
      <c r="H26" s="33">
        <v>2</v>
      </c>
      <c r="I26" s="34">
        <v>2.5</v>
      </c>
      <c r="J26" s="35">
        <f t="shared" si="0"/>
        <v>5</v>
      </c>
      <c r="K26" s="48" t="s">
        <v>99</v>
      </c>
      <c r="L26" s="35"/>
      <c r="M26" s="35">
        <f t="shared" si="1"/>
        <v>0</v>
      </c>
      <c r="N26" s="35"/>
      <c r="O26" s="32"/>
      <c r="P26" s="3"/>
    </row>
    <row r="27" spans="1:16" x14ac:dyDescent="0.25">
      <c r="A27" s="2" t="s">
        <v>17</v>
      </c>
      <c r="B27" s="42" t="s">
        <v>121</v>
      </c>
      <c r="C27" s="42" t="s">
        <v>143</v>
      </c>
      <c r="D27" s="42" t="s">
        <v>144</v>
      </c>
      <c r="E27" s="42">
        <v>310</v>
      </c>
      <c r="F27" s="33"/>
      <c r="G27" s="33">
        <v>1</v>
      </c>
      <c r="H27" s="33">
        <v>1</v>
      </c>
      <c r="I27" s="34">
        <v>40</v>
      </c>
      <c r="J27" s="35">
        <f t="shared" si="0"/>
        <v>40</v>
      </c>
      <c r="K27" s="48" t="s">
        <v>145</v>
      </c>
      <c r="L27" s="35"/>
      <c r="M27" s="35">
        <f t="shared" si="1"/>
        <v>0</v>
      </c>
      <c r="N27" s="35"/>
      <c r="O27" s="32"/>
      <c r="P27" s="3"/>
    </row>
    <row r="28" spans="1:16" x14ac:dyDescent="0.25">
      <c r="A28" s="2" t="s">
        <v>31</v>
      </c>
      <c r="B28" s="42" t="s">
        <v>121</v>
      </c>
      <c r="C28" s="32" t="s">
        <v>35</v>
      </c>
      <c r="D28" s="32" t="s">
        <v>125</v>
      </c>
      <c r="E28" s="32">
        <v>20</v>
      </c>
      <c r="F28" s="33"/>
      <c r="G28" s="33">
        <v>3</v>
      </c>
      <c r="H28" s="33">
        <v>3</v>
      </c>
      <c r="I28" s="34"/>
      <c r="J28" s="35"/>
      <c r="K28" s="48"/>
      <c r="L28" s="35"/>
      <c r="M28" s="35">
        <f t="shared" si="1"/>
        <v>0</v>
      </c>
      <c r="N28" s="35"/>
      <c r="O28" s="32"/>
      <c r="P28" s="3"/>
    </row>
    <row r="29" spans="1:16" x14ac:dyDescent="0.25">
      <c r="A29" s="2" t="s">
        <v>31</v>
      </c>
      <c r="B29" s="42" t="s">
        <v>119</v>
      </c>
      <c r="C29" s="32" t="s">
        <v>32</v>
      </c>
      <c r="D29" s="32" t="s">
        <v>126</v>
      </c>
      <c r="E29" s="32"/>
      <c r="F29" s="33"/>
      <c r="G29" s="33">
        <v>76</v>
      </c>
      <c r="H29" s="33">
        <v>100</v>
      </c>
      <c r="I29" s="34">
        <v>0.11</v>
      </c>
      <c r="J29" s="35">
        <f t="shared" ref="J29:J39" si="2">H29*I29</f>
        <v>11</v>
      </c>
      <c r="K29" s="47"/>
      <c r="L29" s="35"/>
      <c r="M29" s="35">
        <f t="shared" si="1"/>
        <v>0</v>
      </c>
      <c r="N29" s="35"/>
      <c r="O29" s="32"/>
      <c r="P29" s="3"/>
    </row>
    <row r="30" spans="1:16" x14ac:dyDescent="0.25">
      <c r="A30" s="2" t="s">
        <v>31</v>
      </c>
      <c r="B30" s="42" t="s">
        <v>119</v>
      </c>
      <c r="C30" s="32" t="s">
        <v>33</v>
      </c>
      <c r="D30" s="32" t="s">
        <v>127</v>
      </c>
      <c r="E30" s="32"/>
      <c r="F30" s="33"/>
      <c r="G30" s="33">
        <v>0</v>
      </c>
      <c r="H30" s="33">
        <v>50</v>
      </c>
      <c r="I30" s="34">
        <v>0.3</v>
      </c>
      <c r="J30" s="35">
        <f t="shared" si="2"/>
        <v>15</v>
      </c>
      <c r="K30" s="47"/>
      <c r="L30" s="35"/>
      <c r="M30" s="35">
        <f t="shared" si="1"/>
        <v>0</v>
      </c>
      <c r="N30" s="35"/>
      <c r="O30" s="32"/>
      <c r="P30" s="3"/>
    </row>
    <row r="31" spans="1:16" x14ac:dyDescent="0.25">
      <c r="A31" s="2" t="s">
        <v>31</v>
      </c>
      <c r="B31" s="42" t="s">
        <v>119</v>
      </c>
      <c r="C31" s="32" t="s">
        <v>34</v>
      </c>
      <c r="D31" s="32" t="s">
        <v>51</v>
      </c>
      <c r="E31" s="32"/>
      <c r="F31" s="33"/>
      <c r="G31" s="33">
        <v>76</v>
      </c>
      <c r="H31" s="33">
        <v>100</v>
      </c>
      <c r="I31" s="34">
        <v>0.1</v>
      </c>
      <c r="J31" s="35">
        <f t="shared" si="2"/>
        <v>10</v>
      </c>
      <c r="K31" s="47"/>
      <c r="L31" s="35"/>
      <c r="M31" s="35">
        <f t="shared" si="1"/>
        <v>0</v>
      </c>
      <c r="N31" s="35"/>
      <c r="O31" s="32"/>
      <c r="P31" s="3"/>
    </row>
    <row r="32" spans="1:16" x14ac:dyDescent="0.25">
      <c r="A32" s="2" t="s">
        <v>31</v>
      </c>
      <c r="B32" s="32" t="s">
        <v>119</v>
      </c>
      <c r="C32" s="32" t="s">
        <v>35</v>
      </c>
      <c r="D32" s="32" t="s">
        <v>52</v>
      </c>
      <c r="E32" s="32"/>
      <c r="F32" s="33"/>
      <c r="G32" s="33">
        <v>76</v>
      </c>
      <c r="H32" s="33">
        <v>100</v>
      </c>
      <c r="I32" s="34">
        <v>0.21</v>
      </c>
      <c r="J32" s="35">
        <f t="shared" si="2"/>
        <v>21</v>
      </c>
      <c r="K32" s="47"/>
      <c r="L32" s="35"/>
      <c r="M32" s="35">
        <f t="shared" si="1"/>
        <v>0</v>
      </c>
      <c r="N32" s="35"/>
      <c r="O32" s="32"/>
      <c r="P32" s="3">
        <v>7380</v>
      </c>
    </row>
    <row r="33" spans="1:16" x14ac:dyDescent="0.25">
      <c r="A33" s="2" t="s">
        <v>31</v>
      </c>
      <c r="B33" s="32" t="s">
        <v>121</v>
      </c>
      <c r="C33" s="42" t="s">
        <v>35</v>
      </c>
      <c r="D33" s="42" t="s">
        <v>134</v>
      </c>
      <c r="E33" s="32"/>
      <c r="F33" s="33"/>
      <c r="G33" s="33">
        <v>3</v>
      </c>
      <c r="H33" s="33">
        <v>3</v>
      </c>
      <c r="I33" s="34">
        <v>4</v>
      </c>
      <c r="J33" s="35">
        <f t="shared" si="2"/>
        <v>12</v>
      </c>
      <c r="K33" s="48" t="s">
        <v>122</v>
      </c>
      <c r="L33" s="35"/>
      <c r="M33" s="35">
        <f t="shared" si="1"/>
        <v>0</v>
      </c>
      <c r="N33" s="35"/>
      <c r="O33" s="32"/>
      <c r="P33" s="3"/>
    </row>
    <row r="34" spans="1:16" x14ac:dyDescent="0.25">
      <c r="A34" s="2" t="s">
        <v>36</v>
      </c>
      <c r="B34" s="42" t="s">
        <v>130</v>
      </c>
      <c r="C34" s="32" t="s">
        <v>37</v>
      </c>
      <c r="D34" s="32" t="s">
        <v>38</v>
      </c>
      <c r="E34" s="32"/>
      <c r="F34" s="33"/>
      <c r="G34" s="33">
        <v>1</v>
      </c>
      <c r="H34" s="33">
        <v>1</v>
      </c>
      <c r="I34" s="34">
        <v>70</v>
      </c>
      <c r="J34" s="35">
        <f t="shared" si="2"/>
        <v>70</v>
      </c>
      <c r="K34" s="48" t="s">
        <v>39</v>
      </c>
      <c r="L34" s="35"/>
      <c r="M34" s="35">
        <f t="shared" si="1"/>
        <v>0</v>
      </c>
      <c r="N34" s="35"/>
      <c r="O34" s="32"/>
      <c r="P34" s="3"/>
    </row>
    <row r="35" spans="1:16" x14ac:dyDescent="0.25">
      <c r="A35" s="2" t="s">
        <v>36</v>
      </c>
      <c r="B35" s="42" t="s">
        <v>130</v>
      </c>
      <c r="C35" s="42" t="s">
        <v>37</v>
      </c>
      <c r="D35" s="42" t="s">
        <v>88</v>
      </c>
      <c r="E35" s="32"/>
      <c r="F35" s="33"/>
      <c r="G35" s="33">
        <v>1</v>
      </c>
      <c r="H35" s="33">
        <v>0</v>
      </c>
      <c r="I35" s="34">
        <v>71</v>
      </c>
      <c r="J35" s="35">
        <f t="shared" si="2"/>
        <v>0</v>
      </c>
      <c r="K35" s="48" t="s">
        <v>89</v>
      </c>
      <c r="L35" s="35"/>
      <c r="M35" s="35">
        <f t="shared" si="1"/>
        <v>0</v>
      </c>
      <c r="N35" s="35"/>
      <c r="O35" s="32"/>
      <c r="P35" s="3"/>
    </row>
    <row r="36" spans="1:16" x14ac:dyDescent="0.25">
      <c r="A36" s="2" t="s">
        <v>36</v>
      </c>
      <c r="B36" s="42" t="s">
        <v>132</v>
      </c>
      <c r="C36" s="42" t="s">
        <v>86</v>
      </c>
      <c r="D36" s="42" t="s">
        <v>91</v>
      </c>
      <c r="E36" s="32"/>
      <c r="F36" s="33"/>
      <c r="G36" s="33">
        <v>1</v>
      </c>
      <c r="H36" s="33">
        <v>1</v>
      </c>
      <c r="I36" s="34">
        <v>23</v>
      </c>
      <c r="J36" s="35">
        <f t="shared" si="2"/>
        <v>23</v>
      </c>
      <c r="K36" s="48" t="s">
        <v>87</v>
      </c>
      <c r="L36" s="35"/>
      <c r="M36" s="35">
        <f t="shared" si="1"/>
        <v>0</v>
      </c>
      <c r="N36" s="35"/>
      <c r="O36" s="32"/>
      <c r="P36" s="3"/>
    </row>
    <row r="37" spans="1:16" x14ac:dyDescent="0.25">
      <c r="A37" s="2" t="s">
        <v>36</v>
      </c>
      <c r="B37" s="42" t="s">
        <v>130</v>
      </c>
      <c r="C37" s="42" t="s">
        <v>90</v>
      </c>
      <c r="D37" s="42" t="s">
        <v>92</v>
      </c>
      <c r="E37" s="32"/>
      <c r="F37" s="33"/>
      <c r="G37" s="33">
        <v>5</v>
      </c>
      <c r="H37" s="33">
        <v>5</v>
      </c>
      <c r="I37" s="34">
        <v>2</v>
      </c>
      <c r="J37" s="35">
        <f t="shared" si="2"/>
        <v>10</v>
      </c>
      <c r="K37" s="48" t="s">
        <v>93</v>
      </c>
      <c r="L37" s="35"/>
      <c r="M37" s="35">
        <f t="shared" si="1"/>
        <v>0</v>
      </c>
      <c r="N37" s="35"/>
      <c r="O37" s="32"/>
      <c r="P37" s="3"/>
    </row>
    <row r="38" spans="1:16" x14ac:dyDescent="0.25">
      <c r="A38" s="2" t="s">
        <v>36</v>
      </c>
      <c r="B38" s="42" t="s">
        <v>131</v>
      </c>
      <c r="C38" s="42" t="s">
        <v>90</v>
      </c>
      <c r="D38" s="42" t="s">
        <v>94</v>
      </c>
      <c r="E38" s="32"/>
      <c r="F38" s="33"/>
      <c r="G38" s="33">
        <v>1</v>
      </c>
      <c r="H38" s="33">
        <v>1</v>
      </c>
      <c r="I38" s="34">
        <v>7.5</v>
      </c>
      <c r="J38" s="35">
        <f t="shared" si="2"/>
        <v>7.5</v>
      </c>
      <c r="K38" s="48" t="s">
        <v>95</v>
      </c>
      <c r="L38" s="35"/>
      <c r="M38" s="35">
        <f t="shared" si="1"/>
        <v>0</v>
      </c>
      <c r="N38" s="35"/>
      <c r="O38" s="32"/>
      <c r="P38" s="3"/>
    </row>
    <row r="39" spans="1:16" x14ac:dyDescent="0.25">
      <c r="A39" s="2" t="s">
        <v>36</v>
      </c>
      <c r="B39" s="42" t="s">
        <v>131</v>
      </c>
      <c r="C39" s="42" t="s">
        <v>111</v>
      </c>
      <c r="D39" s="42" t="s">
        <v>112</v>
      </c>
      <c r="E39" s="32">
        <v>310</v>
      </c>
      <c r="F39" s="33"/>
      <c r="G39" s="33">
        <v>1</v>
      </c>
      <c r="H39" s="33">
        <v>1</v>
      </c>
      <c r="I39" s="34">
        <v>23.5</v>
      </c>
      <c r="J39" s="35">
        <f t="shared" si="2"/>
        <v>23.5</v>
      </c>
      <c r="K39" s="48" t="s">
        <v>113</v>
      </c>
      <c r="L39" s="35">
        <v>75</v>
      </c>
      <c r="M39" s="35">
        <f t="shared" si="1"/>
        <v>75</v>
      </c>
      <c r="N39" s="25" t="s">
        <v>117</v>
      </c>
      <c r="O39" s="32"/>
      <c r="P39" s="3"/>
    </row>
    <row r="40" spans="1:16" x14ac:dyDescent="0.25">
      <c r="A40" s="2" t="s">
        <v>36</v>
      </c>
      <c r="B40" s="42" t="s">
        <v>132</v>
      </c>
      <c r="C40" s="42" t="s">
        <v>90</v>
      </c>
      <c r="D40" s="42" t="s">
        <v>114</v>
      </c>
      <c r="E40" s="32"/>
      <c r="F40" s="33"/>
      <c r="G40" s="33">
        <v>1</v>
      </c>
      <c r="H40" s="33">
        <v>1</v>
      </c>
      <c r="I40" s="34"/>
      <c r="J40" s="35"/>
      <c r="K40" s="48"/>
      <c r="L40" s="35"/>
      <c r="M40" s="35">
        <f t="shared" si="1"/>
        <v>0</v>
      </c>
      <c r="N40" s="35"/>
      <c r="O40" s="32"/>
      <c r="P40" s="3"/>
    </row>
    <row r="41" spans="1:16" x14ac:dyDescent="0.25">
      <c r="A41" s="2" t="s">
        <v>36</v>
      </c>
      <c r="B41" s="42" t="s">
        <v>131</v>
      </c>
      <c r="C41" s="42" t="s">
        <v>115</v>
      </c>
      <c r="D41" s="42" t="s">
        <v>116</v>
      </c>
      <c r="E41" s="32"/>
      <c r="F41" s="33"/>
      <c r="G41" s="33">
        <v>1</v>
      </c>
      <c r="H41" s="33">
        <v>1</v>
      </c>
      <c r="I41" s="34"/>
      <c r="J41" s="35"/>
      <c r="K41" s="48"/>
      <c r="L41" s="35"/>
      <c r="M41" s="35">
        <f t="shared" si="1"/>
        <v>0</v>
      </c>
      <c r="N41" s="35"/>
      <c r="O41" s="32"/>
      <c r="P41" s="3"/>
    </row>
    <row r="42" spans="1:16" x14ac:dyDescent="0.25">
      <c r="A42" s="2" t="s">
        <v>100</v>
      </c>
      <c r="B42" s="42" t="s">
        <v>133</v>
      </c>
      <c r="C42" s="42" t="s">
        <v>100</v>
      </c>
      <c r="D42" s="42" t="s">
        <v>101</v>
      </c>
      <c r="E42" s="32"/>
      <c r="F42" s="33"/>
      <c r="G42" s="33">
        <v>1</v>
      </c>
      <c r="H42" s="33">
        <v>0</v>
      </c>
      <c r="I42" s="34">
        <v>30</v>
      </c>
      <c r="J42" s="35">
        <f t="shared" ref="J42:J52" si="3">H42*I42</f>
        <v>0</v>
      </c>
      <c r="K42" s="48" t="s">
        <v>102</v>
      </c>
      <c r="L42" s="35"/>
      <c r="M42" s="35">
        <f t="shared" si="1"/>
        <v>0</v>
      </c>
      <c r="N42" s="35"/>
      <c r="O42" s="32"/>
      <c r="P42" s="3"/>
    </row>
    <row r="43" spans="1:16" x14ac:dyDescent="0.25">
      <c r="A43" s="2" t="s">
        <v>100</v>
      </c>
      <c r="B43" s="42" t="s">
        <v>133</v>
      </c>
      <c r="C43" s="42" t="s">
        <v>100</v>
      </c>
      <c r="D43" s="42" t="s">
        <v>103</v>
      </c>
      <c r="E43" s="32"/>
      <c r="F43" s="33"/>
      <c r="G43" s="33">
        <v>1</v>
      </c>
      <c r="H43" s="33">
        <v>0</v>
      </c>
      <c r="I43" s="34">
        <v>90</v>
      </c>
      <c r="J43" s="35">
        <f t="shared" si="3"/>
        <v>0</v>
      </c>
      <c r="K43" s="48" t="s">
        <v>104</v>
      </c>
      <c r="L43" s="35"/>
      <c r="M43" s="35">
        <f t="shared" si="1"/>
        <v>0</v>
      </c>
      <c r="N43" s="35"/>
      <c r="O43" s="32"/>
      <c r="P43" s="3"/>
    </row>
    <row r="44" spans="1:16" x14ac:dyDescent="0.25">
      <c r="A44" s="2" t="s">
        <v>105</v>
      </c>
      <c r="B44" s="42" t="s">
        <v>133</v>
      </c>
      <c r="C44" s="42" t="s">
        <v>105</v>
      </c>
      <c r="D44" s="42" t="s">
        <v>106</v>
      </c>
      <c r="E44" s="32"/>
      <c r="F44" s="33"/>
      <c r="G44" s="33">
        <v>1</v>
      </c>
      <c r="H44" s="33">
        <v>0</v>
      </c>
      <c r="I44" s="34">
        <v>65</v>
      </c>
      <c r="J44" s="35">
        <f t="shared" si="3"/>
        <v>0</v>
      </c>
      <c r="K44" s="48" t="s">
        <v>107</v>
      </c>
      <c r="L44" s="35"/>
      <c r="M44" s="35">
        <f t="shared" si="1"/>
        <v>0</v>
      </c>
      <c r="N44" s="35"/>
      <c r="O44" s="32"/>
      <c r="P44" s="3"/>
    </row>
    <row r="45" spans="1:16" x14ac:dyDescent="0.25">
      <c r="A45" s="2" t="s">
        <v>105</v>
      </c>
      <c r="B45" s="42" t="s">
        <v>133</v>
      </c>
      <c r="C45" s="42" t="s">
        <v>100</v>
      </c>
      <c r="D45" s="42" t="s">
        <v>135</v>
      </c>
      <c r="E45" s="32"/>
      <c r="F45" s="33"/>
      <c r="G45" s="33">
        <v>1</v>
      </c>
      <c r="H45" s="33">
        <v>1</v>
      </c>
      <c r="I45" s="34">
        <v>100</v>
      </c>
      <c r="J45" s="35">
        <f t="shared" si="3"/>
        <v>100</v>
      </c>
      <c r="K45" s="48" t="s">
        <v>108</v>
      </c>
      <c r="L45" s="35"/>
      <c r="M45" s="35">
        <f t="shared" si="1"/>
        <v>0</v>
      </c>
      <c r="N45" s="35"/>
      <c r="O45" s="32"/>
      <c r="P45" s="3"/>
    </row>
    <row r="46" spans="1:16" x14ac:dyDescent="0.25">
      <c r="A46" s="2" t="s">
        <v>40</v>
      </c>
      <c r="B46" s="42"/>
      <c r="C46" s="32" t="s">
        <v>41</v>
      </c>
      <c r="D46" s="32" t="s">
        <v>60</v>
      </c>
      <c r="E46" s="32">
        <v>100</v>
      </c>
      <c r="F46" s="33">
        <v>7000</v>
      </c>
      <c r="G46" s="33"/>
      <c r="H46" s="33">
        <v>1</v>
      </c>
      <c r="I46" s="34">
        <v>39</v>
      </c>
      <c r="J46" s="35">
        <f t="shared" si="3"/>
        <v>39</v>
      </c>
      <c r="K46" s="48" t="s">
        <v>53</v>
      </c>
      <c r="L46" s="35"/>
      <c r="M46" s="35">
        <f t="shared" si="1"/>
        <v>0</v>
      </c>
      <c r="N46" s="35"/>
      <c r="O46" s="32"/>
      <c r="P46" s="3"/>
    </row>
    <row r="47" spans="1:16" x14ac:dyDescent="0.25">
      <c r="A47" s="2" t="s">
        <v>40</v>
      </c>
      <c r="B47" s="42"/>
      <c r="C47" s="32" t="s">
        <v>42</v>
      </c>
      <c r="D47" s="32" t="s">
        <v>56</v>
      </c>
      <c r="E47" s="32"/>
      <c r="F47" s="33"/>
      <c r="G47" s="33">
        <v>10</v>
      </c>
      <c r="H47" s="33">
        <v>10</v>
      </c>
      <c r="I47" s="34">
        <v>4.0999999999999996</v>
      </c>
      <c r="J47" s="35">
        <f t="shared" si="3"/>
        <v>41</v>
      </c>
      <c r="K47" s="48" t="s">
        <v>54</v>
      </c>
      <c r="L47" s="35">
        <v>5.5</v>
      </c>
      <c r="M47" s="35">
        <f t="shared" si="1"/>
        <v>55</v>
      </c>
      <c r="N47" s="25" t="s">
        <v>64</v>
      </c>
      <c r="O47" s="32"/>
      <c r="P47" s="3"/>
    </row>
    <row r="48" spans="1:16" x14ac:dyDescent="0.25">
      <c r="A48" s="2" t="s">
        <v>40</v>
      </c>
      <c r="B48" s="42"/>
      <c r="C48" s="32" t="s">
        <v>42</v>
      </c>
      <c r="D48" s="32" t="s">
        <v>57</v>
      </c>
      <c r="E48" s="32"/>
      <c r="F48" s="33"/>
      <c r="G48" s="33">
        <v>5</v>
      </c>
      <c r="H48" s="33">
        <v>5</v>
      </c>
      <c r="I48" s="34">
        <v>6</v>
      </c>
      <c r="J48" s="35">
        <f t="shared" si="3"/>
        <v>30</v>
      </c>
      <c r="K48" s="48" t="s">
        <v>55</v>
      </c>
      <c r="L48" s="35">
        <v>7</v>
      </c>
      <c r="M48" s="35">
        <f t="shared" si="1"/>
        <v>35</v>
      </c>
      <c r="N48" s="25" t="s">
        <v>63</v>
      </c>
      <c r="O48" s="32"/>
      <c r="P48" s="3"/>
    </row>
    <row r="49" spans="1:16" x14ac:dyDescent="0.25">
      <c r="A49" s="2" t="s">
        <v>40</v>
      </c>
      <c r="B49" s="42"/>
      <c r="C49" s="32" t="s">
        <v>43</v>
      </c>
      <c r="D49" s="32" t="s">
        <v>58</v>
      </c>
      <c r="E49" s="32"/>
      <c r="F49" s="33"/>
      <c r="G49" s="33">
        <v>5</v>
      </c>
      <c r="H49" s="33">
        <v>5</v>
      </c>
      <c r="I49" s="34">
        <v>4</v>
      </c>
      <c r="J49" s="35">
        <f t="shared" si="3"/>
        <v>20</v>
      </c>
      <c r="K49" s="48" t="s">
        <v>59</v>
      </c>
      <c r="L49" s="35">
        <v>6</v>
      </c>
      <c r="M49" s="35">
        <f t="shared" si="1"/>
        <v>30</v>
      </c>
      <c r="N49" s="25" t="s">
        <v>67</v>
      </c>
      <c r="O49" s="32"/>
      <c r="P49" s="3"/>
    </row>
    <row r="50" spans="1:16" x14ac:dyDescent="0.25">
      <c r="A50" s="2" t="s">
        <v>40</v>
      </c>
      <c r="B50" s="42"/>
      <c r="C50" s="32" t="s">
        <v>71</v>
      </c>
      <c r="D50" s="32" t="s">
        <v>44</v>
      </c>
      <c r="E50" s="32">
        <v>200</v>
      </c>
      <c r="F50" s="33">
        <v>600</v>
      </c>
      <c r="G50" s="33">
        <v>3</v>
      </c>
      <c r="H50" s="33">
        <v>3</v>
      </c>
      <c r="I50" s="34">
        <v>15</v>
      </c>
      <c r="J50" s="35">
        <f t="shared" si="3"/>
        <v>45</v>
      </c>
      <c r="K50" s="48" t="s">
        <v>72</v>
      </c>
      <c r="L50" s="35"/>
      <c r="M50" s="35"/>
      <c r="N50" s="35"/>
      <c r="O50" s="32"/>
      <c r="P50" s="3"/>
    </row>
    <row r="51" spans="1:16" x14ac:dyDescent="0.25">
      <c r="A51" s="2" t="s">
        <v>40</v>
      </c>
      <c r="B51" s="32"/>
      <c r="C51" s="32" t="s">
        <v>45</v>
      </c>
      <c r="D51" s="32" t="s">
        <v>65</v>
      </c>
      <c r="E51" s="32"/>
      <c r="F51" s="33"/>
      <c r="G51" s="33">
        <v>3</v>
      </c>
      <c r="H51" s="33">
        <v>3</v>
      </c>
      <c r="I51" s="34">
        <v>11</v>
      </c>
      <c r="J51" s="35">
        <f t="shared" si="3"/>
        <v>33</v>
      </c>
      <c r="K51" s="48"/>
      <c r="L51" s="34">
        <v>11</v>
      </c>
      <c r="M51" s="35">
        <f>L51*H51</f>
        <v>33</v>
      </c>
      <c r="N51" s="25" t="s">
        <v>70</v>
      </c>
      <c r="O51" s="32"/>
      <c r="P51" s="3"/>
    </row>
    <row r="52" spans="1:16" x14ac:dyDescent="0.25">
      <c r="A52" s="2" t="s">
        <v>40</v>
      </c>
      <c r="B52" s="32"/>
      <c r="C52" s="32" t="s">
        <v>45</v>
      </c>
      <c r="D52" s="32" t="s">
        <v>66</v>
      </c>
      <c r="E52" s="32"/>
      <c r="F52" s="33"/>
      <c r="G52" s="33">
        <v>2</v>
      </c>
      <c r="H52" s="33">
        <v>2</v>
      </c>
      <c r="I52" s="34">
        <v>13</v>
      </c>
      <c r="J52" s="35">
        <f t="shared" si="3"/>
        <v>26</v>
      </c>
      <c r="K52" s="48"/>
      <c r="L52" s="34">
        <v>13</v>
      </c>
      <c r="M52" s="35">
        <f>L52*H52</f>
        <v>26</v>
      </c>
      <c r="N52" s="25" t="s">
        <v>69</v>
      </c>
      <c r="O52" s="32"/>
      <c r="P52" s="3"/>
    </row>
    <row r="53" spans="1:16" x14ac:dyDescent="0.25">
      <c r="A53" s="2" t="s">
        <v>73</v>
      </c>
      <c r="B53" s="32" t="s">
        <v>128</v>
      </c>
      <c r="C53" s="42" t="s">
        <v>74</v>
      </c>
      <c r="D53" s="42" t="s">
        <v>78</v>
      </c>
      <c r="E53" s="32"/>
      <c r="F53" s="33"/>
      <c r="G53" s="33">
        <v>1</v>
      </c>
      <c r="H53" s="33">
        <v>1</v>
      </c>
      <c r="I53" s="34"/>
      <c r="J53" s="35"/>
      <c r="K53" s="48"/>
      <c r="L53" s="34"/>
      <c r="M53" s="35"/>
      <c r="N53" s="25"/>
      <c r="O53" s="32"/>
      <c r="P53" s="3"/>
    </row>
    <row r="54" spans="1:16" x14ac:dyDescent="0.25">
      <c r="A54" s="2" t="s">
        <v>73</v>
      </c>
      <c r="B54" s="32" t="s">
        <v>128</v>
      </c>
      <c r="C54" s="42" t="s">
        <v>75</v>
      </c>
      <c r="D54" s="42" t="s">
        <v>79</v>
      </c>
      <c r="E54" s="32"/>
      <c r="F54" s="33"/>
      <c r="G54" s="33">
        <v>2</v>
      </c>
      <c r="H54" s="33">
        <v>2</v>
      </c>
      <c r="I54" s="34"/>
      <c r="J54" s="35"/>
      <c r="K54" s="48"/>
      <c r="L54" s="34"/>
      <c r="M54" s="35"/>
      <c r="N54" s="25"/>
      <c r="O54" s="32"/>
      <c r="P54" s="3"/>
    </row>
    <row r="55" spans="1:16" x14ac:dyDescent="0.25">
      <c r="A55" s="2" t="s">
        <v>73</v>
      </c>
      <c r="B55" s="32" t="s">
        <v>128</v>
      </c>
      <c r="C55" s="42" t="s">
        <v>76</v>
      </c>
      <c r="D55" s="32"/>
      <c r="E55" s="32"/>
      <c r="F55" s="33"/>
      <c r="G55" s="33">
        <v>1</v>
      </c>
      <c r="H55" s="33">
        <v>0</v>
      </c>
      <c r="I55" s="34"/>
      <c r="J55" s="35"/>
      <c r="K55" s="48"/>
      <c r="L55" s="34"/>
      <c r="M55" s="35"/>
      <c r="N55" s="25"/>
      <c r="O55" s="32"/>
      <c r="P55" s="3"/>
    </row>
    <row r="56" spans="1:16" x14ac:dyDescent="0.25">
      <c r="A56" s="2" t="s">
        <v>73</v>
      </c>
      <c r="B56" s="42" t="s">
        <v>128</v>
      </c>
      <c r="C56" s="42" t="s">
        <v>77</v>
      </c>
      <c r="D56" s="32"/>
      <c r="E56" s="32"/>
      <c r="F56" s="33"/>
      <c r="G56" s="33">
        <v>1</v>
      </c>
      <c r="H56" s="33">
        <v>0</v>
      </c>
      <c r="I56" s="34"/>
      <c r="J56" s="35"/>
      <c r="K56" s="48"/>
      <c r="L56" s="34"/>
      <c r="M56" s="35"/>
      <c r="N56" s="25"/>
      <c r="O56" s="32"/>
      <c r="P56" s="3"/>
    </row>
    <row r="57" spans="1:16" x14ac:dyDescent="0.25">
      <c r="A57" s="2" t="s">
        <v>73</v>
      </c>
      <c r="B57" s="42" t="s">
        <v>128</v>
      </c>
      <c r="C57" s="42" t="s">
        <v>140</v>
      </c>
      <c r="D57" s="32"/>
      <c r="E57" s="32"/>
      <c r="F57" s="33"/>
      <c r="G57" s="33">
        <v>1</v>
      </c>
      <c r="H57" s="33">
        <v>1</v>
      </c>
      <c r="I57" s="34"/>
      <c r="J57" s="35"/>
      <c r="K57" s="48"/>
      <c r="L57" s="34"/>
      <c r="M57" s="35"/>
      <c r="N57" s="25"/>
      <c r="O57" s="32"/>
      <c r="P57" s="3"/>
    </row>
    <row r="58" spans="1:16" x14ac:dyDescent="0.25">
      <c r="A58" s="2" t="s">
        <v>73</v>
      </c>
      <c r="B58" s="42" t="s">
        <v>128</v>
      </c>
      <c r="C58" s="42" t="s">
        <v>141</v>
      </c>
      <c r="D58" s="32"/>
      <c r="E58" s="32"/>
      <c r="F58" s="33"/>
      <c r="G58" s="33"/>
      <c r="H58" s="33"/>
      <c r="I58" s="34"/>
      <c r="J58" s="35"/>
      <c r="K58" s="48"/>
      <c r="L58" s="34"/>
      <c r="M58" s="35"/>
      <c r="N58" s="25"/>
      <c r="O58" s="32"/>
      <c r="P58" s="3"/>
    </row>
    <row r="59" spans="1:16" x14ac:dyDescent="0.25">
      <c r="A59" s="2" t="s">
        <v>73</v>
      </c>
      <c r="B59" s="42" t="s">
        <v>128</v>
      </c>
      <c r="C59" s="42" t="s">
        <v>142</v>
      </c>
      <c r="D59" s="32"/>
      <c r="E59" s="32"/>
      <c r="F59" s="33"/>
      <c r="G59" s="33"/>
      <c r="H59" s="33"/>
      <c r="I59" s="34"/>
      <c r="J59" s="35"/>
      <c r="K59" s="48"/>
      <c r="L59" s="34"/>
      <c r="M59" s="35"/>
      <c r="N59" s="25"/>
      <c r="O59" s="32"/>
      <c r="P59" s="3"/>
    </row>
    <row r="60" spans="1:16" ht="15.75" thickBot="1" x14ac:dyDescent="0.3">
      <c r="A60" s="4" t="s">
        <v>46</v>
      </c>
      <c r="B60" s="5"/>
      <c r="C60" s="5" t="s">
        <v>47</v>
      </c>
      <c r="D60" s="5" t="s">
        <v>68</v>
      </c>
      <c r="E60" s="5"/>
      <c r="F60" s="5"/>
      <c r="G60" s="5"/>
      <c r="H60" s="5"/>
      <c r="I60" s="5"/>
      <c r="J60" s="39">
        <f>SUM(J16:J52)</f>
        <v>907.96</v>
      </c>
      <c r="K60" s="49"/>
      <c r="L60" s="39"/>
      <c r="M60" s="39"/>
      <c r="N60" s="39"/>
      <c r="O60" s="5"/>
      <c r="P60" s="6"/>
    </row>
  </sheetData>
  <autoFilter ref="A10:P56" xr:uid="{00000000-0001-0000-0000-000000000000}"/>
  <mergeCells count="2">
    <mergeCell ref="A1:P1"/>
    <mergeCell ref="A2:P2"/>
  </mergeCells>
  <hyperlinks>
    <hyperlink ref="K46" r:id="rId1" xr:uid="{AA6174A7-7F32-4CA5-815C-1D533DDE9F41}"/>
    <hyperlink ref="K47" r:id="rId2" display="Link" xr:uid="{3534C385-06DC-4CA4-9BD2-43314754659B}"/>
    <hyperlink ref="K48" r:id="rId3" display="Link" xr:uid="{182FB9B2-97AA-4C37-B920-E3964DCD972B}"/>
    <hyperlink ref="K49" r:id="rId4" display="Link" xr:uid="{F71A0265-955D-4D26-B211-E32D15EE1D56}"/>
    <hyperlink ref="K50" r:id="rId5" display="Link" xr:uid="{B9C35A18-9E24-41B8-8C22-68FEA326621C}"/>
    <hyperlink ref="N51" r:id="rId6" display="Compact Powerful Motor" xr:uid="{9EFF2727-C3AB-4597-8B26-0F812CAFC429}"/>
    <hyperlink ref="N52" r:id="rId7" xr:uid="{605BE8D7-BA93-4401-9D46-9E08E1D04442}"/>
    <hyperlink ref="K21" r:id="rId8" display="Link" xr:uid="{695B4940-C0A7-4809-BDF2-0C233AA6AE26}"/>
    <hyperlink ref="K23" r:id="rId9" display="2x Length: 45mm 4PC" xr:uid="{6B68950A-869F-4FCE-BC1C-F219E055C5B9}"/>
    <hyperlink ref="K34" r:id="rId10" xr:uid="{24787D90-0D34-481E-9743-F212E75A3881}"/>
    <hyperlink ref="K24" r:id="rId11" xr:uid="{D6A1DF84-384D-40FB-BD4A-701A0F364D79}"/>
    <hyperlink ref="N47" r:id="rId12" display="Gates" xr:uid="{E093F5B4-8BAD-4356-A43B-07E9B513EAC3}"/>
    <hyperlink ref="N48" r:id="rId13" display="Gates" xr:uid="{49D5B23E-126C-4370-A262-C5184F11CAFE}"/>
    <hyperlink ref="N49" r:id="rId14" display="Pulley 20 Tooth 9mm" xr:uid="{27F936CE-C292-435B-B7DE-316A6986F2BD}"/>
    <hyperlink ref="K25" r:id="rId15" xr:uid="{A8C5E0F3-B1FB-4E57-8DD8-1DF57CDC1A28}"/>
    <hyperlink ref="K36" r:id="rId16" xr:uid="{ACB41F0C-D739-4C4C-B9A7-3FBBB0E03C0B}"/>
    <hyperlink ref="K35" r:id="rId17" display="FYSETC Big Dipper" xr:uid="{531DCC85-6FB5-4C6C-8657-8A481CD30069}"/>
    <hyperlink ref="K37" r:id="rId18" display="6pcs Optical Endstop" xr:uid="{0AB90FFF-9946-4F78-93E2-A102C645ECAE}"/>
    <hyperlink ref="K38" r:id="rId19" xr:uid="{1A2B703D-766E-449D-AD03-BDC8990C9635}"/>
    <hyperlink ref="K22" r:id="rId20" xr:uid="{7E1F7424-E58C-4FCB-9D3A-3CB69F34CE9F}"/>
    <hyperlink ref="K26" r:id="rId21" xr:uid="{755FCD6D-D745-447C-AAA6-2D31A19F9A40}"/>
    <hyperlink ref="K42" r:id="rId22" xr:uid="{A90E869A-7328-473A-BA20-82979A845F00}"/>
    <hyperlink ref="K43" r:id="rId23" xr:uid="{37B2932B-CA7B-49AA-9F35-9BCE3D136353}"/>
    <hyperlink ref="K44" r:id="rId24" xr:uid="{BE140B59-D4B8-46C3-B6EC-BEB5F431781F}"/>
    <hyperlink ref="K45" r:id="rId25" xr:uid="{54817A0E-3A4B-42D7-AA92-5C84B2F161F2}"/>
    <hyperlink ref="K39" r:id="rId26" xr:uid="{4F053E16-31A4-458E-B422-7E74FE54E665}"/>
    <hyperlink ref="N39" r:id="rId27" display="Color: 220V 750W" xr:uid="{6A46011B-C1CA-4A88-AD58-75064F9710C4}"/>
    <hyperlink ref="K33" r:id="rId28" xr:uid="{B9B35946-F710-4A9B-AA0F-C3E1EB8A9B02}"/>
    <hyperlink ref="N25" r:id="rId29" xr:uid="{F5DB1B37-0615-45FE-8D85-29C4F7CAFAB1}"/>
    <hyperlink ref="K17" r:id="rId30" location="/56-color-silver_grey_anodized/105-length-750mm" display="https://makersupplies.dk/en/v-slot-profiles/13-v-slot-profiles-20x20-v-slot.html - /56-color-silver_grey_anodized/105-length-750mm" xr:uid="{FAA6EB39-A108-40A3-9A17-8DDFEDA57CD1}"/>
    <hyperlink ref="K27" r:id="rId31" xr:uid="{AB0B8958-9970-4FAA-8724-81774C9EF9F1}"/>
  </hyperlinks>
  <pageMargins left="0.25" right="0.25" top="0.75" bottom="0.75" header="0.3" footer="0.3"/>
  <pageSetup paperSize="9" scale="78" orientation="landscape" r:id="rId32"/>
  <drawing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2022-02-09T08:34:07Z</dcterms:modified>
  <cp:category/>
  <cp:contentStatus/>
</cp:coreProperties>
</file>