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ital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To AEs:
Adjust this date and then save the file as a CSV file.
</t>
      </text>
    </comment>
  </commentList>
</comments>
</file>

<file path=xl/sharedStrings.xml><?xml version="1.0" encoding="utf-8"?>
<sst xmlns="http://schemas.openxmlformats.org/spreadsheetml/2006/main" count="994" uniqueCount="514">
  <si>
    <t>Active</t>
  </si>
  <si>
    <t>Task Name</t>
  </si>
  <si>
    <t>Task Nesting</t>
  </si>
  <si>
    <t>Actual Dates Enabled</t>
  </si>
  <si>
    <t>Actual Start</t>
  </si>
  <si>
    <t>Actual End</t>
  </si>
  <si>
    <t>Planned Dates Enabled</t>
  </si>
  <si>
    <t>Duration</t>
  </si>
  <si>
    <t>Planned Start</t>
  </si>
  <si>
    <t>Planned End</t>
  </si>
  <si>
    <t>Task Type</t>
  </si>
  <si>
    <t>Attached</t>
  </si>
  <si>
    <t>Script</t>
  </si>
  <si>
    <t>Data Source</t>
  </si>
  <si>
    <t>Synchronization ID</t>
  </si>
  <si>
    <t>Display ID</t>
  </si>
  <si>
    <t>Animation</t>
  </si>
  <si>
    <t>Animation Behaviour</t>
  </si>
  <si>
    <t>Provided Progress %</t>
  </si>
  <si>
    <t>Comments</t>
  </si>
  <si>
    <t>Material Cost</t>
  </si>
  <si>
    <t>Labor Cost</t>
  </si>
  <si>
    <t>Equipment Cost</t>
  </si>
  <si>
    <t>Subcontractor Cost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</si>
  <si>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</si>
  <si>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</si>
  <si>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</si>
  <si>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</si>
  <si>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</si>
  <si>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</si>
  <si>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</si>
  <si>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</si>
  <si>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</si>
  <si>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</si>
  <si>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 xml:space="preserve">Site   </t>
  </si>
  <si>
    <t>Scale</t>
  </si>
  <si>
    <t>Existing site/ground</t>
  </si>
  <si>
    <t>100-1</t>
  </si>
  <si>
    <t>Topography</t>
  </si>
  <si>
    <t>Temporary</t>
  </si>
  <si>
    <t>Explicit Selection</t>
  </si>
  <si>
    <t>100-1-1</t>
  </si>
  <si>
    <t>Excavate Site</t>
  </si>
  <si>
    <t>Construct</t>
  </si>
  <si>
    <t>100-1-2</t>
  </si>
  <si>
    <t xml:space="preserve">Mobilize &amp; Secure Site </t>
  </si>
  <si>
    <t>100-2</t>
  </si>
  <si>
    <t>Fence_Chainlink_Reed</t>
  </si>
  <si>
    <t>Sets-&gt;Site-&gt;Fence_Chainlink_Reed</t>
  </si>
  <si>
    <t>100-2-1</t>
  </si>
  <si>
    <t>Construction Trailer</t>
  </si>
  <si>
    <t>Sets-&gt;Site-&gt;Construction Trailer</t>
  </si>
  <si>
    <t>100-2-2</t>
  </si>
  <si>
    <t>Storage Container</t>
  </si>
  <si>
    <t>Sets-&gt;Site-&gt;Storage Container</t>
  </si>
  <si>
    <t>100-2-3</t>
  </si>
  <si>
    <t>Tool Trailer</t>
  </si>
  <si>
    <t>Sets-&gt;Site-&gt;Tool Trailer</t>
  </si>
  <si>
    <t>100-2-4</t>
  </si>
  <si>
    <t>Porta-John</t>
  </si>
  <si>
    <t>Sets-&gt;Site-&gt;Porta-John</t>
  </si>
  <si>
    <t>100-2-5</t>
  </si>
  <si>
    <t>Waste Container</t>
  </si>
  <si>
    <t>Sets-&gt;Site-&gt;Waste_Container</t>
  </si>
  <si>
    <t>100-2-6</t>
  </si>
  <si>
    <t>Pickup Truck</t>
  </si>
  <si>
    <t>Equipment</t>
  </si>
  <si>
    <t>Sets-&gt;Site-&gt;Pick-Up_Truck</t>
  </si>
  <si>
    <t>100-2-7</t>
  </si>
  <si>
    <t>Lay-Down Pad</t>
  </si>
  <si>
    <t>Sets-&gt;Site-&gt;Lay-Down Pad</t>
  </si>
  <si>
    <t>100-2-8</t>
  </si>
  <si>
    <t>Construction Crane</t>
  </si>
  <si>
    <t>Sets-&gt;Site-&gt;Construction_Crane</t>
  </si>
  <si>
    <t>100-2-9</t>
  </si>
  <si>
    <t>Concrete Truck</t>
  </si>
  <si>
    <t>Sets-&gt;Site-&gt;Concrete_Truck</t>
  </si>
  <si>
    <t>100-2-10</t>
  </si>
  <si>
    <t>Concrete Boom Pump Truck</t>
  </si>
  <si>
    <t>Sets-&gt;Site-&gt;Concrete Boom Pump Truck</t>
  </si>
  <si>
    <t>100-2-11</t>
  </si>
  <si>
    <t>Tower Crane</t>
  </si>
  <si>
    <t>100-3</t>
  </si>
  <si>
    <t>TowerCrane-Assemble</t>
  </si>
  <si>
    <t>Equipment-Setup</t>
  </si>
  <si>
    <t>Sets-&gt;Tower_Crane</t>
  </si>
  <si>
    <t>100-3-1</t>
  </si>
  <si>
    <t>TowerCrane-Use</t>
  </si>
  <si>
    <t>100-3-2</t>
  </si>
  <si>
    <t>TowerCrane-Disassemble</t>
  </si>
  <si>
    <t>Demolish</t>
  </si>
  <si>
    <t>100-3-3</t>
  </si>
  <si>
    <t>Structural</t>
  </si>
  <si>
    <t>Structural - Foundation</t>
  </si>
  <si>
    <t>200-1</t>
  </si>
  <si>
    <t>Drill_rig</t>
  </si>
  <si>
    <t>200-1-1</t>
  </si>
  <si>
    <t>Pile Hole Drilling</t>
  </si>
  <si>
    <t>Struct-Fndn-Pile_Pipe</t>
  </si>
  <si>
    <t>Sets-&gt;Structural-&gt;Foundation-&gt;Struct-Fndn-Pile_Pipe</t>
  </si>
  <si>
    <t>200-1-2</t>
  </si>
  <si>
    <t>Struct-Fndn-Pile_Cap</t>
  </si>
  <si>
    <t>Sets-&gt;Structural-&gt;Foundation-&gt;Struct-Fndn-Pile_Cap</t>
  </si>
  <si>
    <t>200-1-3</t>
  </si>
  <si>
    <t>Struct-Fndn-Footings</t>
  </si>
  <si>
    <t>Sets-&gt;Structural-&gt;Foundation-&gt;Struct-Fndn-Footings</t>
  </si>
  <si>
    <t>200-1-4</t>
  </si>
  <si>
    <t>Underslap MEP/Utilities</t>
  </si>
  <si>
    <t>200-1-5</t>
  </si>
  <si>
    <t>Struct-Fndn-Concrete Slabs_Walls_Columns</t>
  </si>
  <si>
    <t>Sets-&gt;Structural-&gt;Foundation-&gt;Struct-Fndn-Concrete Slabs, Walls, Columns</t>
  </si>
  <si>
    <t>200-1-6</t>
  </si>
  <si>
    <t>Backfill Foundations</t>
  </si>
  <si>
    <t>200-1-7</t>
  </si>
  <si>
    <t>Bulldozer</t>
  </si>
  <si>
    <t>Struct-Floor-L1</t>
  </si>
  <si>
    <t>Sets-&gt;Structural-&gt;Floors-&gt;Struct-Floor-L1</t>
  </si>
  <si>
    <t>200-1-8</t>
  </si>
  <si>
    <t xml:space="preserve">Structural - Steel </t>
  </si>
  <si>
    <t>200-2</t>
  </si>
  <si>
    <t>folding_crane</t>
  </si>
  <si>
    <t>200-2-1</t>
  </si>
  <si>
    <t>Struct-Col-BaseL1</t>
  </si>
  <si>
    <t>Sets-&gt;Structural-&gt;Columns-&gt;Struct-Col-BaseL1</t>
  </si>
  <si>
    <t>200-2-2</t>
  </si>
  <si>
    <t>Struct-Framing-L2</t>
  </si>
  <si>
    <t>Sets-&gt;Structural-&gt;Framing-&gt;Struct-Framing-L2</t>
  </si>
  <si>
    <t>200-2-3</t>
  </si>
  <si>
    <t>Struct-Framing-L3</t>
  </si>
  <si>
    <t>Sets-&gt;Structural-&gt;Framing-&gt;Struct-Framing-L3</t>
  </si>
  <si>
    <t>200-2-4</t>
  </si>
  <si>
    <t>Struct-Col-BaseL3</t>
  </si>
  <si>
    <t>Sets-&gt;Structural-&gt;Columns-&gt;Struct-Col-BaseL3</t>
  </si>
  <si>
    <t>200-2-5</t>
  </si>
  <si>
    <t>Struct-Framing-L4</t>
  </si>
  <si>
    <t>Sets-&gt;Structural-&gt;Framing-&gt;Struct-Framing-L4</t>
  </si>
  <si>
    <t>200-2-6</t>
  </si>
  <si>
    <t>Struct-Col-BaseL4</t>
  </si>
  <si>
    <t>Sets-&gt;Structural-&gt;Columns-&gt;Struct-Col-BaseL4</t>
  </si>
  <si>
    <t>200-2-7</t>
  </si>
  <si>
    <t>Struct-Framing-L5</t>
  </si>
  <si>
    <t>Sets-&gt;Structural-&gt;Framing-&gt;Struct-Framing-L5</t>
  </si>
  <si>
    <t>200-2-8</t>
  </si>
  <si>
    <t>Struct-Col-BaseL5</t>
  </si>
  <si>
    <t>Sets-&gt;Structural-&gt;Columns-&gt;Struct-Col-BaseL5</t>
  </si>
  <si>
    <t>200-2-9</t>
  </si>
  <si>
    <t>Struct-Framing-L6</t>
  </si>
  <si>
    <t>Sets-&gt;Structural-&gt;Framing-&gt;Struct-Framing-L6</t>
  </si>
  <si>
    <t>200-2-10</t>
  </si>
  <si>
    <t>Struct-Framing-L7</t>
  </si>
  <si>
    <t>Sets-&gt;Structural-&gt;Framing-&gt;Struct-Framing-L7</t>
  </si>
  <si>
    <t>200-2-11</t>
  </si>
  <si>
    <t>Structural - Floor - Metal Decking and Concrete</t>
  </si>
  <si>
    <t>200-3</t>
  </si>
  <si>
    <t>Struct-Floor-MetalDeck-L2</t>
  </si>
  <si>
    <t>Sets-&gt;Structural-&gt;Floors-&gt;Metal Decking (By Level)-&gt;Struct-Floor-MetalDeck-L2</t>
  </si>
  <si>
    <t>200-3-1</t>
  </si>
  <si>
    <t>Struct-Floor-MetalDeck-L3</t>
  </si>
  <si>
    <t>Sets-&gt;Structural-&gt;Floors-&gt;Metal Decking (By Level)-&gt;Struct-Floor-MetalDeck-L3</t>
  </si>
  <si>
    <t>200-3-2</t>
  </si>
  <si>
    <t>Struct-Floor-MetalDeck-L4</t>
  </si>
  <si>
    <t>Sets-&gt;Structural-&gt;Floors-&gt;Metal Decking (By Level)-&gt;Struct-Floor-MetalDeck-L4</t>
  </si>
  <si>
    <t>200-3-3</t>
  </si>
  <si>
    <t>Struct-Floor-MetalDeck-L5</t>
  </si>
  <si>
    <t>Sets-&gt;Structural-&gt;Floors-&gt;Metal Decking (By Level)-&gt;Struct-Floor-MetalDeck-L5</t>
  </si>
  <si>
    <t>200-3-4</t>
  </si>
  <si>
    <t>Struct-Floor-MetalDeck-L6</t>
  </si>
  <si>
    <t>Sets-&gt;Structural-&gt;Floors-&gt;Metal Decking (By Level)-&gt;Struct-Floor-MetalDeck-L6</t>
  </si>
  <si>
    <t>200-3-5</t>
  </si>
  <si>
    <t>Struct-Floor-MetalDeck-L7</t>
  </si>
  <si>
    <t>Sets-&gt;Structural-&gt;Floors-&gt;Metal Decking (By Level)-&gt;Struct-Floor-MetalDeck-L7</t>
  </si>
  <si>
    <t>200-3-6</t>
  </si>
  <si>
    <t>Struct-Floor-Concrete-L2</t>
  </si>
  <si>
    <t>Sets-&gt;Structural-&gt;Floors-&gt;Concrete (By Level)-&gt;Struct-Floor-Concrete-L2</t>
  </si>
  <si>
    <t>200-3-7</t>
  </si>
  <si>
    <t>Struct-Floor-Concrete-L3</t>
  </si>
  <si>
    <t>Sets-&gt;Structural-&gt;Floors-&gt;Concrete (By Level)-&gt;Struct-Floor-Concrete-L3</t>
  </si>
  <si>
    <t>200-3-8</t>
  </si>
  <si>
    <t>Struct-Floor-Concrete-L4</t>
  </si>
  <si>
    <t>Sets-&gt;Structural-&gt;Floors-&gt;Concrete (By Level)-&gt;Struct-Floor-Concrete-L4</t>
  </si>
  <si>
    <t>200-3-9</t>
  </si>
  <si>
    <t>Struct-Floor-Concrete-L5</t>
  </si>
  <si>
    <t>Sets-&gt;Structural-&gt;Floors-&gt;Concrete (By Level)-&gt;Struct-Floor-Concrete-L5</t>
  </si>
  <si>
    <t>200-3-10</t>
  </si>
  <si>
    <t>Struct-Floor-Concrete-L6</t>
  </si>
  <si>
    <t>Sets-&gt;Structural-&gt;Floors-&gt;Concrete (By Level)-&gt;Struct-Floor-Concrete-L6</t>
  </si>
  <si>
    <t>200-3-11</t>
  </si>
  <si>
    <t>Struct-Floor-Concrete-L7</t>
  </si>
  <si>
    <t>Sets-&gt;Structural-&gt;Floors-&gt;Concrete (By Level)-&gt;Struct-Floor-Concrete-L7</t>
  </si>
  <si>
    <t>200-3-12</t>
  </si>
  <si>
    <t>Dock Stairs</t>
  </si>
  <si>
    <t>200-4</t>
  </si>
  <si>
    <t>Struct-Dock_StairSteps</t>
  </si>
  <si>
    <t>Sets-&gt;Structural-&gt;Dock Stairs-&gt;Struct-Dock_StairSteps</t>
  </si>
  <si>
    <t>200-4-1</t>
  </si>
  <si>
    <t>Struct-Dock_Railing</t>
  </si>
  <si>
    <t>Sets-&gt;Structural-&gt;Dock Stairs-&gt;Struct-Dock_Railing</t>
  </si>
  <si>
    <t>200-4-2</t>
  </si>
  <si>
    <t>Architectural</t>
  </si>
  <si>
    <t>Exterior</t>
  </si>
  <si>
    <t>300-1</t>
  </si>
  <si>
    <t>Walls</t>
  </si>
  <si>
    <t>300-1-1</t>
  </si>
  <si>
    <t>Scaffolding</t>
  </si>
  <si>
    <t>Sets-&gt;Site-&gt;Scaffolding</t>
  </si>
  <si>
    <t>3101-1</t>
  </si>
  <si>
    <t>Arch-Ext-Wall-L1</t>
  </si>
  <si>
    <t>Sets-&gt;Architectural-&gt;Exterior-&gt;Walls-&gt;Arch-Ext-Wall-L1</t>
  </si>
  <si>
    <t>3101-2</t>
  </si>
  <si>
    <t>Arch-Ext-Wall-L2</t>
  </si>
  <si>
    <t>Sets-&gt;Architectural-&gt;Exterior-&gt;Walls-&gt;Arch-Ext-Wall-L2</t>
  </si>
  <si>
    <t>3101-3</t>
  </si>
  <si>
    <t>Arch-Ext-Wall-L3</t>
  </si>
  <si>
    <t>Sets-&gt;Architectural-&gt;Exterior-&gt;Walls-&gt;Arch-Ext-Wall-L3</t>
  </si>
  <si>
    <t>3101-4</t>
  </si>
  <si>
    <t>Arch-Ext-Wall-L4</t>
  </si>
  <si>
    <t>Sets-&gt;Architectural-&gt;Exterior-&gt;Walls-&gt;Arch-Ext-Wall-L4</t>
  </si>
  <si>
    <t>3101-5</t>
  </si>
  <si>
    <t>Arch-Ext-Wall-L5</t>
  </si>
  <si>
    <t>Sets-&gt;Architectural-&gt;Exterior-&gt;Walls-&gt;Arch-Ext-Wall-L5</t>
  </si>
  <si>
    <t>3101-6</t>
  </si>
  <si>
    <t>Arch-Ext-Wall-L6</t>
  </si>
  <si>
    <t>Sets-&gt;Architectural-&gt;Exterior-&gt;Walls-&gt;Arch-Ext-Wall-L6</t>
  </si>
  <si>
    <t>3101-7</t>
  </si>
  <si>
    <t>Arch-Ext-Wall-L7</t>
  </si>
  <si>
    <t>Sets-&gt;Architectural-&gt;Exterior-&gt;Walls-&gt;Arch-Ext-Wall-L7</t>
  </si>
  <si>
    <t>3101-8</t>
  </si>
  <si>
    <t>Arch-Ext-BeamSoffit+Enclosure</t>
  </si>
  <si>
    <t>Sets-&gt;Architectural-&gt;Exterior-&gt;Arch-Ext-BeamSoffit+Enclosure</t>
  </si>
  <si>
    <t>3101-9</t>
  </si>
  <si>
    <t>Curtain Walls and Windows</t>
  </si>
  <si>
    <t>300-1-2</t>
  </si>
  <si>
    <t>Arch-Ext-CurtWall_Windows-L1</t>
  </si>
  <si>
    <t>Sets-&gt;Architectural-&gt;Exterior-&gt;Curtain Walls and Windows-&gt;Arch-Ext-CurtWall_Windows-L1</t>
  </si>
  <si>
    <t>3102-1</t>
  </si>
  <si>
    <t>Arch-Ext-CurtWall_Windows-L2</t>
  </si>
  <si>
    <t>Sets-&gt;Architectural-&gt;Exterior-&gt;Curtain Walls and Windows-&gt;Arch-Ext-CurtWall_Windows-L2</t>
  </si>
  <si>
    <t>3102-2</t>
  </si>
  <si>
    <t>Arch-Ext-CurtWall-L3</t>
  </si>
  <si>
    <t>Sets-&gt;Architectural-&gt;Exterior-&gt;Curtain Walls and Windows-&gt;Arch-Ext-CurtWall-L3</t>
  </si>
  <si>
    <t>3102-4</t>
  </si>
  <si>
    <t>Arch-Ext-CurtWall-L4</t>
  </si>
  <si>
    <t>Sets-&gt;Architectural-&gt;Exterior-&gt;Curtain Walls and Windows-&gt;Arch-Ext-CurtWall-L4</t>
  </si>
  <si>
    <t>3102-5</t>
  </si>
  <si>
    <t>Arch-Ext-CurtWall-L5</t>
  </si>
  <si>
    <t>Sets-&gt;Architectural-&gt;Exterior-&gt;Curtain Walls and Windows-&gt;Arch-Ext-CurtWall-L5</t>
  </si>
  <si>
    <t>3102-6</t>
  </si>
  <si>
    <t>Arch-Ext-CurtWall-L6</t>
  </si>
  <si>
    <t>Sets-&gt;Architectural-&gt;Exterior-&gt;Curtain Walls and Windows-&gt;Arch-Ext-CurtWall-L6</t>
  </si>
  <si>
    <t>3102-7</t>
  </si>
  <si>
    <t>Columns and Sweeps</t>
  </si>
  <si>
    <t>300-1-3</t>
  </si>
  <si>
    <t>Arch-Ext-Col_Sweeps-L1+L2</t>
  </si>
  <si>
    <t>Sets-&gt;Architectural-&gt;Exterior-&gt;Columns and Sweeps-&gt;Arch-Ext-Col_Sweeps-L1+L2</t>
  </si>
  <si>
    <t>300-1-3-1</t>
  </si>
  <si>
    <t>Doors</t>
  </si>
  <si>
    <t>300-1-4</t>
  </si>
  <si>
    <t>Arch-Ext-Doors-L1</t>
  </si>
  <si>
    <t>Sets-&gt;Architectural-&gt;Exterior-&gt;Doors-&gt;Arch-Ext-Doors-L1</t>
  </si>
  <si>
    <t>300-1-4-1</t>
  </si>
  <si>
    <t>Arch-Ext-Doors-L6</t>
  </si>
  <si>
    <t>Sets-&gt;Architectural-&gt;Exterior-&gt;Doors-&gt;Arch-Ext-Doors-L6</t>
  </si>
  <si>
    <t>300-1-4-2</t>
  </si>
  <si>
    <t>Arch-Ext-Doors-L7</t>
  </si>
  <si>
    <t>Sets-&gt;Architectural-&gt;Exterior-&gt;Doors-&gt;Arch-Ext-Doors-L7</t>
  </si>
  <si>
    <t>300-1-4-3</t>
  </si>
  <si>
    <t>Roof</t>
  </si>
  <si>
    <t>300-1-5</t>
  </si>
  <si>
    <t>Arch-Ext-Louver-L6+7</t>
  </si>
  <si>
    <t>Sets-&gt;Architectural-&gt;Exterior-&gt;Arch-Ext-Louver-L6+7</t>
  </si>
  <si>
    <t>300-1-5-1</t>
  </si>
  <si>
    <t>Arch-Ext-Roof-L2</t>
  </si>
  <si>
    <t>Sets-&gt;Architectural-&gt;Exterior-&gt;Roof-&gt;By Level-&gt;Arch-Ext-Roof-L2</t>
  </si>
  <si>
    <t>300-1-5-2</t>
  </si>
  <si>
    <t>Arch-Ext-Roof-L3</t>
  </si>
  <si>
    <t>Sets-&gt;Architectural-&gt;Exterior-&gt;Roof-&gt;By Level-&gt;Arch-Ext-Roof-L3</t>
  </si>
  <si>
    <t>300-1-5-3</t>
  </si>
  <si>
    <t>Arch-Ext-Roof-L4</t>
  </si>
  <si>
    <t>Sets-&gt;Architectural-&gt;Exterior-&gt;Roof-&gt;By Level-&gt;Arch-Ext-Roof-L4</t>
  </si>
  <si>
    <t>300-1-5-4</t>
  </si>
  <si>
    <t>Arch-Ext-Roof-L5</t>
  </si>
  <si>
    <t>Sets-&gt;Architectural-&gt;Exterior-&gt;Roof-&gt;By Level-&gt;Arch-Ext-Roof-L5</t>
  </si>
  <si>
    <t>300-1-5-5</t>
  </si>
  <si>
    <t>Arch-Ext-Roof-L6</t>
  </si>
  <si>
    <t>Sets-&gt;Architectural-&gt;Exterior-&gt;Roof-&gt;By Level-&gt;Arch-Ext-Roof-L6</t>
  </si>
  <si>
    <t>300-1-5-6</t>
  </si>
  <si>
    <t>Arch-Ext-Roof-L7</t>
  </si>
  <si>
    <t>Sets-&gt;Architectural-&gt;Exterior-&gt;Roof-&gt;By Level-&gt;Arch-Ext-Roof-L7</t>
  </si>
  <si>
    <t>300-1-5-7</t>
  </si>
  <si>
    <t>Courtyard</t>
  </si>
  <si>
    <t>300-1-6</t>
  </si>
  <si>
    <t>Arch-Ext-Roof_Plantings</t>
  </si>
  <si>
    <t>Sets-&gt;Architectural-&gt;Exterior-&gt;Roof-&gt;Courtyard-&gt;Arch-Ext-Roof_Plantings</t>
  </si>
  <si>
    <t>300-1-6-1</t>
  </si>
  <si>
    <t>Arch-Ext-Roof_ParkBenches</t>
  </si>
  <si>
    <t>Sets-&gt;Architectural-&gt;Exterior-&gt;Roof-&gt;Courtyard-&gt;Arch-Ext-Roof_ParkBenches</t>
  </si>
  <si>
    <t>300-1-6-2</t>
  </si>
  <si>
    <t>Arch-Helipad</t>
  </si>
  <si>
    <t>Sets-&gt;Architectural-&gt;Exterior-&gt;Roof-&gt;Arch-Helipad</t>
  </si>
  <si>
    <t>300-1-6-3</t>
  </si>
  <si>
    <t>Interior</t>
  </si>
  <si>
    <t>300-2</t>
  </si>
  <si>
    <t>Arch-Int-Elevators</t>
  </si>
  <si>
    <t>Sets-&gt;Architectural-&gt;Interior-&gt;Arch-Int-Elevators</t>
  </si>
  <si>
    <t>300-2-1</t>
  </si>
  <si>
    <t>Arch-Int-WaterFountain</t>
  </si>
  <si>
    <t>Sets-&gt;Architectural-&gt;Interior-&gt;Arch-Int-WaterFountain</t>
  </si>
  <si>
    <t>300-2-2</t>
  </si>
  <si>
    <t>Arch-Int-FixedWindows</t>
  </si>
  <si>
    <t>Sets-&gt;Architectural-&gt;Interior-&gt;Arch-Int-FixedWindows</t>
  </si>
  <si>
    <t>300-2-3</t>
  </si>
  <si>
    <t>Arch-Int-Casework+Counters+InfoDesk</t>
  </si>
  <si>
    <t>Sets-&gt;Architectural-&gt;Interior-&gt;Arch-Int-Casework+Counters+InfoDesk</t>
  </si>
  <si>
    <t>300-2-4</t>
  </si>
  <si>
    <t>Arch-Int-Stairs+Railings</t>
  </si>
  <si>
    <t>Sets-&gt;Architectural-&gt;Interior-&gt;Arch-Int-Stairs+Railings</t>
  </si>
  <si>
    <t>300-2-5</t>
  </si>
  <si>
    <t>Arch-Int-Atrium Railings</t>
  </si>
  <si>
    <t>Sets-&gt;Architectural-&gt;Interior-&gt;Arch-Int-Atrium Railings</t>
  </si>
  <si>
    <t>300-2-6</t>
  </si>
  <si>
    <t>300-2-7</t>
  </si>
  <si>
    <t>Arch-Int-Wall-L1</t>
  </si>
  <si>
    <t>Sets-&gt;Architectural-&gt;Interior-&gt;Walls-&gt;Arch-Int-Wall-L1</t>
  </si>
  <si>
    <t>300-2-7-1</t>
  </si>
  <si>
    <t>Arch-Int-Wall-L2</t>
  </si>
  <si>
    <t>Sets-&gt;Architectural-&gt;Interior-&gt;Walls-&gt;Arch-Int-Wall-L2</t>
  </si>
  <si>
    <t>300-2-7-2</t>
  </si>
  <si>
    <t>Arch-Int-Wall-L3</t>
  </si>
  <si>
    <t>Sets-&gt;Architectural-&gt;Interior-&gt;Walls-&gt;Arch-Int-Wall-L3</t>
  </si>
  <si>
    <t>300-2-7-3</t>
  </si>
  <si>
    <t>Arch-Int-Wall-L4</t>
  </si>
  <si>
    <t>Sets-&gt;Architectural-&gt;Interior-&gt;Walls-&gt;Arch-Int-Wall-L4</t>
  </si>
  <si>
    <t>300-2-7-4</t>
  </si>
  <si>
    <t>Arch-Int-Wall-L5</t>
  </si>
  <si>
    <t>Sets-&gt;Architectural-&gt;Interior-&gt;Walls-&gt;Arch-Int-Wall-L5</t>
  </si>
  <si>
    <t>300-2-7-5</t>
  </si>
  <si>
    <t>Arch-Int-Wall-L6</t>
  </si>
  <si>
    <t>Sets-&gt;Architectural-&gt;Interior-&gt;Walls-&gt;Arch-Int-Wall-L6</t>
  </si>
  <si>
    <t>300-2-7-6</t>
  </si>
  <si>
    <t>300-2-8</t>
  </si>
  <si>
    <t>Arch-Int-Doors-L1</t>
  </si>
  <si>
    <t>Sets-&gt;Architectural-&gt;Interior-&gt;Doors-&gt;Arch-Int-Doors-L1</t>
  </si>
  <si>
    <t>300-2-8-1</t>
  </si>
  <si>
    <t>Arch-Int-Doors-L2</t>
  </si>
  <si>
    <t>Sets-&gt;Architectural-&gt;Interior-&gt;Doors-&gt;Arch-Int-Doors-L2</t>
  </si>
  <si>
    <t>300-2-8-2</t>
  </si>
  <si>
    <t>Arch-Int-Doors-L3</t>
  </si>
  <si>
    <t>Sets-&gt;Architectural-&gt;Interior-&gt;Doors-&gt;Arch-Int-Doors-L3</t>
  </si>
  <si>
    <t>300-2-8-3</t>
  </si>
  <si>
    <t>Arch-Int-Doors-L4</t>
  </si>
  <si>
    <t>Sets-&gt;Architectural-&gt;Interior-&gt;Doors-&gt;Arch-Int-Doors-L4</t>
  </si>
  <si>
    <t>300-2-8-4</t>
  </si>
  <si>
    <t>Arch-Int-Doors-L5</t>
  </si>
  <si>
    <t>Sets-&gt;Architectural-&gt;Interior-&gt;Doors-&gt;Arch-Int-Doors-L5</t>
  </si>
  <si>
    <t>300-2-8-5</t>
  </si>
  <si>
    <t>Arch-Int-Doors-L6</t>
  </si>
  <si>
    <t>Sets-&gt;Architectural-&gt;Interior-&gt;Doors-&gt;Arch-Int-Doors-L6</t>
  </si>
  <si>
    <t>300-2-8-6</t>
  </si>
  <si>
    <t>Ceilings</t>
  </si>
  <si>
    <t>300-2-9</t>
  </si>
  <si>
    <t>Arch-Int-Ceiling-L1</t>
  </si>
  <si>
    <t>Sets-&gt;Architectural-&gt;Interior-&gt;Ceilings-&gt;Arch-Int-Ceiling-L1</t>
  </si>
  <si>
    <t>300-2-9-1</t>
  </si>
  <si>
    <t>Arch-Int-Ceiling-L2</t>
  </si>
  <si>
    <t>Sets-&gt;Architectural-&gt;Interior-&gt;Ceilings-&gt;Arch-Int-Ceiling-L2</t>
  </si>
  <si>
    <t>300-2-9-2</t>
  </si>
  <si>
    <t>Arch-Int-Ceiling-L3</t>
  </si>
  <si>
    <t>Sets-&gt;Architectural-&gt;Interior-&gt;Ceilings-&gt;Arch-Int-Ceiling-L3</t>
  </si>
  <si>
    <t>300-2-9-3</t>
  </si>
  <si>
    <t>Arch-Int-Ceiling-L4</t>
  </si>
  <si>
    <t>Sets-&gt;Architectural-&gt;Interior-&gt;Ceilings-&gt;Arch-Int-Ceiling-L4</t>
  </si>
  <si>
    <t>300-2-9-4</t>
  </si>
  <si>
    <t>Arch-Int-Ceiling-L5</t>
  </si>
  <si>
    <t>Sets-&gt;Architectural-&gt;Interior-&gt;Ceilings-&gt;Arch-Int-Ceiling-L5</t>
  </si>
  <si>
    <t>300-2-9-5</t>
  </si>
  <si>
    <t>Plumbing Fixtures</t>
  </si>
  <si>
    <t>300-2-10</t>
  </si>
  <si>
    <t>Arch-Int-GrabBar+Stalls-All Levels</t>
  </si>
  <si>
    <t>Sets-&gt;Architectural-&gt;Interior-&gt;Plumbing-&gt;Arch-Int-GrabBar+Stalls-All Levels</t>
  </si>
  <si>
    <t>300-2-10-1</t>
  </si>
  <si>
    <t>Furniture</t>
  </si>
  <si>
    <t>300-2-11</t>
  </si>
  <si>
    <t>Arch-Int-Dining_Tables+Chairs</t>
  </si>
  <si>
    <t>Sets-&gt;Architectural-&gt;Interior-&gt;Furniture-&gt;Arch-Int-Dining_Tables+Chairs</t>
  </si>
  <si>
    <t>300-2-11-1</t>
  </si>
  <si>
    <t>Arch-Int-LectureRm_Tables+Chairs</t>
  </si>
  <si>
    <t>Sets-&gt;Architectural-&gt;Interior-&gt;Furniture-&gt;Arch-Int-LectureRm_Tables+Chairs</t>
  </si>
  <si>
    <t>300-2-11-2</t>
  </si>
  <si>
    <t>Arch-Solar Panels</t>
  </si>
  <si>
    <t>Sets-&gt;Architectural-&gt;Arch-Solar Panels</t>
  </si>
  <si>
    <t>300-2-12</t>
  </si>
  <si>
    <t>Arch-Wind Turbines</t>
  </si>
  <si>
    <t>Sets-&gt;Architectural-&gt;Arch-Wind Turbines</t>
  </si>
  <si>
    <t>300-2-13</t>
  </si>
  <si>
    <t>Life_Flight_Helicopter</t>
  </si>
  <si>
    <t>Sets-&gt;Architectural-&gt;Life_Flight_Helicopter</t>
  </si>
  <si>
    <t>300-2-14</t>
  </si>
  <si>
    <t>Semi Trucks</t>
  </si>
  <si>
    <t>Sets-&gt;Architectural-&gt;Semi Trucks</t>
  </si>
  <si>
    <t>300-2-15</t>
  </si>
  <si>
    <t>Electrical</t>
  </si>
  <si>
    <t>Elect-Equip,Tray,Conduit</t>
  </si>
  <si>
    <t>Sets-&gt;Electrical-&gt;Elect-Equip,Tray,Conduit</t>
  </si>
  <si>
    <t>400-1</t>
  </si>
  <si>
    <t>Elect-Motors</t>
  </si>
  <si>
    <t>Sets-&gt;Electrical-&gt;Elect-Motors</t>
  </si>
  <si>
    <t>400-2</t>
  </si>
  <si>
    <t>Elect-Receptacles-All</t>
  </si>
  <si>
    <t>Sets-&gt;Electrical-&gt;Elect-Receptacles</t>
  </si>
  <si>
    <t>400-3</t>
  </si>
  <si>
    <t>Elect-LightFixtures-All</t>
  </si>
  <si>
    <t>Sets-&gt;Electrical-&gt;Elect-LightFixtures</t>
  </si>
  <si>
    <t>400-4</t>
  </si>
  <si>
    <t>Elect-NurseCallDevices</t>
  </si>
  <si>
    <t>Sets-&gt;Electrical-&gt;Elect-NurseCallDevices</t>
  </si>
  <si>
    <t>400-5</t>
  </si>
  <si>
    <t>Elect-DataOutlet</t>
  </si>
  <si>
    <t>Sets-&gt;Electrical-&gt;Elect-DataOutlet</t>
  </si>
  <si>
    <t>400-6</t>
  </si>
  <si>
    <t>HVAC</t>
  </si>
  <si>
    <t>HVAC-Rooftop-Equip</t>
  </si>
  <si>
    <t>Sets-&gt;HVAC-&gt;HVAC-Rooftop-Equip</t>
  </si>
  <si>
    <t>500-1</t>
  </si>
  <si>
    <t>HVAC-Rooftop-Ducts+Pipes</t>
  </si>
  <si>
    <t>Sets-&gt;HVAC-&gt;HVAC-Rooftop-Ducts+Pipes</t>
  </si>
  <si>
    <t>500-2</t>
  </si>
  <si>
    <t>HVAC-Ducts-L5</t>
  </si>
  <si>
    <t>Sets-&gt;HVAC-&gt;HVAC-Ducts-L5</t>
  </si>
  <si>
    <t>500-3</t>
  </si>
  <si>
    <t>HVAC-Ducts-L4</t>
  </si>
  <si>
    <t>Sets-&gt;HVAC-&gt;HVAC-Ducts-L4</t>
  </si>
  <si>
    <t>500-4</t>
  </si>
  <si>
    <t>HVAC-Ducts-L3</t>
  </si>
  <si>
    <t>Sets-&gt;HVAC-&gt;HVAC-Ducts-L3</t>
  </si>
  <si>
    <t>500-5</t>
  </si>
  <si>
    <t>HVAC-Ducts-L2</t>
  </si>
  <si>
    <t>Sets-&gt;HVAC-&gt;HVAC-Ducts-L2</t>
  </si>
  <si>
    <t>500-6</t>
  </si>
  <si>
    <t>HVAC-Ducts-L1</t>
  </si>
  <si>
    <t>Sets-&gt;HVAC-&gt;HVAC-Ducts-L1</t>
  </si>
  <si>
    <t>500-7</t>
  </si>
  <si>
    <t>HVAC-Diffusers</t>
  </si>
  <si>
    <t>Sets-&gt;HVAC-&gt;HVAC-Diffusers</t>
  </si>
  <si>
    <t>500-8</t>
  </si>
  <si>
    <t>Mech-Pipes_MedGasOutlet-L1-L5</t>
  </si>
  <si>
    <t>Sets-&gt;HVAC-&gt;HVAC-Pipes_MedGasOutlet-L1-L5</t>
  </si>
  <si>
    <t>500-9</t>
  </si>
  <si>
    <t>Plumbing</t>
  </si>
  <si>
    <t>Piping and Fittings</t>
  </si>
  <si>
    <t>600-1</t>
  </si>
  <si>
    <t>Plumb-Pipe+Fittings-L1</t>
  </si>
  <si>
    <t>Sets-&gt;Plumbing-&gt;Piping and Fittings-&gt;Plumb-Pipe+Fittings-L1</t>
  </si>
  <si>
    <t>600-1-1</t>
  </si>
  <si>
    <t>Plumb-Pipe+Fittings-L2</t>
  </si>
  <si>
    <t>Sets-&gt;Plumbing-&gt;Piping and Fittings-&gt;Plumb-Pipe+Fittings-L2</t>
  </si>
  <si>
    <t>600-1-2</t>
  </si>
  <si>
    <t>Plumb-Pipe+Fittings-L3</t>
  </si>
  <si>
    <t>Sets-&gt;Plumbing-&gt;Piping and Fittings-&gt;Plumb-Pipe+Fittings-L3</t>
  </si>
  <si>
    <t>600-1-3</t>
  </si>
  <si>
    <t>Plumb-Pipe+Fittings-L4</t>
  </si>
  <si>
    <t>Sets-&gt;Plumbing-&gt;Piping and Fittings-&gt;Plumb-Pipe+Fittings-L4</t>
  </si>
  <si>
    <t>600-1-4</t>
  </si>
  <si>
    <t>Plumb-Pipe+Fittings-L5</t>
  </si>
  <si>
    <t>Sets-&gt;Plumbing-&gt;Piping and Fittings-&gt;Plumb-Pipe+Fittings-L5</t>
  </si>
  <si>
    <t>600-1-5</t>
  </si>
  <si>
    <t>Fixtures</t>
  </si>
  <si>
    <t>600-2</t>
  </si>
  <si>
    <t>Plumb-Fixtures-L1</t>
  </si>
  <si>
    <t>Sets-&gt;Plumbing-&gt;Fixtures-&gt;Plumb-Fixtures-L1</t>
  </si>
  <si>
    <t>600-2-1</t>
  </si>
  <si>
    <t>Plumb-Fixtures-L2</t>
  </si>
  <si>
    <t>Sets-&gt;Plumbing-&gt;Fixtures-&gt;Plumb-Fixtures-L2</t>
  </si>
  <si>
    <t>600-2-2</t>
  </si>
  <si>
    <t>Plumb-Fixtures-L3</t>
  </si>
  <si>
    <t>Sets-&gt;Plumbing-&gt;Fixtures-&gt;Plumb-Fixtures-L3</t>
  </si>
  <si>
    <t>600-2-3</t>
  </si>
  <si>
    <t>Plumb-Fixtures-L4</t>
  </si>
  <si>
    <t>Sets-&gt;Plumbing-&gt;Fixtures-&gt;Plumb-Fixtures-L4</t>
  </si>
  <si>
    <t>600-2-4</t>
  </si>
  <si>
    <t>Plumb-Fixtures-L5</t>
  </si>
  <si>
    <t>Sets-&gt;Plumbing-&gt;Fixtures-&gt;Plumb-Fixtures-L5</t>
  </si>
  <si>
    <t>600-2-5</t>
  </si>
  <si>
    <t>Fire Alarm and Sprinkler</t>
  </si>
  <si>
    <t>Sprinkler</t>
  </si>
  <si>
    <t>700-1</t>
  </si>
  <si>
    <t>Sprinkler-L1</t>
  </si>
  <si>
    <t>Sets-&gt;Sprinkler-&gt;Sprinkler-L1</t>
  </si>
  <si>
    <t>700-1-1</t>
  </si>
  <si>
    <t>Sprinkler-L2</t>
  </si>
  <si>
    <t>Sets-&gt;Sprinkler-&gt;Sprinkler-L2</t>
  </si>
  <si>
    <t>700-1-2</t>
  </si>
  <si>
    <t>Sprinkler-L3</t>
  </si>
  <si>
    <t>Sets-&gt;Sprinkler-&gt;Sprinkler-L3</t>
  </si>
  <si>
    <t>700-1-3</t>
  </si>
  <si>
    <t>Sprinkler-L4</t>
  </si>
  <si>
    <t>Sets-&gt;Sprinkler-&gt;Sprinkler-L4</t>
  </si>
  <si>
    <t>700-1-4</t>
  </si>
  <si>
    <t>Sprinkler-L5</t>
  </si>
  <si>
    <t>Sets-&gt;Sprinkler-&gt;Sprinkler-L5</t>
  </si>
  <si>
    <t>700-1-5</t>
  </si>
  <si>
    <t>Fire Alarm</t>
  </si>
  <si>
    <t>700-2</t>
  </si>
  <si>
    <t>FireAlarm-Control_Panels</t>
  </si>
  <si>
    <t>Sets-&gt;Fire Alarm-&gt;FireAlarm-Control_Panels</t>
  </si>
  <si>
    <t>700-2-1</t>
  </si>
  <si>
    <t>FireAlarm-Horn Strobes</t>
  </si>
  <si>
    <t>Sets-&gt;Fire Alarm-&gt;FireAlarm-Horn Strobes</t>
  </si>
  <si>
    <t>700-2-2</t>
  </si>
  <si>
    <t>FireAlarm-Smoke Detectors</t>
  </si>
  <si>
    <t>Sets-&gt;Fire Alarm-&gt;FireAlarm-Smoke Detectors</t>
  </si>
  <si>
    <t>700-2-3</t>
  </si>
  <si>
    <t>FireAlarm-Pull Stations</t>
  </si>
  <si>
    <t>Sets-&gt;Fire Alarm-&gt;FireAlarm-Pull Stations</t>
  </si>
  <si>
    <t>700-2-4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</si>
</sst>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i/>
      <sz val="11.0"/>
      <color rgb="FF000000"/>
      <name val="Calibri"/>
    </font>
    <font>
      <sz val="11.0"/>
      <name val="Calibri"/>
    </font>
    <font/>
    <font>
      <i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14" xfId="0" applyAlignment="1" applyFont="1" applyNumberFormat="1">
      <alignment shrinkToFit="0" wrapText="1"/>
    </xf>
    <xf borderId="0" fillId="0" fontId="0" numFmtId="0" xfId="0" applyAlignment="1" applyFont="1">
      <alignment horizontal="left" shrinkToFit="0" wrapText="1"/>
    </xf>
    <xf borderId="1" fillId="2" fontId="0" numFmtId="2" xfId="0" applyAlignment="1" applyBorder="1" applyFill="1" applyFont="1" applyNumberFormat="1">
      <alignment shrinkToFit="0" wrapText="1"/>
    </xf>
    <xf borderId="1" fillId="3" fontId="1" numFmtId="0" xfId="0" applyBorder="1" applyFill="1" applyFont="1"/>
    <xf borderId="1" fillId="3" fontId="0" numFmtId="14" xfId="0" applyBorder="1" applyFont="1" applyNumberFormat="1"/>
    <xf borderId="1" fillId="3" fontId="0" numFmtId="0" xfId="0" applyBorder="1" applyFont="1"/>
    <xf borderId="1" fillId="4" fontId="2" numFmtId="14" xfId="0" applyBorder="1" applyFill="1" applyFont="1" applyNumberFormat="1"/>
    <xf borderId="1" fillId="3" fontId="0" numFmtId="0" xfId="0" applyAlignment="1" applyBorder="1" applyFont="1">
      <alignment horizontal="left"/>
    </xf>
    <xf borderId="1" fillId="3" fontId="0" numFmtId="10" xfId="0" applyBorder="1" applyFont="1" applyNumberFormat="1"/>
    <xf borderId="1" fillId="3" fontId="0" numFmtId="2" xfId="0" applyBorder="1" applyFont="1" applyNumberFormat="1"/>
    <xf borderId="1" fillId="3" fontId="0" numFmtId="164" xfId="0" applyBorder="1" applyFont="1" applyNumberFormat="1"/>
    <xf borderId="1" fillId="5" fontId="3" numFmtId="0" xfId="0" applyBorder="1" applyFill="1" applyFont="1"/>
    <xf borderId="1" fillId="5" fontId="0" numFmtId="14" xfId="0" applyBorder="1" applyFont="1" applyNumberFormat="1"/>
    <xf borderId="1" fillId="5" fontId="0" numFmtId="0" xfId="0" applyBorder="1" applyFont="1"/>
    <xf borderId="1" fillId="5" fontId="0" numFmtId="0" xfId="0" applyAlignment="1" applyBorder="1" applyFont="1">
      <alignment horizontal="left"/>
    </xf>
    <xf borderId="1" fillId="5" fontId="0" numFmtId="10" xfId="0" applyBorder="1" applyFont="1" applyNumberFormat="1"/>
    <xf borderId="1" fillId="5" fontId="0" numFmtId="2" xfId="0" applyBorder="1" applyFont="1" applyNumberFormat="1"/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 horizontal="left"/>
    </xf>
    <xf borderId="0" fillId="0" fontId="0" numFmtId="10" xfId="0" applyFont="1" applyNumberFormat="1"/>
    <xf borderId="0" fillId="0" fontId="0" numFmtId="2" xfId="0" applyFont="1" applyNumberFormat="1"/>
    <xf borderId="0" fillId="0" fontId="4" numFmtId="2" xfId="0" applyFont="1" applyNumberFormat="1"/>
    <xf borderId="0" fillId="0" fontId="5" numFmtId="0" xfId="0" applyAlignment="1" applyFont="1">
      <alignment readingOrder="0"/>
    </xf>
    <xf borderId="1" fillId="5" fontId="6" numFmtId="0" xfId="0" applyBorder="1" applyFont="1"/>
    <xf borderId="0" fillId="0" fontId="4" numFmtId="0" xfId="0" applyFont="1"/>
    <xf borderId="0" fillId="0" fontId="0" numFmtId="164" xfId="0" applyFont="1" applyNumberFormat="1"/>
    <xf borderId="1" fillId="6" fontId="0" numFmtId="0" xfId="0" applyBorder="1" applyFill="1" applyFont="1"/>
    <xf borderId="1" fillId="6" fontId="0" numFmtId="14" xfId="0" applyBorder="1" applyFont="1" applyNumberFormat="1"/>
    <xf borderId="1" fillId="6" fontId="0" numFmtId="0" xfId="0" applyAlignment="1" applyBorder="1" applyFont="1">
      <alignment horizontal="left"/>
    </xf>
    <xf borderId="1" fillId="6" fontId="0" numFmtId="10" xfId="0" applyBorder="1" applyFont="1" applyNumberFormat="1"/>
    <xf borderId="1" fillId="6" fontId="0" numFmtId="2" xfId="0" applyBorder="1" applyFont="1" applyNumberForma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8.71"/>
    <col customWidth="1" min="2" max="2" width="43.14"/>
    <col customWidth="1" min="3" max="3" width="23.0"/>
    <col customWidth="1" min="4" max="4" width="16.0"/>
    <col customWidth="1" min="5" max="6" width="15.86"/>
    <col customWidth="1" min="7" max="7" width="9.14"/>
    <col customWidth="1" min="8" max="8" width="8.71"/>
    <col customWidth="1" min="9" max="9" width="15.86"/>
    <col customWidth="1" min="10" max="10" width="18.71"/>
    <col customWidth="1" min="11" max="11" width="22.0"/>
    <col customWidth="1" min="12" max="12" width="79.0"/>
    <col customWidth="1" min="13" max="13" width="8.43"/>
    <col customWidth="1" min="14" max="14" width="20.14"/>
    <col customWidth="1" min="15" max="15" width="18.29"/>
    <col customWidth="1" min="16" max="16" width="9.71"/>
    <col customWidth="1" min="17" max="17" width="16.0"/>
    <col customWidth="1" min="18" max="18" width="15.71"/>
    <col customWidth="1" min="19" max="19" width="11.43"/>
    <col customWidth="1" min="20" max="20" width="12.86"/>
    <col customWidth="1" min="21" max="21" width="12.71"/>
    <col customWidth="1" min="22" max="22" width="12.0"/>
    <col customWidth="1" min="23" max="23" width="15.14"/>
    <col customWidth="1" min="24" max="24" width="17.86"/>
    <col customWidth="1" min="25" max="25" width="16.0"/>
    <col customWidth="1" min="26" max="26" width="12.57"/>
    <col customWidth="1" min="27" max="34" width="8.71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>
        <v>1.0</v>
      </c>
      <c r="B2" s="5" t="s">
        <v>34</v>
      </c>
      <c r="C2" s="5">
        <v>0.0</v>
      </c>
      <c r="D2" s="5"/>
      <c r="E2" s="6"/>
      <c r="F2" s="6"/>
      <c r="G2" s="5">
        <v>1.0</v>
      </c>
      <c r="H2" s="7"/>
      <c r="I2" s="8">
        <v>41276.0</v>
      </c>
      <c r="J2" s="6"/>
      <c r="K2" s="7"/>
      <c r="L2" s="7"/>
      <c r="M2" s="7"/>
      <c r="N2" s="7"/>
      <c r="O2" s="9">
        <v>100.0</v>
      </c>
      <c r="P2" s="9">
        <v>100.0</v>
      </c>
      <c r="Q2" s="7"/>
      <c r="R2" s="7" t="s">
        <v>35</v>
      </c>
      <c r="S2" s="10">
        <v>0.0</v>
      </c>
      <c r="T2" s="7">
        <v>0.0</v>
      </c>
      <c r="U2" s="11"/>
      <c r="V2" s="11"/>
      <c r="W2" s="11"/>
      <c r="X2" s="11"/>
      <c r="Y2" s="12"/>
      <c r="Z2" s="7"/>
      <c r="AA2" s="7"/>
      <c r="AB2" s="7"/>
      <c r="AC2" s="7"/>
      <c r="AD2" s="7"/>
      <c r="AE2" s="7"/>
      <c r="AF2" s="7"/>
      <c r="AG2" s="7"/>
      <c r="AH2" s="7"/>
    </row>
    <row r="3">
      <c r="A3">
        <v>1.0</v>
      </c>
      <c r="B3" s="13" t="s">
        <v>36</v>
      </c>
      <c r="C3" s="13">
        <v>1.0</v>
      </c>
      <c r="D3" s="13"/>
      <c r="E3" s="14"/>
      <c r="F3" s="14"/>
      <c r="G3" s="13"/>
      <c r="H3" s="15"/>
      <c r="I3" s="14"/>
      <c r="J3" s="14"/>
      <c r="K3" s="15"/>
      <c r="L3" s="15"/>
      <c r="M3" s="15"/>
      <c r="N3" s="15"/>
      <c r="O3" s="16" t="s">
        <v>37</v>
      </c>
      <c r="P3" s="16" t="s">
        <v>37</v>
      </c>
      <c r="Q3" s="15"/>
      <c r="R3" s="15" t="s">
        <v>35</v>
      </c>
      <c r="S3" s="17">
        <v>0.0</v>
      </c>
      <c r="T3" s="15">
        <v>0.0</v>
      </c>
      <c r="U3" s="18"/>
      <c r="V3" s="18"/>
      <c r="W3" s="18"/>
      <c r="X3" s="18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>
      <c r="A4">
        <v>1.0</v>
      </c>
      <c r="B4" t="s">
        <v>38</v>
      </c>
      <c r="C4">
        <v>2.0</v>
      </c>
      <c r="D4" s="19">
        <v>1.0</v>
      </c>
      <c r="E4" s="20"/>
      <c r="F4" s="20"/>
      <c r="G4" s="19">
        <v>1.0</v>
      </c>
      <c r="H4">
        <v>360.0</v>
      </c>
      <c r="I4" s="20">
        <f>I2</f>
        <v>41276</v>
      </c>
      <c r="J4" s="20">
        <f t="shared" ref="J4:J5" si="1">I4+H4</f>
        <v>41636</v>
      </c>
      <c r="K4" t="s">
        <v>39</v>
      </c>
      <c r="L4" t="s">
        <v>40</v>
      </c>
      <c r="O4" s="21" t="s">
        <v>41</v>
      </c>
      <c r="P4" s="21" t="s">
        <v>41</v>
      </c>
      <c r="R4" t="s">
        <v>35</v>
      </c>
      <c r="S4" s="22">
        <v>0.0</v>
      </c>
      <c r="T4">
        <v>0.0</v>
      </c>
      <c r="U4" s="23"/>
      <c r="V4" s="23"/>
      <c r="W4" s="23"/>
      <c r="X4" s="23"/>
    </row>
    <row r="5">
      <c r="A5" s="19"/>
      <c r="B5" s="19" t="s">
        <v>42</v>
      </c>
      <c r="C5" s="19">
        <v>2.0</v>
      </c>
      <c r="D5" s="19">
        <v>1.0</v>
      </c>
      <c r="E5" s="20"/>
      <c r="F5" s="20"/>
      <c r="G5" s="19">
        <v>1.0</v>
      </c>
      <c r="H5" s="19">
        <v>10.0</v>
      </c>
      <c r="I5" s="20">
        <f>I7</f>
        <v>41276</v>
      </c>
      <c r="J5" s="20">
        <f t="shared" si="1"/>
        <v>41286</v>
      </c>
      <c r="K5" s="19" t="s">
        <v>43</v>
      </c>
      <c r="L5" s="19"/>
      <c r="M5" s="19"/>
      <c r="N5" s="19"/>
      <c r="O5" s="21" t="s">
        <v>44</v>
      </c>
      <c r="P5" s="21" t="s">
        <v>44</v>
      </c>
      <c r="Q5" s="19"/>
      <c r="R5" s="19" t="s">
        <v>35</v>
      </c>
      <c r="S5" s="22">
        <v>0.0</v>
      </c>
      <c r="T5" s="19"/>
      <c r="U5" s="24">
        <v>224997.0</v>
      </c>
      <c r="V5" s="24">
        <v>45000.0</v>
      </c>
      <c r="W5" s="23">
        <v>400000.0</v>
      </c>
      <c r="X5" s="23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>
      <c r="A6">
        <v>1.0</v>
      </c>
      <c r="B6" s="13" t="s">
        <v>45</v>
      </c>
      <c r="C6" s="13">
        <v>1.0</v>
      </c>
      <c r="D6" s="13"/>
      <c r="E6" s="14"/>
      <c r="F6" s="14"/>
      <c r="G6" s="13"/>
      <c r="H6" s="15"/>
      <c r="I6" s="14"/>
      <c r="J6" s="14"/>
      <c r="K6" s="15"/>
      <c r="L6" s="15"/>
      <c r="M6" s="15"/>
      <c r="N6" s="15"/>
      <c r="O6" s="16" t="s">
        <v>46</v>
      </c>
      <c r="P6" s="16" t="s">
        <v>46</v>
      </c>
      <c r="Q6" s="15"/>
      <c r="R6" s="15" t="s">
        <v>35</v>
      </c>
      <c r="S6" s="17">
        <v>0.0</v>
      </c>
      <c r="T6" s="15">
        <v>0.0</v>
      </c>
      <c r="U6" s="18"/>
      <c r="V6" s="18"/>
      <c r="W6" s="18"/>
      <c r="X6" s="18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>
      <c r="A7">
        <v>1.0</v>
      </c>
      <c r="B7" t="s">
        <v>47</v>
      </c>
      <c r="C7">
        <v>2.0</v>
      </c>
      <c r="D7" s="19">
        <v>1.0</v>
      </c>
      <c r="E7" s="20">
        <f>I7-5</f>
        <v>41271</v>
      </c>
      <c r="F7" s="20">
        <f>J7+0.375</f>
        <v>41706.375</v>
      </c>
      <c r="G7" s="19">
        <v>1.0</v>
      </c>
      <c r="H7">
        <v>430.0</v>
      </c>
      <c r="I7" s="20">
        <f>I2</f>
        <v>41276</v>
      </c>
      <c r="J7" s="20">
        <f t="shared" ref="J7:J9" si="2">I7+H7</f>
        <v>41706</v>
      </c>
      <c r="K7" t="s">
        <v>39</v>
      </c>
      <c r="L7" s="25" t="s">
        <v>48</v>
      </c>
      <c r="O7" s="21" t="s">
        <v>49</v>
      </c>
      <c r="P7" s="21" t="s">
        <v>49</v>
      </c>
      <c r="R7" t="s">
        <v>35</v>
      </c>
      <c r="S7" s="22">
        <v>0.0</v>
      </c>
      <c r="T7">
        <v>0.0</v>
      </c>
      <c r="U7" s="23">
        <v>120000.0</v>
      </c>
      <c r="V7" s="23">
        <v>50000.0</v>
      </c>
      <c r="W7" s="23">
        <v>0.0</v>
      </c>
      <c r="X7" s="23">
        <v>0.0</v>
      </c>
    </row>
    <row r="8">
      <c r="A8">
        <v>1.0</v>
      </c>
      <c r="B8" t="s">
        <v>50</v>
      </c>
      <c r="C8">
        <v>2.0</v>
      </c>
      <c r="D8" s="19">
        <v>1.0</v>
      </c>
      <c r="E8" s="20">
        <f>I8-5.92</f>
        <v>41275.08</v>
      </c>
      <c r="F8" s="20">
        <f>J8+0.25</f>
        <v>41731.25</v>
      </c>
      <c r="G8" s="19">
        <v>1.0</v>
      </c>
      <c r="H8">
        <v>450.0</v>
      </c>
      <c r="I8" s="20">
        <f>I5+H5/2</f>
        <v>41281</v>
      </c>
      <c r="J8" s="20">
        <f t="shared" si="2"/>
        <v>41731</v>
      </c>
      <c r="K8" t="s">
        <v>39</v>
      </c>
      <c r="L8" s="25" t="s">
        <v>51</v>
      </c>
      <c r="O8" s="21" t="s">
        <v>52</v>
      </c>
      <c r="P8" s="21" t="s">
        <v>52</v>
      </c>
      <c r="R8" t="s">
        <v>35</v>
      </c>
      <c r="S8" s="22">
        <v>0.0</v>
      </c>
      <c r="T8">
        <v>0.0</v>
      </c>
      <c r="U8" s="23"/>
      <c r="V8" s="23">
        <v>0.0</v>
      </c>
      <c r="W8" s="23">
        <v>455000.0</v>
      </c>
      <c r="X8" s="23">
        <v>0.0</v>
      </c>
    </row>
    <row r="9">
      <c r="A9">
        <v>1.0</v>
      </c>
      <c r="B9" t="s">
        <v>53</v>
      </c>
      <c r="C9">
        <v>2.0</v>
      </c>
      <c r="D9" s="19">
        <v>1.0</v>
      </c>
      <c r="E9" s="20">
        <f>I9-6.8</f>
        <v>41274.2</v>
      </c>
      <c r="F9" s="20">
        <f t="shared" ref="F9:F10" si="3">J9+0.08</f>
        <v>41711.08</v>
      </c>
      <c r="G9" s="19">
        <v>1.0</v>
      </c>
      <c r="H9">
        <v>430.0</v>
      </c>
      <c r="I9" s="20">
        <f>I8</f>
        <v>41281</v>
      </c>
      <c r="J9" s="20">
        <f t="shared" si="2"/>
        <v>41711</v>
      </c>
      <c r="K9" t="s">
        <v>39</v>
      </c>
      <c r="L9" s="25" t="s">
        <v>54</v>
      </c>
      <c r="O9" s="21" t="s">
        <v>55</v>
      </c>
      <c r="P9" s="21" t="s">
        <v>55</v>
      </c>
      <c r="R9" t="s">
        <v>35</v>
      </c>
      <c r="S9" s="22">
        <v>0.0</v>
      </c>
      <c r="T9">
        <v>0.0</v>
      </c>
      <c r="U9" s="23"/>
      <c r="V9" s="23">
        <v>0.0</v>
      </c>
      <c r="W9" s="23">
        <v>525000.0</v>
      </c>
      <c r="X9" s="23">
        <v>0.0</v>
      </c>
    </row>
    <row r="10">
      <c r="A10">
        <v>1.0</v>
      </c>
      <c r="B10" t="s">
        <v>56</v>
      </c>
      <c r="C10">
        <v>2.0</v>
      </c>
      <c r="D10" s="19">
        <v>1.0</v>
      </c>
      <c r="E10" s="20">
        <f>I10-5</f>
        <v>41276</v>
      </c>
      <c r="F10" s="20">
        <f t="shared" si="3"/>
        <v>41842.08</v>
      </c>
      <c r="G10" s="19">
        <v>1.0</v>
      </c>
      <c r="H10">
        <f t="shared" ref="H10:H12" si="4">J10-I10</f>
        <v>561</v>
      </c>
      <c r="I10" s="20">
        <f>I8</f>
        <v>41281</v>
      </c>
      <c r="J10" s="20">
        <f>J131-2</f>
        <v>41842</v>
      </c>
      <c r="K10" t="s">
        <v>39</v>
      </c>
      <c r="L10" s="25" t="s">
        <v>57</v>
      </c>
      <c r="O10" s="21" t="s">
        <v>58</v>
      </c>
      <c r="P10" s="21" t="s">
        <v>58</v>
      </c>
      <c r="R10" t="s">
        <v>35</v>
      </c>
      <c r="S10" s="22">
        <v>0.0</v>
      </c>
      <c r="T10">
        <v>0.0</v>
      </c>
      <c r="U10" s="23"/>
      <c r="V10" s="23">
        <v>0.0</v>
      </c>
      <c r="W10" s="23">
        <v>400000.0</v>
      </c>
      <c r="X10" s="23">
        <v>0.0</v>
      </c>
    </row>
    <row r="11">
      <c r="A11">
        <v>1.0</v>
      </c>
      <c r="B11" t="s">
        <v>59</v>
      </c>
      <c r="C11">
        <v>2.0</v>
      </c>
      <c r="D11" s="19">
        <v>1.0</v>
      </c>
      <c r="E11" s="20">
        <f>I11-2.65</f>
        <v>41278.35</v>
      </c>
      <c r="F11" s="20">
        <f>E11+0.04</f>
        <v>41278.39</v>
      </c>
      <c r="G11" s="19">
        <v>1.0</v>
      </c>
      <c r="H11" s="19">
        <f t="shared" si="4"/>
        <v>561</v>
      </c>
      <c r="I11" s="20">
        <f>I8</f>
        <v>41281</v>
      </c>
      <c r="J11" s="20">
        <f>J131-2</f>
        <v>41842</v>
      </c>
      <c r="K11" t="s">
        <v>39</v>
      </c>
      <c r="L11" s="25" t="s">
        <v>60</v>
      </c>
      <c r="O11" s="21" t="s">
        <v>61</v>
      </c>
      <c r="P11" s="21" t="s">
        <v>61</v>
      </c>
      <c r="R11" t="s">
        <v>35</v>
      </c>
      <c r="S11" s="22">
        <v>0.0</v>
      </c>
      <c r="T11">
        <v>0.0</v>
      </c>
      <c r="U11" s="23"/>
      <c r="V11" s="23">
        <v>0.0</v>
      </c>
      <c r="W11" s="23">
        <v>25000.0</v>
      </c>
      <c r="X11" s="23">
        <v>0.0</v>
      </c>
    </row>
    <row r="12">
      <c r="A12">
        <v>1.0</v>
      </c>
      <c r="B12" t="s">
        <v>62</v>
      </c>
      <c r="C12">
        <v>2.0</v>
      </c>
      <c r="D12" s="19">
        <v>1.0</v>
      </c>
      <c r="E12" s="20">
        <f>I12-2.7</f>
        <v>41278.3</v>
      </c>
      <c r="F12" s="20">
        <f>J12+0.04</f>
        <v>41842.04</v>
      </c>
      <c r="G12" s="19">
        <v>1.0</v>
      </c>
      <c r="H12" s="19">
        <f t="shared" si="4"/>
        <v>561</v>
      </c>
      <c r="I12" s="20">
        <f>I8</f>
        <v>41281</v>
      </c>
      <c r="J12" s="20">
        <f>J131-2</f>
        <v>41842</v>
      </c>
      <c r="K12" t="s">
        <v>39</v>
      </c>
      <c r="L12" s="25" t="s">
        <v>63</v>
      </c>
      <c r="O12" s="21" t="s">
        <v>64</v>
      </c>
      <c r="P12" s="21" t="s">
        <v>64</v>
      </c>
      <c r="R12" t="s">
        <v>35</v>
      </c>
      <c r="S12" s="22">
        <v>0.0</v>
      </c>
      <c r="T12">
        <v>0.0</v>
      </c>
      <c r="U12" s="23"/>
      <c r="V12" s="23">
        <v>0.0</v>
      </c>
      <c r="W12" s="23">
        <v>560000.0</v>
      </c>
      <c r="X12" s="23">
        <v>0.0</v>
      </c>
    </row>
    <row r="13">
      <c r="A13">
        <v>1.0</v>
      </c>
      <c r="B13" t="s">
        <v>65</v>
      </c>
      <c r="C13">
        <v>2.0</v>
      </c>
      <c r="D13" s="19">
        <v>1.0</v>
      </c>
      <c r="E13" s="20">
        <f>I13-7</f>
        <v>41271</v>
      </c>
      <c r="F13" s="20"/>
      <c r="G13" s="19">
        <v>1.0</v>
      </c>
      <c r="H13">
        <v>430.0</v>
      </c>
      <c r="I13" s="20">
        <f>I7+2</f>
        <v>41278</v>
      </c>
      <c r="J13" s="20">
        <f t="shared" ref="J13:J15" si="5">I13+H13</f>
        <v>41708</v>
      </c>
      <c r="K13" t="s">
        <v>66</v>
      </c>
      <c r="L13" s="25" t="s">
        <v>67</v>
      </c>
      <c r="O13" s="21" t="s">
        <v>68</v>
      </c>
      <c r="P13" s="21" t="s">
        <v>68</v>
      </c>
      <c r="R13" t="s">
        <v>35</v>
      </c>
      <c r="S13" s="22">
        <v>0.0</v>
      </c>
      <c r="T13">
        <v>0.0</v>
      </c>
      <c r="U13" s="23">
        <v>300000.0</v>
      </c>
      <c r="V13" s="23">
        <v>0.0</v>
      </c>
      <c r="W13" s="23">
        <v>0.0</v>
      </c>
      <c r="X13" s="23">
        <v>0.0</v>
      </c>
    </row>
    <row r="14">
      <c r="A14">
        <v>1.0</v>
      </c>
      <c r="B14" t="s">
        <v>69</v>
      </c>
      <c r="C14">
        <v>2.0</v>
      </c>
      <c r="D14" s="19">
        <v>1.0</v>
      </c>
      <c r="E14" s="20">
        <f>I14-4</f>
        <v>41282</v>
      </c>
      <c r="F14" s="20"/>
      <c r="G14" s="19">
        <v>1.0</v>
      </c>
      <c r="H14">
        <v>200.0</v>
      </c>
      <c r="I14" s="20">
        <f>J5</f>
        <v>41286</v>
      </c>
      <c r="J14" s="20">
        <f t="shared" si="5"/>
        <v>41486</v>
      </c>
      <c r="K14" t="s">
        <v>39</v>
      </c>
      <c r="L14" s="25" t="s">
        <v>70</v>
      </c>
      <c r="O14" s="21" t="s">
        <v>71</v>
      </c>
      <c r="P14" s="21" t="s">
        <v>71</v>
      </c>
      <c r="R14" t="s">
        <v>35</v>
      </c>
      <c r="S14" s="22">
        <v>0.0</v>
      </c>
      <c r="T14">
        <v>0.0</v>
      </c>
      <c r="U14" s="23">
        <v>200000.0</v>
      </c>
      <c r="V14" s="23">
        <v>0.0</v>
      </c>
      <c r="W14" s="23">
        <v>0.0</v>
      </c>
      <c r="X14" s="23">
        <v>0.0</v>
      </c>
    </row>
    <row r="15">
      <c r="A15">
        <v>1.0</v>
      </c>
      <c r="B15" t="s">
        <v>72</v>
      </c>
      <c r="C15">
        <v>2.0</v>
      </c>
      <c r="D15" s="19">
        <v>1.0</v>
      </c>
      <c r="E15" s="20">
        <f>I15</f>
        <v>41290.5</v>
      </c>
      <c r="F15" s="20"/>
      <c r="G15" s="19">
        <v>1.0</v>
      </c>
      <c r="H15">
        <v>150.0</v>
      </c>
      <c r="I15" s="20">
        <f>I25-1</f>
        <v>41290.5</v>
      </c>
      <c r="J15" s="20">
        <f t="shared" si="5"/>
        <v>41440.5</v>
      </c>
      <c r="K15" t="s">
        <v>66</v>
      </c>
      <c r="L15" s="25" t="s">
        <v>73</v>
      </c>
      <c r="O15" s="21" t="s">
        <v>74</v>
      </c>
      <c r="P15" s="21" t="s">
        <v>74</v>
      </c>
      <c r="R15" t="s">
        <v>35</v>
      </c>
      <c r="S15" s="22">
        <v>0.0</v>
      </c>
      <c r="T15">
        <v>0.0</v>
      </c>
      <c r="U15" s="23"/>
      <c r="V15" s="23">
        <v>0.0</v>
      </c>
      <c r="W15" s="23">
        <f>H15/30*8000</f>
        <v>40000</v>
      </c>
      <c r="X15" s="23">
        <v>0.0</v>
      </c>
    </row>
    <row r="16">
      <c r="A16">
        <v>1.0</v>
      </c>
      <c r="B16" t="s">
        <v>75</v>
      </c>
      <c r="C16">
        <v>2.0</v>
      </c>
      <c r="D16" s="19">
        <v>1.0</v>
      </c>
      <c r="E16" s="20">
        <f>E26</f>
        <v>41314.5</v>
      </c>
      <c r="F16" s="20"/>
      <c r="G16" s="19">
        <v>1.0</v>
      </c>
      <c r="H16">
        <f t="shared" ref="H16:H17" si="6">J16-I16</f>
        <v>68</v>
      </c>
      <c r="I16" s="20">
        <f>I26</f>
        <v>41312.5</v>
      </c>
      <c r="J16" s="20">
        <f>J31</f>
        <v>41380.5</v>
      </c>
      <c r="K16" t="s">
        <v>66</v>
      </c>
      <c r="L16" s="25" t="s">
        <v>76</v>
      </c>
      <c r="O16" s="21" t="s">
        <v>77</v>
      </c>
      <c r="P16" s="21" t="s">
        <v>77</v>
      </c>
      <c r="R16" s="19" t="s">
        <v>35</v>
      </c>
      <c r="S16" s="22">
        <v>0.0</v>
      </c>
      <c r="T16" s="19">
        <v>0.0</v>
      </c>
      <c r="U16" s="23">
        <v>550000.0</v>
      </c>
      <c r="V16" s="23">
        <v>120000.0</v>
      </c>
      <c r="W16" s="23">
        <v>135000.0</v>
      </c>
      <c r="X16" s="23"/>
    </row>
    <row r="17">
      <c r="A17">
        <v>1.0</v>
      </c>
      <c r="B17" t="s">
        <v>78</v>
      </c>
      <c r="C17">
        <v>2.0</v>
      </c>
      <c r="D17" s="19">
        <v>1.0</v>
      </c>
      <c r="E17" s="20">
        <f>E16</f>
        <v>41314.5</v>
      </c>
      <c r="F17" s="20"/>
      <c r="G17" s="19">
        <v>1.0</v>
      </c>
      <c r="H17" s="19">
        <f t="shared" si="6"/>
        <v>68</v>
      </c>
      <c r="I17" s="20">
        <f>I26</f>
        <v>41312.5</v>
      </c>
      <c r="J17" s="20">
        <f>J31</f>
        <v>41380.5</v>
      </c>
      <c r="K17" t="s">
        <v>66</v>
      </c>
      <c r="L17" s="25" t="s">
        <v>79</v>
      </c>
      <c r="O17" s="21" t="s">
        <v>80</v>
      </c>
      <c r="P17" s="21" t="s">
        <v>80</v>
      </c>
      <c r="R17" s="19" t="s">
        <v>35</v>
      </c>
      <c r="S17" s="22">
        <v>0.0</v>
      </c>
      <c r="T17" s="19">
        <v>0.0</v>
      </c>
      <c r="U17" s="23">
        <v>150000.0</v>
      </c>
      <c r="V17" s="23">
        <v>50000.0</v>
      </c>
      <c r="W17" s="23">
        <v>150000.0</v>
      </c>
      <c r="X17" s="23">
        <v>0.0</v>
      </c>
    </row>
    <row r="18">
      <c r="A18" s="19">
        <v>1.0</v>
      </c>
      <c r="B18" s="26" t="s">
        <v>81</v>
      </c>
      <c r="C18" s="13">
        <v>1.0</v>
      </c>
      <c r="D18" s="13"/>
      <c r="E18" s="14"/>
      <c r="F18" s="14"/>
      <c r="G18" s="13"/>
      <c r="H18" s="15"/>
      <c r="I18" s="14"/>
      <c r="J18" s="14"/>
      <c r="K18" s="15"/>
      <c r="L18" s="15"/>
      <c r="M18" s="15"/>
      <c r="N18" s="15"/>
      <c r="O18" s="16" t="s">
        <v>82</v>
      </c>
      <c r="P18" s="16" t="s">
        <v>82</v>
      </c>
      <c r="Q18" s="15"/>
      <c r="R18" s="15"/>
      <c r="S18" s="17"/>
      <c r="T18" s="15"/>
      <c r="U18" s="18"/>
      <c r="V18" s="18"/>
      <c r="W18" s="18"/>
      <c r="X18" s="18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>
      <c r="A19" s="19">
        <v>1.0</v>
      </c>
      <c r="B19" s="19" t="s">
        <v>83</v>
      </c>
      <c r="C19" s="19">
        <v>2.0</v>
      </c>
      <c r="D19" s="19">
        <v>1.0</v>
      </c>
      <c r="E19" s="20"/>
      <c r="F19" s="20"/>
      <c r="G19" s="19">
        <v>1.0</v>
      </c>
      <c r="H19" s="19">
        <v>5.0</v>
      </c>
      <c r="I19" s="20">
        <f>J29</f>
        <v>41369.5</v>
      </c>
      <c r="J19" s="20">
        <f>I19+H19</f>
        <v>41374.5</v>
      </c>
      <c r="K19" s="19" t="s">
        <v>84</v>
      </c>
      <c r="L19" s="19" t="s">
        <v>85</v>
      </c>
      <c r="M19" s="19"/>
      <c r="N19" s="19"/>
      <c r="O19" s="21" t="s">
        <v>86</v>
      </c>
      <c r="P19" s="21" t="s">
        <v>86</v>
      </c>
      <c r="Q19" s="19"/>
      <c r="R19" s="19" t="s">
        <v>35</v>
      </c>
      <c r="S19" s="22">
        <v>0.0</v>
      </c>
      <c r="T19" s="19">
        <v>0.0</v>
      </c>
      <c r="U19" s="23">
        <v>915800.0</v>
      </c>
      <c r="V19" s="23">
        <v>165500.0</v>
      </c>
      <c r="W19" s="23"/>
      <c r="X19" s="23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>
      <c r="A20" s="19">
        <v>1.0</v>
      </c>
      <c r="B20" s="19" t="s">
        <v>87</v>
      </c>
      <c r="C20" s="19">
        <v>2.0</v>
      </c>
      <c r="D20" s="19">
        <v>1.0</v>
      </c>
      <c r="E20" s="20"/>
      <c r="F20" s="20"/>
      <c r="G20" s="19">
        <v>1.0</v>
      </c>
      <c r="H20" s="19">
        <f>J20-I20</f>
        <v>177</v>
      </c>
      <c r="I20" s="20">
        <f t="shared" ref="I20:I21" si="7">J19</f>
        <v>41374.5</v>
      </c>
      <c r="J20" s="20">
        <f>J142+5</f>
        <v>41551.5</v>
      </c>
      <c r="K20" s="19" t="s">
        <v>66</v>
      </c>
      <c r="L20" s="19" t="s">
        <v>85</v>
      </c>
      <c r="M20" s="19"/>
      <c r="N20" s="19"/>
      <c r="O20" s="21" t="s">
        <v>88</v>
      </c>
      <c r="P20" s="21" t="s">
        <v>88</v>
      </c>
      <c r="Q20" s="19"/>
      <c r="R20" s="19" t="s">
        <v>35</v>
      </c>
      <c r="S20" s="22">
        <v>0.0</v>
      </c>
      <c r="T20" s="19">
        <v>0.0</v>
      </c>
      <c r="U20" s="23"/>
      <c r="V20" s="23"/>
      <c r="W20" s="23">
        <f>H20/30*150000</f>
        <v>885000</v>
      </c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ht="15.75" customHeight="1">
      <c r="A21" s="19">
        <v>1.0</v>
      </c>
      <c r="B21" s="19" t="s">
        <v>89</v>
      </c>
      <c r="C21" s="19">
        <v>2.0</v>
      </c>
      <c r="D21" s="19">
        <v>1.0</v>
      </c>
      <c r="E21" s="20"/>
      <c r="F21" s="20"/>
      <c r="G21" s="19">
        <v>1.0</v>
      </c>
      <c r="H21" s="19">
        <v>3.0</v>
      </c>
      <c r="I21" s="20">
        <f t="shared" si="7"/>
        <v>41551.5</v>
      </c>
      <c r="J21" s="20">
        <f>I21+H21</f>
        <v>41554.5</v>
      </c>
      <c r="K21" s="19" t="s">
        <v>90</v>
      </c>
      <c r="L21" s="19" t="s">
        <v>85</v>
      </c>
      <c r="M21" s="19"/>
      <c r="N21" s="19"/>
      <c r="O21" s="21" t="s">
        <v>91</v>
      </c>
      <c r="P21" s="21" t="s">
        <v>91</v>
      </c>
      <c r="Q21" s="19"/>
      <c r="R21" s="19" t="s">
        <v>35</v>
      </c>
      <c r="S21" s="22">
        <v>0.0</v>
      </c>
      <c r="T21" s="19">
        <v>0.0</v>
      </c>
      <c r="U21" s="23"/>
      <c r="V21" s="23">
        <v>42000.0</v>
      </c>
      <c r="W21" s="23"/>
      <c r="X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ht="15.75" customHeight="1">
      <c r="A22">
        <v>1.0</v>
      </c>
      <c r="B22" s="5" t="s">
        <v>92</v>
      </c>
      <c r="C22" s="5">
        <v>0.0</v>
      </c>
      <c r="D22" s="5"/>
      <c r="E22" s="6"/>
      <c r="F22" s="6"/>
      <c r="G22" s="5">
        <v>1.0</v>
      </c>
      <c r="H22" s="7"/>
      <c r="I22" s="6"/>
      <c r="J22" s="6"/>
      <c r="K22" s="7"/>
      <c r="L22" s="7"/>
      <c r="M22" s="7"/>
      <c r="N22" s="7"/>
      <c r="O22" s="9">
        <v>200.0</v>
      </c>
      <c r="P22" s="9">
        <v>200.0</v>
      </c>
      <c r="Q22" s="7"/>
      <c r="R22" s="7" t="s">
        <v>35</v>
      </c>
      <c r="S22" s="10">
        <v>0.0</v>
      </c>
      <c r="T22" s="7">
        <v>0.0</v>
      </c>
      <c r="U22" s="11"/>
      <c r="V22" s="11"/>
      <c r="W22" s="11"/>
      <c r="X22" s="11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5.75" customHeight="1">
      <c r="A23">
        <v>1.0</v>
      </c>
      <c r="B23" s="13" t="s">
        <v>93</v>
      </c>
      <c r="C23" s="13">
        <v>1.0</v>
      </c>
      <c r="D23" s="13"/>
      <c r="E23" s="14"/>
      <c r="F23" s="14"/>
      <c r="G23" s="13">
        <v>1.0</v>
      </c>
      <c r="H23" s="15"/>
      <c r="I23" s="14"/>
      <c r="J23" s="14"/>
      <c r="K23" s="15"/>
      <c r="L23" s="15"/>
      <c r="M23" s="15"/>
      <c r="N23" s="15"/>
      <c r="O23" s="16" t="s">
        <v>94</v>
      </c>
      <c r="P23" s="16" t="s">
        <v>94</v>
      </c>
      <c r="Q23" s="15"/>
      <c r="R23" s="15" t="s">
        <v>35</v>
      </c>
      <c r="S23" s="17">
        <v>0.0</v>
      </c>
      <c r="T23" s="15">
        <v>0.0</v>
      </c>
      <c r="U23" s="18"/>
      <c r="V23" s="18"/>
      <c r="W23" s="18"/>
      <c r="X23" s="18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ht="15.75" customHeight="1">
      <c r="A24">
        <v>1.0</v>
      </c>
      <c r="B24" s="27" t="s">
        <v>95</v>
      </c>
      <c r="C24">
        <v>2.0</v>
      </c>
      <c r="D24" s="19"/>
      <c r="E24" s="20"/>
      <c r="F24" s="20"/>
      <c r="G24" s="19"/>
      <c r="H24">
        <v>11.0</v>
      </c>
      <c r="I24" s="20">
        <f>J5</f>
        <v>41286</v>
      </c>
      <c r="J24" s="20">
        <f t="shared" ref="J24:J31" si="8">I24+H24</f>
        <v>41297</v>
      </c>
      <c r="K24" s="19" t="s">
        <v>66</v>
      </c>
      <c r="L24" s="19" t="s">
        <v>40</v>
      </c>
      <c r="O24" s="21" t="s">
        <v>96</v>
      </c>
      <c r="P24" s="21" t="s">
        <v>96</v>
      </c>
      <c r="Q24" t="s">
        <v>97</v>
      </c>
      <c r="R24" s="19" t="s">
        <v>35</v>
      </c>
      <c r="S24" s="22">
        <v>0.0</v>
      </c>
      <c r="T24" s="19">
        <v>0.0</v>
      </c>
      <c r="U24" s="23">
        <v>155000.0</v>
      </c>
      <c r="V24" s="23">
        <v>75000.0</v>
      </c>
      <c r="W24" s="23">
        <v>158872.0</v>
      </c>
      <c r="X24" s="23"/>
    </row>
    <row r="25" ht="15.75" customHeight="1">
      <c r="A25">
        <v>1.0</v>
      </c>
      <c r="B25" t="s">
        <v>98</v>
      </c>
      <c r="C25">
        <v>2.0</v>
      </c>
      <c r="D25" s="19">
        <v>1.0</v>
      </c>
      <c r="E25" s="20">
        <f>I25</f>
        <v>41291.5</v>
      </c>
      <c r="F25" s="20">
        <f>J25-0.65</f>
        <v>41310.85</v>
      </c>
      <c r="G25" s="19">
        <v>1.0</v>
      </c>
      <c r="H25">
        <v>20.0</v>
      </c>
      <c r="I25" s="20">
        <f>I24+H24/2</f>
        <v>41291.5</v>
      </c>
      <c r="J25" s="20">
        <f t="shared" si="8"/>
        <v>41311.5</v>
      </c>
      <c r="K25" t="s">
        <v>43</v>
      </c>
      <c r="L25" t="s">
        <v>99</v>
      </c>
      <c r="O25" s="21" t="s">
        <v>100</v>
      </c>
      <c r="P25" s="21" t="s">
        <v>100</v>
      </c>
      <c r="R25" t="s">
        <v>35</v>
      </c>
      <c r="S25" s="22">
        <v>0.0</v>
      </c>
      <c r="T25" s="19">
        <v>0.0</v>
      </c>
      <c r="U25" s="23">
        <f>55000*3</f>
        <v>165000</v>
      </c>
      <c r="V25" s="23">
        <f>50000*3</f>
        <v>150000</v>
      </c>
      <c r="W25" s="23">
        <f>25478*6</f>
        <v>152868</v>
      </c>
      <c r="X25" s="23">
        <v>0.0</v>
      </c>
      <c r="Z25" s="28"/>
      <c r="AA25" s="28"/>
      <c r="AB25" s="28"/>
    </row>
    <row r="26" ht="15.75" customHeight="1">
      <c r="A26">
        <v>1.0</v>
      </c>
      <c r="B26" t="s">
        <v>101</v>
      </c>
      <c r="C26">
        <v>2.0</v>
      </c>
      <c r="D26" s="19">
        <v>1.0</v>
      </c>
      <c r="E26" s="20">
        <f>I26+2</f>
        <v>41314.5</v>
      </c>
      <c r="F26" s="20">
        <f>J26+2.2</f>
        <v>41334.7</v>
      </c>
      <c r="G26" s="19">
        <v>1.0</v>
      </c>
      <c r="H26">
        <v>20.0</v>
      </c>
      <c r="I26" s="20">
        <f t="shared" ref="I26:I27" si="9">J25+1</f>
        <v>41312.5</v>
      </c>
      <c r="J26" s="20">
        <f t="shared" si="8"/>
        <v>41332.5</v>
      </c>
      <c r="K26" t="s">
        <v>43</v>
      </c>
      <c r="L26" t="s">
        <v>102</v>
      </c>
      <c r="O26" s="21" t="s">
        <v>103</v>
      </c>
      <c r="P26" s="21" t="s">
        <v>103</v>
      </c>
      <c r="R26" t="s">
        <v>35</v>
      </c>
      <c r="S26" s="22">
        <v>0.0</v>
      </c>
      <c r="T26" s="19">
        <v>0.0</v>
      </c>
      <c r="U26" s="23">
        <f>27165*3</f>
        <v>81495</v>
      </c>
      <c r="V26" s="23">
        <f>42000*3</f>
        <v>126000</v>
      </c>
      <c r="W26" s="23">
        <v>0.0</v>
      </c>
      <c r="X26" s="23">
        <v>0.0</v>
      </c>
    </row>
    <row r="27" ht="15.75" customHeight="1">
      <c r="A27">
        <v>1.0</v>
      </c>
      <c r="B27" t="s">
        <v>104</v>
      </c>
      <c r="C27">
        <v>2.0</v>
      </c>
      <c r="D27" s="19">
        <v>1.0</v>
      </c>
      <c r="E27" s="20">
        <f>F26+1.8</f>
        <v>41336.5</v>
      </c>
      <c r="F27" s="20">
        <f>E27+2.3+H27</f>
        <v>41348.8</v>
      </c>
      <c r="G27" s="19">
        <v>1.0</v>
      </c>
      <c r="H27">
        <v>10.0</v>
      </c>
      <c r="I27" s="20">
        <f t="shared" si="9"/>
        <v>41333.5</v>
      </c>
      <c r="J27" s="20">
        <f t="shared" si="8"/>
        <v>41343.5</v>
      </c>
      <c r="K27" t="s">
        <v>43</v>
      </c>
      <c r="L27" t="s">
        <v>105</v>
      </c>
      <c r="O27" s="21" t="s">
        <v>106</v>
      </c>
      <c r="P27" s="21" t="s">
        <v>106</v>
      </c>
      <c r="R27" t="s">
        <v>35</v>
      </c>
      <c r="S27" s="22">
        <v>0.0</v>
      </c>
      <c r="T27" s="19">
        <v>0.0</v>
      </c>
      <c r="U27" s="23">
        <f>49051*3</f>
        <v>147153</v>
      </c>
      <c r="V27" s="23">
        <f>72200*3</f>
        <v>216600</v>
      </c>
      <c r="W27" s="23">
        <v>0.0</v>
      </c>
      <c r="X27" s="23">
        <v>0.0</v>
      </c>
    </row>
    <row r="28" ht="15.75" customHeight="1">
      <c r="A28" s="19">
        <v>1.0</v>
      </c>
      <c r="B28" s="19" t="s">
        <v>107</v>
      </c>
      <c r="C28" s="19">
        <v>2.0</v>
      </c>
      <c r="D28" s="19">
        <v>1.0</v>
      </c>
      <c r="E28" s="20"/>
      <c r="F28" s="20"/>
      <c r="G28" s="19"/>
      <c r="H28" s="19">
        <v>20.0</v>
      </c>
      <c r="I28" s="20">
        <f>J27</f>
        <v>41343.5</v>
      </c>
      <c r="J28" s="20">
        <f t="shared" si="8"/>
        <v>41363.5</v>
      </c>
      <c r="K28" s="19" t="s">
        <v>43</v>
      </c>
      <c r="L28" s="19"/>
      <c r="M28" s="19"/>
      <c r="N28" s="19"/>
      <c r="O28" s="21" t="s">
        <v>108</v>
      </c>
      <c r="P28" s="21" t="s">
        <v>108</v>
      </c>
      <c r="Q28" s="19"/>
      <c r="R28" s="19" t="s">
        <v>35</v>
      </c>
      <c r="S28" s="22">
        <v>0.0</v>
      </c>
      <c r="T28" s="19">
        <v>0.0</v>
      </c>
      <c r="U28" s="23">
        <v>65477.0</v>
      </c>
      <c r="V28" s="23">
        <v>12550.0</v>
      </c>
      <c r="W28" s="23">
        <v>0.0</v>
      </c>
      <c r="X28" s="23">
        <v>0.0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ht="15.75" customHeight="1">
      <c r="A29">
        <v>1.0</v>
      </c>
      <c r="B29" t="s">
        <v>109</v>
      </c>
      <c r="C29">
        <v>2.0</v>
      </c>
      <c r="D29" s="19">
        <v>1.0</v>
      </c>
      <c r="E29" s="20">
        <f>F27+3.7</f>
        <v>41352.5</v>
      </c>
      <c r="F29" s="20">
        <f>E29+H29-3.5</f>
        <v>41374</v>
      </c>
      <c r="G29" s="19">
        <v>1.0</v>
      </c>
      <c r="H29">
        <v>25.0</v>
      </c>
      <c r="I29" s="20">
        <f>J27+1</f>
        <v>41344.5</v>
      </c>
      <c r="J29" s="20">
        <f t="shared" si="8"/>
        <v>41369.5</v>
      </c>
      <c r="K29" t="s">
        <v>43</v>
      </c>
      <c r="L29" t="s">
        <v>110</v>
      </c>
      <c r="O29" s="21" t="s">
        <v>111</v>
      </c>
      <c r="P29" s="21" t="s">
        <v>111</v>
      </c>
      <c r="R29" s="19" t="s">
        <v>35</v>
      </c>
      <c r="S29" s="22">
        <v>0.0</v>
      </c>
      <c r="T29" s="19">
        <v>0.0</v>
      </c>
      <c r="U29" s="23">
        <f>37954*3</f>
        <v>113862</v>
      </c>
      <c r="V29" s="23">
        <f>25000*3</f>
        <v>75000</v>
      </c>
      <c r="W29" s="23">
        <v>0.0</v>
      </c>
      <c r="X29" s="23">
        <v>0.0</v>
      </c>
    </row>
    <row r="30" ht="15.75" customHeight="1">
      <c r="A30" s="19">
        <v>1.0</v>
      </c>
      <c r="B30" s="19" t="s">
        <v>112</v>
      </c>
      <c r="C30" s="19">
        <v>2.0</v>
      </c>
      <c r="D30" s="19">
        <v>1.0</v>
      </c>
      <c r="E30" s="20">
        <f>F29</f>
        <v>41374</v>
      </c>
      <c r="F30" s="20"/>
      <c r="G30" s="19"/>
      <c r="H30" s="19">
        <v>3.0</v>
      </c>
      <c r="I30" s="20">
        <f t="shared" ref="I30:I31" si="10">J29</f>
        <v>41369.5</v>
      </c>
      <c r="J30" s="20">
        <f t="shared" si="8"/>
        <v>41372.5</v>
      </c>
      <c r="K30" s="19" t="s">
        <v>43</v>
      </c>
      <c r="L30" s="19"/>
      <c r="M30" s="19"/>
      <c r="N30" s="19"/>
      <c r="O30" s="21" t="s">
        <v>113</v>
      </c>
      <c r="P30" s="21" t="s">
        <v>113</v>
      </c>
      <c r="Q30" s="19" t="s">
        <v>114</v>
      </c>
      <c r="R30" s="19" t="s">
        <v>35</v>
      </c>
      <c r="S30" s="22">
        <v>0.0</v>
      </c>
      <c r="T30" s="19">
        <v>0.0</v>
      </c>
      <c r="U30" s="23">
        <v>945000.0</v>
      </c>
      <c r="V30" s="23">
        <v>50000.0</v>
      </c>
      <c r="W30" s="23">
        <v>25490.0</v>
      </c>
      <c r="X30" s="23">
        <v>0.0</v>
      </c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ht="15.75" customHeight="1">
      <c r="A31">
        <v>1.0</v>
      </c>
      <c r="B31" t="s">
        <v>115</v>
      </c>
      <c r="C31">
        <v>2.0</v>
      </c>
      <c r="D31" s="19">
        <v>1.0</v>
      </c>
      <c r="E31" s="20">
        <f>F29+2</f>
        <v>41376</v>
      </c>
      <c r="F31" s="20">
        <f>E31+H31</f>
        <v>41384</v>
      </c>
      <c r="G31" s="19">
        <v>1.0</v>
      </c>
      <c r="H31">
        <v>8.0</v>
      </c>
      <c r="I31" s="20">
        <f t="shared" si="10"/>
        <v>41372.5</v>
      </c>
      <c r="J31" s="20">
        <f t="shared" si="8"/>
        <v>41380.5</v>
      </c>
      <c r="K31" t="s">
        <v>43</v>
      </c>
      <c r="L31" t="s">
        <v>116</v>
      </c>
      <c r="O31" s="21" t="s">
        <v>117</v>
      </c>
      <c r="P31" s="21" t="s">
        <v>117</v>
      </c>
      <c r="R31" s="19" t="s">
        <v>35</v>
      </c>
      <c r="S31" s="22">
        <v>0.0</v>
      </c>
      <c r="T31" s="19">
        <v>0.0</v>
      </c>
      <c r="U31" s="23">
        <f>502812*3</f>
        <v>1508436</v>
      </c>
      <c r="V31" s="23">
        <f>25458*3</f>
        <v>76374</v>
      </c>
      <c r="W31" s="23">
        <v>0.0</v>
      </c>
      <c r="X31" s="23">
        <v>0.0</v>
      </c>
    </row>
    <row r="32" ht="15.75" customHeight="1">
      <c r="A32">
        <v>1.0</v>
      </c>
      <c r="B32" s="13" t="s">
        <v>118</v>
      </c>
      <c r="C32" s="13">
        <v>1.0</v>
      </c>
      <c r="D32" s="13"/>
      <c r="E32" s="14"/>
      <c r="F32" s="14"/>
      <c r="G32" s="13">
        <v>1.0</v>
      </c>
      <c r="H32" s="15"/>
      <c r="I32" s="14"/>
      <c r="J32" s="14"/>
      <c r="K32" s="15"/>
      <c r="L32" s="15"/>
      <c r="M32" s="15"/>
      <c r="N32" s="15"/>
      <c r="O32" s="16" t="s">
        <v>119</v>
      </c>
      <c r="P32" s="16" t="s">
        <v>119</v>
      </c>
      <c r="Q32" s="15"/>
      <c r="R32" s="15" t="s">
        <v>35</v>
      </c>
      <c r="S32" s="17">
        <v>0.0</v>
      </c>
      <c r="T32" s="15">
        <v>0.0</v>
      </c>
      <c r="U32" s="18"/>
      <c r="V32" s="18"/>
      <c r="W32" s="18"/>
      <c r="X32" s="18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ht="15.75" customHeight="1">
      <c r="A33" s="19">
        <v>1.0</v>
      </c>
      <c r="B33" s="19" t="s">
        <v>120</v>
      </c>
      <c r="C33" s="19">
        <v>2.0</v>
      </c>
      <c r="D33" s="19">
        <v>1.0</v>
      </c>
      <c r="E33" s="20"/>
      <c r="F33" s="20"/>
      <c r="G33" s="19">
        <v>1.0</v>
      </c>
      <c r="H33" s="19">
        <f>J33-I33</f>
        <v>45</v>
      </c>
      <c r="I33" s="20">
        <f>I34-2</f>
        <v>41385.5</v>
      </c>
      <c r="J33" s="20">
        <f>J50</f>
        <v>41430.5</v>
      </c>
      <c r="K33" s="19" t="s">
        <v>66</v>
      </c>
      <c r="L33" s="19" t="s">
        <v>40</v>
      </c>
      <c r="M33" s="19"/>
      <c r="N33" s="19"/>
      <c r="O33" s="21" t="s">
        <v>121</v>
      </c>
      <c r="P33" s="21" t="s">
        <v>121</v>
      </c>
      <c r="Q33" s="19"/>
      <c r="R33" s="19" t="s">
        <v>35</v>
      </c>
      <c r="S33" s="22">
        <v>0.0</v>
      </c>
      <c r="T33" s="19">
        <v>0.0</v>
      </c>
      <c r="U33" s="23"/>
      <c r="V33" s="23"/>
      <c r="W33" s="23">
        <v>80000.0</v>
      </c>
      <c r="X33" s="23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ht="15.75" customHeight="1">
      <c r="A34">
        <v>1.0</v>
      </c>
      <c r="B34" t="s">
        <v>122</v>
      </c>
      <c r="C34">
        <v>2.0</v>
      </c>
      <c r="D34" s="19">
        <v>1.0</v>
      </c>
      <c r="E34" s="20">
        <f>I34</f>
        <v>41387.5</v>
      </c>
      <c r="F34" s="20"/>
      <c r="G34" s="19">
        <v>1.0</v>
      </c>
      <c r="H34">
        <v>4.0</v>
      </c>
      <c r="I34" s="20">
        <f>J31+7</f>
        <v>41387.5</v>
      </c>
      <c r="J34" s="20">
        <f t="shared" ref="J34:J43" si="11">I34+H34</f>
        <v>41391.5</v>
      </c>
      <c r="K34" t="s">
        <v>43</v>
      </c>
      <c r="L34" t="s">
        <v>123</v>
      </c>
      <c r="O34" s="21" t="s">
        <v>124</v>
      </c>
      <c r="P34" s="21" t="s">
        <v>124</v>
      </c>
      <c r="R34" t="s">
        <v>35</v>
      </c>
      <c r="S34" s="22">
        <v>0.0</v>
      </c>
      <c r="T34">
        <v>0.0</v>
      </c>
      <c r="U34" s="23">
        <v>1255000.0</v>
      </c>
      <c r="V34" s="23">
        <v>0.0</v>
      </c>
      <c r="W34" s="23">
        <v>0.0</v>
      </c>
      <c r="X34" s="23">
        <v>22540.0</v>
      </c>
    </row>
    <row r="35" ht="15.75" customHeight="1">
      <c r="A35">
        <v>1.0</v>
      </c>
      <c r="B35" t="s">
        <v>125</v>
      </c>
      <c r="C35">
        <v>2.0</v>
      </c>
      <c r="D35" s="19">
        <v>1.0</v>
      </c>
      <c r="E35" s="20"/>
      <c r="F35" s="20"/>
      <c r="G35" s="19">
        <v>1.0</v>
      </c>
      <c r="H35">
        <v>5.0</v>
      </c>
      <c r="I35" s="20">
        <f t="shared" ref="I35:I36" si="12">J34+1</f>
        <v>41392.5</v>
      </c>
      <c r="J35" s="20">
        <f t="shared" si="11"/>
        <v>41397.5</v>
      </c>
      <c r="K35" t="s">
        <v>43</v>
      </c>
      <c r="L35" t="s">
        <v>126</v>
      </c>
      <c r="O35" s="21" t="s">
        <v>127</v>
      </c>
      <c r="P35" s="21" t="s">
        <v>127</v>
      </c>
      <c r="R35" t="s">
        <v>35</v>
      </c>
      <c r="S35" s="22">
        <v>0.0</v>
      </c>
      <c r="T35">
        <v>0.0</v>
      </c>
      <c r="U35" s="23">
        <v>1687000.0</v>
      </c>
      <c r="V35" s="23">
        <v>0.0</v>
      </c>
      <c r="W35" s="23">
        <v>0.0</v>
      </c>
      <c r="X35" s="23">
        <v>25454.0</v>
      </c>
    </row>
    <row r="36" ht="15.75" customHeight="1">
      <c r="A36">
        <v>1.0</v>
      </c>
      <c r="B36" t="s">
        <v>128</v>
      </c>
      <c r="C36">
        <v>2.0</v>
      </c>
      <c r="D36" s="19">
        <v>1.0</v>
      </c>
      <c r="E36" s="20"/>
      <c r="F36" s="20"/>
      <c r="G36" s="19">
        <v>1.0</v>
      </c>
      <c r="H36">
        <v>6.0</v>
      </c>
      <c r="I36" s="20">
        <f t="shared" si="12"/>
        <v>41398.5</v>
      </c>
      <c r="J36" s="20">
        <f t="shared" si="11"/>
        <v>41404.5</v>
      </c>
      <c r="K36" t="s">
        <v>43</v>
      </c>
      <c r="L36" t="s">
        <v>129</v>
      </c>
      <c r="O36" s="21" t="s">
        <v>130</v>
      </c>
      <c r="P36" s="21" t="s">
        <v>130</v>
      </c>
      <c r="R36" t="s">
        <v>35</v>
      </c>
      <c r="S36" s="22">
        <v>0.0</v>
      </c>
      <c r="T36">
        <v>0.0</v>
      </c>
      <c r="U36" s="23">
        <v>1365500.0</v>
      </c>
      <c r="V36" s="23">
        <v>0.0</v>
      </c>
      <c r="W36" s="23">
        <v>0.0</v>
      </c>
      <c r="X36" s="23">
        <v>25458.0</v>
      </c>
    </row>
    <row r="37" ht="15.75" customHeight="1">
      <c r="A37">
        <v>1.0</v>
      </c>
      <c r="B37" t="s">
        <v>131</v>
      </c>
      <c r="C37">
        <v>2.0</v>
      </c>
      <c r="D37" s="19">
        <v>1.0</v>
      </c>
      <c r="E37" s="20"/>
      <c r="F37" s="20"/>
      <c r="G37" s="19">
        <v>1.0</v>
      </c>
      <c r="H37">
        <v>4.0</v>
      </c>
      <c r="I37" s="20">
        <f>I36+1</f>
        <v>41399.5</v>
      </c>
      <c r="J37" s="20">
        <f t="shared" si="11"/>
        <v>41403.5</v>
      </c>
      <c r="K37" t="s">
        <v>43</v>
      </c>
      <c r="L37" t="s">
        <v>132</v>
      </c>
      <c r="O37" s="21" t="s">
        <v>133</v>
      </c>
      <c r="P37" s="21" t="s">
        <v>133</v>
      </c>
      <c r="R37" t="s">
        <v>35</v>
      </c>
      <c r="S37" s="22">
        <v>0.0</v>
      </c>
      <c r="T37">
        <v>0.0</v>
      </c>
      <c r="U37" s="23">
        <v>1178550.0</v>
      </c>
      <c r="V37" s="23">
        <v>0.0</v>
      </c>
      <c r="W37" s="23">
        <v>0.0</v>
      </c>
      <c r="X37" s="23">
        <v>215578.0</v>
      </c>
    </row>
    <row r="38" ht="15.75" customHeight="1">
      <c r="A38">
        <v>1.0</v>
      </c>
      <c r="B38" t="s">
        <v>134</v>
      </c>
      <c r="C38">
        <v>2.0</v>
      </c>
      <c r="D38" s="19">
        <v>1.0</v>
      </c>
      <c r="E38" s="20"/>
      <c r="F38" s="20"/>
      <c r="G38" s="19">
        <v>1.0</v>
      </c>
      <c r="H38">
        <v>5.0</v>
      </c>
      <c r="I38" s="20">
        <f>J37+1</f>
        <v>41404.5</v>
      </c>
      <c r="J38" s="20">
        <f t="shared" si="11"/>
        <v>41409.5</v>
      </c>
      <c r="K38" t="s">
        <v>43</v>
      </c>
      <c r="L38" t="s">
        <v>135</v>
      </c>
      <c r="O38" s="21" t="s">
        <v>136</v>
      </c>
      <c r="P38" s="21" t="s">
        <v>136</v>
      </c>
      <c r="R38" t="s">
        <v>35</v>
      </c>
      <c r="S38" s="22">
        <v>0.0</v>
      </c>
      <c r="T38">
        <v>0.0</v>
      </c>
      <c r="U38" s="23">
        <v>1321425.0</v>
      </c>
      <c r="V38" s="23">
        <v>0.0</v>
      </c>
      <c r="W38" s="23">
        <v>0.0</v>
      </c>
      <c r="X38" s="23">
        <v>44548.0</v>
      </c>
    </row>
    <row r="39" ht="15.75" customHeight="1">
      <c r="A39">
        <v>1.0</v>
      </c>
      <c r="B39" t="s">
        <v>137</v>
      </c>
      <c r="C39">
        <v>2.0</v>
      </c>
      <c r="D39" s="19">
        <v>1.0</v>
      </c>
      <c r="E39" s="20"/>
      <c r="F39" s="20"/>
      <c r="G39" s="19">
        <v>1.0</v>
      </c>
      <c r="H39">
        <v>1.0</v>
      </c>
      <c r="I39" s="20">
        <f>I38+1</f>
        <v>41405.5</v>
      </c>
      <c r="J39" s="20">
        <f t="shared" si="11"/>
        <v>41406.5</v>
      </c>
      <c r="K39" t="s">
        <v>43</v>
      </c>
      <c r="L39" t="s">
        <v>138</v>
      </c>
      <c r="O39" s="21" t="s">
        <v>139</v>
      </c>
      <c r="P39" s="21" t="s">
        <v>139</v>
      </c>
      <c r="R39" t="s">
        <v>35</v>
      </c>
      <c r="S39" s="22">
        <v>0.0</v>
      </c>
      <c r="T39">
        <v>0.0</v>
      </c>
      <c r="U39" s="23">
        <v>1174200.0</v>
      </c>
      <c r="V39" s="23">
        <v>0.0</v>
      </c>
      <c r="W39" s="23">
        <v>0.0</v>
      </c>
      <c r="X39" s="23">
        <v>44000.0</v>
      </c>
    </row>
    <row r="40" ht="15.75" customHeight="1">
      <c r="A40">
        <v>1.0</v>
      </c>
      <c r="B40" t="s">
        <v>140</v>
      </c>
      <c r="C40">
        <v>2.0</v>
      </c>
      <c r="D40" s="19">
        <v>1.0</v>
      </c>
      <c r="E40" s="20"/>
      <c r="F40" s="20"/>
      <c r="G40" s="19">
        <v>1.0</v>
      </c>
      <c r="H40">
        <v>5.0</v>
      </c>
      <c r="I40" s="20">
        <f>J39+1</f>
        <v>41407.5</v>
      </c>
      <c r="J40" s="20">
        <f t="shared" si="11"/>
        <v>41412.5</v>
      </c>
      <c r="K40" t="s">
        <v>43</v>
      </c>
      <c r="L40" t="s">
        <v>141</v>
      </c>
      <c r="O40" s="21" t="s">
        <v>142</v>
      </c>
      <c r="P40" s="21" t="s">
        <v>142</v>
      </c>
      <c r="R40" t="s">
        <v>35</v>
      </c>
      <c r="S40" s="22">
        <v>0.0</v>
      </c>
      <c r="T40">
        <v>0.0</v>
      </c>
      <c r="U40" s="23">
        <v>1232541.0</v>
      </c>
      <c r="V40" s="23">
        <v>0.0</v>
      </c>
      <c r="W40" s="23">
        <v>0.0</v>
      </c>
      <c r="X40" s="23">
        <v>25487.0</v>
      </c>
    </row>
    <row r="41" ht="15.75" customHeight="1">
      <c r="A41">
        <v>1.0</v>
      </c>
      <c r="B41" t="s">
        <v>143</v>
      </c>
      <c r="C41">
        <v>2.0</v>
      </c>
      <c r="D41" s="19">
        <v>1.0</v>
      </c>
      <c r="E41" s="20"/>
      <c r="F41" s="20"/>
      <c r="G41" s="19">
        <v>1.0</v>
      </c>
      <c r="H41">
        <v>4.0</v>
      </c>
      <c r="I41" s="20">
        <f>I40+1</f>
        <v>41408.5</v>
      </c>
      <c r="J41" s="20">
        <f t="shared" si="11"/>
        <v>41412.5</v>
      </c>
      <c r="K41" t="s">
        <v>43</v>
      </c>
      <c r="L41" t="s">
        <v>144</v>
      </c>
      <c r="O41" s="21" t="s">
        <v>145</v>
      </c>
      <c r="P41" s="21" t="s">
        <v>145</v>
      </c>
      <c r="R41" t="s">
        <v>35</v>
      </c>
      <c r="S41" s="22">
        <v>0.0</v>
      </c>
      <c r="T41">
        <v>0.0</v>
      </c>
      <c r="U41" s="23">
        <v>1325444.0</v>
      </c>
      <c r="V41" s="23">
        <v>0.0</v>
      </c>
      <c r="W41" s="23">
        <v>0.0</v>
      </c>
      <c r="X41" s="23">
        <v>114451.0</v>
      </c>
    </row>
    <row r="42" ht="15.75" customHeight="1">
      <c r="A42">
        <v>1.0</v>
      </c>
      <c r="B42" t="s">
        <v>146</v>
      </c>
      <c r="C42">
        <v>2.0</v>
      </c>
      <c r="D42" s="19">
        <v>1.0</v>
      </c>
      <c r="E42" s="20"/>
      <c r="F42" s="20"/>
      <c r="G42" s="19">
        <v>1.0</v>
      </c>
      <c r="H42">
        <v>3.0</v>
      </c>
      <c r="I42" s="20">
        <f>J40+1</f>
        <v>41413.5</v>
      </c>
      <c r="J42" s="20">
        <f t="shared" si="11"/>
        <v>41416.5</v>
      </c>
      <c r="K42" t="s">
        <v>43</v>
      </c>
      <c r="L42" t="s">
        <v>147</v>
      </c>
      <c r="O42" s="21" t="s">
        <v>148</v>
      </c>
      <c r="P42" s="21" t="s">
        <v>148</v>
      </c>
      <c r="R42" t="s">
        <v>35</v>
      </c>
      <c r="S42" s="22">
        <v>0.0</v>
      </c>
      <c r="T42">
        <v>0.0</v>
      </c>
      <c r="U42" s="23">
        <v>1325444.0</v>
      </c>
      <c r="V42" s="23">
        <v>0.0</v>
      </c>
      <c r="W42" s="23">
        <v>0.0</v>
      </c>
      <c r="X42" s="23">
        <v>124514.0</v>
      </c>
    </row>
    <row r="43" ht="15.75" customHeight="1">
      <c r="A43">
        <v>1.0</v>
      </c>
      <c r="B43" t="s">
        <v>149</v>
      </c>
      <c r="C43">
        <v>2.0</v>
      </c>
      <c r="D43" s="19">
        <v>1.0</v>
      </c>
      <c r="E43" s="20"/>
      <c r="F43" s="20"/>
      <c r="G43" s="19">
        <v>1.0</v>
      </c>
      <c r="H43">
        <v>3.0</v>
      </c>
      <c r="I43" s="20">
        <f>J42+1</f>
        <v>41417.5</v>
      </c>
      <c r="J43" s="20">
        <f t="shared" si="11"/>
        <v>41420.5</v>
      </c>
      <c r="K43" t="s">
        <v>43</v>
      </c>
      <c r="L43" t="s">
        <v>150</v>
      </c>
      <c r="O43" s="21" t="s">
        <v>151</v>
      </c>
      <c r="P43" s="21" t="s">
        <v>151</v>
      </c>
      <c r="R43" t="s">
        <v>35</v>
      </c>
      <c r="S43" s="22">
        <v>0.0</v>
      </c>
      <c r="T43">
        <v>0.0</v>
      </c>
      <c r="U43" s="23">
        <v>1325444.0</v>
      </c>
      <c r="V43" s="23">
        <v>0.0</v>
      </c>
      <c r="W43" s="23">
        <v>0.0</v>
      </c>
      <c r="X43" s="23">
        <v>124425.0</v>
      </c>
    </row>
    <row r="44" ht="15.75" customHeight="1">
      <c r="A44">
        <v>1.0</v>
      </c>
      <c r="B44" s="13" t="s">
        <v>152</v>
      </c>
      <c r="C44" s="13">
        <v>1.0</v>
      </c>
      <c r="D44" s="13"/>
      <c r="E44" s="14"/>
      <c r="F44" s="14"/>
      <c r="G44" s="13">
        <v>1.0</v>
      </c>
      <c r="H44" s="15"/>
      <c r="I44" s="14"/>
      <c r="J44" s="14"/>
      <c r="K44" s="15"/>
      <c r="L44" s="15"/>
      <c r="M44" s="15"/>
      <c r="N44" s="15"/>
      <c r="O44" s="16" t="s">
        <v>153</v>
      </c>
      <c r="P44" s="16" t="s">
        <v>153</v>
      </c>
      <c r="Q44" s="15"/>
      <c r="R44" s="15" t="s">
        <v>35</v>
      </c>
      <c r="S44" s="17">
        <v>0.0</v>
      </c>
      <c r="T44" s="15">
        <v>0.0</v>
      </c>
      <c r="U44" s="18"/>
      <c r="V44" s="18"/>
      <c r="W44" s="18"/>
      <c r="X44" s="18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ht="15.75" customHeight="1">
      <c r="A45">
        <v>1.0</v>
      </c>
      <c r="B45" t="s">
        <v>154</v>
      </c>
      <c r="C45">
        <v>2.0</v>
      </c>
      <c r="D45" s="19">
        <v>1.0</v>
      </c>
      <c r="E45" s="20"/>
      <c r="F45" s="20"/>
      <c r="G45" s="19">
        <v>1.0</v>
      </c>
      <c r="H45">
        <v>4.0</v>
      </c>
      <c r="I45" s="20">
        <f>J37+1</f>
        <v>41404.5</v>
      </c>
      <c r="J45" s="20">
        <f t="shared" ref="J45:J56" si="13">I45+H45</f>
        <v>41408.5</v>
      </c>
      <c r="K45" t="s">
        <v>43</v>
      </c>
      <c r="L45" t="s">
        <v>155</v>
      </c>
      <c r="O45" s="21" t="s">
        <v>156</v>
      </c>
      <c r="P45" s="21" t="s">
        <v>156</v>
      </c>
      <c r="R45" t="s">
        <v>35</v>
      </c>
      <c r="S45" s="22">
        <v>0.0</v>
      </c>
      <c r="T45">
        <v>0.0</v>
      </c>
      <c r="U45" s="23">
        <v>1965000.0</v>
      </c>
      <c r="V45" s="23">
        <v>0.0</v>
      </c>
      <c r="W45" s="23">
        <v>0.0</v>
      </c>
      <c r="X45" s="23">
        <v>252551.0</v>
      </c>
    </row>
    <row r="46" ht="15.75" customHeight="1">
      <c r="A46">
        <v>1.0</v>
      </c>
      <c r="B46" t="s">
        <v>157</v>
      </c>
      <c r="C46">
        <v>2.0</v>
      </c>
      <c r="D46" s="19">
        <v>1.0</v>
      </c>
      <c r="E46" s="20"/>
      <c r="F46" s="20"/>
      <c r="G46" s="19">
        <v>1.0</v>
      </c>
      <c r="H46">
        <v>5.0</v>
      </c>
      <c r="I46" s="20">
        <f t="shared" ref="I46:I50" si="14">J45</f>
        <v>41408.5</v>
      </c>
      <c r="J46" s="20">
        <f t="shared" si="13"/>
        <v>41413.5</v>
      </c>
      <c r="K46" t="s">
        <v>43</v>
      </c>
      <c r="L46" t="s">
        <v>158</v>
      </c>
      <c r="O46" s="21" t="s">
        <v>159</v>
      </c>
      <c r="P46" s="21" t="s">
        <v>159</v>
      </c>
      <c r="R46" t="s">
        <v>35</v>
      </c>
      <c r="S46" s="22">
        <v>0.0</v>
      </c>
      <c r="T46">
        <v>0.0</v>
      </c>
      <c r="U46" s="23">
        <v>1765000.0</v>
      </c>
      <c r="V46" s="23">
        <v>0.0</v>
      </c>
      <c r="W46" s="23">
        <v>0.0</v>
      </c>
      <c r="X46" s="23">
        <v>152551.0</v>
      </c>
    </row>
    <row r="47" ht="15.75" customHeight="1">
      <c r="A47">
        <v>1.0</v>
      </c>
      <c r="B47" t="s">
        <v>160</v>
      </c>
      <c r="C47">
        <v>2.0</v>
      </c>
      <c r="D47" s="19">
        <v>1.0</v>
      </c>
      <c r="E47" s="20"/>
      <c r="F47" s="20"/>
      <c r="G47" s="19">
        <v>1.0</v>
      </c>
      <c r="H47">
        <v>4.0</v>
      </c>
      <c r="I47" s="20">
        <f t="shared" si="14"/>
        <v>41413.5</v>
      </c>
      <c r="J47" s="20">
        <f t="shared" si="13"/>
        <v>41417.5</v>
      </c>
      <c r="K47" t="s">
        <v>43</v>
      </c>
      <c r="L47" t="s">
        <v>161</v>
      </c>
      <c r="O47" s="21" t="s">
        <v>162</v>
      </c>
      <c r="P47" s="21" t="s">
        <v>162</v>
      </c>
      <c r="R47" t="s">
        <v>35</v>
      </c>
      <c r="S47" s="22">
        <v>0.0</v>
      </c>
      <c r="T47">
        <v>0.0</v>
      </c>
      <c r="U47" s="23">
        <v>1665000.0</v>
      </c>
      <c r="V47" s="23">
        <v>0.0</v>
      </c>
      <c r="W47" s="23">
        <v>0.0</v>
      </c>
      <c r="X47" s="23">
        <v>152551.0</v>
      </c>
    </row>
    <row r="48" ht="15.75" customHeight="1">
      <c r="A48">
        <v>1.0</v>
      </c>
      <c r="B48" t="s">
        <v>163</v>
      </c>
      <c r="C48">
        <v>2.0</v>
      </c>
      <c r="D48" s="19">
        <v>1.0</v>
      </c>
      <c r="E48" s="20"/>
      <c r="F48" s="20"/>
      <c r="G48" s="19">
        <v>1.0</v>
      </c>
      <c r="H48">
        <v>5.0</v>
      </c>
      <c r="I48" s="20">
        <f t="shared" si="14"/>
        <v>41417.5</v>
      </c>
      <c r="J48" s="20">
        <f t="shared" si="13"/>
        <v>41422.5</v>
      </c>
      <c r="K48" t="s">
        <v>43</v>
      </c>
      <c r="L48" t="s">
        <v>164</v>
      </c>
      <c r="O48" s="21" t="s">
        <v>165</v>
      </c>
      <c r="P48" s="21" t="s">
        <v>165</v>
      </c>
      <c r="R48" t="s">
        <v>35</v>
      </c>
      <c r="S48" s="22">
        <v>0.0</v>
      </c>
      <c r="T48">
        <v>0.0</v>
      </c>
      <c r="U48" s="23">
        <v>1765000.0</v>
      </c>
      <c r="V48" s="23">
        <v>0.0</v>
      </c>
      <c r="W48" s="23">
        <v>0.0</v>
      </c>
      <c r="X48" s="23">
        <v>152551.0</v>
      </c>
    </row>
    <row r="49" ht="15.75" customHeight="1">
      <c r="A49">
        <v>1.0</v>
      </c>
      <c r="B49" t="s">
        <v>166</v>
      </c>
      <c r="C49">
        <v>2.0</v>
      </c>
      <c r="D49" s="19">
        <v>1.0</v>
      </c>
      <c r="E49" s="20"/>
      <c r="F49" s="20"/>
      <c r="G49" s="19">
        <v>1.0</v>
      </c>
      <c r="H49">
        <v>4.0</v>
      </c>
      <c r="I49" s="20">
        <f t="shared" si="14"/>
        <v>41422.5</v>
      </c>
      <c r="J49" s="20">
        <f t="shared" si="13"/>
        <v>41426.5</v>
      </c>
      <c r="K49" t="s">
        <v>43</v>
      </c>
      <c r="L49" t="s">
        <v>167</v>
      </c>
      <c r="O49" s="21" t="s">
        <v>168</v>
      </c>
      <c r="P49" s="21" t="s">
        <v>168</v>
      </c>
      <c r="R49" t="s">
        <v>35</v>
      </c>
      <c r="S49" s="22">
        <v>0.0</v>
      </c>
      <c r="T49">
        <v>0.0</v>
      </c>
      <c r="U49" s="23">
        <v>1765000.0</v>
      </c>
      <c r="V49" s="23">
        <v>0.0</v>
      </c>
      <c r="W49" s="23">
        <v>0.0</v>
      </c>
      <c r="X49" s="23">
        <v>152551.0</v>
      </c>
    </row>
    <row r="50" ht="15.75" customHeight="1">
      <c r="A50">
        <v>1.0</v>
      </c>
      <c r="B50" t="s">
        <v>169</v>
      </c>
      <c r="C50">
        <v>2.0</v>
      </c>
      <c r="D50" s="19">
        <v>1.0</v>
      </c>
      <c r="E50" s="20"/>
      <c r="F50" s="20"/>
      <c r="G50" s="19">
        <v>1.0</v>
      </c>
      <c r="H50">
        <v>4.0</v>
      </c>
      <c r="I50" s="20">
        <f t="shared" si="14"/>
        <v>41426.5</v>
      </c>
      <c r="J50" s="20">
        <f t="shared" si="13"/>
        <v>41430.5</v>
      </c>
      <c r="K50" t="s">
        <v>43</v>
      </c>
      <c r="L50" t="s">
        <v>170</v>
      </c>
      <c r="O50" s="21" t="s">
        <v>171</v>
      </c>
      <c r="P50" s="21" t="s">
        <v>171</v>
      </c>
      <c r="R50" t="s">
        <v>35</v>
      </c>
      <c r="S50" s="22">
        <v>0.0</v>
      </c>
      <c r="T50">
        <v>0.0</v>
      </c>
      <c r="U50" s="23">
        <v>1765000.0</v>
      </c>
      <c r="V50" s="23">
        <v>0.0</v>
      </c>
      <c r="W50" s="23">
        <v>0.0</v>
      </c>
      <c r="X50" s="23">
        <v>152551.0</v>
      </c>
    </row>
    <row r="51" ht="15.75" customHeight="1">
      <c r="A51">
        <v>1.0</v>
      </c>
      <c r="B51" t="s">
        <v>172</v>
      </c>
      <c r="C51">
        <v>2.0</v>
      </c>
      <c r="D51" s="19">
        <v>1.0</v>
      </c>
      <c r="E51" s="20"/>
      <c r="F51" s="20"/>
      <c r="G51" s="19">
        <v>1.0</v>
      </c>
      <c r="H51">
        <v>5.0</v>
      </c>
      <c r="I51" s="20">
        <f>J46+1</f>
        <v>41414.5</v>
      </c>
      <c r="J51" s="20">
        <f t="shared" si="13"/>
        <v>41419.5</v>
      </c>
      <c r="K51" t="s">
        <v>43</v>
      </c>
      <c r="L51" t="s">
        <v>173</v>
      </c>
      <c r="O51" s="21" t="s">
        <v>174</v>
      </c>
      <c r="P51" s="21" t="s">
        <v>174</v>
      </c>
      <c r="R51" t="s">
        <v>35</v>
      </c>
      <c r="S51" s="22">
        <v>0.0</v>
      </c>
      <c r="T51">
        <v>0.0</v>
      </c>
      <c r="U51" s="23">
        <v>730000.0</v>
      </c>
      <c r="V51" s="23">
        <v>0.0</v>
      </c>
      <c r="W51" s="23">
        <v>0.0</v>
      </c>
      <c r="X51" s="23">
        <v>132500.0</v>
      </c>
    </row>
    <row r="52" ht="15.75" customHeight="1">
      <c r="A52">
        <v>1.0</v>
      </c>
      <c r="B52" t="s">
        <v>175</v>
      </c>
      <c r="C52">
        <v>2.0</v>
      </c>
      <c r="D52" s="19">
        <v>1.0</v>
      </c>
      <c r="E52" s="20"/>
      <c r="F52" s="20"/>
      <c r="G52" s="19">
        <v>1.0</v>
      </c>
      <c r="H52" s="19">
        <v>5.0</v>
      </c>
      <c r="I52" s="20">
        <f t="shared" ref="I52:I56" si="15">J51</f>
        <v>41419.5</v>
      </c>
      <c r="J52" s="20">
        <f t="shared" si="13"/>
        <v>41424.5</v>
      </c>
      <c r="K52" t="s">
        <v>43</v>
      </c>
      <c r="L52" t="s">
        <v>176</v>
      </c>
      <c r="O52" s="21" t="s">
        <v>177</v>
      </c>
      <c r="P52" s="21" t="s">
        <v>177</v>
      </c>
      <c r="R52" t="s">
        <v>35</v>
      </c>
      <c r="S52" s="22">
        <v>0.0</v>
      </c>
      <c r="T52">
        <v>0.0</v>
      </c>
      <c r="U52" s="23">
        <v>730000.0</v>
      </c>
      <c r="V52" s="23">
        <v>0.0</v>
      </c>
      <c r="W52" s="23">
        <v>0.0</v>
      </c>
      <c r="X52" s="23">
        <v>132500.0</v>
      </c>
    </row>
    <row r="53" ht="15.75" customHeight="1">
      <c r="A53">
        <v>1.0</v>
      </c>
      <c r="B53" t="s">
        <v>178</v>
      </c>
      <c r="C53">
        <v>2.0</v>
      </c>
      <c r="D53" s="19">
        <v>1.0</v>
      </c>
      <c r="E53" s="20"/>
      <c r="F53" s="20"/>
      <c r="G53" s="19">
        <v>1.0</v>
      </c>
      <c r="H53" s="19">
        <v>5.0</v>
      </c>
      <c r="I53" s="20">
        <f t="shared" si="15"/>
        <v>41424.5</v>
      </c>
      <c r="J53" s="20">
        <f t="shared" si="13"/>
        <v>41429.5</v>
      </c>
      <c r="K53" t="s">
        <v>43</v>
      </c>
      <c r="L53" t="s">
        <v>179</v>
      </c>
      <c r="O53" s="21" t="s">
        <v>180</v>
      </c>
      <c r="P53" s="21" t="s">
        <v>180</v>
      </c>
      <c r="R53" t="s">
        <v>35</v>
      </c>
      <c r="S53" s="22">
        <v>0.0</v>
      </c>
      <c r="T53">
        <v>0.0</v>
      </c>
      <c r="U53" s="23">
        <v>730000.0</v>
      </c>
      <c r="V53" s="23">
        <v>0.0</v>
      </c>
      <c r="W53" s="23">
        <v>0.0</v>
      </c>
      <c r="X53" s="23">
        <v>132500.0</v>
      </c>
    </row>
    <row r="54" ht="15.75" customHeight="1">
      <c r="A54">
        <v>1.0</v>
      </c>
      <c r="B54" t="s">
        <v>181</v>
      </c>
      <c r="C54">
        <v>2.0</v>
      </c>
      <c r="D54" s="19">
        <v>1.0</v>
      </c>
      <c r="E54" s="20"/>
      <c r="F54" s="20"/>
      <c r="G54" s="19">
        <v>1.0</v>
      </c>
      <c r="H54" s="19">
        <v>5.0</v>
      </c>
      <c r="I54" s="20">
        <f t="shared" si="15"/>
        <v>41429.5</v>
      </c>
      <c r="J54" s="20">
        <f t="shared" si="13"/>
        <v>41434.5</v>
      </c>
      <c r="K54" t="s">
        <v>43</v>
      </c>
      <c r="L54" t="s">
        <v>182</v>
      </c>
      <c r="O54" s="21" t="s">
        <v>183</v>
      </c>
      <c r="P54" s="21" t="s">
        <v>183</v>
      </c>
      <c r="R54" t="s">
        <v>35</v>
      </c>
      <c r="S54" s="22">
        <v>0.0</v>
      </c>
      <c r="T54">
        <v>0.0</v>
      </c>
      <c r="U54" s="23">
        <v>730000.0</v>
      </c>
      <c r="V54" s="23">
        <v>0.0</v>
      </c>
      <c r="W54" s="23">
        <v>0.0</v>
      </c>
      <c r="X54" s="23">
        <v>132500.0</v>
      </c>
    </row>
    <row r="55" ht="15.75" customHeight="1">
      <c r="A55">
        <v>1.0</v>
      </c>
      <c r="B55" t="s">
        <v>184</v>
      </c>
      <c r="C55">
        <v>2.0</v>
      </c>
      <c r="D55" s="19">
        <v>1.0</v>
      </c>
      <c r="E55" s="20"/>
      <c r="F55" s="20"/>
      <c r="G55" s="19">
        <v>1.0</v>
      </c>
      <c r="H55" s="19">
        <v>5.0</v>
      </c>
      <c r="I55" s="20">
        <f t="shared" si="15"/>
        <v>41434.5</v>
      </c>
      <c r="J55" s="20">
        <f t="shared" si="13"/>
        <v>41439.5</v>
      </c>
      <c r="K55" t="s">
        <v>43</v>
      </c>
      <c r="L55" t="s">
        <v>185</v>
      </c>
      <c r="O55" s="21" t="s">
        <v>186</v>
      </c>
      <c r="P55" s="21" t="s">
        <v>186</v>
      </c>
      <c r="R55" t="s">
        <v>35</v>
      </c>
      <c r="S55" s="22">
        <v>0.0</v>
      </c>
      <c r="T55">
        <v>0.0</v>
      </c>
      <c r="U55" s="23">
        <v>730000.0</v>
      </c>
      <c r="V55" s="23">
        <v>0.0</v>
      </c>
      <c r="W55" s="23">
        <v>0.0</v>
      </c>
      <c r="X55" s="23">
        <v>132500.0</v>
      </c>
    </row>
    <row r="56" ht="15.75" customHeight="1">
      <c r="A56">
        <v>1.0</v>
      </c>
      <c r="B56" t="s">
        <v>187</v>
      </c>
      <c r="C56">
        <v>2.0</v>
      </c>
      <c r="D56" s="19">
        <v>1.0</v>
      </c>
      <c r="E56" s="20"/>
      <c r="F56" s="20"/>
      <c r="G56" s="19">
        <v>1.0</v>
      </c>
      <c r="H56" s="19">
        <v>5.0</v>
      </c>
      <c r="I56" s="20">
        <f t="shared" si="15"/>
        <v>41439.5</v>
      </c>
      <c r="J56" s="20">
        <f t="shared" si="13"/>
        <v>41444.5</v>
      </c>
      <c r="K56" t="s">
        <v>43</v>
      </c>
      <c r="L56" t="s">
        <v>188</v>
      </c>
      <c r="O56" s="21" t="s">
        <v>189</v>
      </c>
      <c r="P56" s="21" t="s">
        <v>189</v>
      </c>
      <c r="R56" t="s">
        <v>35</v>
      </c>
      <c r="S56" s="22">
        <v>0.0</v>
      </c>
      <c r="T56">
        <v>0.0</v>
      </c>
      <c r="U56" s="23">
        <v>530000.0</v>
      </c>
      <c r="V56" s="23">
        <v>0.0</v>
      </c>
      <c r="W56" s="23">
        <v>0.0</v>
      </c>
      <c r="X56" s="23">
        <v>112500.0</v>
      </c>
    </row>
    <row r="57" ht="15.75" customHeight="1">
      <c r="A57">
        <v>1.0</v>
      </c>
      <c r="B57" s="13" t="s">
        <v>190</v>
      </c>
      <c r="C57" s="13">
        <v>1.0</v>
      </c>
      <c r="D57" s="13"/>
      <c r="E57" s="14"/>
      <c r="F57" s="14"/>
      <c r="G57" s="13">
        <v>1.0</v>
      </c>
      <c r="H57" s="15"/>
      <c r="I57" s="14"/>
      <c r="J57" s="14"/>
      <c r="K57" s="15"/>
      <c r="L57" s="15"/>
      <c r="M57" s="15"/>
      <c r="N57" s="15"/>
      <c r="O57" s="16" t="s">
        <v>191</v>
      </c>
      <c r="P57" s="16" t="s">
        <v>191</v>
      </c>
      <c r="Q57" s="15"/>
      <c r="R57" s="15" t="s">
        <v>35</v>
      </c>
      <c r="S57" s="17">
        <v>0.0</v>
      </c>
      <c r="T57" s="15">
        <v>0.0</v>
      </c>
      <c r="U57" s="18"/>
      <c r="V57" s="18"/>
      <c r="W57" s="18"/>
      <c r="X57" s="18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ht="15.75" customHeight="1">
      <c r="A58">
        <v>1.0</v>
      </c>
      <c r="B58" t="s">
        <v>192</v>
      </c>
      <c r="C58">
        <v>2.0</v>
      </c>
      <c r="D58" s="19">
        <v>1.0</v>
      </c>
      <c r="E58" s="20"/>
      <c r="F58" s="20"/>
      <c r="G58" s="19">
        <v>1.0</v>
      </c>
      <c r="H58">
        <v>1.0</v>
      </c>
      <c r="I58" s="20">
        <f>I51+1</f>
        <v>41415.5</v>
      </c>
      <c r="J58" s="20">
        <f t="shared" ref="J58:J59" si="16">I58+H58</f>
        <v>41416.5</v>
      </c>
      <c r="K58" t="s">
        <v>43</v>
      </c>
      <c r="L58" t="s">
        <v>193</v>
      </c>
      <c r="O58" s="21" t="s">
        <v>194</v>
      </c>
      <c r="P58" s="21" t="s">
        <v>194</v>
      </c>
      <c r="R58" t="s">
        <v>35</v>
      </c>
      <c r="S58" s="22">
        <v>0.0</v>
      </c>
      <c r="T58">
        <v>0.0</v>
      </c>
      <c r="U58" s="23">
        <v>1500000.0</v>
      </c>
      <c r="V58" s="23">
        <v>0.0</v>
      </c>
      <c r="W58" s="23">
        <v>0.0</v>
      </c>
      <c r="X58" s="23">
        <v>150000.0</v>
      </c>
    </row>
    <row r="59" ht="15.75" customHeight="1">
      <c r="A59">
        <v>1.0</v>
      </c>
      <c r="B59" t="s">
        <v>195</v>
      </c>
      <c r="C59">
        <v>2.0</v>
      </c>
      <c r="D59" s="19">
        <v>1.0</v>
      </c>
      <c r="E59" s="20"/>
      <c r="F59" s="20"/>
      <c r="G59" s="19">
        <v>1.0</v>
      </c>
      <c r="H59">
        <v>1.0</v>
      </c>
      <c r="I59" s="20">
        <f>J58</f>
        <v>41416.5</v>
      </c>
      <c r="J59" s="20">
        <f t="shared" si="16"/>
        <v>41417.5</v>
      </c>
      <c r="K59" t="s">
        <v>43</v>
      </c>
      <c r="L59" t="s">
        <v>196</v>
      </c>
      <c r="O59" s="21" t="s">
        <v>197</v>
      </c>
      <c r="P59" s="21" t="s">
        <v>197</v>
      </c>
      <c r="R59" t="s">
        <v>35</v>
      </c>
      <c r="S59" s="22">
        <v>0.0</v>
      </c>
      <c r="T59">
        <v>0.0</v>
      </c>
      <c r="U59" s="23">
        <v>750000.0</v>
      </c>
      <c r="V59" s="23">
        <v>0.0</v>
      </c>
      <c r="W59" s="23">
        <v>0.0</v>
      </c>
      <c r="X59" s="23">
        <v>100000.0</v>
      </c>
    </row>
    <row r="60" ht="15.75" customHeight="1">
      <c r="A60">
        <v>1.0</v>
      </c>
      <c r="B60" s="5" t="s">
        <v>198</v>
      </c>
      <c r="C60" s="5">
        <v>0.0</v>
      </c>
      <c r="D60" s="5"/>
      <c r="E60" s="6"/>
      <c r="F60" s="6"/>
      <c r="G60" s="5">
        <v>1.0</v>
      </c>
      <c r="H60" s="7"/>
      <c r="I60" s="6"/>
      <c r="J60" s="6"/>
      <c r="K60" s="7"/>
      <c r="L60" s="7"/>
      <c r="M60" s="7"/>
      <c r="N60" s="7"/>
      <c r="O60" s="9">
        <v>300.0</v>
      </c>
      <c r="P60" s="9">
        <v>300.0</v>
      </c>
      <c r="Q60" s="7"/>
      <c r="R60" s="7" t="s">
        <v>35</v>
      </c>
      <c r="S60" s="10">
        <v>0.0</v>
      </c>
      <c r="T60" s="7">
        <v>0.0</v>
      </c>
      <c r="U60" s="11"/>
      <c r="V60" s="11"/>
      <c r="W60" s="11"/>
      <c r="X60" s="11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ht="15.75" customHeight="1">
      <c r="A61">
        <v>1.0</v>
      </c>
      <c r="B61" s="13" t="s">
        <v>199</v>
      </c>
      <c r="C61" s="13">
        <v>1.0</v>
      </c>
      <c r="D61" s="13"/>
      <c r="E61" s="14"/>
      <c r="F61" s="14"/>
      <c r="G61" s="13">
        <v>1.0</v>
      </c>
      <c r="H61" s="15"/>
      <c r="I61" s="14"/>
      <c r="J61" s="14"/>
      <c r="K61" s="15"/>
      <c r="L61" s="15"/>
      <c r="M61" s="15"/>
      <c r="N61" s="15"/>
      <c r="O61" s="16" t="s">
        <v>200</v>
      </c>
      <c r="P61" s="16" t="s">
        <v>200</v>
      </c>
      <c r="Q61" s="15"/>
      <c r="R61" s="15" t="s">
        <v>35</v>
      </c>
      <c r="S61" s="17">
        <v>0.0</v>
      </c>
      <c r="T61" s="15">
        <v>0.0</v>
      </c>
      <c r="U61" s="18"/>
      <c r="V61" s="18"/>
      <c r="W61" s="18"/>
      <c r="X61" s="18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ht="15.75" customHeight="1">
      <c r="A62">
        <v>1.0</v>
      </c>
      <c r="B62" s="29" t="s">
        <v>201</v>
      </c>
      <c r="C62" s="29">
        <v>2.0</v>
      </c>
      <c r="D62" s="29"/>
      <c r="E62" s="30"/>
      <c r="F62" s="30"/>
      <c r="G62" s="29">
        <v>1.0</v>
      </c>
      <c r="H62" s="29"/>
      <c r="I62" s="30"/>
      <c r="J62" s="30"/>
      <c r="K62" s="29"/>
      <c r="L62" s="29"/>
      <c r="M62" s="29"/>
      <c r="N62" s="29"/>
      <c r="O62" s="31" t="s">
        <v>202</v>
      </c>
      <c r="P62" s="31" t="s">
        <v>202</v>
      </c>
      <c r="Q62" s="29"/>
      <c r="R62" s="29" t="s">
        <v>35</v>
      </c>
      <c r="S62" s="32">
        <v>0.0</v>
      </c>
      <c r="T62" s="29">
        <v>0.0</v>
      </c>
      <c r="U62" s="33"/>
      <c r="V62" s="33"/>
      <c r="W62" s="33"/>
      <c r="X62" s="33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ht="15.75" customHeight="1">
      <c r="A63" s="19">
        <v>1.0</v>
      </c>
      <c r="B63" s="19" t="s">
        <v>203</v>
      </c>
      <c r="C63" s="19">
        <v>3.0</v>
      </c>
      <c r="D63" s="19">
        <v>1.0</v>
      </c>
      <c r="E63" s="20"/>
      <c r="F63" s="20"/>
      <c r="G63" s="19">
        <v>1.0</v>
      </c>
      <c r="H63" s="19">
        <f>J63-I63</f>
        <v>30</v>
      </c>
      <c r="I63" s="20">
        <f>J50-2</f>
        <v>41428.5</v>
      </c>
      <c r="J63" s="20">
        <f>J66+2</f>
        <v>41458.5</v>
      </c>
      <c r="K63" s="19" t="s">
        <v>39</v>
      </c>
      <c r="L63" s="34" t="s">
        <v>204</v>
      </c>
      <c r="M63" s="19"/>
      <c r="N63" s="19"/>
      <c r="O63" s="21" t="s">
        <v>205</v>
      </c>
      <c r="P63" s="21" t="s">
        <v>205</v>
      </c>
      <c r="Q63" s="19"/>
      <c r="R63" s="19" t="s">
        <v>35</v>
      </c>
      <c r="S63" s="22">
        <v>1.0</v>
      </c>
      <c r="T63" s="19">
        <v>0.0</v>
      </c>
      <c r="U63" s="23"/>
      <c r="V63" s="23"/>
      <c r="W63" s="23">
        <v>12400.0</v>
      </c>
      <c r="X63" s="23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ht="15.75" customHeight="1">
      <c r="A64">
        <v>1.0</v>
      </c>
      <c r="B64" t="s">
        <v>206</v>
      </c>
      <c r="C64">
        <v>3.0</v>
      </c>
      <c r="D64" s="19">
        <v>1.0</v>
      </c>
      <c r="E64" s="20"/>
      <c r="F64" s="20"/>
      <c r="G64" s="19">
        <v>1.0</v>
      </c>
      <c r="H64">
        <v>8.0</v>
      </c>
      <c r="I64" s="20">
        <f>J50+2</f>
        <v>41432.5</v>
      </c>
      <c r="J64" s="20">
        <f t="shared" ref="J64:J71" si="17">I64+H64</f>
        <v>41440.5</v>
      </c>
      <c r="K64" t="s">
        <v>43</v>
      </c>
      <c r="L64" s="25" t="s">
        <v>207</v>
      </c>
      <c r="O64" s="21" t="s">
        <v>208</v>
      </c>
      <c r="P64" s="21" t="s">
        <v>208</v>
      </c>
      <c r="R64" t="s">
        <v>35</v>
      </c>
      <c r="S64" s="22">
        <v>0.0</v>
      </c>
      <c r="T64">
        <v>0.0</v>
      </c>
      <c r="U64" s="23">
        <v>1550000.0</v>
      </c>
      <c r="V64" s="23">
        <v>128000.0</v>
      </c>
      <c r="W64" s="23">
        <v>0.0</v>
      </c>
      <c r="X64" s="23">
        <f t="shared" ref="X64:X71" si="18">2600*H64</f>
        <v>20800</v>
      </c>
    </row>
    <row r="65" ht="15.75" customHeight="1">
      <c r="A65">
        <v>1.0</v>
      </c>
      <c r="B65" t="s">
        <v>209</v>
      </c>
      <c r="C65">
        <v>3.0</v>
      </c>
      <c r="D65" s="19">
        <v>1.0</v>
      </c>
      <c r="E65" s="20"/>
      <c r="F65" s="20"/>
      <c r="G65" s="19">
        <v>1.0</v>
      </c>
      <c r="H65">
        <v>10.0</v>
      </c>
      <c r="I65" s="20">
        <f t="shared" ref="I65:I71" si="19">J64-1</f>
        <v>41439.5</v>
      </c>
      <c r="J65" s="20">
        <f t="shared" si="17"/>
        <v>41449.5</v>
      </c>
      <c r="K65" t="s">
        <v>43</v>
      </c>
      <c r="L65" s="25" t="s">
        <v>210</v>
      </c>
      <c r="O65" s="21" t="s">
        <v>211</v>
      </c>
      <c r="P65" s="21" t="s">
        <v>211</v>
      </c>
      <c r="R65" t="s">
        <v>35</v>
      </c>
      <c r="S65" s="22">
        <v>0.0</v>
      </c>
      <c r="T65">
        <v>0.0</v>
      </c>
      <c r="U65" s="23">
        <v>1530000.0</v>
      </c>
      <c r="V65" s="23">
        <v>128000.0</v>
      </c>
      <c r="W65" s="23">
        <v>0.0</v>
      </c>
      <c r="X65" s="23">
        <f t="shared" si="18"/>
        <v>26000</v>
      </c>
    </row>
    <row r="66" ht="15.75" customHeight="1">
      <c r="A66">
        <v>1.0</v>
      </c>
      <c r="B66" t="s">
        <v>212</v>
      </c>
      <c r="C66">
        <v>3.0</v>
      </c>
      <c r="D66" s="19">
        <v>1.0</v>
      </c>
      <c r="E66" s="20"/>
      <c r="F66" s="20"/>
      <c r="G66" s="19">
        <v>1.0</v>
      </c>
      <c r="H66" s="19">
        <v>8.0</v>
      </c>
      <c r="I66" s="20">
        <f t="shared" si="19"/>
        <v>41448.5</v>
      </c>
      <c r="J66" s="20">
        <f t="shared" si="17"/>
        <v>41456.5</v>
      </c>
      <c r="K66" t="s">
        <v>43</v>
      </c>
      <c r="L66" s="25" t="s">
        <v>213</v>
      </c>
      <c r="O66" s="21" t="s">
        <v>214</v>
      </c>
      <c r="P66" s="21" t="s">
        <v>214</v>
      </c>
      <c r="R66" t="s">
        <v>35</v>
      </c>
      <c r="S66" s="22">
        <v>0.0</v>
      </c>
      <c r="T66">
        <v>0.0</v>
      </c>
      <c r="U66" s="23">
        <v>1165000.0</v>
      </c>
      <c r="V66" s="23">
        <v>128000.0</v>
      </c>
      <c r="W66" s="23">
        <v>0.0</v>
      </c>
      <c r="X66" s="23">
        <f t="shared" si="18"/>
        <v>20800</v>
      </c>
    </row>
    <row r="67" ht="15.75" customHeight="1">
      <c r="A67">
        <v>1.0</v>
      </c>
      <c r="B67" t="s">
        <v>215</v>
      </c>
      <c r="C67">
        <v>3.0</v>
      </c>
      <c r="D67" s="19">
        <v>1.0</v>
      </c>
      <c r="E67" s="20"/>
      <c r="F67" s="20"/>
      <c r="G67" s="19">
        <v>1.0</v>
      </c>
      <c r="H67" s="19">
        <v>12.0</v>
      </c>
      <c r="I67" s="20">
        <f t="shared" si="19"/>
        <v>41455.5</v>
      </c>
      <c r="J67" s="20">
        <f t="shared" si="17"/>
        <v>41467.5</v>
      </c>
      <c r="K67" t="s">
        <v>43</v>
      </c>
      <c r="L67" s="25" t="s">
        <v>216</v>
      </c>
      <c r="O67" s="21" t="s">
        <v>217</v>
      </c>
      <c r="P67" s="21" t="s">
        <v>217</v>
      </c>
      <c r="R67" t="s">
        <v>35</v>
      </c>
      <c r="S67" s="22">
        <v>0.0</v>
      </c>
      <c r="T67">
        <v>0.0</v>
      </c>
      <c r="U67" s="23">
        <v>1165000.0</v>
      </c>
      <c r="V67" s="23">
        <v>128000.0</v>
      </c>
      <c r="W67" s="23">
        <v>0.0</v>
      </c>
      <c r="X67" s="23">
        <f t="shared" si="18"/>
        <v>31200</v>
      </c>
    </row>
    <row r="68" ht="15.75" customHeight="1">
      <c r="A68">
        <v>1.0</v>
      </c>
      <c r="B68" t="s">
        <v>218</v>
      </c>
      <c r="C68">
        <v>3.0</v>
      </c>
      <c r="D68" s="19">
        <v>1.0</v>
      </c>
      <c r="E68" s="20"/>
      <c r="F68" s="20"/>
      <c r="G68" s="19">
        <v>1.0</v>
      </c>
      <c r="H68" s="19">
        <v>12.0</v>
      </c>
      <c r="I68" s="20">
        <f t="shared" si="19"/>
        <v>41466.5</v>
      </c>
      <c r="J68" s="20">
        <f t="shared" si="17"/>
        <v>41478.5</v>
      </c>
      <c r="K68" t="s">
        <v>43</v>
      </c>
      <c r="L68" s="25" t="s">
        <v>219</v>
      </c>
      <c r="O68" s="21" t="s">
        <v>220</v>
      </c>
      <c r="P68" s="21" t="s">
        <v>220</v>
      </c>
      <c r="R68" t="s">
        <v>35</v>
      </c>
      <c r="S68" s="22">
        <v>0.0</v>
      </c>
      <c r="T68">
        <v>0.0</v>
      </c>
      <c r="U68" s="23">
        <v>1163000.0</v>
      </c>
      <c r="V68" s="23">
        <v>128000.0</v>
      </c>
      <c r="W68" s="23">
        <v>0.0</v>
      </c>
      <c r="X68" s="23">
        <f t="shared" si="18"/>
        <v>31200</v>
      </c>
    </row>
    <row r="69" ht="15.75" customHeight="1">
      <c r="A69">
        <v>1.0</v>
      </c>
      <c r="B69" t="s">
        <v>221</v>
      </c>
      <c r="C69">
        <v>3.0</v>
      </c>
      <c r="D69" s="19">
        <v>1.0</v>
      </c>
      <c r="E69" s="20"/>
      <c r="F69" s="20"/>
      <c r="G69" s="19">
        <v>1.0</v>
      </c>
      <c r="H69" s="19">
        <v>10.0</v>
      </c>
      <c r="I69" s="20">
        <f t="shared" si="19"/>
        <v>41477.5</v>
      </c>
      <c r="J69" s="20">
        <f t="shared" si="17"/>
        <v>41487.5</v>
      </c>
      <c r="K69" t="s">
        <v>43</v>
      </c>
      <c r="L69" s="25" t="s">
        <v>222</v>
      </c>
      <c r="O69" s="21" t="s">
        <v>223</v>
      </c>
      <c r="P69" s="21" t="s">
        <v>223</v>
      </c>
      <c r="R69" t="s">
        <v>35</v>
      </c>
      <c r="S69" s="22">
        <v>0.0</v>
      </c>
      <c r="T69">
        <v>0.0</v>
      </c>
      <c r="U69" s="23">
        <v>1185000.0</v>
      </c>
      <c r="V69" s="23">
        <v>128000.0</v>
      </c>
      <c r="W69" s="23">
        <v>0.0</v>
      </c>
      <c r="X69" s="23">
        <f t="shared" si="18"/>
        <v>26000</v>
      </c>
    </row>
    <row r="70" ht="15.75" customHeight="1">
      <c r="A70">
        <v>1.0</v>
      </c>
      <c r="B70" t="s">
        <v>224</v>
      </c>
      <c r="C70">
        <v>3.0</v>
      </c>
      <c r="D70" s="19">
        <v>1.0</v>
      </c>
      <c r="E70" s="20"/>
      <c r="F70" s="20"/>
      <c r="G70" s="19">
        <v>1.0</v>
      </c>
      <c r="H70" s="19">
        <v>14.0</v>
      </c>
      <c r="I70" s="20">
        <f t="shared" si="19"/>
        <v>41486.5</v>
      </c>
      <c r="J70" s="20">
        <f t="shared" si="17"/>
        <v>41500.5</v>
      </c>
      <c r="K70" t="s">
        <v>43</v>
      </c>
      <c r="L70" s="25" t="s">
        <v>225</v>
      </c>
      <c r="O70" s="21" t="s">
        <v>226</v>
      </c>
      <c r="P70" s="21" t="s">
        <v>226</v>
      </c>
      <c r="R70" t="s">
        <v>35</v>
      </c>
      <c r="S70" s="22">
        <v>0.0</v>
      </c>
      <c r="T70">
        <v>0.0</v>
      </c>
      <c r="U70" s="23">
        <v>1145000.0</v>
      </c>
      <c r="V70" s="23">
        <v>128000.0</v>
      </c>
      <c r="W70" s="23">
        <v>0.0</v>
      </c>
      <c r="X70" s="23">
        <f t="shared" si="18"/>
        <v>36400</v>
      </c>
    </row>
    <row r="71" ht="15.75" customHeight="1">
      <c r="A71">
        <v>1.0</v>
      </c>
      <c r="B71" t="s">
        <v>227</v>
      </c>
      <c r="C71">
        <v>2.0</v>
      </c>
      <c r="D71" s="19">
        <v>1.0</v>
      </c>
      <c r="E71" s="20"/>
      <c r="F71" s="20"/>
      <c r="G71" s="19">
        <v>1.0</v>
      </c>
      <c r="H71">
        <v>3.0</v>
      </c>
      <c r="I71" s="20">
        <f t="shared" si="19"/>
        <v>41499.5</v>
      </c>
      <c r="J71" s="20">
        <f t="shared" si="17"/>
        <v>41502.5</v>
      </c>
      <c r="K71" t="s">
        <v>43</v>
      </c>
      <c r="L71" t="s">
        <v>228</v>
      </c>
      <c r="O71" s="21" t="s">
        <v>229</v>
      </c>
      <c r="P71" s="21" t="s">
        <v>229</v>
      </c>
      <c r="R71" t="s">
        <v>35</v>
      </c>
      <c r="S71" s="22">
        <v>0.0</v>
      </c>
      <c r="T71">
        <v>0.0</v>
      </c>
      <c r="U71" s="23">
        <v>1150000.0</v>
      </c>
      <c r="V71" s="23">
        <v>128000.0</v>
      </c>
      <c r="W71" s="23">
        <v>0.0</v>
      </c>
      <c r="X71" s="23">
        <f t="shared" si="18"/>
        <v>7800</v>
      </c>
    </row>
    <row r="72" ht="15.75" customHeight="1">
      <c r="A72">
        <v>1.0</v>
      </c>
      <c r="B72" s="29" t="s">
        <v>230</v>
      </c>
      <c r="C72" s="29">
        <v>2.0</v>
      </c>
      <c r="D72" s="29"/>
      <c r="E72" s="30"/>
      <c r="F72" s="30"/>
      <c r="G72" s="29">
        <v>1.0</v>
      </c>
      <c r="H72" s="29"/>
      <c r="I72" s="30"/>
      <c r="J72" s="30"/>
      <c r="K72" s="29"/>
      <c r="L72" s="29"/>
      <c r="M72" s="29"/>
      <c r="N72" s="29"/>
      <c r="O72" s="31" t="s">
        <v>231</v>
      </c>
      <c r="P72" s="31" t="s">
        <v>231</v>
      </c>
      <c r="Q72" s="29"/>
      <c r="R72" s="29" t="s">
        <v>35</v>
      </c>
      <c r="S72" s="32">
        <v>0.0</v>
      </c>
      <c r="T72" s="29">
        <v>0.0</v>
      </c>
      <c r="U72" s="33"/>
      <c r="V72" s="33"/>
      <c r="W72" s="33"/>
      <c r="X72" s="33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ht="15.75" customHeight="1">
      <c r="A73">
        <v>1.0</v>
      </c>
      <c r="B73" t="s">
        <v>232</v>
      </c>
      <c r="C73">
        <v>3.0</v>
      </c>
      <c r="D73" s="19">
        <v>1.0</v>
      </c>
      <c r="E73" s="20"/>
      <c r="F73" s="20"/>
      <c r="G73" s="19">
        <v>1.0</v>
      </c>
      <c r="H73">
        <v>8.0</v>
      </c>
      <c r="I73" s="20">
        <f t="shared" ref="I73:I77" si="20">J73-H73</f>
        <v>41437.5</v>
      </c>
      <c r="J73" s="20">
        <f t="shared" ref="J73:J77" si="21">I74-1</f>
        <v>41445.5</v>
      </c>
      <c r="K73" t="s">
        <v>43</v>
      </c>
      <c r="L73" t="s">
        <v>233</v>
      </c>
      <c r="O73" s="21" t="s">
        <v>234</v>
      </c>
      <c r="P73" s="21" t="s">
        <v>234</v>
      </c>
      <c r="R73" t="s">
        <v>35</v>
      </c>
      <c r="S73" s="22">
        <v>0.0</v>
      </c>
      <c r="T73">
        <v>0.0</v>
      </c>
      <c r="U73" s="23">
        <f>1750000+25000</f>
        <v>1775000</v>
      </c>
      <c r="V73" s="23">
        <v>0.0</v>
      </c>
      <c r="W73" s="23">
        <v>0.0</v>
      </c>
      <c r="X73" s="23">
        <v>775000.0</v>
      </c>
      <c r="Y73" s="28"/>
    </row>
    <row r="74" ht="15.75" customHeight="1">
      <c r="A74">
        <v>1.0</v>
      </c>
      <c r="B74" t="s">
        <v>235</v>
      </c>
      <c r="C74">
        <v>3.0</v>
      </c>
      <c r="D74" s="19">
        <v>1.0</v>
      </c>
      <c r="E74" s="20"/>
      <c r="F74" s="20"/>
      <c r="G74" s="19">
        <v>1.0</v>
      </c>
      <c r="H74">
        <v>10.0</v>
      </c>
      <c r="I74" s="20">
        <f t="shared" si="20"/>
        <v>41446.5</v>
      </c>
      <c r="J74" s="20">
        <f t="shared" si="21"/>
        <v>41456.5</v>
      </c>
      <c r="K74" t="s">
        <v>43</v>
      </c>
      <c r="L74" t="s">
        <v>236</v>
      </c>
      <c r="O74" s="21" t="s">
        <v>237</v>
      </c>
      <c r="P74" s="21" t="s">
        <v>237</v>
      </c>
      <c r="R74" t="s">
        <v>35</v>
      </c>
      <c r="S74" s="22">
        <v>0.0</v>
      </c>
      <c r="T74">
        <v>0.0</v>
      </c>
      <c r="U74" s="23">
        <v>1750000.0</v>
      </c>
      <c r="V74" s="23">
        <v>0.0</v>
      </c>
      <c r="W74" s="23">
        <v>0.0</v>
      </c>
      <c r="X74" s="23">
        <v>775000.0</v>
      </c>
    </row>
    <row r="75" ht="15.75" customHeight="1">
      <c r="A75">
        <v>1.0</v>
      </c>
      <c r="B75" t="s">
        <v>238</v>
      </c>
      <c r="C75">
        <v>3.0</v>
      </c>
      <c r="D75" s="19">
        <v>1.0</v>
      </c>
      <c r="E75" s="20"/>
      <c r="F75" s="20"/>
      <c r="G75" s="19">
        <v>1.0</v>
      </c>
      <c r="H75">
        <v>10.0</v>
      </c>
      <c r="I75" s="20">
        <f t="shared" si="20"/>
        <v>41457.5</v>
      </c>
      <c r="J75" s="20">
        <f t="shared" si="21"/>
        <v>41467.5</v>
      </c>
      <c r="K75" t="s">
        <v>43</v>
      </c>
      <c r="L75" t="s">
        <v>239</v>
      </c>
      <c r="O75" s="21" t="s">
        <v>240</v>
      </c>
      <c r="P75" s="21" t="s">
        <v>240</v>
      </c>
      <c r="R75" t="s">
        <v>35</v>
      </c>
      <c r="S75" s="22">
        <v>0.0</v>
      </c>
      <c r="T75">
        <v>0.0</v>
      </c>
      <c r="U75" s="23">
        <v>950000.0</v>
      </c>
      <c r="V75" s="23">
        <v>0.0</v>
      </c>
      <c r="W75" s="23">
        <v>0.0</v>
      </c>
      <c r="X75" s="23">
        <v>195000.0</v>
      </c>
    </row>
    <row r="76" ht="15.75" customHeight="1">
      <c r="A76">
        <v>1.0</v>
      </c>
      <c r="B76" t="s">
        <v>241</v>
      </c>
      <c r="C76">
        <v>3.0</v>
      </c>
      <c r="D76" s="19">
        <v>1.0</v>
      </c>
      <c r="E76" s="20"/>
      <c r="F76" s="20"/>
      <c r="G76" s="19">
        <v>1.0</v>
      </c>
      <c r="H76">
        <v>10.0</v>
      </c>
      <c r="I76" s="20">
        <f t="shared" si="20"/>
        <v>41468.5</v>
      </c>
      <c r="J76" s="20">
        <f t="shared" si="21"/>
        <v>41478.5</v>
      </c>
      <c r="K76" t="s">
        <v>43</v>
      </c>
      <c r="L76" t="s">
        <v>242</v>
      </c>
      <c r="O76" s="21" t="s">
        <v>243</v>
      </c>
      <c r="P76" s="21" t="s">
        <v>243</v>
      </c>
      <c r="R76" t="s">
        <v>35</v>
      </c>
      <c r="S76" s="22">
        <v>0.0</v>
      </c>
      <c r="T76">
        <v>0.0</v>
      </c>
      <c r="U76" s="23">
        <v>750000.0</v>
      </c>
      <c r="V76" s="23">
        <v>0.0</v>
      </c>
      <c r="W76" s="23">
        <v>0.0</v>
      </c>
      <c r="X76" s="23">
        <v>175000.0</v>
      </c>
    </row>
    <row r="77" ht="15.75" customHeight="1">
      <c r="A77">
        <v>1.0</v>
      </c>
      <c r="B77" t="s">
        <v>244</v>
      </c>
      <c r="C77">
        <v>3.0</v>
      </c>
      <c r="D77" s="19">
        <v>1.0</v>
      </c>
      <c r="E77" s="20"/>
      <c r="F77" s="20"/>
      <c r="G77" s="19">
        <v>1.0</v>
      </c>
      <c r="H77">
        <v>10.0</v>
      </c>
      <c r="I77" s="20">
        <f t="shared" si="20"/>
        <v>41479.5</v>
      </c>
      <c r="J77" s="20">
        <f t="shared" si="21"/>
        <v>41489.5</v>
      </c>
      <c r="K77" t="s">
        <v>43</v>
      </c>
      <c r="L77" t="s">
        <v>245</v>
      </c>
      <c r="O77" s="21" t="s">
        <v>246</v>
      </c>
      <c r="P77" s="21" t="s">
        <v>246</v>
      </c>
      <c r="R77" t="s">
        <v>35</v>
      </c>
      <c r="S77" s="22">
        <v>0.0</v>
      </c>
      <c r="T77">
        <v>0.0</v>
      </c>
      <c r="U77" s="23">
        <v>750000.0</v>
      </c>
      <c r="V77" s="23">
        <v>0.0</v>
      </c>
      <c r="W77" s="23">
        <v>0.0</v>
      </c>
      <c r="X77" s="23">
        <v>175000.0</v>
      </c>
    </row>
    <row r="78" ht="15.75" customHeight="1">
      <c r="A78">
        <v>1.0</v>
      </c>
      <c r="B78" t="s">
        <v>247</v>
      </c>
      <c r="C78">
        <v>3.0</v>
      </c>
      <c r="D78" s="19">
        <v>1.0</v>
      </c>
      <c r="E78" s="20"/>
      <c r="F78" s="20"/>
      <c r="G78" s="19">
        <v>1.0</v>
      </c>
      <c r="H78">
        <v>10.0</v>
      </c>
      <c r="I78" s="20">
        <f>J69+3</f>
        <v>41490.5</v>
      </c>
      <c r="J78" s="20">
        <f>I78+H78</f>
        <v>41500.5</v>
      </c>
      <c r="K78" t="s">
        <v>43</v>
      </c>
      <c r="L78" t="s">
        <v>248</v>
      </c>
      <c r="O78" s="21" t="s">
        <v>249</v>
      </c>
      <c r="P78" s="21" t="s">
        <v>249</v>
      </c>
      <c r="R78" t="s">
        <v>35</v>
      </c>
      <c r="S78" s="22">
        <v>0.0</v>
      </c>
      <c r="T78">
        <v>0.0</v>
      </c>
      <c r="U78" s="23">
        <v>750000.0</v>
      </c>
      <c r="V78" s="23">
        <v>0.0</v>
      </c>
      <c r="W78" s="23">
        <v>0.0</v>
      </c>
      <c r="X78" s="23">
        <v>175000.0</v>
      </c>
    </row>
    <row r="79" ht="15.75" customHeight="1">
      <c r="A79">
        <v>1.0</v>
      </c>
      <c r="B79" s="29" t="s">
        <v>250</v>
      </c>
      <c r="C79" s="29">
        <v>2.0</v>
      </c>
      <c r="D79" s="29">
        <v>1.0</v>
      </c>
      <c r="E79" s="30"/>
      <c r="F79" s="30"/>
      <c r="G79" s="29">
        <v>1.0</v>
      </c>
      <c r="H79" s="29"/>
      <c r="I79" s="30"/>
      <c r="J79" s="30"/>
      <c r="K79" s="29"/>
      <c r="L79" s="29"/>
      <c r="M79" s="29"/>
      <c r="N79" s="29"/>
      <c r="O79" s="31" t="s">
        <v>251</v>
      </c>
      <c r="P79" s="31" t="s">
        <v>251</v>
      </c>
      <c r="Q79" s="29"/>
      <c r="R79" s="29" t="s">
        <v>35</v>
      </c>
      <c r="S79" s="32">
        <v>0.0</v>
      </c>
      <c r="T79" s="29">
        <v>0.0</v>
      </c>
      <c r="U79" s="33"/>
      <c r="V79" s="33"/>
      <c r="W79" s="33"/>
      <c r="X79" s="33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ht="15.75" customHeight="1">
      <c r="A80">
        <v>1.0</v>
      </c>
      <c r="B80" t="s">
        <v>252</v>
      </c>
      <c r="C80">
        <v>3.0</v>
      </c>
      <c r="D80" s="19">
        <v>1.0</v>
      </c>
      <c r="E80" s="20"/>
      <c r="F80" s="20"/>
      <c r="G80" s="19">
        <v>1.0</v>
      </c>
      <c r="H80">
        <v>8.0</v>
      </c>
      <c r="I80" s="20">
        <f>J75</f>
        <v>41467.5</v>
      </c>
      <c r="J80" s="20">
        <f>I80+H80</f>
        <v>41475.5</v>
      </c>
      <c r="K80" t="s">
        <v>43</v>
      </c>
      <c r="L80" t="s">
        <v>253</v>
      </c>
      <c r="O80" s="21" t="s">
        <v>254</v>
      </c>
      <c r="P80" s="21" t="s">
        <v>254</v>
      </c>
      <c r="R80" t="s">
        <v>35</v>
      </c>
      <c r="S80" s="22">
        <v>0.0</v>
      </c>
      <c r="T80">
        <v>0.0</v>
      </c>
      <c r="U80" s="23">
        <v>1250000.0</v>
      </c>
      <c r="V80" s="23">
        <v>0.0</v>
      </c>
      <c r="W80" s="23">
        <v>0.0</v>
      </c>
      <c r="X80" s="23">
        <v>0.0</v>
      </c>
    </row>
    <row r="81" ht="15.75" customHeight="1">
      <c r="A81">
        <v>1.0</v>
      </c>
      <c r="B81" s="29" t="s">
        <v>255</v>
      </c>
      <c r="C81" s="29">
        <v>2.0</v>
      </c>
      <c r="D81" s="29">
        <v>1.0</v>
      </c>
      <c r="E81" s="30"/>
      <c r="F81" s="30"/>
      <c r="G81" s="29">
        <v>1.0</v>
      </c>
      <c r="H81" s="29"/>
      <c r="I81" s="30"/>
      <c r="J81" s="30"/>
      <c r="K81" s="29"/>
      <c r="L81" s="29"/>
      <c r="M81" s="29"/>
      <c r="N81" s="29"/>
      <c r="O81" s="31" t="s">
        <v>256</v>
      </c>
      <c r="P81" s="31" t="s">
        <v>256</v>
      </c>
      <c r="Q81" s="29"/>
      <c r="R81" s="29" t="s">
        <v>35</v>
      </c>
      <c r="S81" s="32">
        <v>0.0</v>
      </c>
      <c r="T81" s="29">
        <v>0.0</v>
      </c>
      <c r="U81" s="33"/>
      <c r="V81" s="33"/>
      <c r="W81" s="33"/>
      <c r="X81" s="33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ht="15.75" customHeight="1">
      <c r="A82">
        <v>1.0</v>
      </c>
      <c r="B82" t="s">
        <v>257</v>
      </c>
      <c r="C82">
        <v>3.0</v>
      </c>
      <c r="D82" s="19">
        <v>1.0</v>
      </c>
      <c r="E82" s="20"/>
      <c r="F82" s="20"/>
      <c r="G82" s="19">
        <v>1.0</v>
      </c>
      <c r="H82">
        <v>0.5</v>
      </c>
      <c r="I82" s="20">
        <f>J64</f>
        <v>41440.5</v>
      </c>
      <c r="J82" s="20">
        <f>I82+H82</f>
        <v>41441</v>
      </c>
      <c r="K82" t="s">
        <v>43</v>
      </c>
      <c r="L82" t="s">
        <v>258</v>
      </c>
      <c r="O82" s="21" t="s">
        <v>259</v>
      </c>
      <c r="P82" s="21" t="s">
        <v>259</v>
      </c>
      <c r="R82" t="s">
        <v>35</v>
      </c>
      <c r="S82" s="22">
        <v>0.0</v>
      </c>
      <c r="T82">
        <v>0.0</v>
      </c>
      <c r="U82" s="23">
        <v>1550000.0</v>
      </c>
      <c r="V82" s="23">
        <v>0.0</v>
      </c>
      <c r="W82" s="23">
        <v>0.0</v>
      </c>
      <c r="X82" s="23">
        <v>300000.0</v>
      </c>
    </row>
    <row r="83" ht="15.75" customHeight="1">
      <c r="A83">
        <v>1.0</v>
      </c>
      <c r="B83" t="s">
        <v>260</v>
      </c>
      <c r="C83">
        <v>3.0</v>
      </c>
      <c r="D83" s="19">
        <v>1.0</v>
      </c>
      <c r="E83" s="20"/>
      <c r="F83" s="20"/>
      <c r="G83" s="19">
        <v>1.0</v>
      </c>
      <c r="H83">
        <v>0.5</v>
      </c>
      <c r="I83" s="20">
        <f>J83-H83</f>
        <v>41502</v>
      </c>
      <c r="J83" s="20">
        <f>I84</f>
        <v>41502.5</v>
      </c>
      <c r="K83" t="s">
        <v>43</v>
      </c>
      <c r="L83" t="s">
        <v>261</v>
      </c>
      <c r="O83" s="21" t="s">
        <v>262</v>
      </c>
      <c r="P83" s="21" t="s">
        <v>262</v>
      </c>
      <c r="R83" t="s">
        <v>35</v>
      </c>
      <c r="S83" s="22">
        <v>0.0</v>
      </c>
      <c r="T83">
        <v>0.0</v>
      </c>
      <c r="U83" s="23">
        <v>1225000.0</v>
      </c>
      <c r="V83" s="23">
        <v>0.0</v>
      </c>
      <c r="W83" s="23">
        <v>0.0</v>
      </c>
      <c r="X83" s="23">
        <v>75000.0</v>
      </c>
    </row>
    <row r="84" ht="15.75" customHeight="1">
      <c r="A84">
        <v>1.0</v>
      </c>
      <c r="B84" t="s">
        <v>263</v>
      </c>
      <c r="C84">
        <v>3.0</v>
      </c>
      <c r="D84" s="19">
        <v>1.0</v>
      </c>
      <c r="E84" s="20"/>
      <c r="F84" s="20"/>
      <c r="G84" s="19">
        <v>1.0</v>
      </c>
      <c r="H84">
        <v>0.5</v>
      </c>
      <c r="I84" s="20">
        <f>J71</f>
        <v>41502.5</v>
      </c>
      <c r="J84" s="20">
        <f>I84+H84</f>
        <v>41503</v>
      </c>
      <c r="K84" t="s">
        <v>43</v>
      </c>
      <c r="L84" t="s">
        <v>264</v>
      </c>
      <c r="O84" s="21" t="s">
        <v>265</v>
      </c>
      <c r="P84" s="21" t="s">
        <v>265</v>
      </c>
      <c r="R84" t="s">
        <v>35</v>
      </c>
      <c r="S84" s="22">
        <v>0.0</v>
      </c>
      <c r="T84">
        <v>0.0</v>
      </c>
      <c r="U84" s="23">
        <v>1225000.0</v>
      </c>
      <c r="V84" s="23">
        <v>0.0</v>
      </c>
      <c r="W84" s="23">
        <v>0.0</v>
      </c>
      <c r="X84" s="23">
        <v>70000.0</v>
      </c>
    </row>
    <row r="85" ht="15.75" customHeight="1">
      <c r="A85" s="19">
        <v>1.0</v>
      </c>
      <c r="B85" s="29" t="s">
        <v>266</v>
      </c>
      <c r="C85" s="29">
        <v>2.0</v>
      </c>
      <c r="D85" s="29">
        <v>1.0</v>
      </c>
      <c r="E85" s="30"/>
      <c r="F85" s="30"/>
      <c r="G85" s="29">
        <v>1.0</v>
      </c>
      <c r="H85" s="29"/>
      <c r="I85" s="30"/>
      <c r="J85" s="30"/>
      <c r="K85" s="29"/>
      <c r="L85" s="29"/>
      <c r="M85" s="29"/>
      <c r="N85" s="29"/>
      <c r="O85" s="31" t="s">
        <v>267</v>
      </c>
      <c r="P85" s="31" t="s">
        <v>267</v>
      </c>
      <c r="Q85" s="29"/>
      <c r="R85" s="29" t="s">
        <v>35</v>
      </c>
      <c r="S85" s="32">
        <v>0.0</v>
      </c>
      <c r="T85" s="29">
        <v>0.0</v>
      </c>
      <c r="U85" s="33"/>
      <c r="V85" s="33"/>
      <c r="W85" s="33"/>
      <c r="X85" s="33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ht="15.75" customHeight="1">
      <c r="A86">
        <v>1.0</v>
      </c>
      <c r="B86" t="s">
        <v>268</v>
      </c>
      <c r="C86">
        <v>3.0</v>
      </c>
      <c r="D86" s="19">
        <v>1.0</v>
      </c>
      <c r="E86" s="20"/>
      <c r="F86" s="20"/>
      <c r="G86" s="19">
        <v>1.0</v>
      </c>
      <c r="H86">
        <v>2.0</v>
      </c>
      <c r="I86" s="20">
        <f>J70-1</f>
        <v>41499.5</v>
      </c>
      <c r="J86" s="20">
        <f t="shared" ref="J86:J92" si="22">I86+H86</f>
        <v>41501.5</v>
      </c>
      <c r="K86" t="s">
        <v>43</v>
      </c>
      <c r="L86" t="s">
        <v>269</v>
      </c>
      <c r="O86" s="21" t="s">
        <v>270</v>
      </c>
      <c r="P86" s="21" t="s">
        <v>270</v>
      </c>
      <c r="R86" t="s">
        <v>35</v>
      </c>
      <c r="S86" s="22">
        <v>0.0</v>
      </c>
      <c r="T86">
        <v>0.0</v>
      </c>
      <c r="U86" s="23">
        <v>1250000.0</v>
      </c>
      <c r="V86" s="23">
        <v>0.0</v>
      </c>
      <c r="W86" s="23">
        <v>0.0</v>
      </c>
      <c r="X86" s="23">
        <v>145000.0</v>
      </c>
    </row>
    <row r="87" ht="15.75" customHeight="1">
      <c r="A87">
        <v>1.0</v>
      </c>
      <c r="B87" t="s">
        <v>271</v>
      </c>
      <c r="C87">
        <v>3.0</v>
      </c>
      <c r="D87" s="19">
        <v>1.0</v>
      </c>
      <c r="E87" s="20"/>
      <c r="F87" s="20"/>
      <c r="G87" s="19">
        <v>1.0</v>
      </c>
      <c r="H87">
        <v>3.0</v>
      </c>
      <c r="I87" s="20">
        <f>J86+1</f>
        <v>41502.5</v>
      </c>
      <c r="J87" s="20">
        <f t="shared" si="22"/>
        <v>41505.5</v>
      </c>
      <c r="K87" t="s">
        <v>43</v>
      </c>
      <c r="L87" t="s">
        <v>272</v>
      </c>
      <c r="O87" s="21" t="s">
        <v>273</v>
      </c>
      <c r="P87" s="21" t="s">
        <v>273</v>
      </c>
      <c r="R87" t="s">
        <v>35</v>
      </c>
      <c r="S87" s="22">
        <v>0.0</v>
      </c>
      <c r="T87">
        <v>0.0</v>
      </c>
      <c r="U87" s="23">
        <v>450000.0</v>
      </c>
      <c r="V87" s="23">
        <v>0.0</v>
      </c>
      <c r="W87" s="23">
        <v>0.0</v>
      </c>
      <c r="X87" s="23">
        <v>165000.0</v>
      </c>
    </row>
    <row r="88" ht="15.75" customHeight="1">
      <c r="A88">
        <v>1.0</v>
      </c>
      <c r="B88" t="s">
        <v>274</v>
      </c>
      <c r="C88">
        <v>3.0</v>
      </c>
      <c r="D88" s="19">
        <v>1.0</v>
      </c>
      <c r="E88" s="20"/>
      <c r="F88" s="20"/>
      <c r="G88" s="19">
        <v>1.0</v>
      </c>
      <c r="H88">
        <v>10.0</v>
      </c>
      <c r="I88" s="20">
        <f t="shared" ref="I88:I92" si="23">J87</f>
        <v>41505.5</v>
      </c>
      <c r="J88" s="20">
        <f t="shared" si="22"/>
        <v>41515.5</v>
      </c>
      <c r="K88" t="s">
        <v>43</v>
      </c>
      <c r="L88" t="s">
        <v>275</v>
      </c>
      <c r="O88" s="21" t="s">
        <v>276</v>
      </c>
      <c r="P88" s="21" t="s">
        <v>276</v>
      </c>
      <c r="R88" t="s">
        <v>35</v>
      </c>
      <c r="S88" s="22">
        <v>0.0</v>
      </c>
      <c r="T88">
        <v>0.0</v>
      </c>
      <c r="U88" s="23">
        <v>682000.0</v>
      </c>
      <c r="V88" s="23">
        <v>0.0</v>
      </c>
      <c r="W88" s="23">
        <v>0.0</v>
      </c>
      <c r="X88" s="23">
        <v>123500.0</v>
      </c>
    </row>
    <row r="89" ht="15.75" customHeight="1">
      <c r="A89">
        <v>1.0</v>
      </c>
      <c r="B89" t="s">
        <v>277</v>
      </c>
      <c r="C89">
        <v>3.0</v>
      </c>
      <c r="D89" s="19">
        <v>1.0</v>
      </c>
      <c r="E89" s="20"/>
      <c r="F89" s="20"/>
      <c r="G89" s="19">
        <v>1.0</v>
      </c>
      <c r="H89">
        <v>2.0</v>
      </c>
      <c r="I89" s="20">
        <f t="shared" si="23"/>
        <v>41515.5</v>
      </c>
      <c r="J89" s="20">
        <f t="shared" si="22"/>
        <v>41517.5</v>
      </c>
      <c r="K89" t="s">
        <v>43</v>
      </c>
      <c r="L89" t="s">
        <v>278</v>
      </c>
      <c r="O89" s="21" t="s">
        <v>279</v>
      </c>
      <c r="P89" s="21" t="s">
        <v>279</v>
      </c>
      <c r="R89" t="s">
        <v>35</v>
      </c>
      <c r="S89" s="22">
        <v>0.0</v>
      </c>
      <c r="T89">
        <v>0.0</v>
      </c>
      <c r="U89" s="23">
        <v>425000.0</v>
      </c>
      <c r="V89" s="23">
        <v>0.0</v>
      </c>
      <c r="W89" s="23">
        <v>0.0</v>
      </c>
      <c r="X89" s="23">
        <v>25000.0</v>
      </c>
    </row>
    <row r="90" ht="15.75" customHeight="1">
      <c r="A90">
        <v>1.0</v>
      </c>
      <c r="B90" t="s">
        <v>280</v>
      </c>
      <c r="C90">
        <v>3.0</v>
      </c>
      <c r="D90" s="19">
        <v>1.0</v>
      </c>
      <c r="E90" s="20"/>
      <c r="F90" s="20"/>
      <c r="G90" s="19">
        <v>1.0</v>
      </c>
      <c r="H90">
        <v>2.0</v>
      </c>
      <c r="I90" s="20">
        <f t="shared" si="23"/>
        <v>41517.5</v>
      </c>
      <c r="J90" s="20">
        <f t="shared" si="22"/>
        <v>41519.5</v>
      </c>
      <c r="K90" t="s">
        <v>43</v>
      </c>
      <c r="L90" t="s">
        <v>281</v>
      </c>
      <c r="O90" s="21" t="s">
        <v>282</v>
      </c>
      <c r="P90" s="21" t="s">
        <v>282</v>
      </c>
      <c r="R90" t="s">
        <v>35</v>
      </c>
      <c r="S90" s="22">
        <v>0.0</v>
      </c>
      <c r="T90">
        <v>0.0</v>
      </c>
      <c r="U90" s="23">
        <v>422000.0</v>
      </c>
      <c r="V90" s="23">
        <v>0.0</v>
      </c>
      <c r="W90" s="23">
        <v>0.0</v>
      </c>
      <c r="X90" s="23">
        <v>15000.0</v>
      </c>
    </row>
    <row r="91" ht="15.75" customHeight="1">
      <c r="A91">
        <v>1.0</v>
      </c>
      <c r="B91" t="s">
        <v>283</v>
      </c>
      <c r="C91">
        <v>3.0</v>
      </c>
      <c r="D91" s="19">
        <v>1.0</v>
      </c>
      <c r="E91" s="20"/>
      <c r="F91" s="20"/>
      <c r="G91" s="19">
        <v>1.0</v>
      </c>
      <c r="H91">
        <v>2.0</v>
      </c>
      <c r="I91" s="20">
        <f t="shared" si="23"/>
        <v>41519.5</v>
      </c>
      <c r="J91" s="20">
        <f t="shared" si="22"/>
        <v>41521.5</v>
      </c>
      <c r="K91" t="s">
        <v>43</v>
      </c>
      <c r="L91" t="s">
        <v>284</v>
      </c>
      <c r="O91" s="21" t="s">
        <v>285</v>
      </c>
      <c r="P91" s="21" t="s">
        <v>285</v>
      </c>
      <c r="R91" t="s">
        <v>35</v>
      </c>
      <c r="S91" s="22">
        <v>0.0</v>
      </c>
      <c r="T91">
        <v>0.0</v>
      </c>
      <c r="U91" s="23">
        <v>880000.0</v>
      </c>
      <c r="V91" s="23">
        <v>0.0</v>
      </c>
      <c r="W91" s="23">
        <v>0.0</v>
      </c>
      <c r="X91" s="23">
        <v>20000.0</v>
      </c>
    </row>
    <row r="92" ht="15.75" customHeight="1">
      <c r="A92">
        <v>1.0</v>
      </c>
      <c r="B92" t="s">
        <v>286</v>
      </c>
      <c r="C92">
        <v>3.0</v>
      </c>
      <c r="D92" s="19">
        <v>1.0</v>
      </c>
      <c r="E92" s="20"/>
      <c r="F92" s="20"/>
      <c r="G92" s="19">
        <v>1.0</v>
      </c>
      <c r="H92">
        <v>15.0</v>
      </c>
      <c r="I92" s="20">
        <f t="shared" si="23"/>
        <v>41521.5</v>
      </c>
      <c r="J92" s="20">
        <f t="shared" si="22"/>
        <v>41536.5</v>
      </c>
      <c r="K92" t="s">
        <v>43</v>
      </c>
      <c r="L92" t="s">
        <v>287</v>
      </c>
      <c r="O92" s="21" t="s">
        <v>288</v>
      </c>
      <c r="P92" s="21" t="s">
        <v>288</v>
      </c>
      <c r="R92" t="s">
        <v>35</v>
      </c>
      <c r="S92" s="22">
        <v>0.0</v>
      </c>
      <c r="T92">
        <v>0.0</v>
      </c>
      <c r="U92" s="23">
        <v>1255000.0</v>
      </c>
      <c r="V92" s="23">
        <v>0.0</v>
      </c>
      <c r="W92" s="23">
        <v>0.0</v>
      </c>
      <c r="X92" s="23">
        <v>54851.0</v>
      </c>
      <c r="Y92" s="28"/>
    </row>
    <row r="93" ht="15.75" customHeight="1">
      <c r="A93">
        <v>1.0</v>
      </c>
      <c r="B93" s="29" t="s">
        <v>289</v>
      </c>
      <c r="C93" s="29">
        <v>2.0</v>
      </c>
      <c r="D93" s="29">
        <v>1.0</v>
      </c>
      <c r="E93" s="30"/>
      <c r="F93" s="30"/>
      <c r="G93" s="29">
        <v>1.0</v>
      </c>
      <c r="H93" s="29"/>
      <c r="I93" s="30"/>
      <c r="J93" s="30"/>
      <c r="K93" s="29"/>
      <c r="L93" s="29"/>
      <c r="M93" s="29"/>
      <c r="N93" s="29"/>
      <c r="O93" s="31" t="s">
        <v>290</v>
      </c>
      <c r="P93" s="31" t="s">
        <v>290</v>
      </c>
      <c r="Q93" s="29"/>
      <c r="R93" s="29" t="s">
        <v>35</v>
      </c>
      <c r="S93" s="32">
        <v>0.0</v>
      </c>
      <c r="T93" s="29">
        <v>0.0</v>
      </c>
      <c r="U93" s="33"/>
      <c r="V93" s="33"/>
      <c r="W93" s="33"/>
      <c r="X93" s="33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ht="15.75" customHeight="1">
      <c r="A94">
        <v>1.0</v>
      </c>
      <c r="B94" t="s">
        <v>291</v>
      </c>
      <c r="C94">
        <v>3.0</v>
      </c>
      <c r="D94" s="19">
        <v>1.0</v>
      </c>
      <c r="E94" s="20"/>
      <c r="F94" s="20"/>
      <c r="G94" s="19">
        <v>1.0</v>
      </c>
      <c r="H94">
        <v>15.0</v>
      </c>
      <c r="I94" s="20">
        <f>J142</f>
        <v>41546.5</v>
      </c>
      <c r="J94" s="20">
        <f t="shared" ref="J94:J96" si="24">I94+H94</f>
        <v>41561.5</v>
      </c>
      <c r="K94" t="s">
        <v>43</v>
      </c>
      <c r="L94" t="s">
        <v>292</v>
      </c>
      <c r="O94" s="21" t="s">
        <v>293</v>
      </c>
      <c r="P94" s="21" t="s">
        <v>293</v>
      </c>
      <c r="R94" t="s">
        <v>35</v>
      </c>
      <c r="S94" s="22">
        <v>0.0</v>
      </c>
      <c r="T94">
        <v>0.0</v>
      </c>
      <c r="U94" s="23">
        <v>525000.0</v>
      </c>
      <c r="V94" s="23">
        <v>0.0</v>
      </c>
      <c r="W94" s="23">
        <v>0.0</v>
      </c>
      <c r="X94" s="23">
        <v>75000.0</v>
      </c>
    </row>
    <row r="95" ht="15.75" customHeight="1">
      <c r="A95">
        <v>1.0</v>
      </c>
      <c r="B95" t="s">
        <v>294</v>
      </c>
      <c r="C95">
        <v>3.0</v>
      </c>
      <c r="D95" s="19">
        <v>1.0</v>
      </c>
      <c r="E95" s="20"/>
      <c r="F95" s="20"/>
      <c r="G95" s="19">
        <v>1.0</v>
      </c>
      <c r="H95">
        <v>2.0</v>
      </c>
      <c r="I95" s="20">
        <f>J94</f>
        <v>41561.5</v>
      </c>
      <c r="J95" s="20">
        <f t="shared" si="24"/>
        <v>41563.5</v>
      </c>
      <c r="K95" t="s">
        <v>43</v>
      </c>
      <c r="L95" t="s">
        <v>295</v>
      </c>
      <c r="O95" s="21" t="s">
        <v>296</v>
      </c>
      <c r="P95" s="21" t="s">
        <v>296</v>
      </c>
      <c r="R95" t="s">
        <v>35</v>
      </c>
      <c r="S95" s="22">
        <v>0.0</v>
      </c>
      <c r="T95">
        <v>0.0</v>
      </c>
      <c r="U95" s="23">
        <v>175000.0</v>
      </c>
      <c r="V95" s="23">
        <v>0.0</v>
      </c>
      <c r="W95" s="23">
        <v>0.0</v>
      </c>
      <c r="X95" s="23">
        <v>25000.0</v>
      </c>
    </row>
    <row r="96" ht="15.75" customHeight="1">
      <c r="A96" s="19">
        <v>1.0</v>
      </c>
      <c r="B96" s="29" t="s">
        <v>297</v>
      </c>
      <c r="C96" s="29">
        <v>2.0</v>
      </c>
      <c r="D96" s="29">
        <v>1.0</v>
      </c>
      <c r="E96" s="30"/>
      <c r="F96" s="30"/>
      <c r="G96" s="29">
        <v>1.0</v>
      </c>
      <c r="H96" s="29">
        <v>10.0</v>
      </c>
      <c r="I96" s="30">
        <f>J92</f>
        <v>41536.5</v>
      </c>
      <c r="J96" s="30">
        <f t="shared" si="24"/>
        <v>41546.5</v>
      </c>
      <c r="K96" s="29" t="s">
        <v>43</v>
      </c>
      <c r="L96" s="29" t="s">
        <v>298</v>
      </c>
      <c r="M96" s="29"/>
      <c r="N96" s="29"/>
      <c r="O96" s="31" t="s">
        <v>299</v>
      </c>
      <c r="P96" s="31" t="s">
        <v>299</v>
      </c>
      <c r="Q96" s="29"/>
      <c r="R96" s="29" t="s">
        <v>35</v>
      </c>
      <c r="S96" s="32">
        <v>0.0</v>
      </c>
      <c r="T96" s="29">
        <v>0.0</v>
      </c>
      <c r="U96" s="33">
        <v>325000.0</v>
      </c>
      <c r="V96" s="33">
        <v>0.0</v>
      </c>
      <c r="W96" s="33">
        <v>0.0</v>
      </c>
      <c r="X96" s="33">
        <v>54851.0</v>
      </c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ht="15.75" customHeight="1">
      <c r="A97">
        <v>1.0</v>
      </c>
      <c r="B97" s="13" t="s">
        <v>300</v>
      </c>
      <c r="C97" s="13">
        <v>1.0</v>
      </c>
      <c r="D97" s="13">
        <v>1.0</v>
      </c>
      <c r="E97" s="14"/>
      <c r="F97" s="14"/>
      <c r="G97" s="13">
        <v>1.0</v>
      </c>
      <c r="H97" s="15"/>
      <c r="I97" s="14"/>
      <c r="J97" s="14"/>
      <c r="K97" s="15"/>
      <c r="L97" s="15"/>
      <c r="M97" s="15"/>
      <c r="N97" s="15"/>
      <c r="O97" s="16" t="s">
        <v>301</v>
      </c>
      <c r="P97" s="16" t="s">
        <v>301</v>
      </c>
      <c r="Q97" s="15"/>
      <c r="R97" s="15" t="s">
        <v>35</v>
      </c>
      <c r="S97" s="17">
        <v>0.0</v>
      </c>
      <c r="T97" s="15">
        <v>0.0</v>
      </c>
      <c r="U97" s="18"/>
      <c r="V97" s="18"/>
      <c r="W97" s="18"/>
      <c r="X97" s="18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ht="15.75" customHeight="1">
      <c r="A98" s="19">
        <v>1.0</v>
      </c>
      <c r="B98" s="29" t="s">
        <v>302</v>
      </c>
      <c r="C98" s="29">
        <v>2.0</v>
      </c>
      <c r="D98" s="29">
        <v>1.0</v>
      </c>
      <c r="E98" s="30"/>
      <c r="F98" s="30"/>
      <c r="G98" s="29">
        <v>1.0</v>
      </c>
      <c r="H98" s="29">
        <v>80.0</v>
      </c>
      <c r="I98" s="30">
        <f>I92</f>
        <v>41521.5</v>
      </c>
      <c r="J98" s="30">
        <f t="shared" ref="J98:J103" si="25">I98+H98</f>
        <v>41601.5</v>
      </c>
      <c r="K98" s="29" t="s">
        <v>43</v>
      </c>
      <c r="L98" s="29" t="s">
        <v>303</v>
      </c>
      <c r="M98" s="29"/>
      <c r="N98" s="29"/>
      <c r="O98" s="31" t="s">
        <v>304</v>
      </c>
      <c r="P98" s="31" t="s">
        <v>304</v>
      </c>
      <c r="Q98" s="29"/>
      <c r="R98" s="29" t="s">
        <v>35</v>
      </c>
      <c r="S98" s="32">
        <v>0.0</v>
      </c>
      <c r="T98" s="29">
        <v>0.0</v>
      </c>
      <c r="U98" s="33">
        <f>8*1900000</f>
        <v>15200000</v>
      </c>
      <c r="V98" s="33">
        <v>0.0</v>
      </c>
      <c r="W98" s="33">
        <v>0.0</v>
      </c>
      <c r="X98" s="33">
        <f>2200*H98</f>
        <v>176000</v>
      </c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ht="15.75" customHeight="1">
      <c r="A99" s="19">
        <v>1.0</v>
      </c>
      <c r="B99" s="29" t="s">
        <v>305</v>
      </c>
      <c r="C99" s="29">
        <v>2.0</v>
      </c>
      <c r="D99" s="29">
        <v>1.0</v>
      </c>
      <c r="E99" s="30"/>
      <c r="F99" s="30"/>
      <c r="G99" s="29">
        <v>1.0</v>
      </c>
      <c r="H99" s="29">
        <v>8.0</v>
      </c>
      <c r="I99" s="30">
        <f>J98</f>
        <v>41601.5</v>
      </c>
      <c r="J99" s="30">
        <f t="shared" si="25"/>
        <v>41609.5</v>
      </c>
      <c r="K99" s="29" t="s">
        <v>43</v>
      </c>
      <c r="L99" s="29" t="s">
        <v>306</v>
      </c>
      <c r="M99" s="29"/>
      <c r="N99" s="29"/>
      <c r="O99" s="31" t="s">
        <v>307</v>
      </c>
      <c r="P99" s="31" t="s">
        <v>307</v>
      </c>
      <c r="Q99" s="29"/>
      <c r="R99" s="29" t="s">
        <v>35</v>
      </c>
      <c r="S99" s="32">
        <v>0.0</v>
      </c>
      <c r="T99" s="29">
        <v>0.0</v>
      </c>
      <c r="U99" s="33">
        <v>1500000.0</v>
      </c>
      <c r="V99" s="33">
        <v>356000.0</v>
      </c>
      <c r="W99" s="33">
        <v>0.0</v>
      </c>
      <c r="X99" s="33">
        <v>0.0</v>
      </c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ht="15.75" customHeight="1">
      <c r="A100" s="19">
        <v>1.0</v>
      </c>
      <c r="B100" s="29" t="s">
        <v>308</v>
      </c>
      <c r="C100" s="29">
        <v>2.0</v>
      </c>
      <c r="D100" s="29">
        <v>1.0</v>
      </c>
      <c r="E100" s="30"/>
      <c r="F100" s="30"/>
      <c r="G100" s="29">
        <v>1.0</v>
      </c>
      <c r="H100" s="29">
        <v>3.0</v>
      </c>
      <c r="I100" s="30">
        <f>I115</f>
        <v>41764.5</v>
      </c>
      <c r="J100" s="30">
        <f t="shared" si="25"/>
        <v>41767.5</v>
      </c>
      <c r="K100" s="29" t="s">
        <v>43</v>
      </c>
      <c r="L100" s="29" t="s">
        <v>309</v>
      </c>
      <c r="M100" s="29"/>
      <c r="N100" s="29"/>
      <c r="O100" s="31" t="s">
        <v>310</v>
      </c>
      <c r="P100" s="31" t="s">
        <v>310</v>
      </c>
      <c r="Q100" s="29"/>
      <c r="R100" s="29" t="s">
        <v>35</v>
      </c>
      <c r="S100" s="32">
        <v>0.0</v>
      </c>
      <c r="T100" s="29">
        <v>0.0</v>
      </c>
      <c r="U100" s="33">
        <v>2145000.0</v>
      </c>
      <c r="V100" s="33">
        <v>580000.0</v>
      </c>
      <c r="W100" s="33">
        <v>0.0</v>
      </c>
      <c r="X100" s="33">
        <v>0.0</v>
      </c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ht="15.75" customHeight="1">
      <c r="A101" s="19">
        <v>1.0</v>
      </c>
      <c r="B101" s="29" t="s">
        <v>311</v>
      </c>
      <c r="C101" s="29">
        <v>2.0</v>
      </c>
      <c r="D101" s="29">
        <v>1.0</v>
      </c>
      <c r="E101" s="30"/>
      <c r="F101" s="30"/>
      <c r="G101" s="29">
        <v>1.0</v>
      </c>
      <c r="H101" s="29">
        <v>10.0</v>
      </c>
      <c r="I101" s="30">
        <f>J99</f>
        <v>41609.5</v>
      </c>
      <c r="J101" s="30">
        <f t="shared" si="25"/>
        <v>41619.5</v>
      </c>
      <c r="K101" s="29" t="s">
        <v>43</v>
      </c>
      <c r="L101" s="29" t="s">
        <v>312</v>
      </c>
      <c r="M101" s="29"/>
      <c r="N101" s="29"/>
      <c r="O101" s="31" t="s">
        <v>313</v>
      </c>
      <c r="P101" s="31" t="s">
        <v>313</v>
      </c>
      <c r="Q101" s="29"/>
      <c r="R101" s="29" t="s">
        <v>35</v>
      </c>
      <c r="S101" s="32">
        <v>0.0</v>
      </c>
      <c r="T101" s="29">
        <v>0.0</v>
      </c>
      <c r="U101" s="33">
        <v>2700000.0</v>
      </c>
      <c r="V101" s="33">
        <v>660000.0</v>
      </c>
      <c r="W101" s="33">
        <v>0.0</v>
      </c>
      <c r="X101" s="33">
        <v>0.0</v>
      </c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ht="15.75" customHeight="1">
      <c r="A102" s="19">
        <v>1.0</v>
      </c>
      <c r="B102" s="29" t="s">
        <v>314</v>
      </c>
      <c r="C102" s="29">
        <v>2.0</v>
      </c>
      <c r="D102" s="29">
        <v>1.0</v>
      </c>
      <c r="E102" s="30"/>
      <c r="F102" s="30"/>
      <c r="G102" s="29">
        <v>1.0</v>
      </c>
      <c r="H102" s="29">
        <v>45.0</v>
      </c>
      <c r="I102" s="30">
        <f>J110</f>
        <v>41801.5</v>
      </c>
      <c r="J102" s="30">
        <f t="shared" si="25"/>
        <v>41846.5</v>
      </c>
      <c r="K102" s="29" t="s">
        <v>43</v>
      </c>
      <c r="L102" s="29" t="s">
        <v>315</v>
      </c>
      <c r="M102" s="29"/>
      <c r="N102" s="29"/>
      <c r="O102" s="31" t="s">
        <v>316</v>
      </c>
      <c r="P102" s="31" t="s">
        <v>316</v>
      </c>
      <c r="Q102" s="29"/>
      <c r="R102" s="29" t="s">
        <v>35</v>
      </c>
      <c r="S102" s="32">
        <v>0.0</v>
      </c>
      <c r="T102" s="29">
        <v>0.0</v>
      </c>
      <c r="U102" s="33">
        <v>1547888.0</v>
      </c>
      <c r="V102" s="33">
        <f t="shared" ref="V102:V103" si="26">2100*H102</f>
        <v>94500</v>
      </c>
      <c r="W102" s="33">
        <v>0.0</v>
      </c>
      <c r="X102" s="33">
        <v>0.0</v>
      </c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ht="15.75" customHeight="1">
      <c r="A103" s="19">
        <v>1.0</v>
      </c>
      <c r="B103" s="29" t="s">
        <v>317</v>
      </c>
      <c r="C103" s="29">
        <v>2.0</v>
      </c>
      <c r="D103" s="29">
        <v>1.0</v>
      </c>
      <c r="E103" s="30"/>
      <c r="F103" s="30"/>
      <c r="G103" s="29">
        <v>1.0</v>
      </c>
      <c r="H103" s="29">
        <v>16.0</v>
      </c>
      <c r="I103" s="30">
        <f>J102</f>
        <v>41846.5</v>
      </c>
      <c r="J103" s="30">
        <f t="shared" si="25"/>
        <v>41862.5</v>
      </c>
      <c r="K103" s="29" t="s">
        <v>43</v>
      </c>
      <c r="L103" s="29" t="s">
        <v>318</v>
      </c>
      <c r="M103" s="29"/>
      <c r="N103" s="29"/>
      <c r="O103" s="31" t="s">
        <v>319</v>
      </c>
      <c r="P103" s="31" t="s">
        <v>319</v>
      </c>
      <c r="Q103" s="29"/>
      <c r="R103" s="29" t="s">
        <v>35</v>
      </c>
      <c r="S103" s="32">
        <v>0.0</v>
      </c>
      <c r="T103" s="29">
        <v>0.0</v>
      </c>
      <c r="U103" s="33">
        <v>1526000.0</v>
      </c>
      <c r="V103" s="33">
        <f t="shared" si="26"/>
        <v>33600</v>
      </c>
      <c r="W103" s="33">
        <v>0.0</v>
      </c>
      <c r="X103" s="33">
        <v>0.0</v>
      </c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ht="15.75" customHeight="1">
      <c r="A104">
        <v>1.0</v>
      </c>
      <c r="B104" s="29" t="s">
        <v>201</v>
      </c>
      <c r="C104" s="29">
        <v>2.0</v>
      </c>
      <c r="D104" s="29">
        <v>1.0</v>
      </c>
      <c r="E104" s="30"/>
      <c r="F104" s="30"/>
      <c r="G104" s="29">
        <v>1.0</v>
      </c>
      <c r="H104" s="29"/>
      <c r="I104" s="30"/>
      <c r="J104" s="30"/>
      <c r="K104" s="29"/>
      <c r="L104" s="29"/>
      <c r="M104" s="29"/>
      <c r="N104" s="29"/>
      <c r="O104" s="31" t="s">
        <v>320</v>
      </c>
      <c r="P104" s="31" t="s">
        <v>320</v>
      </c>
      <c r="Q104" s="29"/>
      <c r="R104" s="29" t="s">
        <v>35</v>
      </c>
      <c r="S104" s="32">
        <v>0.0</v>
      </c>
      <c r="T104" s="29">
        <v>0.0</v>
      </c>
      <c r="U104" s="33"/>
      <c r="V104" s="33"/>
      <c r="W104" s="33"/>
      <c r="X104" s="33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ht="15.75" customHeight="1">
      <c r="A105">
        <v>1.0</v>
      </c>
      <c r="B105" t="s">
        <v>321</v>
      </c>
      <c r="C105">
        <v>3.0</v>
      </c>
      <c r="D105" s="19">
        <v>1.0</v>
      </c>
      <c r="E105" s="20"/>
      <c r="F105" s="20"/>
      <c r="G105" s="19">
        <v>1.0</v>
      </c>
      <c r="H105">
        <v>30.0</v>
      </c>
      <c r="I105" s="20">
        <f>J147+3</f>
        <v>41621.5</v>
      </c>
      <c r="J105" s="20">
        <f t="shared" ref="J105:J110" si="27">I105+H105</f>
        <v>41651.5</v>
      </c>
      <c r="K105" t="s">
        <v>43</v>
      </c>
      <c r="L105" t="s">
        <v>322</v>
      </c>
      <c r="O105" s="21" t="s">
        <v>323</v>
      </c>
      <c r="P105" s="21" t="s">
        <v>323</v>
      </c>
      <c r="R105" t="s">
        <v>35</v>
      </c>
      <c r="S105" s="22">
        <v>0.0</v>
      </c>
      <c r="T105">
        <v>0.0</v>
      </c>
      <c r="U105" s="23">
        <v>1750000.0</v>
      </c>
      <c r="V105" s="23">
        <f t="shared" ref="V105:V110" si="28">2100*H105</f>
        <v>63000</v>
      </c>
      <c r="W105" s="23">
        <v>0.0</v>
      </c>
      <c r="X105" s="23">
        <f t="shared" ref="X105:X110" si="29">1400*H105</f>
        <v>42000</v>
      </c>
    </row>
    <row r="106" ht="15.75" customHeight="1">
      <c r="A106">
        <v>1.0</v>
      </c>
      <c r="B106" t="s">
        <v>324</v>
      </c>
      <c r="C106">
        <v>3.0</v>
      </c>
      <c r="D106" s="19">
        <v>1.0</v>
      </c>
      <c r="E106" s="20"/>
      <c r="F106" s="20"/>
      <c r="G106" s="19">
        <v>1.0</v>
      </c>
      <c r="H106">
        <v>30.0</v>
      </c>
      <c r="I106" s="20">
        <f t="shared" ref="I106:I110" si="30">J105</f>
        <v>41651.5</v>
      </c>
      <c r="J106" s="20">
        <f t="shared" si="27"/>
        <v>41681.5</v>
      </c>
      <c r="K106" t="s">
        <v>43</v>
      </c>
      <c r="L106" t="s">
        <v>325</v>
      </c>
      <c r="O106" s="21" t="s">
        <v>326</v>
      </c>
      <c r="P106" s="21" t="s">
        <v>326</v>
      </c>
      <c r="R106" t="s">
        <v>35</v>
      </c>
      <c r="S106" s="22">
        <v>0.0</v>
      </c>
      <c r="T106">
        <v>0.0</v>
      </c>
      <c r="U106" s="23">
        <v>1250000.0</v>
      </c>
      <c r="V106" s="23">
        <f t="shared" si="28"/>
        <v>63000</v>
      </c>
      <c r="W106" s="23">
        <v>0.0</v>
      </c>
      <c r="X106" s="23">
        <f t="shared" si="29"/>
        <v>42000</v>
      </c>
    </row>
    <row r="107" ht="15.75" customHeight="1">
      <c r="A107">
        <v>1.0</v>
      </c>
      <c r="B107" t="s">
        <v>327</v>
      </c>
      <c r="C107">
        <v>3.0</v>
      </c>
      <c r="D107" s="19">
        <v>1.0</v>
      </c>
      <c r="E107" s="20"/>
      <c r="F107" s="20"/>
      <c r="G107" s="19">
        <v>1.0</v>
      </c>
      <c r="H107">
        <v>30.0</v>
      </c>
      <c r="I107" s="20">
        <f t="shared" si="30"/>
        <v>41681.5</v>
      </c>
      <c r="J107" s="20">
        <f t="shared" si="27"/>
        <v>41711.5</v>
      </c>
      <c r="K107" t="s">
        <v>43</v>
      </c>
      <c r="L107" t="s">
        <v>328</v>
      </c>
      <c r="O107" s="21" t="s">
        <v>329</v>
      </c>
      <c r="P107" s="21" t="s">
        <v>329</v>
      </c>
      <c r="R107" t="s">
        <v>35</v>
      </c>
      <c r="S107" s="22">
        <v>0.0</v>
      </c>
      <c r="T107">
        <v>0.0</v>
      </c>
      <c r="U107" s="23">
        <v>1250000.0</v>
      </c>
      <c r="V107" s="23">
        <f t="shared" si="28"/>
        <v>63000</v>
      </c>
      <c r="W107" s="23">
        <v>0.0</v>
      </c>
      <c r="X107" s="23">
        <f t="shared" si="29"/>
        <v>42000</v>
      </c>
    </row>
    <row r="108" ht="15.75" customHeight="1">
      <c r="A108">
        <v>1.0</v>
      </c>
      <c r="B108" t="s">
        <v>330</v>
      </c>
      <c r="C108">
        <v>3.0</v>
      </c>
      <c r="D108" s="19">
        <v>1.0</v>
      </c>
      <c r="E108" s="20"/>
      <c r="F108" s="20"/>
      <c r="G108" s="19">
        <v>1.0</v>
      </c>
      <c r="H108">
        <v>30.0</v>
      </c>
      <c r="I108" s="20">
        <f t="shared" si="30"/>
        <v>41711.5</v>
      </c>
      <c r="J108" s="20">
        <f t="shared" si="27"/>
        <v>41741.5</v>
      </c>
      <c r="K108" t="s">
        <v>43</v>
      </c>
      <c r="L108" t="s">
        <v>331</v>
      </c>
      <c r="O108" s="21" t="s">
        <v>332</v>
      </c>
      <c r="P108" s="21" t="s">
        <v>332</v>
      </c>
      <c r="R108" t="s">
        <v>35</v>
      </c>
      <c r="S108" s="22">
        <v>0.0</v>
      </c>
      <c r="T108">
        <v>0.0</v>
      </c>
      <c r="U108" s="23">
        <v>1250000.0</v>
      </c>
      <c r="V108" s="23">
        <f t="shared" si="28"/>
        <v>63000</v>
      </c>
      <c r="W108" s="23">
        <v>0.0</v>
      </c>
      <c r="X108" s="23">
        <f t="shared" si="29"/>
        <v>42000</v>
      </c>
    </row>
    <row r="109" ht="15.75" customHeight="1">
      <c r="A109">
        <v>1.0</v>
      </c>
      <c r="B109" t="s">
        <v>333</v>
      </c>
      <c r="C109">
        <v>3.0</v>
      </c>
      <c r="D109" s="19">
        <v>1.0</v>
      </c>
      <c r="E109" s="20"/>
      <c r="F109" s="20"/>
      <c r="G109" s="19">
        <v>1.0</v>
      </c>
      <c r="H109">
        <v>30.0</v>
      </c>
      <c r="I109" s="20">
        <f t="shared" si="30"/>
        <v>41741.5</v>
      </c>
      <c r="J109" s="20">
        <f t="shared" si="27"/>
        <v>41771.5</v>
      </c>
      <c r="K109" t="s">
        <v>43</v>
      </c>
      <c r="L109" t="s">
        <v>334</v>
      </c>
      <c r="O109" s="21" t="s">
        <v>335</v>
      </c>
      <c r="P109" s="21" t="s">
        <v>335</v>
      </c>
      <c r="R109" t="s">
        <v>35</v>
      </c>
      <c r="S109" s="22">
        <v>0.0</v>
      </c>
      <c r="T109">
        <v>0.0</v>
      </c>
      <c r="U109" s="23">
        <v>750000.0</v>
      </c>
      <c r="V109" s="23">
        <f t="shared" si="28"/>
        <v>63000</v>
      </c>
      <c r="W109" s="23">
        <v>0.0</v>
      </c>
      <c r="X109" s="23">
        <f t="shared" si="29"/>
        <v>42000</v>
      </c>
    </row>
    <row r="110" ht="15.75" customHeight="1">
      <c r="A110">
        <v>1.0</v>
      </c>
      <c r="B110" t="s">
        <v>336</v>
      </c>
      <c r="C110">
        <v>3.0</v>
      </c>
      <c r="D110" s="19">
        <v>1.0</v>
      </c>
      <c r="E110" s="20"/>
      <c r="F110" s="20"/>
      <c r="G110" s="19">
        <v>1.0</v>
      </c>
      <c r="H110">
        <v>30.0</v>
      </c>
      <c r="I110" s="20">
        <f t="shared" si="30"/>
        <v>41771.5</v>
      </c>
      <c r="J110" s="20">
        <f t="shared" si="27"/>
        <v>41801.5</v>
      </c>
      <c r="K110" t="s">
        <v>43</v>
      </c>
      <c r="L110" t="s">
        <v>337</v>
      </c>
      <c r="O110" s="21" t="s">
        <v>338</v>
      </c>
      <c r="P110" s="21" t="s">
        <v>338</v>
      </c>
      <c r="R110" t="s">
        <v>35</v>
      </c>
      <c r="S110" s="22">
        <v>0.0</v>
      </c>
      <c r="T110">
        <v>0.0</v>
      </c>
      <c r="U110" s="23">
        <v>750000.0</v>
      </c>
      <c r="V110" s="23">
        <f t="shared" si="28"/>
        <v>63000</v>
      </c>
      <c r="W110" s="23">
        <v>0.0</v>
      </c>
      <c r="X110" s="23">
        <f t="shared" si="29"/>
        <v>42000</v>
      </c>
    </row>
    <row r="111" ht="15.75" customHeight="1">
      <c r="A111" s="19">
        <v>1.0</v>
      </c>
      <c r="B111" s="29" t="s">
        <v>255</v>
      </c>
      <c r="C111" s="29">
        <v>2.0</v>
      </c>
      <c r="D111" s="29">
        <v>1.0</v>
      </c>
      <c r="E111" s="30"/>
      <c r="F111" s="30"/>
      <c r="G111" s="29">
        <v>1.0</v>
      </c>
      <c r="H111" s="29"/>
      <c r="I111" s="30"/>
      <c r="J111" s="30"/>
      <c r="K111" s="29"/>
      <c r="L111" s="29"/>
      <c r="M111" s="29"/>
      <c r="N111" s="29"/>
      <c r="O111" s="31" t="s">
        <v>339</v>
      </c>
      <c r="P111" s="31" t="s">
        <v>339</v>
      </c>
      <c r="Q111" s="29"/>
      <c r="R111" s="29" t="s">
        <v>35</v>
      </c>
      <c r="S111" s="32">
        <v>0.0</v>
      </c>
      <c r="T111" s="29">
        <v>0.0</v>
      </c>
      <c r="U111" s="33"/>
      <c r="V111" s="33"/>
      <c r="W111" s="33"/>
      <c r="X111" s="33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ht="15.75" customHeight="1">
      <c r="A112">
        <v>1.0</v>
      </c>
      <c r="B112" t="s">
        <v>340</v>
      </c>
      <c r="C112">
        <v>3.0</v>
      </c>
      <c r="D112" s="19">
        <v>1.0</v>
      </c>
      <c r="E112" s="20"/>
      <c r="F112" s="20"/>
      <c r="G112" s="19">
        <v>1.0</v>
      </c>
      <c r="H112">
        <v>25.0</v>
      </c>
      <c r="I112" s="20">
        <f t="shared" ref="I112:I116" si="31">J112-H112</f>
        <v>41697.5</v>
      </c>
      <c r="J112" s="20">
        <f t="shared" ref="J112:J116" si="32">I113</f>
        <v>41722.5</v>
      </c>
      <c r="K112" t="s">
        <v>43</v>
      </c>
      <c r="L112" t="s">
        <v>341</v>
      </c>
      <c r="O112" s="21" t="s">
        <v>342</v>
      </c>
      <c r="P112" s="21" t="s">
        <v>342</v>
      </c>
      <c r="R112" t="s">
        <v>35</v>
      </c>
      <c r="S112" s="22">
        <v>0.0</v>
      </c>
      <c r="T112">
        <v>0.0</v>
      </c>
      <c r="U112" s="23">
        <v>1690000.0</v>
      </c>
      <c r="V112" s="23">
        <f t="shared" ref="V112:V116" si="33">1400*H112</f>
        <v>35000</v>
      </c>
      <c r="W112" s="23">
        <v>0.0</v>
      </c>
      <c r="X112" s="23">
        <v>0.0</v>
      </c>
    </row>
    <row r="113" ht="15.75" customHeight="1">
      <c r="A113">
        <v>1.0</v>
      </c>
      <c r="B113" t="s">
        <v>343</v>
      </c>
      <c r="C113">
        <v>3.0</v>
      </c>
      <c r="D113" s="19">
        <v>1.0</v>
      </c>
      <c r="E113" s="20"/>
      <c r="F113" s="20"/>
      <c r="G113" s="19">
        <v>1.0</v>
      </c>
      <c r="H113">
        <v>20.0</v>
      </c>
      <c r="I113" s="20">
        <f t="shared" si="31"/>
        <v>41722.5</v>
      </c>
      <c r="J113" s="20">
        <f t="shared" si="32"/>
        <v>41742.5</v>
      </c>
      <c r="K113" t="s">
        <v>43</v>
      </c>
      <c r="L113" t="s">
        <v>344</v>
      </c>
      <c r="O113" s="21" t="s">
        <v>345</v>
      </c>
      <c r="P113" s="21" t="s">
        <v>345</v>
      </c>
      <c r="R113" t="s">
        <v>35</v>
      </c>
      <c r="S113" s="22">
        <v>0.0</v>
      </c>
      <c r="T113">
        <v>0.0</v>
      </c>
      <c r="U113" s="23">
        <v>147000.0</v>
      </c>
      <c r="V113" s="23">
        <f t="shared" si="33"/>
        <v>28000</v>
      </c>
      <c r="W113" s="23">
        <v>0.0</v>
      </c>
      <c r="X113" s="23">
        <v>0.0</v>
      </c>
    </row>
    <row r="114" ht="15.75" customHeight="1">
      <c r="A114">
        <v>1.0</v>
      </c>
      <c r="B114" t="s">
        <v>346</v>
      </c>
      <c r="C114">
        <v>3.0</v>
      </c>
      <c r="D114" s="19">
        <v>1.0</v>
      </c>
      <c r="E114" s="20"/>
      <c r="F114" s="20"/>
      <c r="G114" s="19">
        <v>1.0</v>
      </c>
      <c r="H114">
        <v>22.0</v>
      </c>
      <c r="I114" s="20">
        <f t="shared" si="31"/>
        <v>41742.5</v>
      </c>
      <c r="J114" s="20">
        <f t="shared" si="32"/>
        <v>41764.5</v>
      </c>
      <c r="K114" t="s">
        <v>43</v>
      </c>
      <c r="L114" t="s">
        <v>347</v>
      </c>
      <c r="O114" s="21" t="s">
        <v>348</v>
      </c>
      <c r="P114" s="21" t="s">
        <v>348</v>
      </c>
      <c r="R114" t="s">
        <v>35</v>
      </c>
      <c r="S114" s="22">
        <v>0.0</v>
      </c>
      <c r="T114">
        <v>0.0</v>
      </c>
      <c r="U114" s="23">
        <f>490*425</f>
        <v>208250</v>
      </c>
      <c r="V114" s="23">
        <f t="shared" si="33"/>
        <v>30800</v>
      </c>
      <c r="W114" s="23">
        <v>0.0</v>
      </c>
      <c r="X114" s="23">
        <v>0.0</v>
      </c>
    </row>
    <row r="115" ht="15.75" customHeight="1">
      <c r="A115">
        <v>1.0</v>
      </c>
      <c r="B115" t="s">
        <v>349</v>
      </c>
      <c r="C115">
        <v>3.0</v>
      </c>
      <c r="D115" s="19">
        <v>1.0</v>
      </c>
      <c r="E115" s="20"/>
      <c r="F115" s="20"/>
      <c r="G115" s="19">
        <v>1.0</v>
      </c>
      <c r="H115">
        <v>20.0</v>
      </c>
      <c r="I115" s="20">
        <f t="shared" si="31"/>
        <v>41764.5</v>
      </c>
      <c r="J115" s="20">
        <f t="shared" si="32"/>
        <v>41784.5</v>
      </c>
      <c r="K115" t="s">
        <v>43</v>
      </c>
      <c r="L115" t="s">
        <v>350</v>
      </c>
      <c r="O115" s="21" t="s">
        <v>351</v>
      </c>
      <c r="P115" s="21" t="s">
        <v>351</v>
      </c>
      <c r="R115" t="s">
        <v>35</v>
      </c>
      <c r="S115" s="22">
        <v>0.0</v>
      </c>
      <c r="T115">
        <v>0.0</v>
      </c>
      <c r="U115" s="23">
        <f>644*425</f>
        <v>273700</v>
      </c>
      <c r="V115" s="23">
        <f t="shared" si="33"/>
        <v>28000</v>
      </c>
      <c r="W115" s="23">
        <v>0.0</v>
      </c>
      <c r="X115" s="23">
        <v>0.0</v>
      </c>
    </row>
    <row r="116" ht="15.75" customHeight="1">
      <c r="A116">
        <v>1.0</v>
      </c>
      <c r="B116" t="s">
        <v>352</v>
      </c>
      <c r="C116">
        <v>3.0</v>
      </c>
      <c r="D116" s="19">
        <v>1.0</v>
      </c>
      <c r="E116" s="20"/>
      <c r="F116" s="20"/>
      <c r="G116" s="19">
        <v>1.0</v>
      </c>
      <c r="H116">
        <v>18.0</v>
      </c>
      <c r="I116" s="20">
        <f t="shared" si="31"/>
        <v>41784.5</v>
      </c>
      <c r="J116" s="20">
        <f t="shared" si="32"/>
        <v>41802.5</v>
      </c>
      <c r="K116" t="s">
        <v>43</v>
      </c>
      <c r="L116" t="s">
        <v>353</v>
      </c>
      <c r="O116" s="21" t="s">
        <v>354</v>
      </c>
      <c r="P116" s="21" t="s">
        <v>354</v>
      </c>
      <c r="R116" t="s">
        <v>35</v>
      </c>
      <c r="S116" s="22">
        <v>0.0</v>
      </c>
      <c r="T116">
        <v>0.0</v>
      </c>
      <c r="U116" s="23">
        <f>572*425</f>
        <v>243100</v>
      </c>
      <c r="V116" s="23">
        <f t="shared" si="33"/>
        <v>25200</v>
      </c>
      <c r="W116" s="23">
        <v>0.0</v>
      </c>
      <c r="X116" s="23">
        <v>0.0</v>
      </c>
    </row>
    <row r="117" ht="15.75" customHeight="1">
      <c r="A117">
        <v>1.0</v>
      </c>
      <c r="B117" t="s">
        <v>355</v>
      </c>
      <c r="C117">
        <v>3.0</v>
      </c>
      <c r="D117" s="19">
        <v>1.0</v>
      </c>
      <c r="E117" s="20"/>
      <c r="F117" s="20"/>
      <c r="G117" s="19">
        <v>1.0</v>
      </c>
      <c r="H117">
        <v>2.0</v>
      </c>
      <c r="I117" s="20">
        <f>J110+1</f>
        <v>41802.5</v>
      </c>
      <c r="J117" s="20">
        <f>I117+H117</f>
        <v>41804.5</v>
      </c>
      <c r="K117" t="s">
        <v>43</v>
      </c>
      <c r="L117" t="s">
        <v>356</v>
      </c>
      <c r="O117" s="21" t="s">
        <v>357</v>
      </c>
      <c r="P117" s="21" t="s">
        <v>357</v>
      </c>
      <c r="R117" t="s">
        <v>35</v>
      </c>
      <c r="S117" s="22">
        <v>0.0</v>
      </c>
      <c r="T117">
        <v>0.0</v>
      </c>
      <c r="U117" s="23">
        <v>12000.0</v>
      </c>
      <c r="V117" s="23">
        <v>8000.0</v>
      </c>
      <c r="W117" s="23">
        <v>0.0</v>
      </c>
      <c r="X117" s="23">
        <v>0.0</v>
      </c>
    </row>
    <row r="118" ht="15.75" customHeight="1">
      <c r="A118">
        <v>1.0</v>
      </c>
      <c r="B118" s="29" t="s">
        <v>358</v>
      </c>
      <c r="C118" s="29">
        <v>2.0</v>
      </c>
      <c r="D118" s="29">
        <v>1.0</v>
      </c>
      <c r="E118" s="30"/>
      <c r="F118" s="30"/>
      <c r="G118" s="29">
        <v>1.0</v>
      </c>
      <c r="H118" s="29"/>
      <c r="I118" s="30"/>
      <c r="J118" s="30"/>
      <c r="K118" s="29"/>
      <c r="L118" s="29"/>
      <c r="M118" s="29"/>
      <c r="N118" s="29"/>
      <c r="O118" s="31" t="s">
        <v>359</v>
      </c>
      <c r="P118" s="31" t="s">
        <v>359</v>
      </c>
      <c r="Q118" s="29"/>
      <c r="R118" s="29" t="s">
        <v>35</v>
      </c>
      <c r="S118" s="32">
        <v>0.0</v>
      </c>
      <c r="T118" s="29">
        <v>0.0</v>
      </c>
      <c r="U118" s="33"/>
      <c r="V118" s="33"/>
      <c r="W118" s="33"/>
      <c r="X118" s="33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ht="15.75" customHeight="1">
      <c r="A119">
        <v>1.0</v>
      </c>
      <c r="B119" t="s">
        <v>360</v>
      </c>
      <c r="C119">
        <v>3.0</v>
      </c>
      <c r="D119" s="19">
        <v>1.0</v>
      </c>
      <c r="E119" s="20"/>
      <c r="F119" s="20"/>
      <c r="G119" s="19">
        <v>1.0</v>
      </c>
      <c r="H119">
        <v>15.0</v>
      </c>
      <c r="I119" s="20">
        <f t="shared" ref="I119:I122" si="34">J119-H119</f>
        <v>41745.5</v>
      </c>
      <c r="J119" s="20">
        <f t="shared" ref="J119:J122" si="35">I120</f>
        <v>41760.5</v>
      </c>
      <c r="K119" t="s">
        <v>43</v>
      </c>
      <c r="L119" t="s">
        <v>361</v>
      </c>
      <c r="O119" s="21" t="s">
        <v>362</v>
      </c>
      <c r="P119" s="21" t="s">
        <v>362</v>
      </c>
      <c r="R119" t="s">
        <v>35</v>
      </c>
      <c r="S119" s="22">
        <v>0.0</v>
      </c>
      <c r="T119">
        <v>0.0</v>
      </c>
      <c r="U119" s="23">
        <v>988000.0</v>
      </c>
      <c r="V119" s="23">
        <v>411200.0</v>
      </c>
      <c r="W119" s="23">
        <v>0.0</v>
      </c>
      <c r="X119" s="23">
        <f t="shared" ref="X119:X123" si="36">H119*2200</f>
        <v>33000</v>
      </c>
    </row>
    <row r="120" ht="15.75" customHeight="1">
      <c r="A120">
        <v>1.0</v>
      </c>
      <c r="B120" t="s">
        <v>363</v>
      </c>
      <c r="C120">
        <v>3.0</v>
      </c>
      <c r="D120" s="19">
        <v>1.0</v>
      </c>
      <c r="E120" s="20"/>
      <c r="F120" s="20"/>
      <c r="G120" s="19">
        <v>1.0</v>
      </c>
      <c r="H120">
        <v>15.0</v>
      </c>
      <c r="I120" s="20">
        <f t="shared" si="34"/>
        <v>41760.5</v>
      </c>
      <c r="J120" s="20">
        <f t="shared" si="35"/>
        <v>41775.5</v>
      </c>
      <c r="K120" t="s">
        <v>43</v>
      </c>
      <c r="L120" t="s">
        <v>364</v>
      </c>
      <c r="O120" s="21" t="s">
        <v>365</v>
      </c>
      <c r="P120" s="21" t="s">
        <v>365</v>
      </c>
      <c r="R120" t="s">
        <v>35</v>
      </c>
      <c r="S120" s="22">
        <v>0.0</v>
      </c>
      <c r="T120">
        <v>0.0</v>
      </c>
      <c r="U120" s="23">
        <v>888000.0</v>
      </c>
      <c r="V120" s="23">
        <v>200000.0</v>
      </c>
      <c r="W120" s="23">
        <v>0.0</v>
      </c>
      <c r="X120" s="23">
        <f t="shared" si="36"/>
        <v>33000</v>
      </c>
    </row>
    <row r="121" ht="15.75" customHeight="1">
      <c r="A121">
        <v>1.0</v>
      </c>
      <c r="B121" t="s">
        <v>366</v>
      </c>
      <c r="C121">
        <v>3.0</v>
      </c>
      <c r="D121" s="19">
        <v>1.0</v>
      </c>
      <c r="E121" s="20"/>
      <c r="F121" s="20"/>
      <c r="G121" s="19">
        <v>1.0</v>
      </c>
      <c r="H121">
        <v>15.0</v>
      </c>
      <c r="I121" s="20">
        <f t="shared" si="34"/>
        <v>41775.5</v>
      </c>
      <c r="J121" s="20">
        <f t="shared" si="35"/>
        <v>41790.5</v>
      </c>
      <c r="K121" t="s">
        <v>43</v>
      </c>
      <c r="L121" t="s">
        <v>367</v>
      </c>
      <c r="O121" s="21" t="s">
        <v>368</v>
      </c>
      <c r="P121" s="21" t="s">
        <v>368</v>
      </c>
      <c r="R121" t="s">
        <v>35</v>
      </c>
      <c r="S121" s="22">
        <v>0.0</v>
      </c>
      <c r="T121">
        <v>0.0</v>
      </c>
      <c r="U121" s="23">
        <v>788000.0</v>
      </c>
      <c r="V121" s="23">
        <v>190000.0</v>
      </c>
      <c r="W121" s="23">
        <v>0.0</v>
      </c>
      <c r="X121" s="23">
        <f t="shared" si="36"/>
        <v>33000</v>
      </c>
    </row>
    <row r="122" ht="15.75" customHeight="1">
      <c r="A122">
        <v>1.0</v>
      </c>
      <c r="B122" t="s">
        <v>369</v>
      </c>
      <c r="C122">
        <v>3.0</v>
      </c>
      <c r="D122" s="19">
        <v>1.0</v>
      </c>
      <c r="E122" s="20"/>
      <c r="F122" s="20"/>
      <c r="G122" s="19">
        <v>1.0</v>
      </c>
      <c r="H122">
        <v>15.0</v>
      </c>
      <c r="I122" s="20">
        <f t="shared" si="34"/>
        <v>41790.5</v>
      </c>
      <c r="J122" s="20">
        <f t="shared" si="35"/>
        <v>41805.5</v>
      </c>
      <c r="K122" t="s">
        <v>43</v>
      </c>
      <c r="L122" t="s">
        <v>370</v>
      </c>
      <c r="O122" s="21" t="s">
        <v>371</v>
      </c>
      <c r="P122" s="21" t="s">
        <v>371</v>
      </c>
      <c r="R122" t="s">
        <v>35</v>
      </c>
      <c r="S122" s="22">
        <v>0.0</v>
      </c>
      <c r="T122">
        <v>0.0</v>
      </c>
      <c r="U122" s="23">
        <v>488000.0</v>
      </c>
      <c r="V122" s="23">
        <v>130000.0</v>
      </c>
      <c r="W122" s="23">
        <v>0.0</v>
      </c>
      <c r="X122" s="23">
        <f t="shared" si="36"/>
        <v>33000</v>
      </c>
    </row>
    <row r="123" ht="15.75" customHeight="1">
      <c r="A123">
        <v>1.0</v>
      </c>
      <c r="B123" t="s">
        <v>372</v>
      </c>
      <c r="C123">
        <v>3.0</v>
      </c>
      <c r="D123" s="19">
        <v>1.0</v>
      </c>
      <c r="E123" s="20"/>
      <c r="F123" s="20"/>
      <c r="G123" s="19">
        <v>1.0</v>
      </c>
      <c r="H123">
        <v>15.0</v>
      </c>
      <c r="I123" s="20">
        <f>J117+1</f>
        <v>41805.5</v>
      </c>
      <c r="J123" s="20">
        <f>I123+H123</f>
        <v>41820.5</v>
      </c>
      <c r="K123" t="s">
        <v>43</v>
      </c>
      <c r="L123" t="s">
        <v>373</v>
      </c>
      <c r="O123" s="21" t="s">
        <v>374</v>
      </c>
      <c r="P123" s="21" t="s">
        <v>374</v>
      </c>
      <c r="R123" t="s">
        <v>35</v>
      </c>
      <c r="S123" s="22">
        <v>0.0</v>
      </c>
      <c r="T123">
        <v>0.0</v>
      </c>
      <c r="U123" s="23">
        <v>488000.0</v>
      </c>
      <c r="V123" s="23">
        <v>130000.0</v>
      </c>
      <c r="W123" s="23">
        <v>0.0</v>
      </c>
      <c r="X123" s="23">
        <f t="shared" si="36"/>
        <v>33000</v>
      </c>
    </row>
    <row r="124" ht="15.75" customHeight="1">
      <c r="A124">
        <v>1.0</v>
      </c>
      <c r="B124" s="29" t="s">
        <v>375</v>
      </c>
      <c r="C124" s="29">
        <v>2.0</v>
      </c>
      <c r="D124" s="29">
        <v>1.0</v>
      </c>
      <c r="E124" s="30"/>
      <c r="F124" s="30"/>
      <c r="G124" s="29">
        <v>1.0</v>
      </c>
      <c r="H124" s="29"/>
      <c r="I124" s="30"/>
      <c r="J124" s="30"/>
      <c r="K124" s="29"/>
      <c r="L124" s="29"/>
      <c r="M124" s="29"/>
      <c r="N124" s="29"/>
      <c r="O124" s="31" t="s">
        <v>376</v>
      </c>
      <c r="P124" s="31" t="s">
        <v>376</v>
      </c>
      <c r="Q124" s="29"/>
      <c r="R124" s="29" t="s">
        <v>35</v>
      </c>
      <c r="S124" s="32">
        <v>0.0</v>
      </c>
      <c r="T124" s="29">
        <v>0.0</v>
      </c>
      <c r="U124" s="33"/>
      <c r="V124" s="33"/>
      <c r="W124" s="33"/>
      <c r="X124" s="33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ht="15.75" customHeight="1">
      <c r="A125">
        <v>1.0</v>
      </c>
      <c r="B125" t="s">
        <v>377</v>
      </c>
      <c r="C125">
        <v>3.0</v>
      </c>
      <c r="D125" s="19">
        <v>1.0</v>
      </c>
      <c r="E125" s="20"/>
      <c r="F125" s="20"/>
      <c r="G125" s="19">
        <v>1.0</v>
      </c>
      <c r="H125">
        <v>5.0</v>
      </c>
      <c r="I125" s="20">
        <f>J158</f>
        <v>41806.5</v>
      </c>
      <c r="J125" s="20">
        <f>I125+H125</f>
        <v>41811.5</v>
      </c>
      <c r="K125" t="s">
        <v>43</v>
      </c>
      <c r="L125" t="s">
        <v>378</v>
      </c>
      <c r="O125" s="21" t="s">
        <v>379</v>
      </c>
      <c r="P125" s="21" t="s">
        <v>379</v>
      </c>
      <c r="R125" t="s">
        <v>35</v>
      </c>
      <c r="S125" s="22">
        <v>0.0</v>
      </c>
      <c r="T125">
        <v>0.0</v>
      </c>
      <c r="U125" s="23">
        <v>989000.0</v>
      </c>
      <c r="V125" s="23">
        <v>0.0</v>
      </c>
      <c r="W125" s="23">
        <v>0.0</v>
      </c>
      <c r="X125" s="23">
        <v>0.0</v>
      </c>
    </row>
    <row r="126" ht="15.75" customHeight="1">
      <c r="A126">
        <v>1.0</v>
      </c>
      <c r="B126" s="29" t="s">
        <v>380</v>
      </c>
      <c r="C126" s="29">
        <v>2.0</v>
      </c>
      <c r="D126" s="29">
        <v>1.0</v>
      </c>
      <c r="E126" s="30"/>
      <c r="F126" s="30"/>
      <c r="G126" s="29">
        <v>1.0</v>
      </c>
      <c r="H126" s="29"/>
      <c r="I126" s="30"/>
      <c r="J126" s="30"/>
      <c r="K126" s="29"/>
      <c r="L126" s="29"/>
      <c r="M126" s="29"/>
      <c r="N126" s="29"/>
      <c r="O126" s="31" t="s">
        <v>381</v>
      </c>
      <c r="P126" s="31" t="s">
        <v>381</v>
      </c>
      <c r="Q126" s="29"/>
      <c r="R126" s="29" t="s">
        <v>35</v>
      </c>
      <c r="S126" s="32">
        <v>0.0</v>
      </c>
      <c r="T126" s="29">
        <v>0.0</v>
      </c>
      <c r="U126" s="33"/>
      <c r="V126" s="33"/>
      <c r="W126" s="33"/>
      <c r="X126" s="33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ht="15.75" customHeight="1">
      <c r="A127">
        <v>1.0</v>
      </c>
      <c r="B127" t="s">
        <v>382</v>
      </c>
      <c r="C127">
        <v>3.0</v>
      </c>
      <c r="D127" s="19">
        <v>1.0</v>
      </c>
      <c r="E127" s="20"/>
      <c r="F127" s="20"/>
      <c r="G127" s="19">
        <v>1.0</v>
      </c>
      <c r="H127">
        <v>1.0</v>
      </c>
      <c r="I127" s="20">
        <f>J174</f>
        <v>41833.5</v>
      </c>
      <c r="J127" s="20">
        <f t="shared" ref="J127:J132" si="37">I127+H127</f>
        <v>41834.5</v>
      </c>
      <c r="K127" t="s">
        <v>43</v>
      </c>
      <c r="L127" t="s">
        <v>383</v>
      </c>
      <c r="O127" s="21" t="s">
        <v>384</v>
      </c>
      <c r="P127" s="21" t="s">
        <v>384</v>
      </c>
      <c r="R127" t="s">
        <v>35</v>
      </c>
      <c r="S127" s="22">
        <v>0.0</v>
      </c>
      <c r="T127">
        <v>0.0</v>
      </c>
      <c r="U127" s="23">
        <v>850000.0</v>
      </c>
      <c r="V127" s="23">
        <v>0.0</v>
      </c>
      <c r="W127" s="23">
        <v>0.0</v>
      </c>
      <c r="X127" s="23">
        <v>55000.0</v>
      </c>
    </row>
    <row r="128" ht="15.75" customHeight="1">
      <c r="A128">
        <v>1.0</v>
      </c>
      <c r="B128" t="s">
        <v>385</v>
      </c>
      <c r="C128">
        <v>3.0</v>
      </c>
      <c r="D128" s="19">
        <v>1.0</v>
      </c>
      <c r="E128" s="20"/>
      <c r="F128" s="20"/>
      <c r="G128" s="19">
        <v>1.0</v>
      </c>
      <c r="H128">
        <v>1.0</v>
      </c>
      <c r="I128" s="20">
        <f>I127</f>
        <v>41833.5</v>
      </c>
      <c r="J128" s="20">
        <f t="shared" si="37"/>
        <v>41834.5</v>
      </c>
      <c r="K128" t="s">
        <v>43</v>
      </c>
      <c r="L128" t="s">
        <v>386</v>
      </c>
      <c r="O128" s="21" t="s">
        <v>387</v>
      </c>
      <c r="P128" s="21" t="s">
        <v>387</v>
      </c>
      <c r="R128" t="s">
        <v>35</v>
      </c>
      <c r="S128" s="22">
        <v>0.0</v>
      </c>
      <c r="T128">
        <v>0.0</v>
      </c>
      <c r="U128" s="23">
        <v>350000.0</v>
      </c>
      <c r="V128" s="23">
        <v>0.0</v>
      </c>
      <c r="W128" s="23">
        <v>0.0</v>
      </c>
      <c r="X128" s="23">
        <v>25000.0</v>
      </c>
    </row>
    <row r="129" ht="15.75" customHeight="1">
      <c r="A129" s="19">
        <v>1.0</v>
      </c>
      <c r="B129" s="13" t="s">
        <v>388</v>
      </c>
      <c r="C129" s="13">
        <v>1.0</v>
      </c>
      <c r="D129" s="13">
        <v>1.0</v>
      </c>
      <c r="E129" s="14"/>
      <c r="F129" s="14"/>
      <c r="G129" s="13">
        <v>1.0</v>
      </c>
      <c r="H129" s="15">
        <v>30.0</v>
      </c>
      <c r="I129" s="14">
        <f>J92+5</f>
        <v>41541.5</v>
      </c>
      <c r="J129" s="14">
        <f t="shared" si="37"/>
        <v>41571.5</v>
      </c>
      <c r="K129" s="15" t="s">
        <v>43</v>
      </c>
      <c r="L129" s="15" t="s">
        <v>389</v>
      </c>
      <c r="M129" s="15"/>
      <c r="N129" s="15"/>
      <c r="O129" s="16" t="s">
        <v>390</v>
      </c>
      <c r="P129" s="16" t="s">
        <v>390</v>
      </c>
      <c r="Q129" s="15"/>
      <c r="R129" s="15" t="s">
        <v>35</v>
      </c>
      <c r="S129" s="17">
        <v>0.0</v>
      </c>
      <c r="T129" s="15">
        <v>0.0</v>
      </c>
      <c r="U129" s="18">
        <v>1270000.0</v>
      </c>
      <c r="V129" s="18">
        <v>0.0</v>
      </c>
      <c r="W129" s="18">
        <v>0.0</v>
      </c>
      <c r="X129" s="18">
        <v>55000.0</v>
      </c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ht="15.75" customHeight="1">
      <c r="A130" s="19">
        <v>1.0</v>
      </c>
      <c r="B130" s="13" t="s">
        <v>391</v>
      </c>
      <c r="C130" s="13">
        <v>1.0</v>
      </c>
      <c r="D130" s="13">
        <v>1.0</v>
      </c>
      <c r="E130" s="14"/>
      <c r="F130" s="14"/>
      <c r="G130" s="13">
        <v>1.0</v>
      </c>
      <c r="H130" s="15">
        <v>30.0</v>
      </c>
      <c r="I130" s="14">
        <f>J129</f>
        <v>41571.5</v>
      </c>
      <c r="J130" s="14">
        <f t="shared" si="37"/>
        <v>41601.5</v>
      </c>
      <c r="K130" s="15" t="s">
        <v>43</v>
      </c>
      <c r="L130" s="15" t="s">
        <v>392</v>
      </c>
      <c r="M130" s="15"/>
      <c r="N130" s="15"/>
      <c r="O130" s="16" t="s">
        <v>393</v>
      </c>
      <c r="P130" s="16" t="s">
        <v>393</v>
      </c>
      <c r="Q130" s="15"/>
      <c r="R130" s="15" t="s">
        <v>35</v>
      </c>
      <c r="S130" s="17">
        <v>0.0</v>
      </c>
      <c r="T130" s="15">
        <v>0.0</v>
      </c>
      <c r="U130" s="18">
        <v>2000000.0</v>
      </c>
      <c r="V130" s="18">
        <v>0.0</v>
      </c>
      <c r="W130" s="18">
        <v>0.0</v>
      </c>
      <c r="X130" s="18">
        <v>25000.0</v>
      </c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ht="15.75" customHeight="1">
      <c r="A131" s="19">
        <v>1.0</v>
      </c>
      <c r="B131" s="13" t="s">
        <v>394</v>
      </c>
      <c r="C131" s="13">
        <v>1.0</v>
      </c>
      <c r="D131" s="13">
        <v>1.0</v>
      </c>
      <c r="E131" s="14"/>
      <c r="F131" s="14"/>
      <c r="G131" s="13">
        <v>1.0</v>
      </c>
      <c r="H131" s="15">
        <v>0.5</v>
      </c>
      <c r="I131" s="14">
        <f>J174+10</f>
        <v>41843.5</v>
      </c>
      <c r="J131" s="14">
        <f t="shared" si="37"/>
        <v>41844</v>
      </c>
      <c r="K131" s="15" t="s">
        <v>43</v>
      </c>
      <c r="L131" s="15" t="s">
        <v>395</v>
      </c>
      <c r="M131" s="15"/>
      <c r="N131" s="15"/>
      <c r="O131" s="16" t="s">
        <v>396</v>
      </c>
      <c r="P131" s="16" t="s">
        <v>396</v>
      </c>
      <c r="Q131" s="15"/>
      <c r="R131" s="15" t="s">
        <v>35</v>
      </c>
      <c r="S131" s="17">
        <v>0.0</v>
      </c>
      <c r="T131" s="15">
        <v>0.0</v>
      </c>
      <c r="U131" s="18">
        <v>2250000.0</v>
      </c>
      <c r="V131" s="18">
        <v>0.0</v>
      </c>
      <c r="W131" s="18">
        <v>0.0</v>
      </c>
      <c r="X131" s="18">
        <v>0.0</v>
      </c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ht="15.75" customHeight="1">
      <c r="A132" s="19">
        <v>1.0</v>
      </c>
      <c r="B132" s="13" t="s">
        <v>397</v>
      </c>
      <c r="C132" s="13">
        <v>1.0</v>
      </c>
      <c r="D132" s="13">
        <v>1.0</v>
      </c>
      <c r="E132" s="14"/>
      <c r="F132" s="14"/>
      <c r="G132" s="13">
        <v>1.0</v>
      </c>
      <c r="H132" s="15">
        <v>1.0</v>
      </c>
      <c r="I132" s="14">
        <f>J174+10</f>
        <v>41843.5</v>
      </c>
      <c r="J132" s="14">
        <f t="shared" si="37"/>
        <v>41844.5</v>
      </c>
      <c r="K132" s="15" t="s">
        <v>43</v>
      </c>
      <c r="L132" s="15" t="s">
        <v>398</v>
      </c>
      <c r="M132" s="15"/>
      <c r="N132" s="15"/>
      <c r="O132" s="16" t="s">
        <v>399</v>
      </c>
      <c r="P132" s="16" t="s">
        <v>399</v>
      </c>
      <c r="Q132" s="15"/>
      <c r="R132" s="15" t="s">
        <v>35</v>
      </c>
      <c r="S132" s="17">
        <v>0.0</v>
      </c>
      <c r="T132" s="15">
        <v>0.0</v>
      </c>
      <c r="U132" s="18">
        <v>500000.0</v>
      </c>
      <c r="V132" s="18">
        <v>0.0</v>
      </c>
      <c r="W132" s="18">
        <v>0.0</v>
      </c>
      <c r="X132" s="18">
        <v>0.0</v>
      </c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ht="15.75" customHeight="1">
      <c r="A133">
        <v>1.0</v>
      </c>
      <c r="B133" s="5" t="s">
        <v>400</v>
      </c>
      <c r="C133" s="5">
        <v>0.0</v>
      </c>
      <c r="D133" s="5">
        <v>1.0</v>
      </c>
      <c r="E133" s="6"/>
      <c r="F133" s="6"/>
      <c r="G133" s="5">
        <v>1.0</v>
      </c>
      <c r="H133" s="7"/>
      <c r="I133" s="6"/>
      <c r="J133" s="6"/>
      <c r="K133" s="7"/>
      <c r="L133" s="7"/>
      <c r="M133" s="7"/>
      <c r="N133" s="7"/>
      <c r="O133" s="9">
        <v>400.0</v>
      </c>
      <c r="P133" s="9">
        <v>400.0</v>
      </c>
      <c r="Q133" s="7"/>
      <c r="R133" s="7" t="s">
        <v>35</v>
      </c>
      <c r="S133" s="10">
        <v>0.0</v>
      </c>
      <c r="T133" s="7">
        <v>0.0</v>
      </c>
      <c r="U133" s="11"/>
      <c r="V133" s="11"/>
      <c r="W133" s="11"/>
      <c r="X133" s="11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5.75" customHeight="1">
      <c r="A134">
        <v>1.0</v>
      </c>
      <c r="B134" t="s">
        <v>401</v>
      </c>
      <c r="C134">
        <v>1.0</v>
      </c>
      <c r="D134" s="19">
        <v>1.0</v>
      </c>
      <c r="E134" s="20"/>
      <c r="F134" s="20"/>
      <c r="G134" s="19">
        <v>1.0</v>
      </c>
      <c r="H134">
        <v>4.0</v>
      </c>
      <c r="I134" s="20">
        <f>J92+2</f>
        <v>41538.5</v>
      </c>
      <c r="J134" s="20">
        <f t="shared" ref="J134:J139" si="38">I134+H134</f>
        <v>41542.5</v>
      </c>
      <c r="K134" t="s">
        <v>43</v>
      </c>
      <c r="L134" t="s">
        <v>402</v>
      </c>
      <c r="O134" s="21" t="s">
        <v>403</v>
      </c>
      <c r="P134" s="21" t="s">
        <v>403</v>
      </c>
      <c r="R134" t="s">
        <v>35</v>
      </c>
      <c r="S134" s="22">
        <v>0.0</v>
      </c>
      <c r="T134">
        <v>0.0</v>
      </c>
      <c r="U134" s="23">
        <v>1550000.0</v>
      </c>
      <c r="V134" s="23">
        <v>90000.0</v>
      </c>
      <c r="W134" s="23">
        <v>0.0</v>
      </c>
      <c r="X134" s="23">
        <v>0.0</v>
      </c>
    </row>
    <row r="135" ht="15.75" customHeight="1">
      <c r="A135">
        <v>1.0</v>
      </c>
      <c r="B135" t="s">
        <v>404</v>
      </c>
      <c r="C135">
        <v>1.0</v>
      </c>
      <c r="D135" s="19">
        <v>1.0</v>
      </c>
      <c r="E135" s="20"/>
      <c r="F135" s="20"/>
      <c r="G135" s="19">
        <v>1.0</v>
      </c>
      <c r="H135">
        <v>4.0</v>
      </c>
      <c r="I135" s="20">
        <f>I98+H98*0.2</f>
        <v>41537.5</v>
      </c>
      <c r="J135" s="20">
        <f t="shared" si="38"/>
        <v>41541.5</v>
      </c>
      <c r="K135" t="s">
        <v>43</v>
      </c>
      <c r="L135" t="s">
        <v>405</v>
      </c>
      <c r="O135" s="21" t="s">
        <v>406</v>
      </c>
      <c r="P135" s="21" t="s">
        <v>406</v>
      </c>
      <c r="R135" t="s">
        <v>35</v>
      </c>
      <c r="S135" s="22">
        <v>0.0</v>
      </c>
      <c r="T135">
        <v>0.0</v>
      </c>
      <c r="U135" s="23">
        <v>1170000.0</v>
      </c>
      <c r="V135" s="23">
        <v>100000.0</v>
      </c>
      <c r="W135" s="23">
        <v>0.0</v>
      </c>
      <c r="X135" s="23">
        <v>0.0</v>
      </c>
    </row>
    <row r="136" ht="15.75" customHeight="1">
      <c r="A136">
        <v>1.0</v>
      </c>
      <c r="B136" t="s">
        <v>407</v>
      </c>
      <c r="C136">
        <v>1.0</v>
      </c>
      <c r="D136" s="19">
        <v>1.0</v>
      </c>
      <c r="E136" s="20"/>
      <c r="F136" s="20"/>
      <c r="G136" s="19">
        <v>1.0</v>
      </c>
      <c r="H136">
        <v>8.0</v>
      </c>
      <c r="I136" s="20">
        <f>J110+2</f>
        <v>41803.5</v>
      </c>
      <c r="J136" s="20">
        <f t="shared" si="38"/>
        <v>41811.5</v>
      </c>
      <c r="K136" t="s">
        <v>43</v>
      </c>
      <c r="L136" t="s">
        <v>408</v>
      </c>
      <c r="O136" s="21" t="s">
        <v>409</v>
      </c>
      <c r="P136" s="21" t="s">
        <v>409</v>
      </c>
      <c r="R136" t="s">
        <v>35</v>
      </c>
      <c r="S136" s="22">
        <v>0.0</v>
      </c>
      <c r="T136">
        <v>0.0</v>
      </c>
      <c r="U136" s="23">
        <v>430000.0</v>
      </c>
      <c r="V136" s="23">
        <v>190000.0</v>
      </c>
      <c r="W136" s="23">
        <v>0.0</v>
      </c>
      <c r="X136" s="23">
        <v>0.0</v>
      </c>
    </row>
    <row r="137" ht="15.75" customHeight="1">
      <c r="A137">
        <v>1.0</v>
      </c>
      <c r="B137" t="s">
        <v>410</v>
      </c>
      <c r="C137">
        <v>1.0</v>
      </c>
      <c r="D137" s="19">
        <v>1.0</v>
      </c>
      <c r="E137" s="20"/>
      <c r="F137" s="20"/>
      <c r="G137" s="19">
        <v>1.0</v>
      </c>
      <c r="H137">
        <v>14.0</v>
      </c>
      <c r="I137" s="20">
        <f>J123+2</f>
        <v>41822.5</v>
      </c>
      <c r="J137" s="20">
        <f t="shared" si="38"/>
        <v>41836.5</v>
      </c>
      <c r="K137" t="s">
        <v>43</v>
      </c>
      <c r="L137" t="s">
        <v>411</v>
      </c>
      <c r="O137" s="21" t="s">
        <v>412</v>
      </c>
      <c r="P137" s="21" t="s">
        <v>412</v>
      </c>
      <c r="R137" t="s">
        <v>35</v>
      </c>
      <c r="S137" s="22">
        <v>0.0</v>
      </c>
      <c r="T137">
        <v>0.0</v>
      </c>
      <c r="U137" s="23">
        <v>1750000.0</v>
      </c>
      <c r="V137" s="23">
        <v>195000.0</v>
      </c>
      <c r="W137" s="23">
        <v>0.0</v>
      </c>
      <c r="X137" s="23">
        <v>0.0</v>
      </c>
    </row>
    <row r="138" ht="15.75" customHeight="1">
      <c r="A138">
        <v>1.0</v>
      </c>
      <c r="B138" t="s">
        <v>413</v>
      </c>
      <c r="C138">
        <v>1.0</v>
      </c>
      <c r="D138" s="19">
        <v>1.0</v>
      </c>
      <c r="E138" s="20"/>
      <c r="F138" s="20"/>
      <c r="G138" s="19">
        <v>1.0</v>
      </c>
      <c r="H138">
        <v>10.0</v>
      </c>
      <c r="I138" s="20">
        <f>J123+2</f>
        <v>41822.5</v>
      </c>
      <c r="J138" s="20">
        <f t="shared" si="38"/>
        <v>41832.5</v>
      </c>
      <c r="K138" t="s">
        <v>43</v>
      </c>
      <c r="L138" t="s">
        <v>414</v>
      </c>
      <c r="O138" s="21" t="s">
        <v>415</v>
      </c>
      <c r="P138" s="21" t="s">
        <v>415</v>
      </c>
      <c r="R138" t="s">
        <v>35</v>
      </c>
      <c r="S138" s="22">
        <v>0.0</v>
      </c>
      <c r="T138">
        <v>0.0</v>
      </c>
      <c r="U138" s="23">
        <v>500000.0</v>
      </c>
      <c r="V138" s="23">
        <v>170000.0</v>
      </c>
      <c r="W138" s="23">
        <v>0.0</v>
      </c>
      <c r="X138" s="23">
        <v>0.0</v>
      </c>
    </row>
    <row r="139" ht="15.75" customHeight="1">
      <c r="A139">
        <v>1.0</v>
      </c>
      <c r="B139" t="s">
        <v>416</v>
      </c>
      <c r="C139">
        <v>1.0</v>
      </c>
      <c r="D139" s="19">
        <v>1.0</v>
      </c>
      <c r="E139" s="20"/>
      <c r="F139" s="20"/>
      <c r="G139" s="19">
        <v>1.0</v>
      </c>
      <c r="H139">
        <v>10.0</v>
      </c>
      <c r="I139" s="20">
        <f>J123+2</f>
        <v>41822.5</v>
      </c>
      <c r="J139" s="20">
        <f t="shared" si="38"/>
        <v>41832.5</v>
      </c>
      <c r="K139" t="s">
        <v>43</v>
      </c>
      <c r="L139" t="s">
        <v>417</v>
      </c>
      <c r="O139" s="21" t="s">
        <v>418</v>
      </c>
      <c r="P139" s="21" t="s">
        <v>418</v>
      </c>
      <c r="R139" t="s">
        <v>35</v>
      </c>
      <c r="S139" s="22">
        <v>0.0</v>
      </c>
      <c r="T139">
        <v>0.0</v>
      </c>
      <c r="U139" s="23">
        <v>450000.0</v>
      </c>
      <c r="V139" s="23">
        <v>60000.0</v>
      </c>
      <c r="W139" s="23">
        <v>0.0</v>
      </c>
      <c r="X139" s="23">
        <v>0.0</v>
      </c>
    </row>
    <row r="140" ht="15.75" customHeight="1">
      <c r="A140">
        <v>1.0</v>
      </c>
      <c r="B140" s="5" t="s">
        <v>419</v>
      </c>
      <c r="C140" s="5">
        <v>0.0</v>
      </c>
      <c r="D140" s="5">
        <v>1.0</v>
      </c>
      <c r="E140" s="6"/>
      <c r="F140" s="6"/>
      <c r="G140" s="5">
        <v>1.0</v>
      </c>
      <c r="H140" s="7"/>
      <c r="I140" s="6"/>
      <c r="J140" s="6"/>
      <c r="K140" s="7"/>
      <c r="L140" s="7"/>
      <c r="M140" s="7"/>
      <c r="N140" s="7"/>
      <c r="O140" s="9">
        <v>500.0</v>
      </c>
      <c r="P140" s="9">
        <v>500.0</v>
      </c>
      <c r="Q140" s="7"/>
      <c r="R140" s="7" t="s">
        <v>35</v>
      </c>
      <c r="S140" s="10">
        <v>0.0</v>
      </c>
      <c r="T140" s="7">
        <v>0.0</v>
      </c>
      <c r="U140" s="11"/>
      <c r="V140" s="11"/>
      <c r="W140" s="11"/>
      <c r="X140" s="11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5.75" customHeight="1">
      <c r="A141">
        <v>1.0</v>
      </c>
      <c r="B141" t="s">
        <v>420</v>
      </c>
      <c r="C141">
        <v>1.0</v>
      </c>
      <c r="D141" s="19">
        <v>1.0</v>
      </c>
      <c r="E141" s="20"/>
      <c r="F141" s="20"/>
      <c r="G141" s="19">
        <v>1.0</v>
      </c>
      <c r="H141">
        <v>3.0</v>
      </c>
      <c r="I141" s="20">
        <f>J92+2</f>
        <v>41538.5</v>
      </c>
      <c r="J141" s="20">
        <f t="shared" ref="J141:J149" si="39">I141+H141</f>
        <v>41541.5</v>
      </c>
      <c r="K141" t="s">
        <v>43</v>
      </c>
      <c r="L141" t="s">
        <v>421</v>
      </c>
      <c r="O141" s="21" t="s">
        <v>422</v>
      </c>
      <c r="P141" s="21" t="s">
        <v>422</v>
      </c>
      <c r="R141" t="s">
        <v>35</v>
      </c>
      <c r="S141" s="22">
        <v>0.0</v>
      </c>
      <c r="T141">
        <v>0.0</v>
      </c>
      <c r="U141" s="23">
        <v>2500000.0</v>
      </c>
      <c r="V141" s="23">
        <v>700000.0</v>
      </c>
      <c r="W141" s="23">
        <v>0.0</v>
      </c>
      <c r="X141" s="23">
        <v>0.0</v>
      </c>
    </row>
    <row r="142" ht="15.75" customHeight="1">
      <c r="A142">
        <v>1.0</v>
      </c>
      <c r="B142" t="s">
        <v>423</v>
      </c>
      <c r="C142">
        <v>1.0</v>
      </c>
      <c r="D142" s="19">
        <v>1.0</v>
      </c>
      <c r="E142" s="20"/>
      <c r="F142" s="20"/>
      <c r="G142" s="19">
        <v>1.0</v>
      </c>
      <c r="H142">
        <v>5.0</v>
      </c>
      <c r="I142" s="20">
        <f t="shared" ref="I142:I147" si="40">J141</f>
        <v>41541.5</v>
      </c>
      <c r="J142" s="20">
        <f t="shared" si="39"/>
        <v>41546.5</v>
      </c>
      <c r="K142" t="s">
        <v>43</v>
      </c>
      <c r="L142" t="s">
        <v>424</v>
      </c>
      <c r="O142" s="21" t="s">
        <v>425</v>
      </c>
      <c r="P142" s="21" t="s">
        <v>425</v>
      </c>
      <c r="R142" t="s">
        <v>35</v>
      </c>
      <c r="S142" s="22">
        <v>0.0</v>
      </c>
      <c r="T142">
        <v>0.0</v>
      </c>
      <c r="U142" s="23">
        <v>1850000.0</v>
      </c>
      <c r="V142" s="23">
        <v>700000.0</v>
      </c>
      <c r="W142" s="23">
        <v>0.0</v>
      </c>
      <c r="X142" s="23">
        <v>0.0</v>
      </c>
    </row>
    <row r="143" ht="15.75" customHeight="1">
      <c r="A143">
        <v>1.0</v>
      </c>
      <c r="B143" t="s">
        <v>426</v>
      </c>
      <c r="C143">
        <v>1.0</v>
      </c>
      <c r="D143" s="19">
        <v>1.0</v>
      </c>
      <c r="E143" s="20"/>
      <c r="F143" s="20"/>
      <c r="G143" s="19">
        <v>1.0</v>
      </c>
      <c r="H143">
        <v>12.0</v>
      </c>
      <c r="I143" s="20">
        <f t="shared" si="40"/>
        <v>41546.5</v>
      </c>
      <c r="J143" s="20">
        <f t="shared" si="39"/>
        <v>41558.5</v>
      </c>
      <c r="K143" t="s">
        <v>43</v>
      </c>
      <c r="L143" t="s">
        <v>427</v>
      </c>
      <c r="O143" s="21" t="s">
        <v>428</v>
      </c>
      <c r="P143" s="21" t="s">
        <v>428</v>
      </c>
      <c r="R143" t="s">
        <v>35</v>
      </c>
      <c r="S143" s="22">
        <v>0.0</v>
      </c>
      <c r="T143">
        <v>0.0</v>
      </c>
      <c r="U143" s="23">
        <v>1700000.0</v>
      </c>
      <c r="V143" s="23">
        <v>550000.0</v>
      </c>
      <c r="W143" s="23">
        <v>0.0</v>
      </c>
      <c r="X143" s="23">
        <v>0.0</v>
      </c>
      <c r="Y143" s="28"/>
    </row>
    <row r="144" ht="15.75" customHeight="1">
      <c r="A144">
        <v>1.0</v>
      </c>
      <c r="B144" t="s">
        <v>429</v>
      </c>
      <c r="C144">
        <v>1.0</v>
      </c>
      <c r="D144" s="19">
        <v>1.0</v>
      </c>
      <c r="E144" s="20"/>
      <c r="F144" s="20"/>
      <c r="G144" s="19">
        <v>1.0</v>
      </c>
      <c r="H144">
        <v>12.0</v>
      </c>
      <c r="I144" s="20">
        <f t="shared" si="40"/>
        <v>41558.5</v>
      </c>
      <c r="J144" s="20">
        <f t="shared" si="39"/>
        <v>41570.5</v>
      </c>
      <c r="K144" t="s">
        <v>43</v>
      </c>
      <c r="L144" t="s">
        <v>430</v>
      </c>
      <c r="O144" s="21" t="s">
        <v>431</v>
      </c>
      <c r="P144" s="21" t="s">
        <v>431</v>
      </c>
      <c r="R144" t="s">
        <v>35</v>
      </c>
      <c r="S144" s="22">
        <v>0.0</v>
      </c>
      <c r="T144">
        <v>0.0</v>
      </c>
      <c r="U144" s="23">
        <v>1700000.0</v>
      </c>
      <c r="V144" s="23">
        <v>550000.0</v>
      </c>
      <c r="W144" s="23">
        <v>0.0</v>
      </c>
      <c r="X144" s="23">
        <v>0.0</v>
      </c>
    </row>
    <row r="145" ht="15.75" customHeight="1">
      <c r="A145">
        <v>1.0</v>
      </c>
      <c r="B145" t="s">
        <v>432</v>
      </c>
      <c r="C145">
        <v>1.0</v>
      </c>
      <c r="D145" s="19">
        <v>1.0</v>
      </c>
      <c r="E145" s="20"/>
      <c r="F145" s="20"/>
      <c r="G145" s="19">
        <v>1.0</v>
      </c>
      <c r="H145">
        <v>12.0</v>
      </c>
      <c r="I145" s="20">
        <f t="shared" si="40"/>
        <v>41570.5</v>
      </c>
      <c r="J145" s="20">
        <f t="shared" si="39"/>
        <v>41582.5</v>
      </c>
      <c r="K145" t="s">
        <v>43</v>
      </c>
      <c r="L145" t="s">
        <v>433</v>
      </c>
      <c r="O145" s="21" t="s">
        <v>434</v>
      </c>
      <c r="P145" s="21" t="s">
        <v>434</v>
      </c>
      <c r="R145" t="s">
        <v>35</v>
      </c>
      <c r="S145" s="22">
        <v>0.0</v>
      </c>
      <c r="T145">
        <v>0.0</v>
      </c>
      <c r="U145" s="23">
        <v>1700000.0</v>
      </c>
      <c r="V145" s="23">
        <v>550000.0</v>
      </c>
      <c r="W145" s="23">
        <v>0.0</v>
      </c>
      <c r="X145" s="23">
        <v>0.0</v>
      </c>
      <c r="Y145" s="28"/>
    </row>
    <row r="146" ht="15.75" customHeight="1">
      <c r="A146">
        <v>1.0</v>
      </c>
      <c r="B146" t="s">
        <v>435</v>
      </c>
      <c r="C146">
        <v>1.0</v>
      </c>
      <c r="D146" s="19">
        <v>1.0</v>
      </c>
      <c r="E146" s="20"/>
      <c r="F146" s="20"/>
      <c r="G146" s="19">
        <v>1.0</v>
      </c>
      <c r="H146">
        <v>18.0</v>
      </c>
      <c r="I146" s="20">
        <f t="shared" si="40"/>
        <v>41582.5</v>
      </c>
      <c r="J146" s="20">
        <f t="shared" si="39"/>
        <v>41600.5</v>
      </c>
      <c r="K146" t="s">
        <v>43</v>
      </c>
      <c r="L146" t="s">
        <v>436</v>
      </c>
      <c r="O146" s="21" t="s">
        <v>437</v>
      </c>
      <c r="P146" s="21" t="s">
        <v>437</v>
      </c>
      <c r="R146" t="s">
        <v>35</v>
      </c>
      <c r="S146" s="22">
        <v>0.0</v>
      </c>
      <c r="T146">
        <v>0.0</v>
      </c>
      <c r="U146" s="23">
        <v>1700000.0</v>
      </c>
      <c r="V146" s="23">
        <v>550000.0</v>
      </c>
      <c r="W146" s="23">
        <v>0.0</v>
      </c>
      <c r="X146" s="23">
        <v>0.0</v>
      </c>
    </row>
    <row r="147" ht="15.75" customHeight="1">
      <c r="A147">
        <v>1.0</v>
      </c>
      <c r="B147" t="s">
        <v>438</v>
      </c>
      <c r="C147">
        <v>1.0</v>
      </c>
      <c r="D147" s="19">
        <v>1.0</v>
      </c>
      <c r="E147" s="20"/>
      <c r="F147" s="20"/>
      <c r="G147" s="19">
        <v>1.0</v>
      </c>
      <c r="H147">
        <v>18.0</v>
      </c>
      <c r="I147" s="20">
        <f t="shared" si="40"/>
        <v>41600.5</v>
      </c>
      <c r="J147" s="20">
        <f t="shared" si="39"/>
        <v>41618.5</v>
      </c>
      <c r="K147" t="s">
        <v>43</v>
      </c>
      <c r="L147" t="s">
        <v>439</v>
      </c>
      <c r="O147" s="21" t="s">
        <v>440</v>
      </c>
      <c r="P147" s="21" t="s">
        <v>440</v>
      </c>
      <c r="R147" t="s">
        <v>35</v>
      </c>
      <c r="S147" s="22">
        <v>0.0</v>
      </c>
      <c r="T147">
        <v>0.0</v>
      </c>
      <c r="U147" s="23">
        <v>1710000.0</v>
      </c>
      <c r="V147" s="23">
        <v>550000.0</v>
      </c>
      <c r="W147" s="23">
        <v>0.0</v>
      </c>
      <c r="X147" s="23">
        <v>0.0</v>
      </c>
    </row>
    <row r="148" ht="15.75" customHeight="1">
      <c r="A148">
        <v>1.0</v>
      </c>
      <c r="B148" t="s">
        <v>441</v>
      </c>
      <c r="C148">
        <v>1.0</v>
      </c>
      <c r="D148" s="19">
        <v>1.0</v>
      </c>
      <c r="E148" s="20"/>
      <c r="F148" s="20"/>
      <c r="G148" s="19">
        <v>1.0</v>
      </c>
      <c r="H148">
        <v>10.0</v>
      </c>
      <c r="I148" s="20">
        <f>J123+4</f>
        <v>41824.5</v>
      </c>
      <c r="J148" s="20">
        <f t="shared" si="39"/>
        <v>41834.5</v>
      </c>
      <c r="K148" t="s">
        <v>43</v>
      </c>
      <c r="L148" t="s">
        <v>442</v>
      </c>
      <c r="O148" s="21" t="s">
        <v>443</v>
      </c>
      <c r="P148" s="21" t="s">
        <v>443</v>
      </c>
      <c r="R148" t="s">
        <v>35</v>
      </c>
      <c r="S148" s="22">
        <v>0.0</v>
      </c>
      <c r="T148">
        <v>0.0</v>
      </c>
      <c r="U148" s="23">
        <v>1020000.0</v>
      </c>
      <c r="V148" s="23">
        <v>250000.0</v>
      </c>
      <c r="W148" s="23">
        <v>0.0</v>
      </c>
      <c r="X148" s="23">
        <v>0.0</v>
      </c>
    </row>
    <row r="149" ht="15.75" customHeight="1">
      <c r="A149">
        <v>1.0</v>
      </c>
      <c r="B149" s="25" t="s">
        <v>444</v>
      </c>
      <c r="C149">
        <v>1.0</v>
      </c>
      <c r="D149" s="19">
        <v>1.0</v>
      </c>
      <c r="E149" s="20"/>
      <c r="F149" s="20"/>
      <c r="G149" s="19">
        <v>1.0</v>
      </c>
      <c r="H149">
        <v>10.0</v>
      </c>
      <c r="I149" s="20">
        <f>J110+5</f>
        <v>41806.5</v>
      </c>
      <c r="J149" s="20">
        <f t="shared" si="39"/>
        <v>41816.5</v>
      </c>
      <c r="K149" t="s">
        <v>43</v>
      </c>
      <c r="L149" s="25" t="s">
        <v>445</v>
      </c>
      <c r="O149" s="21" t="s">
        <v>446</v>
      </c>
      <c r="P149" s="21" t="s">
        <v>446</v>
      </c>
      <c r="R149" t="s">
        <v>35</v>
      </c>
      <c r="S149" s="22">
        <v>0.0</v>
      </c>
      <c r="T149">
        <v>0.0</v>
      </c>
      <c r="U149" s="23">
        <v>1321400.0</v>
      </c>
      <c r="V149" s="23">
        <v>500000.0</v>
      </c>
      <c r="W149" s="23">
        <v>0.0</v>
      </c>
      <c r="X149" s="23">
        <v>0.0</v>
      </c>
    </row>
    <row r="150" ht="15.75" customHeight="1">
      <c r="A150">
        <v>1.0</v>
      </c>
      <c r="B150" s="5" t="s">
        <v>447</v>
      </c>
      <c r="C150" s="5">
        <v>0.0</v>
      </c>
      <c r="D150" s="5">
        <v>1.0</v>
      </c>
      <c r="E150" s="6"/>
      <c r="F150" s="6"/>
      <c r="G150" s="5">
        <v>1.0</v>
      </c>
      <c r="H150" s="7"/>
      <c r="I150" s="6"/>
      <c r="J150" s="6"/>
      <c r="K150" s="7"/>
      <c r="L150" s="7"/>
      <c r="M150" s="7"/>
      <c r="N150" s="7"/>
      <c r="O150" s="9">
        <v>600.0</v>
      </c>
      <c r="P150" s="9">
        <v>600.0</v>
      </c>
      <c r="Q150" s="7"/>
      <c r="R150" s="7" t="s">
        <v>35</v>
      </c>
      <c r="S150" s="10">
        <v>0.0</v>
      </c>
      <c r="T150" s="7">
        <v>0.0</v>
      </c>
      <c r="U150" s="11"/>
      <c r="V150" s="11"/>
      <c r="W150" s="11"/>
      <c r="X150" s="11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5.75" customHeight="1">
      <c r="A151">
        <v>1.0</v>
      </c>
      <c r="B151" s="13" t="s">
        <v>448</v>
      </c>
      <c r="C151" s="13">
        <v>1.0</v>
      </c>
      <c r="D151" s="13">
        <v>1.0</v>
      </c>
      <c r="E151" s="14"/>
      <c r="F151" s="14"/>
      <c r="G151" s="13">
        <v>1.0</v>
      </c>
      <c r="H151" s="15"/>
      <c r="I151" s="14"/>
      <c r="J151" s="14"/>
      <c r="K151" s="15"/>
      <c r="L151" s="15"/>
      <c r="M151" s="15"/>
      <c r="N151" s="15"/>
      <c r="O151" s="16" t="s">
        <v>449</v>
      </c>
      <c r="P151" s="16" t="s">
        <v>449</v>
      </c>
      <c r="Q151" s="15"/>
      <c r="R151" s="15" t="s">
        <v>35</v>
      </c>
      <c r="S151" s="17">
        <v>0.0</v>
      </c>
      <c r="T151" s="15">
        <v>0.0</v>
      </c>
      <c r="U151" s="18"/>
      <c r="V151" s="18"/>
      <c r="W151" s="18"/>
      <c r="X151" s="18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ht="15.75" customHeight="1">
      <c r="A152">
        <v>1.0</v>
      </c>
      <c r="B152" t="s">
        <v>450</v>
      </c>
      <c r="C152">
        <v>2.0</v>
      </c>
      <c r="D152" s="19">
        <v>1.0</v>
      </c>
      <c r="E152" s="20"/>
      <c r="F152" s="20"/>
      <c r="G152" s="19">
        <v>1.0</v>
      </c>
      <c r="H152">
        <v>8.0</v>
      </c>
      <c r="I152" s="20">
        <f>J92+2</f>
        <v>41538.5</v>
      </c>
      <c r="J152" s="20">
        <f t="shared" ref="J152:J156" si="41">I152+H152</f>
        <v>41546.5</v>
      </c>
      <c r="K152" t="s">
        <v>43</v>
      </c>
      <c r="L152" t="s">
        <v>451</v>
      </c>
      <c r="O152" s="21" t="s">
        <v>452</v>
      </c>
      <c r="P152" s="21" t="s">
        <v>452</v>
      </c>
      <c r="R152" t="s">
        <v>35</v>
      </c>
      <c r="S152" s="22">
        <v>0.0</v>
      </c>
      <c r="T152">
        <v>0.0</v>
      </c>
      <c r="U152" s="23">
        <v>1282500.0</v>
      </c>
      <c r="V152" s="23">
        <v>0.0</v>
      </c>
      <c r="W152" s="23">
        <v>0.0</v>
      </c>
      <c r="X152" s="23">
        <f t="shared" ref="X152:X156" si="42">4400*H152</f>
        <v>35200</v>
      </c>
    </row>
    <row r="153" ht="15.75" customHeight="1">
      <c r="A153">
        <v>1.0</v>
      </c>
      <c r="B153" t="s">
        <v>453</v>
      </c>
      <c r="C153">
        <v>2.0</v>
      </c>
      <c r="D153" s="19">
        <v>1.0</v>
      </c>
      <c r="E153" s="20"/>
      <c r="F153" s="20"/>
      <c r="G153" s="19">
        <v>1.0</v>
      </c>
      <c r="H153">
        <v>10.0</v>
      </c>
      <c r="I153" s="20">
        <f t="shared" ref="I153:I156" si="43">J152</f>
        <v>41546.5</v>
      </c>
      <c r="J153" s="20">
        <f t="shared" si="41"/>
        <v>41556.5</v>
      </c>
      <c r="K153" t="s">
        <v>43</v>
      </c>
      <c r="L153" t="s">
        <v>454</v>
      </c>
      <c r="O153" s="21" t="s">
        <v>455</v>
      </c>
      <c r="P153" s="21" t="s">
        <v>455</v>
      </c>
      <c r="R153" t="s">
        <v>35</v>
      </c>
      <c r="S153" s="22">
        <v>0.0</v>
      </c>
      <c r="T153">
        <v>0.0</v>
      </c>
      <c r="U153" s="23">
        <v>1282500.0</v>
      </c>
      <c r="V153" s="23">
        <v>0.0</v>
      </c>
      <c r="W153" s="23">
        <v>0.0</v>
      </c>
      <c r="X153" s="23">
        <f t="shared" si="42"/>
        <v>44000</v>
      </c>
    </row>
    <row r="154" ht="15.75" customHeight="1">
      <c r="A154">
        <v>1.0</v>
      </c>
      <c r="B154" t="s">
        <v>456</v>
      </c>
      <c r="C154">
        <v>2.0</v>
      </c>
      <c r="D154" s="19">
        <v>1.0</v>
      </c>
      <c r="E154" s="20"/>
      <c r="F154" s="20"/>
      <c r="G154" s="19">
        <v>1.0</v>
      </c>
      <c r="H154">
        <v>12.0</v>
      </c>
      <c r="I154" s="20">
        <f t="shared" si="43"/>
        <v>41556.5</v>
      </c>
      <c r="J154" s="20">
        <f t="shared" si="41"/>
        <v>41568.5</v>
      </c>
      <c r="K154" t="s">
        <v>43</v>
      </c>
      <c r="L154" t="s">
        <v>457</v>
      </c>
      <c r="O154" s="21" t="s">
        <v>458</v>
      </c>
      <c r="P154" s="21" t="s">
        <v>458</v>
      </c>
      <c r="R154" t="s">
        <v>35</v>
      </c>
      <c r="S154" s="22">
        <v>0.0</v>
      </c>
      <c r="T154">
        <v>0.0</v>
      </c>
      <c r="U154" s="23">
        <v>1282500.0</v>
      </c>
      <c r="V154" s="23">
        <v>0.0</v>
      </c>
      <c r="W154" s="23">
        <v>0.0</v>
      </c>
      <c r="X154" s="23">
        <f t="shared" si="42"/>
        <v>52800</v>
      </c>
    </row>
    <row r="155" ht="15.75" customHeight="1">
      <c r="A155">
        <v>1.0</v>
      </c>
      <c r="B155" t="s">
        <v>459</v>
      </c>
      <c r="C155">
        <v>2.0</v>
      </c>
      <c r="D155" s="19">
        <v>1.0</v>
      </c>
      <c r="E155" s="20"/>
      <c r="F155" s="20"/>
      <c r="G155" s="19">
        <v>1.0</v>
      </c>
      <c r="H155">
        <v>12.0</v>
      </c>
      <c r="I155" s="20">
        <f t="shared" si="43"/>
        <v>41568.5</v>
      </c>
      <c r="J155" s="20">
        <f t="shared" si="41"/>
        <v>41580.5</v>
      </c>
      <c r="K155" t="s">
        <v>43</v>
      </c>
      <c r="L155" t="s">
        <v>460</v>
      </c>
      <c r="O155" s="21" t="s">
        <v>461</v>
      </c>
      <c r="P155" s="21" t="s">
        <v>461</v>
      </c>
      <c r="R155" t="s">
        <v>35</v>
      </c>
      <c r="S155" s="22">
        <v>0.0</v>
      </c>
      <c r="T155">
        <v>0.0</v>
      </c>
      <c r="U155" s="23">
        <v>1282500.0</v>
      </c>
      <c r="V155" s="23">
        <v>0.0</v>
      </c>
      <c r="W155" s="23">
        <v>0.0</v>
      </c>
      <c r="X155" s="23">
        <f t="shared" si="42"/>
        <v>52800</v>
      </c>
    </row>
    <row r="156" ht="15.75" customHeight="1">
      <c r="A156">
        <v>1.0</v>
      </c>
      <c r="B156" t="s">
        <v>462</v>
      </c>
      <c r="C156">
        <v>2.0</v>
      </c>
      <c r="D156" s="19">
        <v>1.0</v>
      </c>
      <c r="E156" s="20"/>
      <c r="F156" s="20"/>
      <c r="G156" s="19">
        <v>1.0</v>
      </c>
      <c r="H156">
        <v>10.0</v>
      </c>
      <c r="I156" s="20">
        <f t="shared" si="43"/>
        <v>41580.5</v>
      </c>
      <c r="J156" s="20">
        <f t="shared" si="41"/>
        <v>41590.5</v>
      </c>
      <c r="K156" t="s">
        <v>43</v>
      </c>
      <c r="L156" t="s">
        <v>463</v>
      </c>
      <c r="O156" s="21" t="s">
        <v>464</v>
      </c>
      <c r="P156" s="21" t="s">
        <v>464</v>
      </c>
      <c r="R156" t="s">
        <v>35</v>
      </c>
      <c r="S156" s="22">
        <v>0.0</v>
      </c>
      <c r="T156">
        <v>0.0</v>
      </c>
      <c r="U156" s="23">
        <v>1282500.0</v>
      </c>
      <c r="V156" s="23">
        <v>0.0</v>
      </c>
      <c r="W156" s="23">
        <v>0.0</v>
      </c>
      <c r="X156" s="23">
        <f t="shared" si="42"/>
        <v>44000</v>
      </c>
    </row>
    <row r="157" ht="15.75" customHeight="1">
      <c r="A157">
        <v>1.0</v>
      </c>
      <c r="B157" s="13" t="s">
        <v>465</v>
      </c>
      <c r="C157" s="13">
        <v>1.0</v>
      </c>
      <c r="D157" s="13">
        <v>1.0</v>
      </c>
      <c r="E157" s="14"/>
      <c r="F157" s="14"/>
      <c r="G157" s="13">
        <v>1.0</v>
      </c>
      <c r="H157" s="15"/>
      <c r="I157" s="14"/>
      <c r="J157" s="14"/>
      <c r="K157" s="15"/>
      <c r="L157" s="15"/>
      <c r="M157" s="15"/>
      <c r="N157" s="15"/>
      <c r="O157" s="16" t="s">
        <v>466</v>
      </c>
      <c r="P157" s="16" t="s">
        <v>466</v>
      </c>
      <c r="Q157" s="15"/>
      <c r="R157" s="15" t="s">
        <v>35</v>
      </c>
      <c r="S157" s="17">
        <v>0.0</v>
      </c>
      <c r="T157" s="15">
        <v>0.0</v>
      </c>
      <c r="U157" s="18"/>
      <c r="V157" s="18"/>
      <c r="W157" s="18"/>
      <c r="X157" s="18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ht="15.75" customHeight="1">
      <c r="A158">
        <v>1.0</v>
      </c>
      <c r="B158" t="s">
        <v>467</v>
      </c>
      <c r="C158">
        <v>2.0</v>
      </c>
      <c r="D158" s="19">
        <v>1.0</v>
      </c>
      <c r="E158" s="20"/>
      <c r="F158" s="20"/>
      <c r="G158" s="19">
        <v>1.0</v>
      </c>
      <c r="H158">
        <v>3.0</v>
      </c>
      <c r="I158" s="20">
        <f>J110+2</f>
        <v>41803.5</v>
      </c>
      <c r="J158" s="20">
        <f t="shared" ref="J158:J162" si="44">I158+H158</f>
        <v>41806.5</v>
      </c>
      <c r="K158" t="s">
        <v>43</v>
      </c>
      <c r="L158" t="s">
        <v>468</v>
      </c>
      <c r="O158" s="21" t="s">
        <v>469</v>
      </c>
      <c r="P158" s="21" t="s">
        <v>469</v>
      </c>
      <c r="R158" t="s">
        <v>35</v>
      </c>
      <c r="S158" s="22">
        <v>0.0</v>
      </c>
      <c r="T158">
        <v>0.0</v>
      </c>
      <c r="U158" s="23">
        <v>1532000.0</v>
      </c>
      <c r="V158" s="23">
        <v>178000.0</v>
      </c>
      <c r="W158" s="23">
        <v>0.0</v>
      </c>
      <c r="X158" s="23">
        <f t="shared" ref="X158:X162" si="45">2100*H158</f>
        <v>6300</v>
      </c>
    </row>
    <row r="159" ht="15.75" customHeight="1">
      <c r="A159">
        <v>1.0</v>
      </c>
      <c r="B159" t="s">
        <v>470</v>
      </c>
      <c r="C159">
        <v>2.0</v>
      </c>
      <c r="D159" s="19">
        <v>1.0</v>
      </c>
      <c r="E159" s="20"/>
      <c r="F159" s="20"/>
      <c r="G159" s="19">
        <v>1.0</v>
      </c>
      <c r="H159">
        <v>3.0</v>
      </c>
      <c r="I159" s="20">
        <f t="shared" ref="I159:I162" si="46">J158</f>
        <v>41806.5</v>
      </c>
      <c r="J159" s="20">
        <f t="shared" si="44"/>
        <v>41809.5</v>
      </c>
      <c r="K159" t="s">
        <v>43</v>
      </c>
      <c r="L159" t="s">
        <v>471</v>
      </c>
      <c r="O159" s="21" t="s">
        <v>472</v>
      </c>
      <c r="P159" s="21" t="s">
        <v>472</v>
      </c>
      <c r="R159" t="s">
        <v>35</v>
      </c>
      <c r="S159" s="22">
        <v>0.0</v>
      </c>
      <c r="T159">
        <v>0.0</v>
      </c>
      <c r="U159" s="23">
        <v>1532000.0</v>
      </c>
      <c r="V159" s="23">
        <v>178000.0</v>
      </c>
      <c r="W159" s="23">
        <v>0.0</v>
      </c>
      <c r="X159" s="23">
        <f t="shared" si="45"/>
        <v>6300</v>
      </c>
    </row>
    <row r="160" ht="15.75" customHeight="1">
      <c r="A160">
        <v>1.0</v>
      </c>
      <c r="B160" t="s">
        <v>473</v>
      </c>
      <c r="C160">
        <v>2.0</v>
      </c>
      <c r="D160" s="19">
        <v>1.0</v>
      </c>
      <c r="E160" s="20"/>
      <c r="F160" s="20"/>
      <c r="G160" s="19">
        <v>1.0</v>
      </c>
      <c r="H160">
        <v>5.0</v>
      </c>
      <c r="I160" s="20">
        <f t="shared" si="46"/>
        <v>41809.5</v>
      </c>
      <c r="J160" s="20">
        <f t="shared" si="44"/>
        <v>41814.5</v>
      </c>
      <c r="K160" t="s">
        <v>43</v>
      </c>
      <c r="L160" t="s">
        <v>474</v>
      </c>
      <c r="O160" s="21" t="s">
        <v>475</v>
      </c>
      <c r="P160" s="21" t="s">
        <v>475</v>
      </c>
      <c r="R160" t="s">
        <v>35</v>
      </c>
      <c r="S160" s="22">
        <v>0.0</v>
      </c>
      <c r="T160">
        <v>0.0</v>
      </c>
      <c r="U160" s="23">
        <v>1532000.0</v>
      </c>
      <c r="V160" s="23">
        <v>178000.0</v>
      </c>
      <c r="W160" s="23">
        <v>0.0</v>
      </c>
      <c r="X160" s="23">
        <f t="shared" si="45"/>
        <v>10500</v>
      </c>
    </row>
    <row r="161" ht="15.75" customHeight="1">
      <c r="A161">
        <v>1.0</v>
      </c>
      <c r="B161" t="s">
        <v>476</v>
      </c>
      <c r="C161">
        <v>2.0</v>
      </c>
      <c r="D161" s="19">
        <v>1.0</v>
      </c>
      <c r="E161" s="20"/>
      <c r="F161" s="20"/>
      <c r="G161" s="19">
        <v>1.0</v>
      </c>
      <c r="H161">
        <v>5.0</v>
      </c>
      <c r="I161" s="20">
        <f t="shared" si="46"/>
        <v>41814.5</v>
      </c>
      <c r="J161" s="20">
        <f t="shared" si="44"/>
        <v>41819.5</v>
      </c>
      <c r="K161" t="s">
        <v>43</v>
      </c>
      <c r="L161" t="s">
        <v>477</v>
      </c>
      <c r="O161" s="21" t="s">
        <v>478</v>
      </c>
      <c r="P161" s="21" t="s">
        <v>478</v>
      </c>
      <c r="R161" t="s">
        <v>35</v>
      </c>
      <c r="S161" s="22">
        <v>0.0</v>
      </c>
      <c r="T161">
        <v>0.0</v>
      </c>
      <c r="U161" s="23">
        <v>1532000.0</v>
      </c>
      <c r="V161" s="23">
        <v>178000.0</v>
      </c>
      <c r="W161" s="23">
        <v>0.0</v>
      </c>
      <c r="X161" s="23">
        <f t="shared" si="45"/>
        <v>10500</v>
      </c>
    </row>
    <row r="162" ht="15.75" customHeight="1">
      <c r="A162">
        <v>1.0</v>
      </c>
      <c r="B162" t="s">
        <v>479</v>
      </c>
      <c r="C162">
        <v>2.0</v>
      </c>
      <c r="D162" s="19">
        <v>1.0</v>
      </c>
      <c r="E162" s="20"/>
      <c r="F162" s="20"/>
      <c r="G162" s="19">
        <v>1.0</v>
      </c>
      <c r="H162">
        <v>4.0</v>
      </c>
      <c r="I162" s="20">
        <f t="shared" si="46"/>
        <v>41819.5</v>
      </c>
      <c r="J162" s="20">
        <f t="shared" si="44"/>
        <v>41823.5</v>
      </c>
      <c r="K162" t="s">
        <v>43</v>
      </c>
      <c r="L162" t="s">
        <v>480</v>
      </c>
      <c r="O162" s="21" t="s">
        <v>481</v>
      </c>
      <c r="P162" s="21" t="s">
        <v>481</v>
      </c>
      <c r="R162" t="s">
        <v>35</v>
      </c>
      <c r="S162" s="22">
        <v>0.0</v>
      </c>
      <c r="T162">
        <v>0.0</v>
      </c>
      <c r="U162" s="23">
        <v>1532000.0</v>
      </c>
      <c r="V162" s="23">
        <v>178000.0</v>
      </c>
      <c r="W162" s="23">
        <v>0.0</v>
      </c>
      <c r="X162" s="23">
        <f t="shared" si="45"/>
        <v>8400</v>
      </c>
    </row>
    <row r="163" ht="15.75" customHeight="1">
      <c r="A163">
        <v>1.0</v>
      </c>
      <c r="B163" s="5" t="s">
        <v>482</v>
      </c>
      <c r="C163" s="5">
        <v>0.0</v>
      </c>
      <c r="D163" s="5">
        <v>1.0</v>
      </c>
      <c r="E163" s="6"/>
      <c r="F163" s="6"/>
      <c r="G163" s="5">
        <v>1.0</v>
      </c>
      <c r="H163" s="7"/>
      <c r="I163" s="6"/>
      <c r="J163" s="6"/>
      <c r="K163" s="7"/>
      <c r="L163" s="7"/>
      <c r="M163" s="7"/>
      <c r="N163" s="7"/>
      <c r="O163" s="9">
        <v>700.0</v>
      </c>
      <c r="P163" s="9">
        <v>700.0</v>
      </c>
      <c r="Q163" s="7"/>
      <c r="R163" s="7" t="s">
        <v>35</v>
      </c>
      <c r="S163" s="10">
        <v>0.0</v>
      </c>
      <c r="T163" s="7">
        <v>0.0</v>
      </c>
      <c r="U163" s="11"/>
      <c r="V163" s="11"/>
      <c r="W163" s="11"/>
      <c r="X163" s="11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5.75" customHeight="1">
      <c r="A164">
        <v>1.0</v>
      </c>
      <c r="B164" s="13" t="s">
        <v>483</v>
      </c>
      <c r="C164" s="13">
        <v>1.0</v>
      </c>
      <c r="D164" s="13">
        <v>1.0</v>
      </c>
      <c r="E164" s="14"/>
      <c r="F164" s="14"/>
      <c r="G164" s="13">
        <v>1.0</v>
      </c>
      <c r="H164" s="15"/>
      <c r="I164" s="14"/>
      <c r="J164" s="14"/>
      <c r="K164" s="15"/>
      <c r="L164" s="15"/>
      <c r="M164" s="15"/>
      <c r="N164" s="15"/>
      <c r="O164" s="16" t="s">
        <v>484</v>
      </c>
      <c r="P164" s="16" t="s">
        <v>484</v>
      </c>
      <c r="Q164" s="15"/>
      <c r="R164" s="15" t="s">
        <v>35</v>
      </c>
      <c r="S164" s="17">
        <v>0.0</v>
      </c>
      <c r="T164" s="15">
        <v>0.0</v>
      </c>
      <c r="U164" s="18"/>
      <c r="V164" s="18"/>
      <c r="W164" s="18"/>
      <c r="X164" s="18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ht="15.75" customHeight="1">
      <c r="A165">
        <v>1.0</v>
      </c>
      <c r="B165" t="s">
        <v>485</v>
      </c>
      <c r="C165">
        <v>2.0</v>
      </c>
      <c r="D165" s="19">
        <v>1.0</v>
      </c>
      <c r="E165" s="20"/>
      <c r="F165" s="20"/>
      <c r="G165" s="19">
        <v>1.0</v>
      </c>
      <c r="H165">
        <v>5.0</v>
      </c>
      <c r="I165" s="20">
        <f>J171</f>
        <v>41549.5</v>
      </c>
      <c r="J165" s="20">
        <f t="shared" ref="J165:J169" si="47">I165+H165</f>
        <v>41554.5</v>
      </c>
      <c r="K165" t="s">
        <v>43</v>
      </c>
      <c r="L165" t="s">
        <v>486</v>
      </c>
      <c r="O165" s="21" t="s">
        <v>487</v>
      </c>
      <c r="P165" s="21" t="s">
        <v>487</v>
      </c>
      <c r="R165" t="s">
        <v>35</v>
      </c>
      <c r="S165" s="22">
        <v>0.0</v>
      </c>
      <c r="T165">
        <v>0.0</v>
      </c>
      <c r="U165" s="23">
        <v>1705000.0</v>
      </c>
      <c r="V165" s="23">
        <v>170000.0</v>
      </c>
      <c r="W165" s="23">
        <v>0.0</v>
      </c>
      <c r="X165" s="23">
        <f t="shared" ref="X165:X169" si="48">3300*H165</f>
        <v>16500</v>
      </c>
      <c r="Y165" s="28"/>
    </row>
    <row r="166" ht="15.75" customHeight="1">
      <c r="A166">
        <v>1.0</v>
      </c>
      <c r="B166" t="s">
        <v>488</v>
      </c>
      <c r="C166">
        <v>2.0</v>
      </c>
      <c r="D166" s="19">
        <v>1.0</v>
      </c>
      <c r="E166" s="20"/>
      <c r="F166" s="20"/>
      <c r="G166" s="19">
        <v>1.0</v>
      </c>
      <c r="H166">
        <v>5.0</v>
      </c>
      <c r="I166" s="20">
        <f t="shared" ref="I166:I169" si="49">J165</f>
        <v>41554.5</v>
      </c>
      <c r="J166" s="20">
        <f t="shared" si="47"/>
        <v>41559.5</v>
      </c>
      <c r="K166" t="s">
        <v>43</v>
      </c>
      <c r="L166" t="s">
        <v>489</v>
      </c>
      <c r="O166" s="21" t="s">
        <v>490</v>
      </c>
      <c r="P166" s="21" t="s">
        <v>490</v>
      </c>
      <c r="R166" t="s">
        <v>35</v>
      </c>
      <c r="S166" s="22">
        <v>0.0</v>
      </c>
      <c r="T166">
        <v>0.0</v>
      </c>
      <c r="U166" s="23">
        <v>1505000.0</v>
      </c>
      <c r="V166" s="23">
        <v>150000.0</v>
      </c>
      <c r="W166" s="23">
        <v>0.0</v>
      </c>
      <c r="X166" s="23">
        <f t="shared" si="48"/>
        <v>16500</v>
      </c>
    </row>
    <row r="167" ht="15.75" customHeight="1">
      <c r="A167">
        <v>1.0</v>
      </c>
      <c r="B167" t="s">
        <v>491</v>
      </c>
      <c r="C167">
        <v>2.0</v>
      </c>
      <c r="D167" s="19">
        <v>1.0</v>
      </c>
      <c r="E167" s="20"/>
      <c r="F167" s="20"/>
      <c r="G167" s="19">
        <v>1.0</v>
      </c>
      <c r="H167">
        <v>5.0</v>
      </c>
      <c r="I167" s="20">
        <f t="shared" si="49"/>
        <v>41559.5</v>
      </c>
      <c r="J167" s="20">
        <f t="shared" si="47"/>
        <v>41564.5</v>
      </c>
      <c r="K167" t="s">
        <v>43</v>
      </c>
      <c r="L167" t="s">
        <v>492</v>
      </c>
      <c r="O167" s="21" t="s">
        <v>493</v>
      </c>
      <c r="P167" s="21" t="s">
        <v>493</v>
      </c>
      <c r="R167" t="s">
        <v>35</v>
      </c>
      <c r="S167" s="22">
        <v>0.0</v>
      </c>
      <c r="T167">
        <v>0.0</v>
      </c>
      <c r="U167" s="23">
        <v>1505000.0</v>
      </c>
      <c r="V167" s="23">
        <v>150000.0</v>
      </c>
      <c r="W167" s="23">
        <v>0.0</v>
      </c>
      <c r="X167" s="23">
        <f t="shared" si="48"/>
        <v>16500</v>
      </c>
    </row>
    <row r="168" ht="15.75" customHeight="1">
      <c r="A168">
        <v>1.0</v>
      </c>
      <c r="B168" t="s">
        <v>494</v>
      </c>
      <c r="C168">
        <v>2.0</v>
      </c>
      <c r="D168" s="19">
        <v>1.0</v>
      </c>
      <c r="E168" s="20"/>
      <c r="F168" s="20"/>
      <c r="G168" s="19">
        <v>1.0</v>
      </c>
      <c r="H168">
        <v>5.0</v>
      </c>
      <c r="I168" s="20">
        <f t="shared" si="49"/>
        <v>41564.5</v>
      </c>
      <c r="J168" s="20">
        <f t="shared" si="47"/>
        <v>41569.5</v>
      </c>
      <c r="K168" t="s">
        <v>43</v>
      </c>
      <c r="L168" t="s">
        <v>495</v>
      </c>
      <c r="O168" s="21" t="s">
        <v>496</v>
      </c>
      <c r="P168" s="21" t="s">
        <v>496</v>
      </c>
      <c r="R168" t="s">
        <v>35</v>
      </c>
      <c r="S168" s="22">
        <v>0.0</v>
      </c>
      <c r="T168">
        <v>0.0</v>
      </c>
      <c r="U168" s="23">
        <v>1505000.0</v>
      </c>
      <c r="V168" s="23">
        <v>150000.0</v>
      </c>
      <c r="W168" s="23">
        <v>0.0</v>
      </c>
      <c r="X168" s="23">
        <f t="shared" si="48"/>
        <v>16500</v>
      </c>
    </row>
    <row r="169" ht="15.75" customHeight="1">
      <c r="A169">
        <v>1.0</v>
      </c>
      <c r="B169" t="s">
        <v>497</v>
      </c>
      <c r="C169">
        <v>2.0</v>
      </c>
      <c r="D169" s="19">
        <v>1.0</v>
      </c>
      <c r="E169" s="20"/>
      <c r="F169" s="20"/>
      <c r="G169" s="19">
        <v>1.0</v>
      </c>
      <c r="H169">
        <v>5.0</v>
      </c>
      <c r="I169" s="20">
        <f t="shared" si="49"/>
        <v>41569.5</v>
      </c>
      <c r="J169" s="20">
        <f t="shared" si="47"/>
        <v>41574.5</v>
      </c>
      <c r="K169" t="s">
        <v>43</v>
      </c>
      <c r="L169" t="s">
        <v>498</v>
      </c>
      <c r="O169" s="21" t="s">
        <v>499</v>
      </c>
      <c r="P169" s="21" t="s">
        <v>499</v>
      </c>
      <c r="R169" t="s">
        <v>35</v>
      </c>
      <c r="S169" s="22">
        <v>0.0</v>
      </c>
      <c r="T169">
        <v>0.0</v>
      </c>
      <c r="U169" s="23">
        <v>1505000.0</v>
      </c>
      <c r="V169" s="23">
        <v>150000.0</v>
      </c>
      <c r="W169" s="23">
        <v>0.0</v>
      </c>
      <c r="X169" s="23">
        <f t="shared" si="48"/>
        <v>16500</v>
      </c>
    </row>
    <row r="170" ht="15.75" customHeight="1">
      <c r="A170">
        <v>1.0</v>
      </c>
      <c r="B170" s="13" t="s">
        <v>500</v>
      </c>
      <c r="C170" s="13">
        <v>1.0</v>
      </c>
      <c r="D170" s="13">
        <v>1.0</v>
      </c>
      <c r="E170" s="14"/>
      <c r="F170" s="14"/>
      <c r="G170" s="13">
        <v>1.0</v>
      </c>
      <c r="H170" s="15"/>
      <c r="I170" s="14"/>
      <c r="J170" s="14"/>
      <c r="K170" s="15"/>
      <c r="L170" s="15"/>
      <c r="M170" s="15"/>
      <c r="N170" s="15"/>
      <c r="O170" s="16" t="s">
        <v>501</v>
      </c>
      <c r="P170" s="16" t="s">
        <v>501</v>
      </c>
      <c r="Q170" s="15"/>
      <c r="R170" s="15" t="s">
        <v>35</v>
      </c>
      <c r="S170" s="17">
        <v>0.0</v>
      </c>
      <c r="T170" s="15">
        <v>0.0</v>
      </c>
      <c r="U170" s="18"/>
      <c r="V170" s="18"/>
      <c r="W170" s="18"/>
      <c r="X170" s="18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ht="15.75" customHeight="1">
      <c r="A171">
        <v>1.0</v>
      </c>
      <c r="B171" t="s">
        <v>502</v>
      </c>
      <c r="C171">
        <v>2.0</v>
      </c>
      <c r="D171" s="19">
        <v>1.0</v>
      </c>
      <c r="E171" s="20"/>
      <c r="F171" s="20"/>
      <c r="G171" s="19">
        <v>1.0</v>
      </c>
      <c r="H171">
        <v>3.0</v>
      </c>
      <c r="I171" s="20">
        <f>J152</f>
        <v>41546.5</v>
      </c>
      <c r="J171" s="20">
        <f t="shared" ref="J171:J174" si="50">I171+H171</f>
        <v>41549.5</v>
      </c>
      <c r="K171" t="s">
        <v>43</v>
      </c>
      <c r="L171" t="s">
        <v>503</v>
      </c>
      <c r="O171" s="21" t="s">
        <v>504</v>
      </c>
      <c r="P171" s="21" t="s">
        <v>504</v>
      </c>
      <c r="R171" t="s">
        <v>35</v>
      </c>
      <c r="S171" s="22">
        <v>0.0</v>
      </c>
      <c r="T171">
        <v>0.0</v>
      </c>
      <c r="U171" s="23">
        <v>1798500.0</v>
      </c>
      <c r="V171" s="23">
        <v>400000.0</v>
      </c>
      <c r="W171" s="23">
        <v>0.0</v>
      </c>
      <c r="X171" s="23">
        <f t="shared" ref="X171:X174" si="51">2100*H171</f>
        <v>6300</v>
      </c>
    </row>
    <row r="172" ht="15.75" customHeight="1">
      <c r="A172">
        <v>1.0</v>
      </c>
      <c r="B172" t="s">
        <v>505</v>
      </c>
      <c r="C172">
        <v>2.0</v>
      </c>
      <c r="D172" s="19">
        <v>1.0</v>
      </c>
      <c r="E172" s="20"/>
      <c r="F172" s="20"/>
      <c r="G172" s="19">
        <v>1.0</v>
      </c>
      <c r="H172">
        <v>4.0</v>
      </c>
      <c r="I172" s="20">
        <f>J123+1</f>
        <v>41821.5</v>
      </c>
      <c r="J172" s="20">
        <f t="shared" si="50"/>
        <v>41825.5</v>
      </c>
      <c r="K172" t="s">
        <v>43</v>
      </c>
      <c r="L172" t="s">
        <v>506</v>
      </c>
      <c r="O172" s="21" t="s">
        <v>507</v>
      </c>
      <c r="P172" s="21" t="s">
        <v>507</v>
      </c>
      <c r="R172" t="s">
        <v>35</v>
      </c>
      <c r="S172" s="22">
        <v>0.0</v>
      </c>
      <c r="T172">
        <v>0.0</v>
      </c>
      <c r="U172" s="23">
        <v>1689000.0</v>
      </c>
      <c r="V172" s="23">
        <v>350000.0</v>
      </c>
      <c r="W172" s="23">
        <v>0.0</v>
      </c>
      <c r="X172" s="23">
        <f t="shared" si="51"/>
        <v>8400</v>
      </c>
    </row>
    <row r="173" ht="15.75" customHeight="1">
      <c r="A173">
        <v>1.0</v>
      </c>
      <c r="B173" t="s">
        <v>508</v>
      </c>
      <c r="C173">
        <v>2.0</v>
      </c>
      <c r="D173" s="19">
        <v>1.0</v>
      </c>
      <c r="E173" s="20"/>
      <c r="F173" s="20"/>
      <c r="G173" s="19">
        <v>1.0</v>
      </c>
      <c r="H173">
        <v>4.0</v>
      </c>
      <c r="I173" s="20">
        <f t="shared" ref="I173:I174" si="52">J172</f>
        <v>41825.5</v>
      </c>
      <c r="J173" s="20">
        <f t="shared" si="50"/>
        <v>41829.5</v>
      </c>
      <c r="K173" t="s">
        <v>43</v>
      </c>
      <c r="L173" t="s">
        <v>509</v>
      </c>
      <c r="O173" s="21" t="s">
        <v>510</v>
      </c>
      <c r="P173" s="21" t="s">
        <v>510</v>
      </c>
      <c r="R173" t="s">
        <v>35</v>
      </c>
      <c r="S173" s="22">
        <v>0.0</v>
      </c>
      <c r="T173">
        <v>0.0</v>
      </c>
      <c r="U173" s="23">
        <v>1624000.0</v>
      </c>
      <c r="V173" s="23">
        <v>30000.0</v>
      </c>
      <c r="W173" s="23">
        <v>0.0</v>
      </c>
      <c r="X173" s="23">
        <f t="shared" si="51"/>
        <v>8400</v>
      </c>
    </row>
    <row r="174" ht="15.75" customHeight="1">
      <c r="A174">
        <v>1.0</v>
      </c>
      <c r="B174" t="s">
        <v>511</v>
      </c>
      <c r="C174">
        <v>2.0</v>
      </c>
      <c r="D174" s="19">
        <v>1.0</v>
      </c>
      <c r="E174" s="20"/>
      <c r="F174" s="20"/>
      <c r="G174" s="19">
        <v>1.0</v>
      </c>
      <c r="H174">
        <v>4.0</v>
      </c>
      <c r="I174" s="20">
        <f t="shared" si="52"/>
        <v>41829.5</v>
      </c>
      <c r="J174" s="20">
        <f t="shared" si="50"/>
        <v>41833.5</v>
      </c>
      <c r="K174" t="s">
        <v>43</v>
      </c>
      <c r="L174" t="s">
        <v>512</v>
      </c>
      <c r="O174" s="21" t="s">
        <v>513</v>
      </c>
      <c r="P174" s="21" t="s">
        <v>513</v>
      </c>
      <c r="R174" t="s">
        <v>35</v>
      </c>
      <c r="S174" s="22">
        <v>0.0</v>
      </c>
      <c r="T174">
        <v>0.0</v>
      </c>
      <c r="U174" s="23">
        <v>1838000.0</v>
      </c>
      <c r="V174" s="23">
        <v>400000.0</v>
      </c>
      <c r="W174" s="23">
        <v>0.0</v>
      </c>
      <c r="X174" s="23">
        <f t="shared" si="51"/>
        <v>8400</v>
      </c>
    </row>
    <row r="175" ht="15.75" customHeight="1">
      <c r="D175" s="19"/>
      <c r="E175" s="20"/>
      <c r="F175" s="20"/>
      <c r="G175" s="19"/>
      <c r="I175" s="20"/>
      <c r="J175" s="20"/>
      <c r="O175" s="21"/>
      <c r="P175" s="21"/>
      <c r="U175" s="23"/>
      <c r="V175" s="23"/>
      <c r="W175" s="23"/>
      <c r="X175" s="23"/>
      <c r="Y175" s="28"/>
    </row>
    <row r="176" ht="15.75" customHeight="1">
      <c r="D176" s="19"/>
      <c r="E176" s="20"/>
      <c r="F176" s="20"/>
      <c r="G176" s="19"/>
      <c r="I176" s="20"/>
      <c r="J176" s="20"/>
      <c r="O176" s="21"/>
      <c r="P176" s="21"/>
      <c r="U176" s="23"/>
      <c r="V176" s="23"/>
      <c r="W176" s="23"/>
      <c r="X176" s="23"/>
    </row>
    <row r="177" ht="15.75" customHeight="1">
      <c r="D177" s="19"/>
      <c r="E177" s="20"/>
      <c r="F177" s="20"/>
      <c r="G177" s="19"/>
      <c r="I177" s="20"/>
      <c r="J177" s="20"/>
      <c r="O177" s="21"/>
      <c r="P177" s="21"/>
      <c r="U177" s="23"/>
      <c r="V177" s="23"/>
      <c r="W177" s="23"/>
      <c r="X177" s="23"/>
    </row>
    <row r="178" ht="15.75" customHeight="1">
      <c r="D178" s="19"/>
      <c r="E178" s="20"/>
      <c r="F178" s="20"/>
      <c r="G178" s="19"/>
      <c r="I178" s="20"/>
      <c r="J178" s="20"/>
      <c r="O178" s="21"/>
      <c r="P178" s="21"/>
      <c r="U178" s="23"/>
      <c r="V178" s="23"/>
      <c r="W178" s="23"/>
      <c r="X178" s="23"/>
    </row>
    <row r="179" ht="15.75" customHeight="1">
      <c r="D179" s="19"/>
      <c r="E179" s="20"/>
      <c r="F179" s="20"/>
      <c r="G179" s="19"/>
      <c r="I179" s="20"/>
      <c r="J179" s="20"/>
      <c r="O179" s="21"/>
      <c r="P179" s="21"/>
      <c r="U179" s="23"/>
      <c r="V179" s="23"/>
      <c r="W179" s="23"/>
      <c r="X179" s="23"/>
    </row>
    <row r="180" ht="15.75" customHeight="1">
      <c r="D180" s="19"/>
      <c r="E180" s="20"/>
      <c r="F180" s="20"/>
      <c r="G180" s="19"/>
      <c r="I180" s="20"/>
      <c r="J180" s="20"/>
      <c r="O180" s="21"/>
      <c r="P180" s="21"/>
      <c r="U180" s="23"/>
      <c r="V180" s="23"/>
      <c r="W180" s="23"/>
      <c r="X180" s="23"/>
    </row>
    <row r="181" ht="15.75" customHeight="1">
      <c r="D181" s="19"/>
      <c r="E181" s="20"/>
      <c r="F181" s="20"/>
      <c r="G181" s="19"/>
      <c r="I181" s="20"/>
      <c r="J181" s="20"/>
      <c r="O181" s="21"/>
      <c r="P181" s="21"/>
      <c r="U181" s="23"/>
      <c r="V181" s="23"/>
      <c r="W181" s="23"/>
      <c r="X181" s="23"/>
    </row>
    <row r="182" ht="15.75" customHeight="1">
      <c r="D182" s="19"/>
      <c r="E182" s="20"/>
      <c r="F182" s="20"/>
      <c r="G182" s="19"/>
      <c r="I182" s="20"/>
      <c r="J182" s="20"/>
      <c r="O182" s="21"/>
      <c r="P182" s="21"/>
      <c r="U182" s="23"/>
      <c r="V182" s="23"/>
      <c r="W182" s="23"/>
      <c r="X182" s="23"/>
    </row>
    <row r="183" ht="15.75" customHeight="1">
      <c r="D183" s="19"/>
      <c r="E183" s="20"/>
      <c r="F183" s="20"/>
      <c r="G183" s="19"/>
      <c r="I183" s="20"/>
      <c r="J183" s="20"/>
      <c r="O183" s="21"/>
      <c r="P183" s="21"/>
      <c r="U183" s="23"/>
      <c r="V183" s="23"/>
      <c r="W183" s="23"/>
      <c r="X183" s="23"/>
    </row>
    <row r="184" ht="15.75" customHeight="1">
      <c r="D184" s="19"/>
      <c r="E184" s="20"/>
      <c r="F184" s="20"/>
      <c r="G184" s="19"/>
      <c r="I184" s="20"/>
      <c r="J184" s="20"/>
      <c r="O184" s="21"/>
      <c r="P184" s="21"/>
      <c r="U184" s="23"/>
      <c r="V184" s="23"/>
      <c r="W184" s="23"/>
      <c r="X184" s="23"/>
    </row>
    <row r="185" ht="15.75" customHeight="1">
      <c r="D185" s="19"/>
      <c r="E185" s="20"/>
      <c r="F185" s="20"/>
      <c r="G185" s="19"/>
      <c r="I185" s="20"/>
      <c r="J185" s="20"/>
      <c r="O185" s="21"/>
      <c r="P185" s="21"/>
      <c r="U185" s="23"/>
      <c r="V185" s="23"/>
      <c r="W185" s="23"/>
      <c r="X185" s="23"/>
    </row>
    <row r="186" ht="15.75" customHeight="1">
      <c r="D186" s="19"/>
      <c r="E186" s="20"/>
      <c r="F186" s="20"/>
      <c r="G186" s="19"/>
      <c r="I186" s="20"/>
      <c r="J186" s="20"/>
      <c r="O186" s="21"/>
      <c r="P186" s="21"/>
      <c r="U186" s="23"/>
      <c r="V186" s="23"/>
      <c r="W186" s="23"/>
      <c r="X186" s="23"/>
    </row>
    <row r="187" ht="15.75" customHeight="1">
      <c r="D187" s="19"/>
      <c r="E187" s="20"/>
      <c r="F187" s="20"/>
      <c r="G187" s="19"/>
      <c r="I187" s="20"/>
      <c r="J187" s="20"/>
      <c r="O187" s="21"/>
      <c r="P187" s="21"/>
      <c r="U187" s="23"/>
      <c r="V187" s="23"/>
      <c r="W187" s="23"/>
      <c r="X187" s="23"/>
    </row>
    <row r="188" ht="15.75" customHeight="1">
      <c r="D188" s="19"/>
      <c r="E188" s="20"/>
      <c r="F188" s="20"/>
      <c r="G188" s="19"/>
      <c r="I188" s="20"/>
      <c r="J188" s="20"/>
      <c r="O188" s="21"/>
      <c r="P188" s="21"/>
      <c r="U188" s="23"/>
      <c r="V188" s="23"/>
      <c r="W188" s="23"/>
      <c r="X188" s="23"/>
    </row>
    <row r="189" ht="15.75" customHeight="1">
      <c r="D189" s="19"/>
      <c r="E189" s="20"/>
      <c r="F189" s="20"/>
      <c r="G189" s="19"/>
      <c r="I189" s="20"/>
      <c r="J189" s="20"/>
      <c r="O189" s="21"/>
      <c r="P189" s="21"/>
      <c r="U189" s="23"/>
      <c r="V189" s="23"/>
      <c r="W189" s="23"/>
      <c r="X189" s="23"/>
    </row>
    <row r="190" ht="15.75" customHeight="1">
      <c r="D190" s="19"/>
      <c r="E190" s="20"/>
      <c r="F190" s="20"/>
      <c r="G190" s="19"/>
      <c r="I190" s="20"/>
      <c r="J190" s="20"/>
      <c r="O190" s="21"/>
      <c r="P190" s="21"/>
      <c r="U190" s="23"/>
      <c r="V190" s="23"/>
      <c r="W190" s="23"/>
      <c r="X190" s="23"/>
    </row>
    <row r="191" ht="15.75" customHeight="1">
      <c r="D191" s="19"/>
      <c r="E191" s="20"/>
      <c r="F191" s="20"/>
      <c r="G191" s="19"/>
      <c r="I191" s="20"/>
      <c r="J191" s="20"/>
      <c r="O191" s="21"/>
      <c r="P191" s="21"/>
      <c r="U191" s="23"/>
      <c r="V191" s="23"/>
      <c r="W191" s="23"/>
      <c r="X191" s="23"/>
    </row>
    <row r="192" ht="15.75" customHeight="1">
      <c r="D192" s="19"/>
      <c r="E192" s="20"/>
      <c r="F192" s="20"/>
      <c r="G192" s="19"/>
      <c r="I192" s="20"/>
      <c r="J192" s="20"/>
      <c r="O192" s="21"/>
      <c r="P192" s="21"/>
      <c r="U192" s="23"/>
      <c r="V192" s="23"/>
      <c r="W192" s="23"/>
      <c r="X192" s="23"/>
    </row>
    <row r="193" ht="15.75" customHeight="1">
      <c r="D193" s="19"/>
      <c r="E193" s="20"/>
      <c r="F193" s="20"/>
      <c r="G193" s="19"/>
      <c r="I193" s="20"/>
      <c r="J193" s="20"/>
      <c r="O193" s="21"/>
      <c r="P193" s="21"/>
      <c r="U193" s="23"/>
      <c r="V193" s="23"/>
      <c r="W193" s="23"/>
      <c r="X193" s="23"/>
    </row>
    <row r="194" ht="15.75" customHeight="1">
      <c r="D194" s="19"/>
      <c r="E194" s="20"/>
      <c r="F194" s="20"/>
      <c r="G194" s="19"/>
      <c r="I194" s="20"/>
      <c r="J194" s="20"/>
      <c r="O194" s="21"/>
      <c r="P194" s="21"/>
      <c r="U194" s="23"/>
      <c r="V194" s="23"/>
      <c r="W194" s="23"/>
      <c r="X194" s="23"/>
    </row>
    <row r="195" ht="15.75" customHeight="1">
      <c r="D195" s="19"/>
      <c r="E195" s="20"/>
      <c r="F195" s="20"/>
      <c r="G195" s="19"/>
      <c r="I195" s="20"/>
      <c r="J195" s="20"/>
      <c r="O195" s="21"/>
      <c r="P195" s="21"/>
      <c r="U195" s="23"/>
      <c r="V195" s="23"/>
      <c r="W195" s="23"/>
      <c r="X195" s="23"/>
    </row>
    <row r="196" ht="15.75" customHeight="1">
      <c r="D196" s="19"/>
      <c r="E196" s="20"/>
      <c r="F196" s="20"/>
      <c r="G196" s="19"/>
      <c r="I196" s="20"/>
      <c r="J196" s="20"/>
      <c r="O196" s="21"/>
      <c r="P196" s="21"/>
      <c r="U196" s="23"/>
      <c r="V196" s="23"/>
      <c r="W196" s="23"/>
      <c r="X196" s="23"/>
    </row>
    <row r="197" ht="15.75" customHeight="1">
      <c r="D197" s="19"/>
      <c r="E197" s="20"/>
      <c r="F197" s="20"/>
      <c r="G197" s="19"/>
      <c r="I197" s="20"/>
      <c r="J197" s="20"/>
      <c r="O197" s="21"/>
      <c r="P197" s="21"/>
      <c r="U197" s="23"/>
      <c r="V197" s="23"/>
      <c r="W197" s="23"/>
      <c r="X197" s="23"/>
    </row>
    <row r="198" ht="15.75" customHeight="1">
      <c r="D198" s="19"/>
      <c r="E198" s="20"/>
      <c r="F198" s="20"/>
      <c r="G198" s="19"/>
      <c r="I198" s="20"/>
      <c r="J198" s="20"/>
      <c r="O198" s="21"/>
      <c r="P198" s="21"/>
      <c r="U198" s="23"/>
      <c r="V198" s="23"/>
      <c r="W198" s="23"/>
      <c r="X198" s="23"/>
    </row>
    <row r="199" ht="15.75" customHeight="1">
      <c r="D199" s="19"/>
      <c r="E199" s="20"/>
      <c r="F199" s="20"/>
      <c r="G199" s="19"/>
      <c r="I199" s="20"/>
      <c r="J199" s="20"/>
      <c r="O199" s="21"/>
      <c r="P199" s="21"/>
      <c r="U199" s="23"/>
      <c r="V199" s="23"/>
      <c r="W199" s="23"/>
      <c r="X199" s="23"/>
    </row>
    <row r="200" ht="15.75" customHeight="1">
      <c r="D200" s="19"/>
      <c r="E200" s="20"/>
      <c r="F200" s="20"/>
      <c r="G200" s="19"/>
      <c r="I200" s="20"/>
      <c r="J200" s="20"/>
      <c r="O200" s="21"/>
      <c r="P200" s="21"/>
      <c r="U200" s="23"/>
      <c r="V200" s="23"/>
      <c r="W200" s="23"/>
      <c r="X200" s="23"/>
    </row>
    <row r="201" ht="15.75" customHeight="1">
      <c r="D201" s="19"/>
      <c r="E201" s="20"/>
      <c r="F201" s="20"/>
      <c r="G201" s="19"/>
      <c r="I201" s="20"/>
      <c r="J201" s="20"/>
      <c r="O201" s="21"/>
      <c r="P201" s="21"/>
      <c r="U201" s="23"/>
      <c r="V201" s="23"/>
      <c r="W201" s="23"/>
      <c r="X201" s="23"/>
    </row>
    <row r="202" ht="15.75" customHeight="1">
      <c r="D202" s="19"/>
      <c r="E202" s="20"/>
      <c r="F202" s="20"/>
      <c r="G202" s="19"/>
      <c r="I202" s="20"/>
      <c r="J202" s="20"/>
      <c r="O202" s="21"/>
      <c r="P202" s="21"/>
      <c r="U202" s="23"/>
      <c r="V202" s="23"/>
      <c r="W202" s="23"/>
      <c r="X202" s="23"/>
    </row>
    <row r="203" ht="15.75" customHeight="1">
      <c r="D203" s="19"/>
      <c r="E203" s="20"/>
      <c r="F203" s="20"/>
      <c r="G203" s="19"/>
      <c r="I203" s="20"/>
      <c r="J203" s="20"/>
      <c r="O203" s="21"/>
      <c r="P203" s="21"/>
      <c r="U203" s="23"/>
      <c r="V203" s="23"/>
      <c r="W203" s="23"/>
      <c r="X203" s="23"/>
    </row>
    <row r="204" ht="15.75" customHeight="1">
      <c r="D204" s="19"/>
      <c r="E204" s="20"/>
      <c r="F204" s="20"/>
      <c r="G204" s="19"/>
      <c r="I204" s="20"/>
      <c r="J204" s="20"/>
      <c r="O204" s="21"/>
      <c r="P204" s="21"/>
      <c r="U204" s="23"/>
      <c r="V204" s="23"/>
      <c r="W204" s="23"/>
      <c r="X204" s="23"/>
    </row>
    <row r="205" ht="15.75" customHeight="1">
      <c r="D205" s="19"/>
      <c r="E205" s="20"/>
      <c r="F205" s="20"/>
      <c r="G205" s="19"/>
      <c r="I205" s="20"/>
      <c r="J205" s="20"/>
      <c r="O205" s="21"/>
      <c r="P205" s="21"/>
      <c r="U205" s="23"/>
      <c r="V205" s="23"/>
      <c r="W205" s="23"/>
      <c r="X205" s="23"/>
    </row>
    <row r="206" ht="15.75" customHeight="1">
      <c r="D206" s="19"/>
      <c r="E206" s="20"/>
      <c r="F206" s="20"/>
      <c r="G206" s="19"/>
      <c r="I206" s="20"/>
      <c r="J206" s="20"/>
      <c r="O206" s="21"/>
      <c r="P206" s="21"/>
      <c r="U206" s="23"/>
      <c r="V206" s="23"/>
      <c r="W206" s="23"/>
      <c r="X206" s="23"/>
    </row>
    <row r="207" ht="15.75" customHeight="1">
      <c r="D207" s="19"/>
      <c r="E207" s="20"/>
      <c r="F207" s="20"/>
      <c r="G207" s="19"/>
      <c r="I207" s="20"/>
      <c r="J207" s="20"/>
      <c r="O207" s="21"/>
      <c r="P207" s="21"/>
      <c r="U207" s="23"/>
      <c r="V207" s="23"/>
      <c r="W207" s="23"/>
      <c r="X207" s="23"/>
    </row>
    <row r="208" ht="15.75" customHeight="1">
      <c r="D208" s="19"/>
      <c r="E208" s="20"/>
      <c r="F208" s="20"/>
      <c r="G208" s="19"/>
      <c r="I208" s="20"/>
      <c r="J208" s="20"/>
      <c r="O208" s="21"/>
      <c r="P208" s="21"/>
      <c r="U208" s="23"/>
      <c r="V208" s="23"/>
      <c r="W208" s="23"/>
      <c r="X208" s="23"/>
    </row>
    <row r="209" ht="15.75" customHeight="1">
      <c r="D209" s="19"/>
      <c r="E209" s="20"/>
      <c r="F209" s="20"/>
      <c r="G209" s="19"/>
      <c r="I209" s="20"/>
      <c r="J209" s="20"/>
      <c r="O209" s="21"/>
      <c r="P209" s="21"/>
      <c r="U209" s="23"/>
      <c r="V209" s="23"/>
      <c r="W209" s="23"/>
      <c r="X209" s="23"/>
    </row>
    <row r="210" ht="15.75" customHeight="1">
      <c r="D210" s="19"/>
      <c r="E210" s="20"/>
      <c r="F210" s="20"/>
      <c r="G210" s="19"/>
      <c r="I210" s="20"/>
      <c r="J210" s="20"/>
      <c r="O210" s="21"/>
      <c r="P210" s="21"/>
      <c r="U210" s="23"/>
      <c r="V210" s="23"/>
      <c r="W210" s="23"/>
      <c r="X210" s="23"/>
    </row>
    <row r="211" ht="15.75" customHeight="1">
      <c r="D211" s="19"/>
      <c r="E211" s="20"/>
      <c r="F211" s="20"/>
      <c r="G211" s="19"/>
      <c r="I211" s="20"/>
      <c r="J211" s="20"/>
      <c r="O211" s="21"/>
      <c r="P211" s="21"/>
      <c r="U211" s="23"/>
      <c r="V211" s="23"/>
      <c r="W211" s="23"/>
      <c r="X211" s="23"/>
    </row>
    <row r="212" ht="15.75" customHeight="1">
      <c r="D212" s="19"/>
      <c r="E212" s="20"/>
      <c r="F212" s="20"/>
      <c r="G212" s="19"/>
      <c r="I212" s="20"/>
      <c r="J212" s="20"/>
      <c r="O212" s="21"/>
      <c r="P212" s="21"/>
      <c r="U212" s="23"/>
      <c r="V212" s="23"/>
      <c r="W212" s="23"/>
      <c r="X212" s="23"/>
    </row>
    <row r="213" ht="15.75" customHeight="1">
      <c r="D213" s="19"/>
      <c r="E213" s="20"/>
      <c r="F213" s="20"/>
      <c r="G213" s="19"/>
      <c r="I213" s="20"/>
      <c r="J213" s="20"/>
      <c r="O213" s="21"/>
      <c r="P213" s="21"/>
      <c r="U213" s="23"/>
      <c r="V213" s="23"/>
      <c r="W213" s="23"/>
      <c r="X213" s="23"/>
    </row>
    <row r="214" ht="15.75" customHeight="1">
      <c r="D214" s="19"/>
      <c r="E214" s="20"/>
      <c r="F214" s="20"/>
      <c r="G214" s="19"/>
      <c r="I214" s="20"/>
      <c r="J214" s="20"/>
      <c r="O214" s="21"/>
      <c r="P214" s="21"/>
      <c r="U214" s="23"/>
      <c r="V214" s="23"/>
      <c r="W214" s="23"/>
      <c r="X214" s="23"/>
    </row>
    <row r="215" ht="15.75" customHeight="1">
      <c r="D215" s="19"/>
      <c r="E215" s="20"/>
      <c r="F215" s="20"/>
      <c r="G215" s="19"/>
      <c r="I215" s="20"/>
      <c r="J215" s="20"/>
      <c r="O215" s="21"/>
      <c r="P215" s="21"/>
      <c r="U215" s="23"/>
      <c r="V215" s="23"/>
      <c r="W215" s="23"/>
      <c r="X215" s="23"/>
    </row>
    <row r="216" ht="15.75" customHeight="1">
      <c r="D216" s="19"/>
      <c r="E216" s="20"/>
      <c r="F216" s="20"/>
      <c r="G216" s="19"/>
      <c r="I216" s="20"/>
      <c r="J216" s="20"/>
      <c r="O216" s="21"/>
      <c r="P216" s="21"/>
      <c r="U216" s="23"/>
      <c r="V216" s="23"/>
      <c r="W216" s="23"/>
      <c r="X216" s="23"/>
    </row>
    <row r="217" ht="15.75" customHeight="1">
      <c r="D217" s="19"/>
      <c r="E217" s="20"/>
      <c r="F217" s="20"/>
      <c r="G217" s="19"/>
      <c r="I217" s="20"/>
      <c r="J217" s="20"/>
      <c r="O217" s="21"/>
      <c r="P217" s="21"/>
      <c r="U217" s="23"/>
      <c r="V217" s="23"/>
      <c r="W217" s="23"/>
      <c r="X217" s="23"/>
    </row>
    <row r="218" ht="15.75" customHeight="1">
      <c r="D218" s="19"/>
      <c r="E218" s="20"/>
      <c r="F218" s="20"/>
      <c r="G218" s="19"/>
      <c r="I218" s="20"/>
      <c r="J218" s="20"/>
      <c r="O218" s="21"/>
      <c r="P218" s="21"/>
      <c r="U218" s="23"/>
      <c r="V218" s="23"/>
      <c r="W218" s="23"/>
      <c r="X218" s="23"/>
    </row>
    <row r="219" ht="15.75" customHeight="1">
      <c r="D219" s="19"/>
      <c r="E219" s="20"/>
      <c r="F219" s="20"/>
      <c r="G219" s="19"/>
      <c r="I219" s="20"/>
      <c r="J219" s="20"/>
      <c r="O219" s="21"/>
      <c r="P219" s="21"/>
      <c r="U219" s="23"/>
      <c r="V219" s="23"/>
      <c r="W219" s="23"/>
      <c r="X219" s="23"/>
    </row>
    <row r="220" ht="15.75" customHeight="1">
      <c r="D220" s="19"/>
      <c r="E220" s="20"/>
      <c r="F220" s="20"/>
      <c r="G220" s="19"/>
      <c r="I220" s="20"/>
      <c r="J220" s="20"/>
      <c r="O220" s="21"/>
      <c r="P220" s="21"/>
      <c r="U220" s="23"/>
      <c r="V220" s="23"/>
      <c r="W220" s="23"/>
      <c r="X220" s="23"/>
    </row>
    <row r="221" ht="15.75" customHeight="1">
      <c r="D221" s="19"/>
      <c r="E221" s="20"/>
      <c r="F221" s="20"/>
      <c r="G221" s="19"/>
      <c r="I221" s="20"/>
      <c r="J221" s="20"/>
      <c r="O221" s="21"/>
      <c r="P221" s="21"/>
      <c r="U221" s="23"/>
      <c r="V221" s="23"/>
      <c r="W221" s="23"/>
      <c r="X221" s="23"/>
    </row>
    <row r="222" ht="15.75" customHeight="1">
      <c r="D222" s="19"/>
      <c r="E222" s="20"/>
      <c r="F222" s="20"/>
      <c r="G222" s="19"/>
      <c r="I222" s="20"/>
      <c r="J222" s="20"/>
      <c r="O222" s="21"/>
      <c r="P222" s="21"/>
      <c r="U222" s="23"/>
      <c r="V222" s="23"/>
      <c r="W222" s="23"/>
      <c r="X222" s="23"/>
    </row>
    <row r="223" ht="15.75" customHeight="1">
      <c r="D223" s="19"/>
      <c r="E223" s="20"/>
      <c r="F223" s="20"/>
      <c r="G223" s="19"/>
      <c r="I223" s="20"/>
      <c r="J223" s="20"/>
      <c r="O223" s="21"/>
      <c r="P223" s="21"/>
      <c r="U223" s="23"/>
      <c r="V223" s="23"/>
      <c r="W223" s="23"/>
      <c r="X223" s="23"/>
    </row>
    <row r="224" ht="15.75" customHeight="1">
      <c r="D224" s="19"/>
      <c r="E224" s="20"/>
      <c r="F224" s="20"/>
      <c r="G224" s="19"/>
      <c r="I224" s="20"/>
      <c r="J224" s="20"/>
      <c r="O224" s="21"/>
      <c r="P224" s="21"/>
      <c r="U224" s="23"/>
      <c r="V224" s="23"/>
      <c r="W224" s="23"/>
      <c r="X224" s="23"/>
    </row>
    <row r="225" ht="15.75" customHeight="1">
      <c r="D225" s="19"/>
      <c r="E225" s="20"/>
      <c r="F225" s="20"/>
      <c r="G225" s="19"/>
      <c r="I225" s="20"/>
      <c r="J225" s="20"/>
      <c r="O225" s="21"/>
      <c r="P225" s="21"/>
      <c r="U225" s="23"/>
      <c r="V225" s="23"/>
      <c r="W225" s="23"/>
      <c r="X225" s="23"/>
    </row>
    <row r="226" ht="15.75" customHeight="1">
      <c r="D226" s="19"/>
      <c r="E226" s="20"/>
      <c r="F226" s="20"/>
      <c r="G226" s="19"/>
      <c r="I226" s="20"/>
      <c r="J226" s="20"/>
      <c r="O226" s="21"/>
      <c r="P226" s="21"/>
      <c r="U226" s="23"/>
      <c r="V226" s="23"/>
      <c r="W226" s="23"/>
      <c r="X226" s="23"/>
    </row>
    <row r="227" ht="15.75" customHeight="1">
      <c r="D227" s="19"/>
      <c r="E227" s="20"/>
      <c r="F227" s="20"/>
      <c r="G227" s="19"/>
      <c r="I227" s="20"/>
      <c r="J227" s="20"/>
      <c r="O227" s="21"/>
      <c r="P227" s="21"/>
      <c r="U227" s="23"/>
      <c r="V227" s="23"/>
      <c r="W227" s="23"/>
      <c r="X227" s="23"/>
    </row>
    <row r="228" ht="15.75" customHeight="1">
      <c r="D228" s="19"/>
      <c r="E228" s="20"/>
      <c r="F228" s="20"/>
      <c r="G228" s="19"/>
      <c r="I228" s="20"/>
      <c r="J228" s="20"/>
      <c r="O228" s="21"/>
      <c r="P228" s="21"/>
      <c r="U228" s="23"/>
      <c r="V228" s="23"/>
      <c r="W228" s="23"/>
      <c r="X228" s="23"/>
    </row>
    <row r="229" ht="15.75" customHeight="1">
      <c r="D229" s="19"/>
      <c r="E229" s="20"/>
      <c r="F229" s="20"/>
      <c r="G229" s="19"/>
      <c r="I229" s="20"/>
      <c r="J229" s="20"/>
      <c r="O229" s="21"/>
      <c r="P229" s="21"/>
      <c r="U229" s="23"/>
      <c r="V229" s="23"/>
      <c r="W229" s="23"/>
      <c r="X229" s="23"/>
    </row>
    <row r="230" ht="15.75" customHeight="1">
      <c r="D230" s="19"/>
      <c r="E230" s="20"/>
      <c r="F230" s="20"/>
      <c r="G230" s="19"/>
      <c r="I230" s="20"/>
      <c r="J230" s="20"/>
      <c r="O230" s="21"/>
      <c r="P230" s="21"/>
      <c r="U230" s="23"/>
      <c r="V230" s="23"/>
      <c r="W230" s="23"/>
      <c r="X230" s="23"/>
    </row>
    <row r="231" ht="15.75" customHeight="1">
      <c r="D231" s="19"/>
      <c r="E231" s="20"/>
      <c r="F231" s="20"/>
      <c r="G231" s="19"/>
      <c r="I231" s="20"/>
      <c r="J231" s="20"/>
      <c r="O231" s="21"/>
      <c r="P231" s="21"/>
      <c r="U231" s="23"/>
      <c r="V231" s="23"/>
      <c r="W231" s="23"/>
      <c r="X231" s="23"/>
    </row>
    <row r="232" ht="15.75" customHeight="1">
      <c r="D232" s="19"/>
      <c r="E232" s="20"/>
      <c r="F232" s="20"/>
      <c r="G232" s="19"/>
      <c r="I232" s="20"/>
      <c r="J232" s="20"/>
      <c r="O232" s="21"/>
      <c r="P232" s="21"/>
      <c r="U232" s="23"/>
      <c r="V232" s="23"/>
      <c r="W232" s="23"/>
      <c r="X232" s="23"/>
    </row>
    <row r="233" ht="15.75" customHeight="1">
      <c r="D233" s="19"/>
      <c r="E233" s="20"/>
      <c r="F233" s="20"/>
      <c r="G233" s="19"/>
      <c r="I233" s="20"/>
      <c r="J233" s="20"/>
      <c r="O233" s="21"/>
      <c r="P233" s="21"/>
      <c r="U233" s="23"/>
      <c r="V233" s="23"/>
      <c r="W233" s="23"/>
      <c r="X233" s="23"/>
    </row>
    <row r="234" ht="15.75" customHeight="1">
      <c r="D234" s="19"/>
      <c r="E234" s="20"/>
      <c r="F234" s="20"/>
      <c r="G234" s="19"/>
      <c r="I234" s="20"/>
      <c r="J234" s="20"/>
      <c r="O234" s="21"/>
      <c r="P234" s="21"/>
      <c r="U234" s="23"/>
      <c r="V234" s="23"/>
      <c r="W234" s="23"/>
      <c r="X234" s="23"/>
    </row>
    <row r="235" ht="15.75" customHeight="1">
      <c r="D235" s="19"/>
      <c r="E235" s="20"/>
      <c r="F235" s="20"/>
      <c r="G235" s="19"/>
      <c r="I235" s="20"/>
      <c r="J235" s="20"/>
      <c r="O235" s="21"/>
      <c r="P235" s="21"/>
      <c r="U235" s="23"/>
      <c r="V235" s="23"/>
      <c r="W235" s="23"/>
      <c r="X235" s="23"/>
    </row>
    <row r="236" ht="15.75" customHeight="1">
      <c r="D236" s="19"/>
      <c r="E236" s="20"/>
      <c r="F236" s="20"/>
      <c r="G236" s="19"/>
      <c r="I236" s="20"/>
      <c r="J236" s="20"/>
      <c r="O236" s="21"/>
      <c r="P236" s="21"/>
      <c r="U236" s="23"/>
      <c r="V236" s="23"/>
      <c r="W236" s="23"/>
      <c r="X236" s="23"/>
    </row>
    <row r="237" ht="15.75" customHeight="1">
      <c r="D237" s="19"/>
      <c r="E237" s="20"/>
      <c r="F237" s="20"/>
      <c r="G237" s="19"/>
      <c r="I237" s="20"/>
      <c r="J237" s="20"/>
      <c r="O237" s="21"/>
      <c r="P237" s="21"/>
      <c r="U237" s="23"/>
      <c r="V237" s="23"/>
      <c r="W237" s="23"/>
      <c r="X237" s="23"/>
    </row>
    <row r="238" ht="15.75" customHeight="1">
      <c r="D238" s="19"/>
      <c r="E238" s="20"/>
      <c r="F238" s="20"/>
      <c r="G238" s="19"/>
      <c r="I238" s="20"/>
      <c r="J238" s="20"/>
      <c r="O238" s="21"/>
      <c r="P238" s="21"/>
      <c r="U238" s="23"/>
      <c r="V238" s="23"/>
      <c r="W238" s="23"/>
      <c r="X238" s="23"/>
    </row>
    <row r="239" ht="15.75" customHeight="1">
      <c r="D239" s="19"/>
      <c r="E239" s="20"/>
      <c r="F239" s="20"/>
      <c r="G239" s="19"/>
      <c r="I239" s="20"/>
      <c r="J239" s="20"/>
      <c r="O239" s="21"/>
      <c r="P239" s="21"/>
      <c r="U239" s="23"/>
      <c r="V239" s="23"/>
      <c r="W239" s="23"/>
      <c r="X239" s="23"/>
    </row>
    <row r="240" ht="15.75" customHeight="1">
      <c r="D240" s="19"/>
      <c r="E240" s="20"/>
      <c r="F240" s="20"/>
      <c r="G240" s="19"/>
      <c r="I240" s="20"/>
      <c r="J240" s="20"/>
      <c r="O240" s="21"/>
      <c r="P240" s="21"/>
      <c r="U240" s="23"/>
      <c r="V240" s="23"/>
      <c r="W240" s="23"/>
      <c r="X240" s="23"/>
    </row>
    <row r="241" ht="15.75" customHeight="1">
      <c r="D241" s="19"/>
      <c r="E241" s="20"/>
      <c r="F241" s="20"/>
      <c r="G241" s="19"/>
      <c r="I241" s="20"/>
      <c r="J241" s="20"/>
      <c r="O241" s="21"/>
      <c r="P241" s="21"/>
      <c r="U241" s="23"/>
      <c r="V241" s="23"/>
      <c r="W241" s="23"/>
      <c r="X241" s="23"/>
    </row>
    <row r="242" ht="15.75" customHeight="1">
      <c r="D242" s="19"/>
      <c r="E242" s="20"/>
      <c r="F242" s="20"/>
      <c r="G242" s="19"/>
      <c r="I242" s="20"/>
      <c r="J242" s="20"/>
      <c r="O242" s="21"/>
      <c r="P242" s="21"/>
      <c r="U242" s="23"/>
      <c r="V242" s="23"/>
      <c r="W242" s="23"/>
      <c r="X242" s="23"/>
    </row>
    <row r="243" ht="15.75" customHeight="1">
      <c r="D243" s="19"/>
      <c r="E243" s="20"/>
      <c r="F243" s="20"/>
      <c r="G243" s="19"/>
      <c r="I243" s="20"/>
      <c r="J243" s="20"/>
      <c r="O243" s="21"/>
      <c r="P243" s="21"/>
      <c r="U243" s="23"/>
      <c r="V243" s="23"/>
      <c r="W243" s="23"/>
      <c r="X243" s="23"/>
    </row>
    <row r="244" ht="15.75" customHeight="1">
      <c r="D244" s="19"/>
      <c r="E244" s="20"/>
      <c r="F244" s="20"/>
      <c r="G244" s="19"/>
      <c r="I244" s="20"/>
      <c r="J244" s="20"/>
      <c r="O244" s="21"/>
      <c r="P244" s="21"/>
      <c r="U244" s="23"/>
      <c r="V244" s="23"/>
      <c r="W244" s="23"/>
      <c r="X244" s="23"/>
    </row>
    <row r="245" ht="15.75" customHeight="1">
      <c r="D245" s="19"/>
      <c r="E245" s="20"/>
      <c r="F245" s="20"/>
      <c r="G245" s="19"/>
      <c r="I245" s="20"/>
      <c r="J245" s="20"/>
      <c r="O245" s="21"/>
      <c r="P245" s="21"/>
      <c r="U245" s="23"/>
      <c r="V245" s="23"/>
      <c r="W245" s="23"/>
      <c r="X245" s="23"/>
    </row>
    <row r="246" ht="15.75" customHeight="1">
      <c r="D246" s="19"/>
      <c r="E246" s="20"/>
      <c r="F246" s="20"/>
      <c r="G246" s="19"/>
      <c r="I246" s="20"/>
      <c r="J246" s="20"/>
      <c r="O246" s="21"/>
      <c r="P246" s="21"/>
      <c r="U246" s="23"/>
      <c r="V246" s="23"/>
      <c r="W246" s="23"/>
      <c r="X246" s="23"/>
    </row>
    <row r="247" ht="15.75" customHeight="1">
      <c r="D247" s="19"/>
      <c r="E247" s="20"/>
      <c r="F247" s="20"/>
      <c r="G247" s="19"/>
      <c r="I247" s="20"/>
      <c r="J247" s="20"/>
      <c r="O247" s="21"/>
      <c r="P247" s="21"/>
      <c r="U247" s="23"/>
      <c r="V247" s="23"/>
      <c r="W247" s="23"/>
      <c r="X247" s="23"/>
    </row>
    <row r="248" ht="15.75" customHeight="1">
      <c r="D248" s="19"/>
      <c r="E248" s="20"/>
      <c r="F248" s="20"/>
      <c r="G248" s="19"/>
      <c r="I248" s="20"/>
      <c r="J248" s="20"/>
      <c r="O248" s="21"/>
      <c r="P248" s="21"/>
      <c r="U248" s="23"/>
      <c r="V248" s="23"/>
      <c r="W248" s="23"/>
      <c r="X248" s="23"/>
    </row>
    <row r="249" ht="15.75" customHeight="1">
      <c r="D249" s="19"/>
      <c r="E249" s="20"/>
      <c r="F249" s="20"/>
      <c r="G249" s="19"/>
      <c r="I249" s="20"/>
      <c r="J249" s="20"/>
      <c r="O249" s="21"/>
      <c r="P249" s="21"/>
      <c r="U249" s="23"/>
      <c r="V249" s="23"/>
      <c r="W249" s="23"/>
      <c r="X249" s="23"/>
    </row>
    <row r="250" ht="15.75" customHeight="1">
      <c r="D250" s="19"/>
      <c r="E250" s="20"/>
      <c r="F250" s="20"/>
      <c r="G250" s="19"/>
      <c r="I250" s="20"/>
      <c r="J250" s="20"/>
      <c r="O250" s="21"/>
      <c r="P250" s="21"/>
      <c r="U250" s="23"/>
      <c r="V250" s="23"/>
      <c r="W250" s="23"/>
      <c r="X250" s="23"/>
    </row>
    <row r="251" ht="15.75" customHeight="1">
      <c r="D251" s="19"/>
      <c r="E251" s="20"/>
      <c r="F251" s="20"/>
      <c r="G251" s="19"/>
      <c r="I251" s="20"/>
      <c r="J251" s="20"/>
      <c r="O251" s="21"/>
      <c r="P251" s="21"/>
      <c r="U251" s="23"/>
      <c r="V251" s="23"/>
      <c r="W251" s="23"/>
      <c r="X251" s="23"/>
    </row>
    <row r="252" ht="15.75" customHeight="1">
      <c r="D252" s="19"/>
      <c r="E252" s="20"/>
      <c r="F252" s="20"/>
      <c r="G252" s="19"/>
      <c r="I252" s="20"/>
      <c r="J252" s="20"/>
      <c r="O252" s="21"/>
      <c r="P252" s="21"/>
      <c r="U252" s="23"/>
      <c r="V252" s="23"/>
      <c r="W252" s="23"/>
      <c r="X252" s="23"/>
    </row>
    <row r="253" ht="15.75" customHeight="1">
      <c r="D253" s="19"/>
      <c r="E253" s="20"/>
      <c r="F253" s="20"/>
      <c r="G253" s="19"/>
      <c r="I253" s="20"/>
      <c r="J253" s="20"/>
      <c r="O253" s="21"/>
      <c r="P253" s="21"/>
      <c r="U253" s="23"/>
      <c r="V253" s="23"/>
      <c r="W253" s="23"/>
      <c r="X253" s="23"/>
    </row>
    <row r="254" ht="15.75" customHeight="1">
      <c r="D254" s="19"/>
      <c r="E254" s="20"/>
      <c r="F254" s="20"/>
      <c r="G254" s="19"/>
      <c r="I254" s="20"/>
      <c r="J254" s="20"/>
      <c r="O254" s="21"/>
      <c r="P254" s="21"/>
      <c r="U254" s="23"/>
      <c r="V254" s="23"/>
      <c r="W254" s="23"/>
      <c r="X254" s="23"/>
    </row>
    <row r="255" ht="15.75" customHeight="1">
      <c r="D255" s="19"/>
      <c r="E255" s="20"/>
      <c r="F255" s="20"/>
      <c r="G255" s="19"/>
      <c r="I255" s="20"/>
      <c r="J255" s="20"/>
      <c r="O255" s="21"/>
      <c r="P255" s="21"/>
      <c r="U255" s="23"/>
      <c r="V255" s="23"/>
      <c r="W255" s="23"/>
      <c r="X255" s="23"/>
    </row>
    <row r="256" ht="15.75" customHeight="1">
      <c r="D256" s="19"/>
      <c r="E256" s="20"/>
      <c r="F256" s="20"/>
      <c r="G256" s="19"/>
      <c r="I256" s="20"/>
      <c r="J256" s="20"/>
      <c r="O256" s="21"/>
      <c r="P256" s="21"/>
      <c r="U256" s="23"/>
      <c r="V256" s="23"/>
      <c r="W256" s="23"/>
      <c r="X256" s="23"/>
    </row>
    <row r="257" ht="15.75" customHeight="1">
      <c r="D257" s="19"/>
      <c r="E257" s="20"/>
      <c r="F257" s="20"/>
      <c r="G257" s="19"/>
      <c r="I257" s="20"/>
      <c r="J257" s="20"/>
      <c r="O257" s="21"/>
      <c r="P257" s="21"/>
      <c r="U257" s="23"/>
      <c r="V257" s="23"/>
      <c r="W257" s="23"/>
      <c r="X257" s="23"/>
    </row>
    <row r="258" ht="15.75" customHeight="1">
      <c r="D258" s="19"/>
      <c r="E258" s="20"/>
      <c r="F258" s="20"/>
      <c r="G258" s="19"/>
      <c r="I258" s="20"/>
      <c r="J258" s="20"/>
      <c r="O258" s="21"/>
      <c r="P258" s="21"/>
      <c r="U258" s="23"/>
      <c r="V258" s="23"/>
      <c r="W258" s="23"/>
      <c r="X258" s="23"/>
    </row>
    <row r="259" ht="15.75" customHeight="1">
      <c r="D259" s="19"/>
      <c r="E259" s="20"/>
      <c r="F259" s="20"/>
      <c r="G259" s="19"/>
      <c r="I259" s="20"/>
      <c r="J259" s="20"/>
      <c r="O259" s="21"/>
      <c r="P259" s="21"/>
      <c r="U259" s="23"/>
      <c r="V259" s="23"/>
      <c r="W259" s="23"/>
      <c r="X259" s="23"/>
    </row>
    <row r="260" ht="15.75" customHeight="1">
      <c r="D260" s="19"/>
      <c r="E260" s="20"/>
      <c r="F260" s="20"/>
      <c r="G260" s="19"/>
      <c r="I260" s="20"/>
      <c r="J260" s="20"/>
      <c r="O260" s="21"/>
      <c r="P260" s="21"/>
      <c r="U260" s="23"/>
      <c r="V260" s="23"/>
      <c r="W260" s="23"/>
      <c r="X260" s="23"/>
    </row>
    <row r="261" ht="15.75" customHeight="1">
      <c r="D261" s="19"/>
      <c r="E261" s="20"/>
      <c r="F261" s="20"/>
      <c r="G261" s="19"/>
      <c r="I261" s="20"/>
      <c r="J261" s="20"/>
      <c r="O261" s="21"/>
      <c r="P261" s="21"/>
      <c r="U261" s="23"/>
      <c r="V261" s="23"/>
      <c r="W261" s="23"/>
      <c r="X261" s="23"/>
    </row>
    <row r="262" ht="15.75" customHeight="1">
      <c r="D262" s="19"/>
      <c r="E262" s="20"/>
      <c r="F262" s="20"/>
      <c r="G262" s="19"/>
      <c r="I262" s="20"/>
      <c r="J262" s="20"/>
      <c r="O262" s="21"/>
      <c r="P262" s="21"/>
      <c r="U262" s="23"/>
      <c r="V262" s="23"/>
      <c r="W262" s="23"/>
      <c r="X262" s="23"/>
    </row>
    <row r="263" ht="15.75" customHeight="1">
      <c r="D263" s="19"/>
      <c r="E263" s="20"/>
      <c r="F263" s="20"/>
      <c r="G263" s="19"/>
      <c r="I263" s="20"/>
      <c r="J263" s="20"/>
      <c r="O263" s="21"/>
      <c r="P263" s="21"/>
      <c r="U263" s="23"/>
      <c r="V263" s="23"/>
      <c r="W263" s="23"/>
      <c r="X263" s="23"/>
    </row>
    <row r="264" ht="15.75" customHeight="1">
      <c r="D264" s="19"/>
      <c r="E264" s="20"/>
      <c r="F264" s="20"/>
      <c r="G264" s="19"/>
      <c r="I264" s="20"/>
      <c r="J264" s="20"/>
      <c r="O264" s="21"/>
      <c r="P264" s="21"/>
      <c r="U264" s="23"/>
      <c r="V264" s="23"/>
      <c r="W264" s="23"/>
      <c r="X264" s="23"/>
    </row>
    <row r="265" ht="15.75" customHeight="1">
      <c r="D265" s="19"/>
      <c r="E265" s="20"/>
      <c r="F265" s="20"/>
      <c r="G265" s="19"/>
      <c r="I265" s="20"/>
      <c r="J265" s="20"/>
      <c r="O265" s="21"/>
      <c r="P265" s="21"/>
      <c r="U265" s="23"/>
      <c r="V265" s="23"/>
      <c r="W265" s="23"/>
      <c r="X265" s="23"/>
    </row>
    <row r="266" ht="15.75" customHeight="1">
      <c r="D266" s="19"/>
      <c r="E266" s="20"/>
      <c r="F266" s="20"/>
      <c r="G266" s="19"/>
      <c r="I266" s="20"/>
      <c r="J266" s="20"/>
      <c r="O266" s="21"/>
      <c r="P266" s="21"/>
      <c r="U266" s="23"/>
      <c r="V266" s="23"/>
      <c r="W266" s="23"/>
      <c r="X266" s="23"/>
    </row>
    <row r="267" ht="15.75" customHeight="1">
      <c r="D267" s="19"/>
      <c r="E267" s="20"/>
      <c r="F267" s="20"/>
      <c r="G267" s="19"/>
      <c r="I267" s="20"/>
      <c r="J267" s="20"/>
      <c r="O267" s="21"/>
      <c r="P267" s="21"/>
      <c r="U267" s="23"/>
      <c r="V267" s="23"/>
      <c r="W267" s="23"/>
      <c r="X267" s="23"/>
    </row>
    <row r="268" ht="15.75" customHeight="1">
      <c r="D268" s="19"/>
      <c r="E268" s="20"/>
      <c r="F268" s="20"/>
      <c r="G268" s="19"/>
      <c r="I268" s="20"/>
      <c r="J268" s="20"/>
      <c r="O268" s="21"/>
      <c r="P268" s="21"/>
      <c r="U268" s="23"/>
      <c r="V268" s="23"/>
      <c r="W268" s="23"/>
      <c r="X268" s="23"/>
    </row>
    <row r="269" ht="15.75" customHeight="1">
      <c r="D269" s="19"/>
      <c r="E269" s="20"/>
      <c r="F269" s="20"/>
      <c r="G269" s="19"/>
      <c r="I269" s="20"/>
      <c r="J269" s="20"/>
      <c r="O269" s="21"/>
      <c r="P269" s="21"/>
      <c r="U269" s="23"/>
      <c r="V269" s="23"/>
      <c r="W269" s="23"/>
      <c r="X269" s="23"/>
    </row>
    <row r="270" ht="15.75" customHeight="1">
      <c r="D270" s="19"/>
      <c r="E270" s="20"/>
      <c r="F270" s="20"/>
      <c r="G270" s="19"/>
      <c r="I270" s="20"/>
      <c r="J270" s="20"/>
      <c r="O270" s="21"/>
      <c r="P270" s="21"/>
      <c r="U270" s="23"/>
      <c r="V270" s="23"/>
      <c r="W270" s="23"/>
      <c r="X270" s="23"/>
    </row>
    <row r="271" ht="15.75" customHeight="1">
      <c r="D271" s="19"/>
      <c r="E271" s="20"/>
      <c r="F271" s="20"/>
      <c r="G271" s="19"/>
      <c r="I271" s="20"/>
      <c r="J271" s="20"/>
      <c r="O271" s="21"/>
      <c r="P271" s="21"/>
      <c r="U271" s="23"/>
      <c r="V271" s="23"/>
      <c r="W271" s="23"/>
      <c r="X271" s="23"/>
    </row>
    <row r="272" ht="15.75" customHeight="1">
      <c r="D272" s="19"/>
      <c r="E272" s="20"/>
      <c r="F272" s="20"/>
      <c r="G272" s="19"/>
      <c r="I272" s="20"/>
      <c r="J272" s="20"/>
      <c r="O272" s="21"/>
      <c r="P272" s="21"/>
      <c r="U272" s="23"/>
      <c r="V272" s="23"/>
      <c r="W272" s="23"/>
      <c r="X272" s="23"/>
    </row>
    <row r="273" ht="15.75" customHeight="1">
      <c r="D273" s="19"/>
      <c r="E273" s="20"/>
      <c r="F273" s="20"/>
      <c r="G273" s="19"/>
      <c r="I273" s="20"/>
      <c r="J273" s="20"/>
      <c r="O273" s="21"/>
      <c r="P273" s="21"/>
      <c r="U273" s="23"/>
      <c r="V273" s="23"/>
      <c r="W273" s="23"/>
      <c r="X273" s="23"/>
    </row>
    <row r="274" ht="15.75" customHeight="1">
      <c r="D274" s="19"/>
      <c r="E274" s="20"/>
      <c r="F274" s="20"/>
      <c r="G274" s="19"/>
      <c r="I274" s="20"/>
      <c r="J274" s="20"/>
      <c r="O274" s="21"/>
      <c r="P274" s="21"/>
      <c r="U274" s="23"/>
      <c r="V274" s="23"/>
      <c r="W274" s="23"/>
      <c r="X274" s="23"/>
    </row>
    <row r="275" ht="15.75" customHeight="1">
      <c r="D275" s="19"/>
      <c r="E275" s="20"/>
      <c r="F275" s="20"/>
      <c r="G275" s="19"/>
      <c r="I275" s="20"/>
      <c r="J275" s="20"/>
      <c r="O275" s="21"/>
      <c r="P275" s="21"/>
      <c r="U275" s="23"/>
      <c r="V275" s="23"/>
      <c r="W275" s="23"/>
      <c r="X275" s="23"/>
    </row>
    <row r="276" ht="15.75" customHeight="1">
      <c r="D276" s="19"/>
      <c r="E276" s="20"/>
      <c r="F276" s="20"/>
      <c r="G276" s="19"/>
      <c r="I276" s="20"/>
      <c r="J276" s="20"/>
      <c r="O276" s="21"/>
      <c r="P276" s="21"/>
      <c r="U276" s="23"/>
      <c r="V276" s="23"/>
      <c r="W276" s="23"/>
      <c r="X276" s="23"/>
    </row>
    <row r="277" ht="15.75" customHeight="1">
      <c r="D277" s="19"/>
      <c r="E277" s="20"/>
      <c r="F277" s="20"/>
      <c r="G277" s="19"/>
      <c r="I277" s="20"/>
      <c r="J277" s="20"/>
      <c r="O277" s="21"/>
      <c r="P277" s="21"/>
      <c r="U277" s="23"/>
      <c r="V277" s="23"/>
      <c r="W277" s="23"/>
      <c r="X277" s="23"/>
    </row>
    <row r="278" ht="15.75" customHeight="1">
      <c r="D278" s="19"/>
      <c r="E278" s="20"/>
      <c r="F278" s="20"/>
      <c r="G278" s="19"/>
      <c r="I278" s="20"/>
      <c r="J278" s="20"/>
      <c r="O278" s="21"/>
      <c r="P278" s="21"/>
      <c r="U278" s="23"/>
      <c r="V278" s="23"/>
      <c r="W278" s="23"/>
      <c r="X278" s="23"/>
    </row>
    <row r="279" ht="15.75" customHeight="1">
      <c r="D279" s="19"/>
      <c r="E279" s="20"/>
      <c r="F279" s="20"/>
      <c r="G279" s="19"/>
      <c r="I279" s="20"/>
      <c r="J279" s="20"/>
      <c r="O279" s="21"/>
      <c r="P279" s="21"/>
      <c r="U279" s="23"/>
      <c r="V279" s="23"/>
      <c r="W279" s="23"/>
      <c r="X279" s="23"/>
    </row>
    <row r="280" ht="15.75" customHeight="1">
      <c r="D280" s="19"/>
      <c r="E280" s="20"/>
      <c r="F280" s="20"/>
      <c r="G280" s="19"/>
      <c r="I280" s="20"/>
      <c r="J280" s="20"/>
      <c r="O280" s="21"/>
      <c r="P280" s="21"/>
      <c r="U280" s="23"/>
      <c r="V280" s="23"/>
      <c r="W280" s="23"/>
      <c r="X280" s="23"/>
    </row>
    <row r="281" ht="15.75" customHeight="1">
      <c r="D281" s="19"/>
      <c r="E281" s="20"/>
      <c r="F281" s="20"/>
      <c r="G281" s="19"/>
      <c r="I281" s="20"/>
      <c r="J281" s="20"/>
      <c r="O281" s="21"/>
      <c r="P281" s="21"/>
      <c r="U281" s="23"/>
      <c r="V281" s="23"/>
      <c r="W281" s="23"/>
      <c r="X281" s="23"/>
    </row>
    <row r="282" ht="15.75" customHeight="1">
      <c r="D282" s="19"/>
      <c r="E282" s="20"/>
      <c r="F282" s="20"/>
      <c r="G282" s="19"/>
      <c r="I282" s="20"/>
      <c r="J282" s="20"/>
      <c r="O282" s="21"/>
      <c r="P282" s="21"/>
      <c r="U282" s="23"/>
      <c r="V282" s="23"/>
      <c r="W282" s="23"/>
      <c r="X282" s="23"/>
    </row>
    <row r="283" ht="15.75" customHeight="1">
      <c r="D283" s="19"/>
      <c r="E283" s="20"/>
      <c r="F283" s="20"/>
      <c r="G283" s="19"/>
      <c r="I283" s="20"/>
      <c r="J283" s="20"/>
      <c r="O283" s="21"/>
      <c r="P283" s="21"/>
      <c r="U283" s="23"/>
      <c r="V283" s="23"/>
      <c r="W283" s="23"/>
      <c r="X283" s="23"/>
    </row>
    <row r="284" ht="15.75" customHeight="1">
      <c r="D284" s="19"/>
      <c r="E284" s="20"/>
      <c r="F284" s="20"/>
      <c r="G284" s="19"/>
      <c r="I284" s="20"/>
      <c r="J284" s="20"/>
      <c r="O284" s="21"/>
      <c r="P284" s="21"/>
      <c r="U284" s="23"/>
      <c r="V284" s="23"/>
      <c r="W284" s="23"/>
      <c r="X284" s="23"/>
    </row>
    <row r="285" ht="15.75" customHeight="1">
      <c r="D285" s="19"/>
      <c r="E285" s="20"/>
      <c r="F285" s="20"/>
      <c r="G285" s="19"/>
      <c r="I285" s="20"/>
      <c r="J285" s="20"/>
      <c r="O285" s="21"/>
      <c r="P285" s="21"/>
      <c r="U285" s="23"/>
      <c r="V285" s="23"/>
      <c r="W285" s="23"/>
      <c r="X285" s="23"/>
    </row>
    <row r="286" ht="15.75" customHeight="1">
      <c r="D286" s="19"/>
      <c r="E286" s="20"/>
      <c r="F286" s="20"/>
      <c r="G286" s="19"/>
      <c r="I286" s="20"/>
      <c r="J286" s="20"/>
      <c r="O286" s="21"/>
      <c r="P286" s="21"/>
      <c r="U286" s="23"/>
      <c r="V286" s="23"/>
      <c r="W286" s="23"/>
      <c r="X286" s="23"/>
    </row>
    <row r="287" ht="15.75" customHeight="1">
      <c r="D287" s="19"/>
      <c r="E287" s="20"/>
      <c r="F287" s="20"/>
      <c r="G287" s="19"/>
      <c r="I287" s="20"/>
      <c r="J287" s="20"/>
      <c r="O287" s="21"/>
      <c r="P287" s="21"/>
      <c r="U287" s="23"/>
      <c r="V287" s="23"/>
      <c r="W287" s="23"/>
      <c r="X287" s="23"/>
    </row>
    <row r="288" ht="15.75" customHeight="1">
      <c r="D288" s="19"/>
      <c r="E288" s="20"/>
      <c r="F288" s="20"/>
      <c r="G288" s="19"/>
      <c r="I288" s="20"/>
      <c r="J288" s="20"/>
      <c r="O288" s="21"/>
      <c r="P288" s="21"/>
      <c r="U288" s="23"/>
      <c r="V288" s="23"/>
      <c r="W288" s="23"/>
      <c r="X288" s="23"/>
    </row>
    <row r="289" ht="15.75" customHeight="1">
      <c r="D289" s="19"/>
      <c r="E289" s="20"/>
      <c r="F289" s="20"/>
      <c r="G289" s="19"/>
      <c r="I289" s="20"/>
      <c r="J289" s="20"/>
      <c r="O289" s="21"/>
      <c r="P289" s="21"/>
      <c r="U289" s="23"/>
      <c r="V289" s="23"/>
      <c r="W289" s="23"/>
      <c r="X289" s="23"/>
    </row>
    <row r="290" ht="15.75" customHeight="1">
      <c r="D290" s="19"/>
      <c r="E290" s="20"/>
      <c r="F290" s="20"/>
      <c r="G290" s="19"/>
      <c r="I290" s="20"/>
      <c r="J290" s="20"/>
      <c r="O290" s="21"/>
      <c r="P290" s="21"/>
      <c r="U290" s="23"/>
      <c r="V290" s="23"/>
      <c r="W290" s="23"/>
      <c r="X290" s="23"/>
    </row>
    <row r="291" ht="15.75" customHeight="1">
      <c r="D291" s="19"/>
      <c r="E291" s="20"/>
      <c r="F291" s="20"/>
      <c r="G291" s="19"/>
      <c r="I291" s="20"/>
      <c r="J291" s="20"/>
      <c r="O291" s="21"/>
      <c r="P291" s="21"/>
      <c r="U291" s="23"/>
      <c r="V291" s="23"/>
      <c r="W291" s="23"/>
      <c r="X291" s="23"/>
    </row>
    <row r="292" ht="15.75" customHeight="1">
      <c r="D292" s="19"/>
      <c r="E292" s="20"/>
      <c r="F292" s="20"/>
      <c r="G292" s="19"/>
      <c r="I292" s="20"/>
      <c r="J292" s="20"/>
      <c r="O292" s="21"/>
      <c r="P292" s="21"/>
      <c r="U292" s="23"/>
      <c r="V292" s="23"/>
      <c r="W292" s="23"/>
      <c r="X292" s="23"/>
    </row>
    <row r="293" ht="15.75" customHeight="1">
      <c r="D293" s="19"/>
      <c r="E293" s="20"/>
      <c r="F293" s="20"/>
      <c r="G293" s="19"/>
      <c r="I293" s="20"/>
      <c r="J293" s="20"/>
      <c r="O293" s="21"/>
      <c r="P293" s="21"/>
      <c r="U293" s="23"/>
      <c r="V293" s="23"/>
      <c r="W293" s="23"/>
      <c r="X293" s="23"/>
    </row>
    <row r="294" ht="15.75" customHeight="1">
      <c r="D294" s="19"/>
      <c r="E294" s="20"/>
      <c r="F294" s="20"/>
      <c r="G294" s="19"/>
      <c r="I294" s="20"/>
      <c r="J294" s="20"/>
      <c r="O294" s="21"/>
      <c r="P294" s="21"/>
      <c r="U294" s="23"/>
      <c r="V294" s="23"/>
      <c r="W294" s="23"/>
      <c r="X294" s="23"/>
    </row>
    <row r="295" ht="15.75" customHeight="1">
      <c r="D295" s="19"/>
      <c r="E295" s="20"/>
      <c r="F295" s="20"/>
      <c r="G295" s="19"/>
      <c r="I295" s="20"/>
      <c r="J295" s="20"/>
      <c r="O295" s="21"/>
      <c r="P295" s="21"/>
      <c r="U295" s="23"/>
      <c r="V295" s="23"/>
      <c r="W295" s="23"/>
      <c r="X295" s="23"/>
    </row>
    <row r="296" ht="15.75" customHeight="1">
      <c r="D296" s="19"/>
      <c r="E296" s="20"/>
      <c r="F296" s="20"/>
      <c r="G296" s="19"/>
      <c r="I296" s="20"/>
      <c r="J296" s="20"/>
      <c r="O296" s="21"/>
      <c r="P296" s="21"/>
      <c r="U296" s="23"/>
      <c r="V296" s="23"/>
      <c r="W296" s="23"/>
      <c r="X296" s="23"/>
    </row>
    <row r="297" ht="15.75" customHeight="1">
      <c r="D297" s="19"/>
      <c r="E297" s="20"/>
      <c r="F297" s="20"/>
      <c r="G297" s="19"/>
      <c r="I297" s="20"/>
      <c r="J297" s="20"/>
      <c r="O297" s="21"/>
      <c r="P297" s="21"/>
      <c r="U297" s="23"/>
      <c r="V297" s="23"/>
      <c r="W297" s="23"/>
      <c r="X297" s="23"/>
    </row>
    <row r="298" ht="15.75" customHeight="1">
      <c r="D298" s="19"/>
      <c r="E298" s="20"/>
      <c r="F298" s="20"/>
      <c r="G298" s="19"/>
      <c r="I298" s="20"/>
      <c r="J298" s="20"/>
      <c r="O298" s="21"/>
      <c r="P298" s="21"/>
      <c r="U298" s="23"/>
      <c r="V298" s="23"/>
      <c r="W298" s="23"/>
      <c r="X298" s="23"/>
    </row>
    <row r="299" ht="15.75" customHeight="1">
      <c r="D299" s="19"/>
      <c r="E299" s="20"/>
      <c r="F299" s="20"/>
      <c r="G299" s="19"/>
      <c r="I299" s="20"/>
      <c r="J299" s="20"/>
      <c r="O299" s="21"/>
      <c r="P299" s="21"/>
      <c r="U299" s="23"/>
      <c r="V299" s="23"/>
      <c r="W299" s="23"/>
      <c r="X299" s="23"/>
    </row>
    <row r="300" ht="15.75" customHeight="1">
      <c r="D300" s="19"/>
      <c r="E300" s="20"/>
      <c r="F300" s="20"/>
      <c r="G300" s="19"/>
      <c r="I300" s="20"/>
      <c r="J300" s="20"/>
      <c r="O300" s="21"/>
      <c r="P300" s="21"/>
      <c r="U300" s="23"/>
      <c r="V300" s="23"/>
      <c r="W300" s="23"/>
      <c r="X300" s="23"/>
    </row>
    <row r="301" ht="15.75" customHeight="1">
      <c r="D301" s="19"/>
      <c r="E301" s="20"/>
      <c r="F301" s="20"/>
      <c r="G301" s="19"/>
      <c r="I301" s="20"/>
      <c r="J301" s="20"/>
      <c r="O301" s="21"/>
      <c r="P301" s="21"/>
      <c r="U301" s="23"/>
      <c r="V301" s="23"/>
      <c r="W301" s="23"/>
      <c r="X301" s="23"/>
    </row>
    <row r="302" ht="15.75" customHeight="1">
      <c r="D302" s="19"/>
      <c r="E302" s="20"/>
      <c r="F302" s="20"/>
      <c r="G302" s="19"/>
      <c r="I302" s="20"/>
      <c r="J302" s="20"/>
      <c r="O302" s="21"/>
      <c r="P302" s="21"/>
      <c r="U302" s="23"/>
      <c r="V302" s="23"/>
      <c r="W302" s="23"/>
      <c r="X302" s="23"/>
    </row>
    <row r="303" ht="15.75" customHeight="1">
      <c r="D303" s="19"/>
      <c r="E303" s="20"/>
      <c r="F303" s="20"/>
      <c r="G303" s="19"/>
      <c r="I303" s="20"/>
      <c r="J303" s="20"/>
      <c r="O303" s="21"/>
      <c r="P303" s="21"/>
      <c r="U303" s="23"/>
      <c r="V303" s="23"/>
      <c r="W303" s="23"/>
      <c r="X303" s="23"/>
    </row>
    <row r="304" ht="15.75" customHeight="1">
      <c r="D304" s="19"/>
      <c r="E304" s="20"/>
      <c r="F304" s="20"/>
      <c r="G304" s="19"/>
      <c r="I304" s="20"/>
      <c r="J304" s="20"/>
      <c r="O304" s="21"/>
      <c r="P304" s="21"/>
      <c r="U304" s="23"/>
      <c r="V304" s="23"/>
      <c r="W304" s="23"/>
      <c r="X304" s="23"/>
    </row>
    <row r="305" ht="15.75" customHeight="1">
      <c r="D305" s="19"/>
      <c r="E305" s="20"/>
      <c r="F305" s="20"/>
      <c r="G305" s="19"/>
      <c r="I305" s="20"/>
      <c r="J305" s="20"/>
      <c r="O305" s="21"/>
      <c r="P305" s="21"/>
      <c r="U305" s="23"/>
      <c r="V305" s="23"/>
      <c r="W305" s="23"/>
      <c r="X305" s="23"/>
    </row>
    <row r="306" ht="15.75" customHeight="1">
      <c r="D306" s="19"/>
      <c r="E306" s="20"/>
      <c r="F306" s="20"/>
      <c r="G306" s="19"/>
      <c r="I306" s="20"/>
      <c r="J306" s="20"/>
      <c r="O306" s="21"/>
      <c r="P306" s="21"/>
      <c r="U306" s="23"/>
      <c r="V306" s="23"/>
      <c r="W306" s="23"/>
      <c r="X306" s="23"/>
    </row>
    <row r="307" ht="15.75" customHeight="1">
      <c r="D307" s="19"/>
      <c r="E307" s="20"/>
      <c r="F307" s="20"/>
      <c r="G307" s="19"/>
      <c r="I307" s="20"/>
      <c r="J307" s="20"/>
      <c r="O307" s="21"/>
      <c r="P307" s="21"/>
      <c r="U307" s="23"/>
      <c r="V307" s="23"/>
      <c r="W307" s="23"/>
      <c r="X307" s="23"/>
    </row>
    <row r="308" ht="15.75" customHeight="1">
      <c r="D308" s="19"/>
      <c r="E308" s="20"/>
      <c r="F308" s="20"/>
      <c r="G308" s="19"/>
      <c r="I308" s="20"/>
      <c r="J308" s="20"/>
      <c r="O308" s="21"/>
      <c r="P308" s="21"/>
      <c r="U308" s="23"/>
      <c r="V308" s="23"/>
      <c r="W308" s="23"/>
      <c r="X308" s="23"/>
    </row>
    <row r="309" ht="15.75" customHeight="1">
      <c r="D309" s="19"/>
      <c r="E309" s="20"/>
      <c r="F309" s="20"/>
      <c r="G309" s="19"/>
      <c r="I309" s="20"/>
      <c r="J309" s="20"/>
      <c r="O309" s="21"/>
      <c r="P309" s="21"/>
      <c r="U309" s="23"/>
      <c r="V309" s="23"/>
      <c r="W309" s="23"/>
      <c r="X309" s="23"/>
    </row>
    <row r="310" ht="15.75" customHeight="1">
      <c r="D310" s="19"/>
      <c r="E310" s="20"/>
      <c r="F310" s="20"/>
      <c r="G310" s="19"/>
      <c r="I310" s="20"/>
      <c r="J310" s="20"/>
      <c r="O310" s="21"/>
      <c r="P310" s="21"/>
      <c r="U310" s="23"/>
      <c r="V310" s="23"/>
      <c r="W310" s="23"/>
      <c r="X310" s="23"/>
    </row>
    <row r="311" ht="15.75" customHeight="1">
      <c r="D311" s="19"/>
      <c r="E311" s="20"/>
      <c r="F311" s="20"/>
      <c r="G311" s="19"/>
      <c r="I311" s="20"/>
      <c r="J311" s="20"/>
      <c r="O311" s="21"/>
      <c r="P311" s="21"/>
      <c r="U311" s="23"/>
      <c r="V311" s="23"/>
      <c r="W311" s="23"/>
      <c r="X311" s="23"/>
    </row>
    <row r="312" ht="15.75" customHeight="1">
      <c r="D312" s="19"/>
      <c r="E312" s="20"/>
      <c r="F312" s="20"/>
      <c r="G312" s="19"/>
      <c r="I312" s="20"/>
      <c r="J312" s="20"/>
      <c r="O312" s="21"/>
      <c r="P312" s="21"/>
      <c r="U312" s="23"/>
      <c r="V312" s="23"/>
      <c r="W312" s="23"/>
      <c r="X312" s="23"/>
    </row>
    <row r="313" ht="15.75" customHeight="1">
      <c r="D313" s="19"/>
      <c r="E313" s="20"/>
      <c r="F313" s="20"/>
      <c r="G313" s="19"/>
      <c r="I313" s="20"/>
      <c r="J313" s="20"/>
      <c r="O313" s="21"/>
      <c r="P313" s="21"/>
      <c r="U313" s="23"/>
      <c r="V313" s="23"/>
      <c r="W313" s="23"/>
      <c r="X313" s="23"/>
    </row>
    <row r="314" ht="15.75" customHeight="1">
      <c r="D314" s="19"/>
      <c r="E314" s="20"/>
      <c r="F314" s="20"/>
      <c r="G314" s="19"/>
      <c r="I314" s="20"/>
      <c r="J314" s="20"/>
      <c r="O314" s="21"/>
      <c r="P314" s="21"/>
      <c r="U314" s="23"/>
      <c r="V314" s="23"/>
      <c r="W314" s="23"/>
      <c r="X314" s="23"/>
    </row>
    <row r="315" ht="15.75" customHeight="1">
      <c r="D315" s="19"/>
      <c r="E315" s="20"/>
      <c r="F315" s="20"/>
      <c r="G315" s="19"/>
      <c r="I315" s="20"/>
      <c r="J315" s="20"/>
      <c r="O315" s="21"/>
      <c r="P315" s="21"/>
      <c r="U315" s="23"/>
      <c r="V315" s="23"/>
      <c r="W315" s="23"/>
      <c r="X315" s="23"/>
    </row>
    <row r="316" ht="15.75" customHeight="1">
      <c r="D316" s="19"/>
      <c r="E316" s="20"/>
      <c r="F316" s="20"/>
      <c r="G316" s="19"/>
      <c r="I316" s="20"/>
      <c r="J316" s="20"/>
      <c r="O316" s="21"/>
      <c r="P316" s="21"/>
      <c r="U316" s="23"/>
      <c r="V316" s="23"/>
      <c r="W316" s="23"/>
      <c r="X316" s="23"/>
    </row>
    <row r="317" ht="15.75" customHeight="1">
      <c r="D317" s="19"/>
      <c r="E317" s="20"/>
      <c r="F317" s="20"/>
      <c r="G317" s="19"/>
      <c r="I317" s="20"/>
      <c r="J317" s="20"/>
      <c r="O317" s="21"/>
      <c r="P317" s="21"/>
      <c r="U317" s="23"/>
      <c r="V317" s="23"/>
      <c r="W317" s="23"/>
      <c r="X317" s="23"/>
    </row>
    <row r="318" ht="15.75" customHeight="1">
      <c r="D318" s="19"/>
      <c r="E318" s="20"/>
      <c r="F318" s="20"/>
      <c r="G318" s="19"/>
      <c r="I318" s="20"/>
      <c r="J318" s="20"/>
      <c r="O318" s="21"/>
      <c r="P318" s="21"/>
      <c r="U318" s="23"/>
      <c r="V318" s="23"/>
      <c r="W318" s="23"/>
      <c r="X318" s="23"/>
    </row>
    <row r="319" ht="15.75" customHeight="1">
      <c r="D319" s="19"/>
      <c r="E319" s="20"/>
      <c r="F319" s="20"/>
      <c r="G319" s="19"/>
      <c r="I319" s="20"/>
      <c r="J319" s="20"/>
      <c r="O319" s="21"/>
      <c r="P319" s="21"/>
      <c r="U319" s="23"/>
      <c r="V319" s="23"/>
      <c r="W319" s="23"/>
      <c r="X319" s="23"/>
    </row>
    <row r="320" ht="15.75" customHeight="1">
      <c r="D320" s="19"/>
      <c r="E320" s="20"/>
      <c r="F320" s="20"/>
      <c r="G320" s="19"/>
      <c r="I320" s="20"/>
      <c r="J320" s="20"/>
      <c r="O320" s="21"/>
      <c r="P320" s="21"/>
      <c r="U320" s="23"/>
      <c r="V320" s="23"/>
      <c r="W320" s="23"/>
      <c r="X320" s="23"/>
    </row>
    <row r="321" ht="15.75" customHeight="1">
      <c r="D321" s="19"/>
      <c r="E321" s="20"/>
      <c r="F321" s="20"/>
      <c r="G321" s="19"/>
      <c r="I321" s="20"/>
      <c r="J321" s="20"/>
      <c r="O321" s="21"/>
      <c r="P321" s="21"/>
      <c r="U321" s="23"/>
      <c r="V321" s="23"/>
      <c r="W321" s="23"/>
      <c r="X321" s="23"/>
    </row>
    <row r="322" ht="15.75" customHeight="1">
      <c r="D322" s="19"/>
      <c r="E322" s="20"/>
      <c r="F322" s="20"/>
      <c r="G322" s="19"/>
      <c r="I322" s="20"/>
      <c r="J322" s="20"/>
      <c r="O322" s="21"/>
      <c r="P322" s="21"/>
      <c r="U322" s="23"/>
      <c r="V322" s="23"/>
      <c r="W322" s="23"/>
      <c r="X322" s="23"/>
    </row>
    <row r="323" ht="15.75" customHeight="1">
      <c r="D323" s="19"/>
      <c r="E323" s="20"/>
      <c r="F323" s="20"/>
      <c r="G323" s="19"/>
      <c r="I323" s="20"/>
      <c r="J323" s="20"/>
      <c r="O323" s="21"/>
      <c r="P323" s="21"/>
      <c r="U323" s="23"/>
      <c r="V323" s="23"/>
      <c r="W323" s="23"/>
      <c r="X323" s="23"/>
    </row>
    <row r="324" ht="15.75" customHeight="1">
      <c r="D324" s="19"/>
      <c r="E324" s="20"/>
      <c r="F324" s="20"/>
      <c r="G324" s="19"/>
      <c r="I324" s="20"/>
      <c r="J324" s="20"/>
      <c r="O324" s="21"/>
      <c r="P324" s="21"/>
      <c r="U324" s="23"/>
      <c r="V324" s="23"/>
      <c r="W324" s="23"/>
      <c r="X324" s="23"/>
    </row>
    <row r="325" ht="15.75" customHeight="1">
      <c r="D325" s="19"/>
      <c r="E325" s="20"/>
      <c r="F325" s="20"/>
      <c r="G325" s="19"/>
      <c r="I325" s="20"/>
      <c r="J325" s="20"/>
      <c r="O325" s="21"/>
      <c r="P325" s="21"/>
      <c r="U325" s="23"/>
      <c r="V325" s="23"/>
      <c r="W325" s="23"/>
      <c r="X325" s="23"/>
    </row>
    <row r="326" ht="15.75" customHeight="1">
      <c r="D326" s="19"/>
      <c r="E326" s="20"/>
      <c r="F326" s="20"/>
      <c r="G326" s="19"/>
      <c r="I326" s="20"/>
      <c r="J326" s="20"/>
      <c r="O326" s="21"/>
      <c r="P326" s="21"/>
      <c r="U326" s="23"/>
      <c r="V326" s="23"/>
      <c r="W326" s="23"/>
      <c r="X326" s="23"/>
    </row>
    <row r="327" ht="15.75" customHeight="1">
      <c r="D327" s="19"/>
      <c r="E327" s="20"/>
      <c r="F327" s="20"/>
      <c r="G327" s="19"/>
      <c r="I327" s="20"/>
      <c r="J327" s="20"/>
      <c r="O327" s="21"/>
      <c r="P327" s="21"/>
      <c r="U327" s="23"/>
      <c r="V327" s="23"/>
      <c r="W327" s="23"/>
      <c r="X327" s="23"/>
    </row>
    <row r="328" ht="15.75" customHeight="1">
      <c r="D328" s="19"/>
      <c r="E328" s="20"/>
      <c r="F328" s="20"/>
      <c r="G328" s="19"/>
      <c r="I328" s="20"/>
      <c r="J328" s="20"/>
      <c r="O328" s="21"/>
      <c r="P328" s="21"/>
      <c r="U328" s="23"/>
      <c r="V328" s="23"/>
      <c r="W328" s="23"/>
      <c r="X328" s="23"/>
    </row>
    <row r="329" ht="15.75" customHeight="1">
      <c r="D329" s="19"/>
      <c r="E329" s="20"/>
      <c r="F329" s="20"/>
      <c r="G329" s="19"/>
      <c r="I329" s="20"/>
      <c r="J329" s="20"/>
      <c r="O329" s="21"/>
      <c r="P329" s="21"/>
      <c r="U329" s="23"/>
      <c r="V329" s="23"/>
      <c r="W329" s="23"/>
      <c r="X329" s="23"/>
    </row>
    <row r="330" ht="15.75" customHeight="1">
      <c r="D330" s="19"/>
      <c r="E330" s="20"/>
      <c r="F330" s="20"/>
      <c r="G330" s="19"/>
      <c r="I330" s="20"/>
      <c r="J330" s="20"/>
      <c r="O330" s="21"/>
      <c r="P330" s="21"/>
      <c r="U330" s="23"/>
      <c r="V330" s="23"/>
      <c r="W330" s="23"/>
      <c r="X330" s="23"/>
    </row>
    <row r="331" ht="15.75" customHeight="1">
      <c r="D331" s="19"/>
      <c r="E331" s="20"/>
      <c r="F331" s="20"/>
      <c r="G331" s="19"/>
      <c r="I331" s="20"/>
      <c r="J331" s="20"/>
      <c r="O331" s="21"/>
      <c r="P331" s="21"/>
      <c r="U331" s="23"/>
      <c r="V331" s="23"/>
      <c r="W331" s="23"/>
      <c r="X331" s="23"/>
    </row>
    <row r="332" ht="15.75" customHeight="1">
      <c r="D332" s="19"/>
      <c r="E332" s="20"/>
      <c r="F332" s="20"/>
      <c r="G332" s="19"/>
      <c r="I332" s="20"/>
      <c r="J332" s="20"/>
      <c r="O332" s="21"/>
      <c r="P332" s="21"/>
      <c r="U332" s="23"/>
      <c r="V332" s="23"/>
      <c r="W332" s="23"/>
      <c r="X332" s="23"/>
    </row>
    <row r="333" ht="15.75" customHeight="1">
      <c r="D333" s="19"/>
      <c r="E333" s="20"/>
      <c r="F333" s="20"/>
      <c r="G333" s="19"/>
      <c r="I333" s="20"/>
      <c r="J333" s="20"/>
      <c r="O333" s="21"/>
      <c r="P333" s="21"/>
      <c r="U333" s="23"/>
      <c r="V333" s="23"/>
      <c r="W333" s="23"/>
      <c r="X333" s="23"/>
    </row>
    <row r="334" ht="15.75" customHeight="1">
      <c r="D334" s="19"/>
      <c r="E334" s="20"/>
      <c r="F334" s="20"/>
      <c r="G334" s="19"/>
      <c r="I334" s="20"/>
      <c r="J334" s="20"/>
      <c r="O334" s="21"/>
      <c r="P334" s="21"/>
      <c r="U334" s="23"/>
      <c r="V334" s="23"/>
      <c r="W334" s="23"/>
      <c r="X334" s="23"/>
    </row>
    <row r="335" ht="15.75" customHeight="1">
      <c r="D335" s="19"/>
      <c r="E335" s="20"/>
      <c r="F335" s="20"/>
      <c r="G335" s="19"/>
      <c r="I335" s="20"/>
      <c r="J335" s="20"/>
      <c r="O335" s="21"/>
      <c r="P335" s="21"/>
      <c r="U335" s="23"/>
      <c r="V335" s="23"/>
      <c r="W335" s="23"/>
      <c r="X335" s="23"/>
    </row>
    <row r="336" ht="15.75" customHeight="1">
      <c r="D336" s="19"/>
      <c r="E336" s="20"/>
      <c r="F336" s="20"/>
      <c r="G336" s="19"/>
      <c r="I336" s="20"/>
      <c r="J336" s="20"/>
      <c r="O336" s="21"/>
      <c r="P336" s="21"/>
      <c r="U336" s="23"/>
      <c r="V336" s="23"/>
      <c r="W336" s="23"/>
      <c r="X336" s="23"/>
    </row>
    <row r="337" ht="15.75" customHeight="1">
      <c r="D337" s="19"/>
      <c r="E337" s="20"/>
      <c r="F337" s="20"/>
      <c r="G337" s="19"/>
      <c r="I337" s="20"/>
      <c r="J337" s="20"/>
      <c r="O337" s="21"/>
      <c r="P337" s="21"/>
      <c r="U337" s="23"/>
      <c r="V337" s="23"/>
      <c r="W337" s="23"/>
      <c r="X337" s="23"/>
    </row>
    <row r="338" ht="15.75" customHeight="1">
      <c r="D338" s="19"/>
      <c r="E338" s="20"/>
      <c r="F338" s="20"/>
      <c r="G338" s="19"/>
      <c r="I338" s="20"/>
      <c r="J338" s="20"/>
      <c r="O338" s="21"/>
      <c r="P338" s="21"/>
      <c r="U338" s="23"/>
      <c r="V338" s="23"/>
      <c r="W338" s="23"/>
      <c r="X338" s="23"/>
    </row>
    <row r="339" ht="15.75" customHeight="1">
      <c r="D339" s="19"/>
      <c r="E339" s="20"/>
      <c r="F339" s="20"/>
      <c r="G339" s="19"/>
      <c r="I339" s="20"/>
      <c r="J339" s="20"/>
      <c r="O339" s="21"/>
      <c r="P339" s="21"/>
      <c r="U339" s="23"/>
      <c r="V339" s="23"/>
      <c r="W339" s="23"/>
      <c r="X339" s="23"/>
    </row>
    <row r="340" ht="15.75" customHeight="1">
      <c r="D340" s="19"/>
      <c r="E340" s="20"/>
      <c r="F340" s="20"/>
      <c r="G340" s="19"/>
      <c r="I340" s="20"/>
      <c r="J340" s="20"/>
      <c r="O340" s="21"/>
      <c r="P340" s="21"/>
      <c r="U340" s="23"/>
      <c r="V340" s="23"/>
      <c r="W340" s="23"/>
      <c r="X340" s="23"/>
    </row>
    <row r="341" ht="15.75" customHeight="1">
      <c r="D341" s="19"/>
      <c r="E341" s="20"/>
      <c r="F341" s="20"/>
      <c r="G341" s="19"/>
      <c r="I341" s="20"/>
      <c r="J341" s="20"/>
      <c r="O341" s="21"/>
      <c r="P341" s="21"/>
      <c r="U341" s="23"/>
      <c r="V341" s="23"/>
      <c r="W341" s="23"/>
      <c r="X341" s="23"/>
    </row>
    <row r="342" ht="15.75" customHeight="1">
      <c r="D342" s="19"/>
      <c r="E342" s="20"/>
      <c r="F342" s="20"/>
      <c r="G342" s="19"/>
      <c r="I342" s="20"/>
      <c r="J342" s="20"/>
      <c r="O342" s="21"/>
      <c r="P342" s="21"/>
      <c r="U342" s="23"/>
      <c r="V342" s="23"/>
      <c r="W342" s="23"/>
      <c r="X342" s="23"/>
    </row>
    <row r="343" ht="15.75" customHeight="1">
      <c r="D343" s="19"/>
      <c r="E343" s="20"/>
      <c r="F343" s="20"/>
      <c r="G343" s="19"/>
      <c r="I343" s="20"/>
      <c r="J343" s="20"/>
      <c r="O343" s="21"/>
      <c r="P343" s="21"/>
      <c r="U343" s="23"/>
      <c r="V343" s="23"/>
      <c r="W343" s="23"/>
      <c r="X343" s="23"/>
    </row>
    <row r="344" ht="15.75" customHeight="1">
      <c r="D344" s="19"/>
      <c r="E344" s="20"/>
      <c r="F344" s="20"/>
      <c r="G344" s="19"/>
      <c r="I344" s="20"/>
      <c r="J344" s="20"/>
      <c r="O344" s="21"/>
      <c r="P344" s="21"/>
      <c r="U344" s="23"/>
      <c r="V344" s="23"/>
      <c r="W344" s="23"/>
      <c r="X344" s="23"/>
    </row>
    <row r="345" ht="15.75" customHeight="1">
      <c r="D345" s="19"/>
      <c r="E345" s="20"/>
      <c r="F345" s="20"/>
      <c r="G345" s="19"/>
      <c r="I345" s="20"/>
      <c r="J345" s="20"/>
      <c r="O345" s="21"/>
      <c r="P345" s="21"/>
      <c r="U345" s="23"/>
      <c r="V345" s="23"/>
      <c r="W345" s="23"/>
      <c r="X345" s="23"/>
    </row>
    <row r="346" ht="15.75" customHeight="1">
      <c r="D346" s="19"/>
      <c r="E346" s="20"/>
      <c r="F346" s="20"/>
      <c r="G346" s="19"/>
      <c r="I346" s="20"/>
      <c r="J346" s="20"/>
      <c r="O346" s="21"/>
      <c r="P346" s="21"/>
      <c r="U346" s="23"/>
      <c r="V346" s="23"/>
      <c r="W346" s="23"/>
      <c r="X346" s="23"/>
    </row>
    <row r="347" ht="15.75" customHeight="1">
      <c r="D347" s="19"/>
      <c r="E347" s="20"/>
      <c r="F347" s="20"/>
      <c r="G347" s="19"/>
      <c r="I347" s="20"/>
      <c r="J347" s="20"/>
      <c r="O347" s="21"/>
      <c r="P347" s="21"/>
      <c r="U347" s="23"/>
      <c r="V347" s="23"/>
      <c r="W347" s="23"/>
      <c r="X347" s="23"/>
    </row>
    <row r="348" ht="15.75" customHeight="1">
      <c r="D348" s="19"/>
      <c r="E348" s="20"/>
      <c r="F348" s="20"/>
      <c r="G348" s="19"/>
      <c r="I348" s="20"/>
      <c r="J348" s="20"/>
      <c r="O348" s="21"/>
      <c r="P348" s="21"/>
      <c r="U348" s="23"/>
      <c r="V348" s="23"/>
      <c r="W348" s="23"/>
      <c r="X348" s="23"/>
    </row>
    <row r="349" ht="15.75" customHeight="1">
      <c r="D349" s="19"/>
      <c r="E349" s="20"/>
      <c r="F349" s="20"/>
      <c r="G349" s="19"/>
      <c r="I349" s="20"/>
      <c r="J349" s="20"/>
      <c r="O349" s="21"/>
      <c r="P349" s="21"/>
      <c r="U349" s="23"/>
      <c r="V349" s="23"/>
      <c r="W349" s="23"/>
      <c r="X349" s="23"/>
    </row>
    <row r="350" ht="15.75" customHeight="1">
      <c r="D350" s="19"/>
      <c r="E350" s="20"/>
      <c r="F350" s="20"/>
      <c r="G350" s="19"/>
      <c r="I350" s="20"/>
      <c r="J350" s="20"/>
      <c r="O350" s="21"/>
      <c r="P350" s="21"/>
      <c r="U350" s="23"/>
      <c r="V350" s="23"/>
      <c r="W350" s="23"/>
      <c r="X350" s="23"/>
    </row>
    <row r="351" ht="15.75" customHeight="1">
      <c r="D351" s="19"/>
      <c r="E351" s="20"/>
      <c r="F351" s="20"/>
      <c r="G351" s="19"/>
      <c r="I351" s="20"/>
      <c r="J351" s="20"/>
      <c r="O351" s="21"/>
      <c r="P351" s="21"/>
      <c r="U351" s="23"/>
      <c r="V351" s="23"/>
      <c r="W351" s="23"/>
      <c r="X351" s="23"/>
    </row>
    <row r="352" ht="15.75" customHeight="1">
      <c r="D352" s="19"/>
      <c r="E352" s="20"/>
      <c r="F352" s="20"/>
      <c r="G352" s="19"/>
      <c r="I352" s="20"/>
      <c r="J352" s="20"/>
      <c r="O352" s="21"/>
      <c r="P352" s="21"/>
      <c r="U352" s="23"/>
      <c r="V352" s="23"/>
      <c r="W352" s="23"/>
      <c r="X352" s="23"/>
    </row>
    <row r="353" ht="15.75" customHeight="1">
      <c r="D353" s="19"/>
      <c r="E353" s="20"/>
      <c r="F353" s="20"/>
      <c r="G353" s="19"/>
      <c r="I353" s="20"/>
      <c r="J353" s="20"/>
      <c r="O353" s="21"/>
      <c r="P353" s="21"/>
      <c r="U353" s="23"/>
      <c r="V353" s="23"/>
      <c r="W353" s="23"/>
      <c r="X353" s="23"/>
    </row>
    <row r="354" ht="15.75" customHeight="1">
      <c r="D354" s="19"/>
      <c r="E354" s="20"/>
      <c r="F354" s="20"/>
      <c r="G354" s="19"/>
      <c r="I354" s="20"/>
      <c r="J354" s="20"/>
      <c r="O354" s="21"/>
      <c r="P354" s="21"/>
      <c r="U354" s="23"/>
      <c r="V354" s="23"/>
      <c r="W354" s="23"/>
      <c r="X354" s="23"/>
    </row>
    <row r="355" ht="15.75" customHeight="1">
      <c r="D355" s="19"/>
      <c r="E355" s="20"/>
      <c r="F355" s="20"/>
      <c r="G355" s="19"/>
      <c r="I355" s="20"/>
      <c r="J355" s="20"/>
      <c r="O355" s="21"/>
      <c r="P355" s="21"/>
      <c r="U355" s="23"/>
      <c r="V355" s="23"/>
      <c r="W355" s="23"/>
      <c r="X355" s="23"/>
    </row>
    <row r="356" ht="15.75" customHeight="1">
      <c r="D356" s="19"/>
      <c r="E356" s="20"/>
      <c r="F356" s="20"/>
      <c r="G356" s="19"/>
      <c r="I356" s="20"/>
      <c r="J356" s="20"/>
      <c r="O356" s="21"/>
      <c r="P356" s="21"/>
      <c r="U356" s="23"/>
      <c r="V356" s="23"/>
      <c r="W356" s="23"/>
      <c r="X356" s="23"/>
    </row>
    <row r="357" ht="15.75" customHeight="1">
      <c r="D357" s="19"/>
      <c r="E357" s="20"/>
      <c r="F357" s="20"/>
      <c r="G357" s="19"/>
      <c r="I357" s="20"/>
      <c r="J357" s="20"/>
      <c r="O357" s="21"/>
      <c r="P357" s="21"/>
      <c r="U357" s="23"/>
      <c r="V357" s="23"/>
      <c r="W357" s="23"/>
      <c r="X357" s="23"/>
    </row>
    <row r="358" ht="15.75" customHeight="1">
      <c r="D358" s="19"/>
      <c r="E358" s="20"/>
      <c r="F358" s="20"/>
      <c r="G358" s="19"/>
      <c r="I358" s="20"/>
      <c r="J358" s="20"/>
      <c r="O358" s="21"/>
      <c r="P358" s="21"/>
      <c r="U358" s="23"/>
      <c r="V358" s="23"/>
      <c r="W358" s="23"/>
      <c r="X358" s="23"/>
    </row>
    <row r="359" ht="15.75" customHeight="1">
      <c r="D359" s="19"/>
      <c r="E359" s="20"/>
      <c r="F359" s="20"/>
      <c r="G359" s="19"/>
      <c r="I359" s="20"/>
      <c r="J359" s="20"/>
      <c r="O359" s="21"/>
      <c r="P359" s="21"/>
      <c r="U359" s="23"/>
      <c r="V359" s="23"/>
      <c r="W359" s="23"/>
      <c r="X359" s="23"/>
    </row>
    <row r="360" ht="15.75" customHeight="1">
      <c r="D360" s="19"/>
      <c r="E360" s="20"/>
      <c r="F360" s="20"/>
      <c r="G360" s="19"/>
      <c r="I360" s="20"/>
      <c r="J360" s="20"/>
      <c r="O360" s="21"/>
      <c r="P360" s="21"/>
      <c r="U360" s="23"/>
      <c r="V360" s="23"/>
      <c r="W360" s="23"/>
      <c r="X360" s="23"/>
    </row>
    <row r="361" ht="15.75" customHeight="1">
      <c r="D361" s="19"/>
      <c r="E361" s="20"/>
      <c r="F361" s="20"/>
      <c r="G361" s="19"/>
      <c r="I361" s="20"/>
      <c r="J361" s="20"/>
      <c r="O361" s="21"/>
      <c r="P361" s="21"/>
      <c r="U361" s="23"/>
      <c r="V361" s="23"/>
      <c r="W361" s="23"/>
      <c r="X361" s="23"/>
    </row>
    <row r="362" ht="15.75" customHeight="1">
      <c r="D362" s="19"/>
      <c r="E362" s="20"/>
      <c r="F362" s="20"/>
      <c r="G362" s="19"/>
      <c r="I362" s="20"/>
      <c r="J362" s="20"/>
      <c r="O362" s="21"/>
      <c r="P362" s="21"/>
      <c r="U362" s="23"/>
      <c r="V362" s="23"/>
      <c r="W362" s="23"/>
      <c r="X362" s="23"/>
    </row>
    <row r="363" ht="15.75" customHeight="1">
      <c r="D363" s="19"/>
      <c r="E363" s="20"/>
      <c r="F363" s="20"/>
      <c r="G363" s="19"/>
      <c r="I363" s="20"/>
      <c r="J363" s="20"/>
      <c r="O363" s="21"/>
      <c r="P363" s="21"/>
      <c r="U363" s="23"/>
      <c r="V363" s="23"/>
      <c r="W363" s="23"/>
      <c r="X363" s="23"/>
    </row>
    <row r="364" ht="15.75" customHeight="1">
      <c r="D364" s="19"/>
      <c r="E364" s="20"/>
      <c r="F364" s="20"/>
      <c r="G364" s="19"/>
      <c r="I364" s="20"/>
      <c r="J364" s="20"/>
      <c r="O364" s="21"/>
      <c r="P364" s="21"/>
      <c r="U364" s="23"/>
      <c r="V364" s="23"/>
      <c r="W364" s="23"/>
      <c r="X364" s="23"/>
    </row>
    <row r="365" ht="15.75" customHeight="1">
      <c r="D365" s="19"/>
      <c r="E365" s="20"/>
      <c r="F365" s="20"/>
      <c r="G365" s="19"/>
      <c r="I365" s="20"/>
      <c r="J365" s="20"/>
      <c r="O365" s="21"/>
      <c r="P365" s="21"/>
      <c r="U365" s="23"/>
      <c r="V365" s="23"/>
      <c r="W365" s="23"/>
      <c r="X365" s="23"/>
    </row>
    <row r="366" ht="15.75" customHeight="1">
      <c r="D366" s="19"/>
      <c r="E366" s="20"/>
      <c r="F366" s="20"/>
      <c r="G366" s="19"/>
      <c r="I366" s="20"/>
      <c r="J366" s="20"/>
      <c r="O366" s="21"/>
      <c r="P366" s="21"/>
      <c r="U366" s="23"/>
      <c r="V366" s="23"/>
      <c r="W366" s="23"/>
      <c r="X366" s="23"/>
    </row>
    <row r="367" ht="15.75" customHeight="1">
      <c r="D367" s="19"/>
      <c r="E367" s="20"/>
      <c r="F367" s="20"/>
      <c r="G367" s="19"/>
      <c r="I367" s="20"/>
      <c r="J367" s="20"/>
      <c r="O367" s="21"/>
      <c r="P367" s="21"/>
      <c r="U367" s="23"/>
      <c r="V367" s="23"/>
      <c r="W367" s="23"/>
      <c r="X367" s="23"/>
    </row>
    <row r="368" ht="15.75" customHeight="1">
      <c r="D368" s="19"/>
      <c r="E368" s="20"/>
      <c r="F368" s="20"/>
      <c r="G368" s="19"/>
      <c r="I368" s="20"/>
      <c r="J368" s="20"/>
      <c r="O368" s="21"/>
      <c r="P368" s="21"/>
      <c r="U368" s="23"/>
      <c r="V368" s="23"/>
      <c r="W368" s="23"/>
      <c r="X368" s="23"/>
    </row>
    <row r="369" ht="15.75" customHeight="1">
      <c r="D369" s="19"/>
      <c r="E369" s="20"/>
      <c r="F369" s="20"/>
      <c r="G369" s="19"/>
      <c r="I369" s="20"/>
      <c r="J369" s="20"/>
      <c r="O369" s="21"/>
      <c r="P369" s="21"/>
      <c r="U369" s="23"/>
      <c r="V369" s="23"/>
      <c r="W369" s="23"/>
      <c r="X369" s="23"/>
    </row>
    <row r="370" ht="15.75" customHeight="1">
      <c r="D370" s="19"/>
      <c r="E370" s="20"/>
      <c r="F370" s="20"/>
      <c r="G370" s="19"/>
      <c r="I370" s="20"/>
      <c r="J370" s="20"/>
      <c r="O370" s="21"/>
      <c r="P370" s="21"/>
      <c r="U370" s="23"/>
      <c r="V370" s="23"/>
      <c r="W370" s="23"/>
      <c r="X370" s="23"/>
    </row>
    <row r="371" ht="15.75" customHeight="1">
      <c r="D371" s="19"/>
      <c r="E371" s="20"/>
      <c r="F371" s="20"/>
      <c r="G371" s="19"/>
      <c r="I371" s="20"/>
      <c r="J371" s="20"/>
      <c r="O371" s="21"/>
      <c r="P371" s="21"/>
      <c r="U371" s="23"/>
      <c r="V371" s="23"/>
      <c r="W371" s="23"/>
      <c r="X371" s="23"/>
    </row>
    <row r="372" ht="15.75" customHeight="1">
      <c r="D372" s="19"/>
      <c r="E372" s="20"/>
      <c r="F372" s="20"/>
      <c r="G372" s="19"/>
      <c r="I372" s="20"/>
      <c r="J372" s="20"/>
      <c r="O372" s="21"/>
      <c r="P372" s="21"/>
      <c r="U372" s="23"/>
      <c r="V372" s="23"/>
      <c r="W372" s="23"/>
      <c r="X372" s="23"/>
    </row>
    <row r="373" ht="15.75" customHeight="1">
      <c r="D373" s="19"/>
      <c r="E373" s="20"/>
      <c r="F373" s="20"/>
      <c r="G373" s="19"/>
      <c r="I373" s="20"/>
      <c r="J373" s="20"/>
      <c r="O373" s="21"/>
      <c r="P373" s="21"/>
      <c r="U373" s="23"/>
      <c r="V373" s="23"/>
      <c r="W373" s="23"/>
      <c r="X373" s="23"/>
    </row>
    <row r="374" ht="15.75" customHeight="1">
      <c r="D374" s="19"/>
      <c r="E374" s="20"/>
      <c r="F374" s="20"/>
      <c r="G374" s="19"/>
      <c r="I374" s="20"/>
      <c r="J374" s="20"/>
      <c r="O374" s="21"/>
      <c r="P374" s="21"/>
      <c r="U374" s="23"/>
      <c r="V374" s="23"/>
      <c r="W374" s="23"/>
      <c r="X374" s="23"/>
    </row>
    <row r="375" ht="15.75" customHeight="1">
      <c r="D375" s="19"/>
      <c r="E375" s="20"/>
      <c r="F375" s="20"/>
      <c r="G375" s="19"/>
      <c r="I375" s="20"/>
      <c r="J375" s="20"/>
      <c r="O375" s="21"/>
      <c r="P375" s="21"/>
      <c r="U375" s="23"/>
      <c r="V375" s="23"/>
      <c r="W375" s="23"/>
      <c r="X375" s="23"/>
    </row>
    <row r="376" ht="15.75" customHeight="1">
      <c r="D376" s="19"/>
      <c r="E376" s="20"/>
      <c r="F376" s="20"/>
      <c r="G376" s="19"/>
      <c r="I376" s="20"/>
      <c r="J376" s="20"/>
      <c r="O376" s="21"/>
      <c r="P376" s="21"/>
      <c r="U376" s="23"/>
      <c r="V376" s="23"/>
      <c r="W376" s="23"/>
      <c r="X376" s="23"/>
    </row>
    <row r="377" ht="15.75" customHeight="1">
      <c r="D377" s="19"/>
      <c r="E377" s="20"/>
      <c r="F377" s="20"/>
      <c r="G377" s="19"/>
      <c r="I377" s="20"/>
      <c r="J377" s="20"/>
      <c r="O377" s="21"/>
      <c r="P377" s="21"/>
      <c r="U377" s="23"/>
      <c r="V377" s="23"/>
      <c r="W377" s="23"/>
      <c r="X377" s="23"/>
    </row>
    <row r="378" ht="15.75" customHeight="1">
      <c r="D378" s="19"/>
      <c r="E378" s="20"/>
      <c r="F378" s="20"/>
      <c r="G378" s="19"/>
      <c r="I378" s="20"/>
      <c r="J378" s="20"/>
      <c r="O378" s="21"/>
      <c r="P378" s="21"/>
      <c r="U378" s="23"/>
      <c r="V378" s="23"/>
      <c r="W378" s="23"/>
      <c r="X378" s="23"/>
    </row>
    <row r="379" ht="15.75" customHeight="1">
      <c r="D379" s="19"/>
      <c r="E379" s="20"/>
      <c r="F379" s="20"/>
      <c r="G379" s="19"/>
      <c r="I379" s="20"/>
      <c r="J379" s="20"/>
      <c r="O379" s="21"/>
      <c r="P379" s="21"/>
      <c r="U379" s="23"/>
      <c r="V379" s="23"/>
      <c r="W379" s="23"/>
      <c r="X379" s="23"/>
    </row>
    <row r="380" ht="15.75" customHeight="1">
      <c r="D380" s="19"/>
      <c r="E380" s="20"/>
      <c r="F380" s="20"/>
      <c r="G380" s="19"/>
      <c r="I380" s="20"/>
      <c r="J380" s="20"/>
      <c r="O380" s="21"/>
      <c r="P380" s="21"/>
      <c r="U380" s="23"/>
      <c r="V380" s="23"/>
      <c r="W380" s="23"/>
      <c r="X380" s="23"/>
    </row>
    <row r="381" ht="15.75" customHeight="1">
      <c r="D381" s="19"/>
      <c r="E381" s="20"/>
      <c r="F381" s="20"/>
      <c r="G381" s="19"/>
      <c r="I381" s="20"/>
      <c r="J381" s="20"/>
      <c r="O381" s="21"/>
      <c r="P381" s="21"/>
      <c r="U381" s="23"/>
      <c r="V381" s="23"/>
      <c r="W381" s="23"/>
      <c r="X381" s="23"/>
    </row>
    <row r="382" ht="15.75" customHeight="1">
      <c r="D382" s="19"/>
      <c r="E382" s="20"/>
      <c r="F382" s="20"/>
      <c r="G382" s="19"/>
      <c r="I382" s="20"/>
      <c r="J382" s="20"/>
      <c r="O382" s="21"/>
      <c r="P382" s="21"/>
      <c r="U382" s="23"/>
      <c r="V382" s="23"/>
      <c r="W382" s="23"/>
      <c r="X382" s="23"/>
    </row>
    <row r="383" ht="15.75" customHeight="1">
      <c r="D383" s="19"/>
      <c r="E383" s="20"/>
      <c r="F383" s="20"/>
      <c r="G383" s="19"/>
      <c r="I383" s="20"/>
      <c r="J383" s="20"/>
      <c r="O383" s="21"/>
      <c r="P383" s="21"/>
      <c r="U383" s="23"/>
      <c r="V383" s="23"/>
      <c r="W383" s="23"/>
      <c r="X383" s="23"/>
    </row>
    <row r="384" ht="15.75" customHeight="1">
      <c r="D384" s="19"/>
      <c r="E384" s="20"/>
      <c r="F384" s="20"/>
      <c r="G384" s="19"/>
      <c r="I384" s="20"/>
      <c r="J384" s="20"/>
      <c r="O384" s="21"/>
      <c r="P384" s="21"/>
      <c r="U384" s="23"/>
      <c r="V384" s="23"/>
      <c r="W384" s="23"/>
      <c r="X384" s="23"/>
    </row>
    <row r="385" ht="15.75" customHeight="1">
      <c r="D385" s="19"/>
      <c r="E385" s="20"/>
      <c r="F385" s="20"/>
      <c r="G385" s="19"/>
      <c r="I385" s="20"/>
      <c r="J385" s="20"/>
      <c r="O385" s="21"/>
      <c r="P385" s="21"/>
      <c r="U385" s="23"/>
      <c r="V385" s="23"/>
      <c r="W385" s="23"/>
      <c r="X385" s="23"/>
    </row>
    <row r="386" ht="15.75" customHeight="1">
      <c r="D386" s="19"/>
      <c r="E386" s="20"/>
      <c r="F386" s="20"/>
      <c r="G386" s="19"/>
      <c r="I386" s="20"/>
      <c r="J386" s="20"/>
      <c r="O386" s="21"/>
      <c r="P386" s="21"/>
      <c r="U386" s="23"/>
      <c r="V386" s="23"/>
      <c r="W386" s="23"/>
      <c r="X386" s="23"/>
    </row>
    <row r="387" ht="15.75" customHeight="1">
      <c r="D387" s="19"/>
      <c r="E387" s="20"/>
      <c r="F387" s="20"/>
      <c r="G387" s="19"/>
      <c r="I387" s="20"/>
      <c r="J387" s="20"/>
      <c r="O387" s="21"/>
      <c r="P387" s="21"/>
      <c r="U387" s="23"/>
      <c r="V387" s="23"/>
      <c r="W387" s="23"/>
      <c r="X387" s="23"/>
    </row>
    <row r="388" ht="15.75" customHeight="1">
      <c r="D388" s="19"/>
      <c r="E388" s="20"/>
      <c r="F388" s="20"/>
      <c r="G388" s="19"/>
      <c r="I388" s="20"/>
      <c r="J388" s="20"/>
      <c r="O388" s="21"/>
      <c r="P388" s="21"/>
      <c r="U388" s="23"/>
      <c r="V388" s="23"/>
      <c r="W388" s="23"/>
      <c r="X388" s="23"/>
    </row>
    <row r="389" ht="15.75" customHeight="1">
      <c r="D389" s="19"/>
      <c r="E389" s="20"/>
      <c r="F389" s="20"/>
      <c r="G389" s="19"/>
      <c r="I389" s="20"/>
      <c r="J389" s="20"/>
      <c r="O389" s="21"/>
      <c r="P389" s="21"/>
      <c r="U389" s="23"/>
      <c r="V389" s="23"/>
      <c r="W389" s="23"/>
      <c r="X389" s="23"/>
    </row>
    <row r="390" ht="15.75" customHeight="1">
      <c r="D390" s="19"/>
      <c r="E390" s="20"/>
      <c r="F390" s="20"/>
      <c r="G390" s="19"/>
      <c r="I390" s="20"/>
      <c r="J390" s="20"/>
      <c r="O390" s="21"/>
      <c r="P390" s="21"/>
      <c r="U390" s="23"/>
      <c r="V390" s="23"/>
      <c r="W390" s="23"/>
      <c r="X390" s="23"/>
    </row>
    <row r="391" ht="15.75" customHeight="1">
      <c r="D391" s="19"/>
      <c r="E391" s="20"/>
      <c r="F391" s="20"/>
      <c r="G391" s="19"/>
      <c r="I391" s="20"/>
      <c r="J391" s="20"/>
      <c r="O391" s="21"/>
      <c r="P391" s="21"/>
      <c r="U391" s="23"/>
      <c r="V391" s="23"/>
      <c r="W391" s="23"/>
      <c r="X391" s="23"/>
    </row>
    <row r="392" ht="15.75" customHeight="1">
      <c r="D392" s="19"/>
      <c r="E392" s="20"/>
      <c r="F392" s="20"/>
      <c r="G392" s="19"/>
      <c r="I392" s="20"/>
      <c r="J392" s="20"/>
      <c r="O392" s="21"/>
      <c r="P392" s="21"/>
      <c r="U392" s="23"/>
      <c r="V392" s="23"/>
      <c r="W392" s="23"/>
      <c r="X392" s="23"/>
    </row>
    <row r="393" ht="15.75" customHeight="1">
      <c r="D393" s="19"/>
      <c r="E393" s="20"/>
      <c r="F393" s="20"/>
      <c r="G393" s="19"/>
      <c r="I393" s="20"/>
      <c r="J393" s="20"/>
      <c r="O393" s="21"/>
      <c r="P393" s="21"/>
      <c r="U393" s="23"/>
      <c r="V393" s="23"/>
      <c r="W393" s="23"/>
      <c r="X393" s="23"/>
    </row>
    <row r="394" ht="15.75" customHeight="1">
      <c r="D394" s="19"/>
      <c r="E394" s="20"/>
      <c r="F394" s="20"/>
      <c r="G394" s="19"/>
      <c r="I394" s="20"/>
      <c r="J394" s="20"/>
      <c r="O394" s="21"/>
      <c r="P394" s="21"/>
      <c r="U394" s="23"/>
      <c r="V394" s="23"/>
      <c r="W394" s="23"/>
      <c r="X394" s="23"/>
    </row>
    <row r="395" ht="15.75" customHeight="1">
      <c r="D395" s="19"/>
      <c r="E395" s="20"/>
      <c r="F395" s="20"/>
      <c r="G395" s="19"/>
      <c r="I395" s="20"/>
      <c r="J395" s="20"/>
      <c r="O395" s="21"/>
      <c r="P395" s="21"/>
      <c r="U395" s="23"/>
      <c r="V395" s="23"/>
      <c r="W395" s="23"/>
      <c r="X395" s="23"/>
    </row>
    <row r="396" ht="15.75" customHeight="1">
      <c r="D396" s="19"/>
      <c r="E396" s="20"/>
      <c r="F396" s="20"/>
      <c r="G396" s="19"/>
      <c r="I396" s="20"/>
      <c r="J396" s="20"/>
      <c r="O396" s="21"/>
      <c r="P396" s="21"/>
      <c r="U396" s="23"/>
      <c r="V396" s="23"/>
      <c r="W396" s="23"/>
      <c r="X396" s="23"/>
    </row>
    <row r="397" ht="15.75" customHeight="1">
      <c r="D397" s="19"/>
      <c r="E397" s="20"/>
      <c r="F397" s="20"/>
      <c r="G397" s="19"/>
      <c r="I397" s="20"/>
      <c r="J397" s="20"/>
      <c r="O397" s="21"/>
      <c r="P397" s="21"/>
      <c r="U397" s="23"/>
      <c r="V397" s="23"/>
      <c r="W397" s="23"/>
      <c r="X397" s="23"/>
    </row>
    <row r="398" ht="15.75" customHeight="1">
      <c r="D398" s="19"/>
      <c r="E398" s="20"/>
      <c r="F398" s="20"/>
      <c r="G398" s="19"/>
      <c r="I398" s="20"/>
      <c r="J398" s="20"/>
      <c r="O398" s="21"/>
      <c r="P398" s="21"/>
      <c r="U398" s="23"/>
      <c r="V398" s="23"/>
      <c r="W398" s="23"/>
      <c r="X398" s="23"/>
    </row>
    <row r="399" ht="15.75" customHeight="1">
      <c r="D399" s="19"/>
      <c r="E399" s="20"/>
      <c r="F399" s="20"/>
      <c r="G399" s="19"/>
      <c r="I399" s="20"/>
      <c r="J399" s="20"/>
      <c r="O399" s="21"/>
      <c r="P399" s="21"/>
      <c r="U399" s="23"/>
      <c r="V399" s="23"/>
      <c r="W399" s="23"/>
      <c r="X399" s="23"/>
    </row>
    <row r="400" ht="15.75" customHeight="1">
      <c r="D400" s="19"/>
      <c r="E400" s="20"/>
      <c r="F400" s="20"/>
      <c r="G400" s="19"/>
      <c r="I400" s="20"/>
      <c r="J400" s="20"/>
      <c r="O400" s="21"/>
      <c r="P400" s="21"/>
      <c r="U400" s="23"/>
      <c r="V400" s="23"/>
      <c r="W400" s="23"/>
      <c r="X400" s="23"/>
    </row>
    <row r="401" ht="15.75" customHeight="1">
      <c r="D401" s="19"/>
      <c r="E401" s="20"/>
      <c r="F401" s="20"/>
      <c r="G401" s="19"/>
      <c r="I401" s="20"/>
      <c r="J401" s="20"/>
      <c r="O401" s="21"/>
      <c r="P401" s="21"/>
      <c r="U401" s="23"/>
      <c r="V401" s="23"/>
      <c r="W401" s="23"/>
      <c r="X401" s="23"/>
    </row>
    <row r="402" ht="15.75" customHeight="1">
      <c r="D402" s="19"/>
      <c r="E402" s="20"/>
      <c r="F402" s="20"/>
      <c r="G402" s="19"/>
      <c r="I402" s="20"/>
      <c r="J402" s="20"/>
      <c r="O402" s="21"/>
      <c r="P402" s="21"/>
      <c r="U402" s="23"/>
      <c r="V402" s="23"/>
      <c r="W402" s="23"/>
      <c r="X402" s="23"/>
    </row>
    <row r="403" ht="15.75" customHeight="1">
      <c r="D403" s="19"/>
      <c r="E403" s="20"/>
      <c r="F403" s="20"/>
      <c r="G403" s="19"/>
      <c r="I403" s="20"/>
      <c r="J403" s="20"/>
      <c r="O403" s="21"/>
      <c r="P403" s="21"/>
      <c r="U403" s="23"/>
      <c r="V403" s="23"/>
      <c r="W403" s="23"/>
      <c r="X403" s="23"/>
    </row>
    <row r="404" ht="15.75" customHeight="1">
      <c r="D404" s="19"/>
      <c r="E404" s="20"/>
      <c r="F404" s="20"/>
      <c r="G404" s="19"/>
      <c r="I404" s="20"/>
      <c r="J404" s="20"/>
      <c r="O404" s="21"/>
      <c r="P404" s="21"/>
      <c r="U404" s="23"/>
      <c r="V404" s="23"/>
      <c r="W404" s="23"/>
      <c r="X404" s="23"/>
    </row>
    <row r="405" ht="15.75" customHeight="1">
      <c r="D405" s="19"/>
      <c r="E405" s="20"/>
      <c r="F405" s="20"/>
      <c r="G405" s="19"/>
      <c r="I405" s="20"/>
      <c r="J405" s="20"/>
      <c r="O405" s="21"/>
      <c r="P405" s="21"/>
      <c r="U405" s="23"/>
      <c r="V405" s="23"/>
      <c r="W405" s="23"/>
      <c r="X405" s="23"/>
    </row>
    <row r="406" ht="15.75" customHeight="1">
      <c r="D406" s="19"/>
      <c r="E406" s="20"/>
      <c r="F406" s="20"/>
      <c r="G406" s="19"/>
      <c r="I406" s="20"/>
      <c r="J406" s="20"/>
      <c r="O406" s="21"/>
      <c r="P406" s="21"/>
      <c r="U406" s="23"/>
      <c r="V406" s="23"/>
      <c r="W406" s="23"/>
      <c r="X406" s="23"/>
    </row>
    <row r="407" ht="15.75" customHeight="1">
      <c r="D407" s="19"/>
      <c r="E407" s="20"/>
      <c r="F407" s="20"/>
      <c r="G407" s="19"/>
      <c r="I407" s="20"/>
      <c r="J407" s="20"/>
      <c r="O407" s="21"/>
      <c r="P407" s="21"/>
      <c r="U407" s="23"/>
      <c r="V407" s="23"/>
      <c r="W407" s="23"/>
      <c r="X407" s="23"/>
    </row>
    <row r="408" ht="15.75" customHeight="1">
      <c r="D408" s="19"/>
      <c r="E408" s="20"/>
      <c r="F408" s="20"/>
      <c r="G408" s="19"/>
      <c r="I408" s="20"/>
      <c r="J408" s="20"/>
      <c r="O408" s="21"/>
      <c r="P408" s="21"/>
      <c r="U408" s="23"/>
      <c r="V408" s="23"/>
      <c r="W408" s="23"/>
      <c r="X408" s="23"/>
    </row>
    <row r="409" ht="15.75" customHeight="1">
      <c r="D409" s="19"/>
      <c r="E409" s="20"/>
      <c r="F409" s="20"/>
      <c r="G409" s="19"/>
      <c r="I409" s="20"/>
      <c r="J409" s="20"/>
      <c r="O409" s="21"/>
      <c r="P409" s="21"/>
      <c r="U409" s="23"/>
      <c r="V409" s="23"/>
      <c r="W409" s="23"/>
      <c r="X409" s="23"/>
    </row>
    <row r="410" ht="15.75" customHeight="1">
      <c r="D410" s="19"/>
      <c r="E410" s="20"/>
      <c r="F410" s="20"/>
      <c r="G410" s="19"/>
      <c r="I410" s="20"/>
      <c r="J410" s="20"/>
      <c r="O410" s="21"/>
      <c r="P410" s="21"/>
      <c r="U410" s="23"/>
      <c r="V410" s="23"/>
      <c r="W410" s="23"/>
      <c r="X410" s="23"/>
    </row>
    <row r="411" ht="15.75" customHeight="1">
      <c r="D411" s="19"/>
      <c r="E411" s="20"/>
      <c r="F411" s="20"/>
      <c r="G411" s="19"/>
      <c r="I411" s="20"/>
      <c r="J411" s="20"/>
      <c r="O411" s="21"/>
      <c r="P411" s="21"/>
      <c r="U411" s="23"/>
      <c r="V411" s="23"/>
      <c r="W411" s="23"/>
      <c r="X411" s="23"/>
    </row>
    <row r="412" ht="15.75" customHeight="1">
      <c r="D412" s="19"/>
      <c r="E412" s="20"/>
      <c r="F412" s="20"/>
      <c r="G412" s="19"/>
      <c r="I412" s="20"/>
      <c r="J412" s="20"/>
      <c r="O412" s="21"/>
      <c r="P412" s="21"/>
      <c r="U412" s="23"/>
      <c r="V412" s="23"/>
      <c r="W412" s="23"/>
      <c r="X412" s="23"/>
    </row>
    <row r="413" ht="15.75" customHeight="1">
      <c r="D413" s="19"/>
      <c r="E413" s="20"/>
      <c r="F413" s="20"/>
      <c r="G413" s="19"/>
      <c r="I413" s="20"/>
      <c r="J413" s="20"/>
      <c r="O413" s="21"/>
      <c r="P413" s="21"/>
      <c r="U413" s="23"/>
      <c r="V413" s="23"/>
      <c r="W413" s="23"/>
      <c r="X413" s="23"/>
    </row>
    <row r="414" ht="15.75" customHeight="1">
      <c r="D414" s="19"/>
      <c r="E414" s="20"/>
      <c r="F414" s="20"/>
      <c r="G414" s="19"/>
      <c r="I414" s="20"/>
      <c r="J414" s="20"/>
      <c r="O414" s="21"/>
      <c r="P414" s="21"/>
      <c r="U414" s="23"/>
      <c r="V414" s="23"/>
      <c r="W414" s="23"/>
      <c r="X414" s="23"/>
    </row>
    <row r="415" ht="15.75" customHeight="1">
      <c r="D415" s="19"/>
      <c r="E415" s="20"/>
      <c r="F415" s="20"/>
      <c r="G415" s="19"/>
      <c r="I415" s="20"/>
      <c r="J415" s="20"/>
      <c r="O415" s="21"/>
      <c r="P415" s="21"/>
      <c r="U415" s="23"/>
      <c r="V415" s="23"/>
      <c r="W415" s="23"/>
      <c r="X415" s="23"/>
    </row>
    <row r="416" ht="15.75" customHeight="1">
      <c r="D416" s="19"/>
      <c r="E416" s="20"/>
      <c r="F416" s="20"/>
      <c r="G416" s="19"/>
      <c r="I416" s="20"/>
      <c r="J416" s="20"/>
      <c r="O416" s="21"/>
      <c r="P416" s="21"/>
      <c r="U416" s="23"/>
      <c r="V416" s="23"/>
      <c r="W416" s="23"/>
      <c r="X416" s="23"/>
    </row>
    <row r="417" ht="15.75" customHeight="1">
      <c r="D417" s="19"/>
      <c r="E417" s="20"/>
      <c r="F417" s="20"/>
      <c r="G417" s="19"/>
      <c r="I417" s="20"/>
      <c r="J417" s="20"/>
      <c r="O417" s="21"/>
      <c r="P417" s="21"/>
      <c r="U417" s="23"/>
      <c r="V417" s="23"/>
      <c r="W417" s="23"/>
      <c r="X417" s="23"/>
    </row>
    <row r="418" ht="15.75" customHeight="1">
      <c r="D418" s="19"/>
      <c r="E418" s="20"/>
      <c r="F418" s="20"/>
      <c r="G418" s="19"/>
      <c r="I418" s="20"/>
      <c r="J418" s="20"/>
      <c r="O418" s="21"/>
      <c r="P418" s="21"/>
      <c r="U418" s="23"/>
      <c r="V418" s="23"/>
      <c r="W418" s="23"/>
      <c r="X418" s="23"/>
    </row>
    <row r="419" ht="15.75" customHeight="1">
      <c r="D419" s="19"/>
      <c r="E419" s="20"/>
      <c r="F419" s="20"/>
      <c r="G419" s="19"/>
      <c r="I419" s="20"/>
      <c r="J419" s="20"/>
      <c r="O419" s="21"/>
      <c r="P419" s="21"/>
      <c r="U419" s="23"/>
      <c r="V419" s="23"/>
      <c r="W419" s="23"/>
      <c r="X419" s="23"/>
    </row>
    <row r="420" ht="15.75" customHeight="1">
      <c r="D420" s="19"/>
      <c r="E420" s="20"/>
      <c r="F420" s="20"/>
      <c r="G420" s="19"/>
      <c r="I420" s="20"/>
      <c r="J420" s="20"/>
      <c r="O420" s="21"/>
      <c r="P420" s="21"/>
      <c r="U420" s="23"/>
      <c r="V420" s="23"/>
      <c r="W420" s="23"/>
      <c r="X420" s="23"/>
    </row>
    <row r="421" ht="15.75" customHeight="1">
      <c r="D421" s="19"/>
      <c r="E421" s="20"/>
      <c r="F421" s="20"/>
      <c r="G421" s="19"/>
      <c r="I421" s="20"/>
      <c r="J421" s="20"/>
      <c r="O421" s="21"/>
      <c r="P421" s="21"/>
      <c r="U421" s="23"/>
      <c r="V421" s="23"/>
      <c r="W421" s="23"/>
      <c r="X421" s="23"/>
    </row>
    <row r="422" ht="15.75" customHeight="1">
      <c r="D422" s="19"/>
      <c r="E422" s="20"/>
      <c r="F422" s="20"/>
      <c r="G422" s="19"/>
      <c r="I422" s="20"/>
      <c r="J422" s="20"/>
      <c r="O422" s="21"/>
      <c r="P422" s="21"/>
      <c r="U422" s="23"/>
      <c r="V422" s="23"/>
      <c r="W422" s="23"/>
      <c r="X422" s="23"/>
    </row>
    <row r="423" ht="15.75" customHeight="1">
      <c r="D423" s="19"/>
      <c r="E423" s="20"/>
      <c r="F423" s="20"/>
      <c r="G423" s="19"/>
      <c r="I423" s="20"/>
      <c r="J423" s="20"/>
      <c r="O423" s="21"/>
      <c r="P423" s="21"/>
      <c r="U423" s="23"/>
      <c r="V423" s="23"/>
      <c r="W423" s="23"/>
      <c r="X423" s="23"/>
    </row>
    <row r="424" ht="15.75" customHeight="1">
      <c r="D424" s="19"/>
      <c r="E424" s="20"/>
      <c r="F424" s="20"/>
      <c r="G424" s="19"/>
      <c r="I424" s="20"/>
      <c r="J424" s="20"/>
      <c r="O424" s="21"/>
      <c r="P424" s="21"/>
      <c r="U424" s="23"/>
      <c r="V424" s="23"/>
      <c r="W424" s="23"/>
      <c r="X424" s="23"/>
    </row>
    <row r="425" ht="15.75" customHeight="1">
      <c r="D425" s="19"/>
      <c r="E425" s="20"/>
      <c r="F425" s="20"/>
      <c r="G425" s="19"/>
      <c r="I425" s="20"/>
      <c r="J425" s="20"/>
      <c r="O425" s="21"/>
      <c r="P425" s="21"/>
      <c r="U425" s="23"/>
      <c r="V425" s="23"/>
      <c r="W425" s="23"/>
      <c r="X425" s="23"/>
    </row>
    <row r="426" ht="15.75" customHeight="1">
      <c r="D426" s="19"/>
      <c r="E426" s="20"/>
      <c r="F426" s="20"/>
      <c r="G426" s="19"/>
      <c r="I426" s="20"/>
      <c r="J426" s="20"/>
      <c r="O426" s="21"/>
      <c r="P426" s="21"/>
      <c r="U426" s="23"/>
      <c r="V426" s="23"/>
      <c r="W426" s="23"/>
      <c r="X426" s="23"/>
    </row>
    <row r="427" ht="15.75" customHeight="1">
      <c r="D427" s="19"/>
      <c r="E427" s="20"/>
      <c r="F427" s="20"/>
      <c r="G427" s="19"/>
      <c r="I427" s="20"/>
      <c r="J427" s="20"/>
      <c r="O427" s="21"/>
      <c r="P427" s="21"/>
      <c r="U427" s="23"/>
      <c r="V427" s="23"/>
      <c r="W427" s="23"/>
      <c r="X427" s="23"/>
    </row>
    <row r="428" ht="15.75" customHeight="1">
      <c r="D428" s="19"/>
      <c r="E428" s="20"/>
      <c r="F428" s="20"/>
      <c r="G428" s="19"/>
      <c r="I428" s="20"/>
      <c r="J428" s="20"/>
      <c r="O428" s="21"/>
      <c r="P428" s="21"/>
      <c r="U428" s="23"/>
      <c r="V428" s="23"/>
      <c r="W428" s="23"/>
      <c r="X428" s="23"/>
    </row>
    <row r="429" ht="15.75" customHeight="1">
      <c r="D429" s="19"/>
      <c r="E429" s="20"/>
      <c r="F429" s="20"/>
      <c r="G429" s="19"/>
      <c r="I429" s="20"/>
      <c r="J429" s="20"/>
      <c r="O429" s="21"/>
      <c r="P429" s="21"/>
      <c r="U429" s="23"/>
      <c r="V429" s="23"/>
      <c r="W429" s="23"/>
      <c r="X429" s="23"/>
    </row>
    <row r="430" ht="15.75" customHeight="1">
      <c r="D430" s="19"/>
      <c r="E430" s="20"/>
      <c r="F430" s="20"/>
      <c r="G430" s="19"/>
      <c r="I430" s="20"/>
      <c r="J430" s="20"/>
      <c r="O430" s="21"/>
      <c r="P430" s="21"/>
      <c r="U430" s="23"/>
      <c r="V430" s="23"/>
      <c r="W430" s="23"/>
      <c r="X430" s="23"/>
    </row>
    <row r="431" ht="15.75" customHeight="1">
      <c r="D431" s="19"/>
      <c r="E431" s="20"/>
      <c r="F431" s="20"/>
      <c r="G431" s="19"/>
      <c r="I431" s="20"/>
      <c r="J431" s="20"/>
      <c r="O431" s="21"/>
      <c r="P431" s="21"/>
      <c r="U431" s="23"/>
      <c r="V431" s="23"/>
      <c r="W431" s="23"/>
      <c r="X431" s="23"/>
    </row>
    <row r="432" ht="15.75" customHeight="1">
      <c r="D432" s="19"/>
      <c r="E432" s="20"/>
      <c r="F432" s="20"/>
      <c r="G432" s="19"/>
      <c r="I432" s="20"/>
      <c r="J432" s="20"/>
      <c r="O432" s="21"/>
      <c r="P432" s="21"/>
      <c r="U432" s="23"/>
      <c r="V432" s="23"/>
      <c r="W432" s="23"/>
      <c r="X432" s="23"/>
    </row>
    <row r="433" ht="15.75" customHeight="1">
      <c r="D433" s="19"/>
      <c r="E433" s="20"/>
      <c r="F433" s="20"/>
      <c r="G433" s="19"/>
      <c r="I433" s="20"/>
      <c r="J433" s="20"/>
      <c r="O433" s="21"/>
      <c r="P433" s="21"/>
      <c r="U433" s="23"/>
      <c r="V433" s="23"/>
      <c r="W433" s="23"/>
      <c r="X433" s="23"/>
    </row>
    <row r="434" ht="15.75" customHeight="1">
      <c r="D434" s="19"/>
      <c r="E434" s="20"/>
      <c r="F434" s="20"/>
      <c r="G434" s="19"/>
      <c r="I434" s="20"/>
      <c r="J434" s="20"/>
      <c r="O434" s="21"/>
      <c r="P434" s="21"/>
      <c r="U434" s="23"/>
      <c r="V434" s="23"/>
      <c r="W434" s="23"/>
      <c r="X434" s="23"/>
    </row>
    <row r="435" ht="15.75" customHeight="1">
      <c r="D435" s="19"/>
      <c r="E435" s="20"/>
      <c r="F435" s="20"/>
      <c r="G435" s="19"/>
      <c r="I435" s="20"/>
      <c r="J435" s="20"/>
      <c r="O435" s="21"/>
      <c r="P435" s="21"/>
      <c r="U435" s="23"/>
      <c r="V435" s="23"/>
      <c r="W435" s="23"/>
      <c r="X435" s="23"/>
    </row>
    <row r="436" ht="15.75" customHeight="1">
      <c r="D436" s="19"/>
      <c r="E436" s="20"/>
      <c r="F436" s="20"/>
      <c r="G436" s="19"/>
      <c r="I436" s="20"/>
      <c r="J436" s="20"/>
      <c r="O436" s="21"/>
      <c r="P436" s="21"/>
      <c r="U436" s="23"/>
      <c r="V436" s="23"/>
      <c r="W436" s="23"/>
      <c r="X436" s="23"/>
    </row>
    <row r="437" ht="15.75" customHeight="1">
      <c r="D437" s="19"/>
      <c r="E437" s="20"/>
      <c r="F437" s="20"/>
      <c r="G437" s="19"/>
      <c r="I437" s="20"/>
      <c r="J437" s="20"/>
      <c r="O437" s="21"/>
      <c r="P437" s="21"/>
      <c r="U437" s="23"/>
      <c r="V437" s="23"/>
      <c r="W437" s="23"/>
      <c r="X437" s="23"/>
    </row>
    <row r="438" ht="15.75" customHeight="1">
      <c r="D438" s="19"/>
      <c r="E438" s="20"/>
      <c r="F438" s="20"/>
      <c r="G438" s="19"/>
      <c r="I438" s="20"/>
      <c r="J438" s="20"/>
      <c r="O438" s="21"/>
      <c r="P438" s="21"/>
      <c r="U438" s="23"/>
      <c r="V438" s="23"/>
      <c r="W438" s="23"/>
      <c r="X438" s="23"/>
    </row>
    <row r="439" ht="15.75" customHeight="1">
      <c r="D439" s="19"/>
      <c r="E439" s="20"/>
      <c r="F439" s="20"/>
      <c r="G439" s="19"/>
      <c r="I439" s="20"/>
      <c r="J439" s="20"/>
      <c r="O439" s="21"/>
      <c r="P439" s="21"/>
      <c r="U439" s="23"/>
      <c r="V439" s="23"/>
      <c r="W439" s="23"/>
      <c r="X439" s="23"/>
    </row>
    <row r="440" ht="15.75" customHeight="1">
      <c r="D440" s="19"/>
      <c r="E440" s="20"/>
      <c r="F440" s="20"/>
      <c r="G440" s="19"/>
      <c r="I440" s="20"/>
      <c r="J440" s="20"/>
      <c r="O440" s="21"/>
      <c r="P440" s="21"/>
      <c r="U440" s="23"/>
      <c r="V440" s="23"/>
      <c r="W440" s="23"/>
      <c r="X440" s="23"/>
    </row>
    <row r="441" ht="15.75" customHeight="1">
      <c r="D441" s="19"/>
      <c r="E441" s="20"/>
      <c r="F441" s="20"/>
      <c r="G441" s="19"/>
      <c r="I441" s="20"/>
      <c r="J441" s="20"/>
      <c r="O441" s="21"/>
      <c r="P441" s="21"/>
      <c r="U441" s="23"/>
      <c r="V441" s="23"/>
      <c r="W441" s="23"/>
      <c r="X441" s="23"/>
    </row>
    <row r="442" ht="15.75" customHeight="1">
      <c r="D442" s="19"/>
      <c r="E442" s="20"/>
      <c r="F442" s="20"/>
      <c r="G442" s="19"/>
      <c r="I442" s="20"/>
      <c r="J442" s="20"/>
      <c r="O442" s="21"/>
      <c r="P442" s="21"/>
      <c r="U442" s="23"/>
      <c r="V442" s="23"/>
      <c r="W442" s="23"/>
      <c r="X442" s="23"/>
    </row>
    <row r="443" ht="15.75" customHeight="1">
      <c r="D443" s="19"/>
      <c r="E443" s="20"/>
      <c r="F443" s="20"/>
      <c r="G443" s="19"/>
      <c r="I443" s="20"/>
      <c r="J443" s="20"/>
      <c r="O443" s="21"/>
      <c r="P443" s="21"/>
      <c r="U443" s="23"/>
      <c r="V443" s="23"/>
      <c r="W443" s="23"/>
      <c r="X443" s="23"/>
    </row>
    <row r="444" ht="15.75" customHeight="1">
      <c r="D444" s="19"/>
      <c r="E444" s="20"/>
      <c r="F444" s="20"/>
      <c r="G444" s="19"/>
      <c r="I444" s="20"/>
      <c r="J444" s="20"/>
      <c r="O444" s="21"/>
      <c r="P444" s="21"/>
      <c r="U444" s="23"/>
      <c r="V444" s="23"/>
      <c r="W444" s="23"/>
      <c r="X444" s="23"/>
    </row>
    <row r="445" ht="15.75" customHeight="1">
      <c r="D445" s="19"/>
      <c r="E445" s="20"/>
      <c r="F445" s="20"/>
      <c r="G445" s="19"/>
      <c r="I445" s="20"/>
      <c r="J445" s="20"/>
      <c r="O445" s="21"/>
      <c r="P445" s="21"/>
      <c r="U445" s="23"/>
      <c r="V445" s="23"/>
      <c r="W445" s="23"/>
      <c r="X445" s="23"/>
    </row>
    <row r="446" ht="15.75" customHeight="1">
      <c r="D446" s="19"/>
      <c r="E446" s="20"/>
      <c r="F446" s="20"/>
      <c r="G446" s="19"/>
      <c r="I446" s="20"/>
      <c r="J446" s="20"/>
      <c r="O446" s="21"/>
      <c r="P446" s="21"/>
      <c r="U446" s="23"/>
      <c r="V446" s="23"/>
      <c r="W446" s="23"/>
      <c r="X446" s="23"/>
    </row>
    <row r="447" ht="15.75" customHeight="1">
      <c r="D447" s="19"/>
      <c r="E447" s="20"/>
      <c r="F447" s="20"/>
      <c r="G447" s="19"/>
      <c r="I447" s="20"/>
      <c r="J447" s="20"/>
      <c r="O447" s="21"/>
      <c r="P447" s="21"/>
      <c r="U447" s="23"/>
      <c r="V447" s="23"/>
      <c r="W447" s="23"/>
      <c r="X447" s="23"/>
    </row>
    <row r="448" ht="15.75" customHeight="1">
      <c r="D448" s="19"/>
      <c r="E448" s="20"/>
      <c r="F448" s="20"/>
      <c r="G448" s="19"/>
      <c r="I448" s="20"/>
      <c r="J448" s="20"/>
      <c r="O448" s="21"/>
      <c r="P448" s="21"/>
      <c r="U448" s="23"/>
      <c r="V448" s="23"/>
      <c r="W448" s="23"/>
      <c r="X448" s="23"/>
    </row>
    <row r="449" ht="15.75" customHeight="1">
      <c r="D449" s="19"/>
      <c r="E449" s="20"/>
      <c r="F449" s="20"/>
      <c r="G449" s="19"/>
      <c r="I449" s="20"/>
      <c r="J449" s="20"/>
      <c r="O449" s="21"/>
      <c r="P449" s="21"/>
      <c r="U449" s="23"/>
      <c r="V449" s="23"/>
      <c r="W449" s="23"/>
      <c r="X449" s="23"/>
    </row>
    <row r="450" ht="15.75" customHeight="1">
      <c r="D450" s="19"/>
      <c r="E450" s="20"/>
      <c r="F450" s="20"/>
      <c r="G450" s="19"/>
      <c r="I450" s="20"/>
      <c r="J450" s="20"/>
      <c r="O450" s="21"/>
      <c r="P450" s="21"/>
      <c r="U450" s="23"/>
      <c r="V450" s="23"/>
      <c r="W450" s="23"/>
      <c r="X450" s="23"/>
    </row>
    <row r="451" ht="15.75" customHeight="1">
      <c r="D451" s="19"/>
      <c r="E451" s="20"/>
      <c r="F451" s="20"/>
      <c r="G451" s="19"/>
      <c r="I451" s="20"/>
      <c r="J451" s="20"/>
      <c r="O451" s="21"/>
      <c r="P451" s="21"/>
      <c r="U451" s="23"/>
      <c r="V451" s="23"/>
      <c r="W451" s="23"/>
      <c r="X451" s="23"/>
    </row>
    <row r="452" ht="15.75" customHeight="1">
      <c r="D452" s="19"/>
      <c r="E452" s="20"/>
      <c r="F452" s="20"/>
      <c r="G452" s="19"/>
      <c r="I452" s="20"/>
      <c r="J452" s="20"/>
      <c r="O452" s="21"/>
      <c r="P452" s="21"/>
      <c r="U452" s="23"/>
      <c r="V452" s="23"/>
      <c r="W452" s="23"/>
      <c r="X452" s="23"/>
    </row>
    <row r="453" ht="15.75" customHeight="1">
      <c r="D453" s="19"/>
      <c r="E453" s="20"/>
      <c r="F453" s="20"/>
      <c r="G453" s="19"/>
      <c r="I453" s="20"/>
      <c r="J453" s="20"/>
      <c r="O453" s="21"/>
      <c r="P453" s="21"/>
      <c r="U453" s="23"/>
      <c r="V453" s="23"/>
      <c r="W453" s="23"/>
      <c r="X453" s="23"/>
    </row>
    <row r="454" ht="15.75" customHeight="1">
      <c r="D454" s="19"/>
      <c r="E454" s="20"/>
      <c r="F454" s="20"/>
      <c r="G454" s="19"/>
      <c r="I454" s="20"/>
      <c r="J454" s="20"/>
      <c r="O454" s="21"/>
      <c r="P454" s="21"/>
      <c r="U454" s="23"/>
      <c r="V454" s="23"/>
      <c r="W454" s="23"/>
      <c r="X454" s="23"/>
    </row>
    <row r="455" ht="15.75" customHeight="1">
      <c r="D455" s="19"/>
      <c r="E455" s="20"/>
      <c r="F455" s="20"/>
      <c r="G455" s="19"/>
      <c r="I455" s="20"/>
      <c r="J455" s="20"/>
      <c r="O455" s="21"/>
      <c r="P455" s="21"/>
      <c r="U455" s="23"/>
      <c r="V455" s="23"/>
      <c r="W455" s="23"/>
      <c r="X455" s="23"/>
    </row>
    <row r="456" ht="15.75" customHeight="1">
      <c r="D456" s="19"/>
      <c r="E456" s="20"/>
      <c r="F456" s="20"/>
      <c r="G456" s="19"/>
      <c r="I456" s="20"/>
      <c r="J456" s="20"/>
      <c r="O456" s="21"/>
      <c r="P456" s="21"/>
      <c r="U456" s="23"/>
      <c r="V456" s="23"/>
      <c r="W456" s="23"/>
      <c r="X456" s="23"/>
    </row>
    <row r="457" ht="15.75" customHeight="1">
      <c r="D457" s="19"/>
      <c r="E457" s="20"/>
      <c r="F457" s="20"/>
      <c r="G457" s="19"/>
      <c r="I457" s="20"/>
      <c r="J457" s="20"/>
      <c r="O457" s="21"/>
      <c r="P457" s="21"/>
      <c r="U457" s="23"/>
      <c r="V457" s="23"/>
      <c r="W457" s="23"/>
      <c r="X457" s="23"/>
    </row>
    <row r="458" ht="15.75" customHeight="1">
      <c r="D458" s="19"/>
      <c r="E458" s="20"/>
      <c r="F458" s="20"/>
      <c r="G458" s="19"/>
      <c r="I458" s="20"/>
      <c r="J458" s="20"/>
      <c r="O458" s="21"/>
      <c r="P458" s="21"/>
      <c r="U458" s="23"/>
      <c r="V458" s="23"/>
      <c r="W458" s="23"/>
      <c r="X458" s="23"/>
    </row>
    <row r="459" ht="15.75" customHeight="1">
      <c r="D459" s="19"/>
      <c r="E459" s="20"/>
      <c r="F459" s="20"/>
      <c r="G459" s="19"/>
      <c r="I459" s="20"/>
      <c r="J459" s="20"/>
      <c r="O459" s="21"/>
      <c r="P459" s="21"/>
      <c r="U459" s="23"/>
      <c r="V459" s="23"/>
      <c r="W459" s="23"/>
      <c r="X459" s="23"/>
    </row>
    <row r="460" ht="15.75" customHeight="1">
      <c r="D460" s="19"/>
      <c r="E460" s="20"/>
      <c r="F460" s="20"/>
      <c r="G460" s="19"/>
      <c r="I460" s="20"/>
      <c r="J460" s="20"/>
      <c r="O460" s="21"/>
      <c r="P460" s="21"/>
      <c r="U460" s="23"/>
      <c r="V460" s="23"/>
      <c r="W460" s="23"/>
      <c r="X460" s="23"/>
    </row>
    <row r="461" ht="15.75" customHeight="1">
      <c r="D461" s="19"/>
      <c r="E461" s="20"/>
      <c r="F461" s="20"/>
      <c r="G461" s="19"/>
      <c r="I461" s="20"/>
      <c r="J461" s="20"/>
      <c r="O461" s="21"/>
      <c r="P461" s="21"/>
      <c r="U461" s="23"/>
      <c r="V461" s="23"/>
      <c r="W461" s="23"/>
      <c r="X461" s="23"/>
    </row>
    <row r="462" ht="15.75" customHeight="1">
      <c r="D462" s="19"/>
      <c r="E462" s="20"/>
      <c r="F462" s="20"/>
      <c r="G462" s="19"/>
      <c r="I462" s="20"/>
      <c r="J462" s="20"/>
      <c r="O462" s="21"/>
      <c r="P462" s="21"/>
      <c r="U462" s="23"/>
      <c r="V462" s="23"/>
      <c r="W462" s="23"/>
      <c r="X462" s="23"/>
    </row>
    <row r="463" ht="15.75" customHeight="1">
      <c r="D463" s="19"/>
      <c r="E463" s="20"/>
      <c r="F463" s="20"/>
      <c r="G463" s="19"/>
      <c r="I463" s="20"/>
      <c r="J463" s="20"/>
      <c r="O463" s="21"/>
      <c r="P463" s="21"/>
      <c r="U463" s="23"/>
      <c r="V463" s="23"/>
      <c r="W463" s="23"/>
      <c r="X463" s="23"/>
    </row>
    <row r="464" ht="15.75" customHeight="1">
      <c r="D464" s="19"/>
      <c r="E464" s="20"/>
      <c r="F464" s="20"/>
      <c r="G464" s="19"/>
      <c r="I464" s="20"/>
      <c r="J464" s="20"/>
      <c r="O464" s="21"/>
      <c r="P464" s="21"/>
      <c r="U464" s="23"/>
      <c r="V464" s="23"/>
      <c r="W464" s="23"/>
      <c r="X464" s="23"/>
    </row>
    <row r="465" ht="15.75" customHeight="1">
      <c r="D465" s="19"/>
      <c r="E465" s="20"/>
      <c r="F465" s="20"/>
      <c r="G465" s="19"/>
      <c r="I465" s="20"/>
      <c r="J465" s="20"/>
      <c r="O465" s="21"/>
      <c r="P465" s="21"/>
      <c r="U465" s="23"/>
      <c r="V465" s="23"/>
      <c r="W465" s="23"/>
      <c r="X465" s="23"/>
    </row>
    <row r="466" ht="15.75" customHeight="1">
      <c r="D466" s="19"/>
      <c r="E466" s="20"/>
      <c r="F466" s="20"/>
      <c r="G466" s="19"/>
      <c r="I466" s="20"/>
      <c r="J466" s="20"/>
      <c r="O466" s="21"/>
      <c r="P466" s="21"/>
      <c r="U466" s="23"/>
      <c r="V466" s="23"/>
      <c r="W466" s="23"/>
      <c r="X466" s="23"/>
    </row>
    <row r="467" ht="15.75" customHeight="1">
      <c r="D467" s="19"/>
      <c r="E467" s="20"/>
      <c r="F467" s="20"/>
      <c r="G467" s="19"/>
      <c r="I467" s="20"/>
      <c r="J467" s="20"/>
      <c r="O467" s="21"/>
      <c r="P467" s="21"/>
      <c r="U467" s="23"/>
      <c r="V467" s="23"/>
      <c r="W467" s="23"/>
      <c r="X467" s="23"/>
    </row>
    <row r="468" ht="15.75" customHeight="1">
      <c r="D468" s="19"/>
      <c r="E468" s="20"/>
      <c r="F468" s="20"/>
      <c r="G468" s="19"/>
      <c r="I468" s="20"/>
      <c r="J468" s="20"/>
      <c r="O468" s="21"/>
      <c r="P468" s="21"/>
      <c r="U468" s="23"/>
      <c r="V468" s="23"/>
      <c r="W468" s="23"/>
      <c r="X468" s="23"/>
    </row>
    <row r="469" ht="15.75" customHeight="1">
      <c r="D469" s="19"/>
      <c r="E469" s="20"/>
      <c r="F469" s="20"/>
      <c r="G469" s="19"/>
      <c r="I469" s="20"/>
      <c r="J469" s="20"/>
      <c r="O469" s="21"/>
      <c r="P469" s="21"/>
      <c r="U469" s="23"/>
      <c r="V469" s="23"/>
      <c r="W469" s="23"/>
      <c r="X469" s="23"/>
    </row>
    <row r="470" ht="15.75" customHeight="1">
      <c r="D470" s="19"/>
      <c r="E470" s="20"/>
      <c r="F470" s="20"/>
      <c r="G470" s="19"/>
      <c r="I470" s="20"/>
      <c r="J470" s="20"/>
      <c r="O470" s="21"/>
      <c r="P470" s="21"/>
      <c r="U470" s="23"/>
      <c r="V470" s="23"/>
      <c r="W470" s="23"/>
      <c r="X470" s="23"/>
    </row>
    <row r="471" ht="15.75" customHeight="1">
      <c r="D471" s="19"/>
      <c r="E471" s="20"/>
      <c r="F471" s="20"/>
      <c r="G471" s="19"/>
      <c r="I471" s="20"/>
      <c r="J471" s="20"/>
      <c r="O471" s="21"/>
      <c r="P471" s="21"/>
      <c r="U471" s="23"/>
      <c r="V471" s="23"/>
      <c r="W471" s="23"/>
      <c r="X471" s="23"/>
    </row>
    <row r="472" ht="15.75" customHeight="1">
      <c r="D472" s="19"/>
      <c r="E472" s="20"/>
      <c r="F472" s="20"/>
      <c r="G472" s="19"/>
      <c r="I472" s="20"/>
      <c r="J472" s="20"/>
      <c r="O472" s="21"/>
      <c r="P472" s="21"/>
      <c r="U472" s="23"/>
      <c r="V472" s="23"/>
      <c r="W472" s="23"/>
      <c r="X472" s="23"/>
    </row>
    <row r="473" ht="15.75" customHeight="1">
      <c r="D473" s="19"/>
      <c r="E473" s="20"/>
      <c r="F473" s="20"/>
      <c r="G473" s="19"/>
      <c r="I473" s="20"/>
      <c r="J473" s="20"/>
      <c r="O473" s="21"/>
      <c r="P473" s="21"/>
      <c r="U473" s="23"/>
      <c r="V473" s="23"/>
      <c r="W473" s="23"/>
      <c r="X473" s="23"/>
    </row>
    <row r="474" ht="15.75" customHeight="1">
      <c r="D474" s="19"/>
      <c r="E474" s="20"/>
      <c r="F474" s="20"/>
      <c r="G474" s="19"/>
      <c r="I474" s="20"/>
      <c r="J474" s="20"/>
      <c r="O474" s="21"/>
      <c r="P474" s="21"/>
      <c r="U474" s="23"/>
      <c r="V474" s="23"/>
      <c r="W474" s="23"/>
      <c r="X474" s="23"/>
    </row>
    <row r="475" ht="15.75" customHeight="1">
      <c r="D475" s="19"/>
      <c r="E475" s="20"/>
      <c r="F475" s="20"/>
      <c r="G475" s="19"/>
      <c r="I475" s="20"/>
      <c r="J475" s="20"/>
      <c r="O475" s="21"/>
      <c r="P475" s="21"/>
      <c r="U475" s="23"/>
      <c r="V475" s="23"/>
      <c r="W475" s="23"/>
      <c r="X475" s="23"/>
    </row>
    <row r="476" ht="15.75" customHeight="1">
      <c r="D476" s="19"/>
      <c r="E476" s="20"/>
      <c r="F476" s="20"/>
      <c r="G476" s="19"/>
      <c r="I476" s="20"/>
      <c r="J476" s="20"/>
      <c r="O476" s="21"/>
      <c r="P476" s="21"/>
      <c r="U476" s="23"/>
      <c r="V476" s="23"/>
      <c r="W476" s="23"/>
      <c r="X476" s="23"/>
    </row>
    <row r="477" ht="15.75" customHeight="1">
      <c r="D477" s="19"/>
      <c r="E477" s="20"/>
      <c r="F477" s="20"/>
      <c r="G477" s="19"/>
      <c r="I477" s="20"/>
      <c r="J477" s="20"/>
      <c r="O477" s="21"/>
      <c r="P477" s="21"/>
      <c r="U477" s="23"/>
      <c r="V477" s="23"/>
      <c r="W477" s="23"/>
      <c r="X477" s="23"/>
    </row>
    <row r="478" ht="15.75" customHeight="1">
      <c r="D478" s="19"/>
      <c r="E478" s="20"/>
      <c r="F478" s="20"/>
      <c r="G478" s="19"/>
      <c r="I478" s="20"/>
      <c r="J478" s="20"/>
      <c r="O478" s="21"/>
      <c r="P478" s="21"/>
      <c r="U478" s="23"/>
      <c r="V478" s="23"/>
      <c r="W478" s="23"/>
      <c r="X478" s="23"/>
    </row>
    <row r="479" ht="15.75" customHeight="1">
      <c r="D479" s="19"/>
      <c r="E479" s="20"/>
      <c r="F479" s="20"/>
      <c r="G479" s="19"/>
      <c r="I479" s="20"/>
      <c r="J479" s="20"/>
      <c r="O479" s="21"/>
      <c r="P479" s="21"/>
      <c r="U479" s="23"/>
      <c r="V479" s="23"/>
      <c r="W479" s="23"/>
      <c r="X479" s="23"/>
    </row>
    <row r="480" ht="15.75" customHeight="1">
      <c r="D480" s="19"/>
      <c r="E480" s="20"/>
      <c r="F480" s="20"/>
      <c r="G480" s="19"/>
      <c r="I480" s="20"/>
      <c r="J480" s="20"/>
      <c r="O480" s="21"/>
      <c r="P480" s="21"/>
      <c r="U480" s="23"/>
      <c r="V480" s="23"/>
      <c r="W480" s="23"/>
      <c r="X480" s="23"/>
    </row>
    <row r="481" ht="15.75" customHeight="1">
      <c r="D481" s="19"/>
      <c r="E481" s="20"/>
      <c r="F481" s="20"/>
      <c r="G481" s="19"/>
      <c r="I481" s="20"/>
      <c r="J481" s="20"/>
      <c r="O481" s="21"/>
      <c r="P481" s="21"/>
      <c r="U481" s="23"/>
      <c r="V481" s="23"/>
      <c r="W481" s="23"/>
      <c r="X481" s="23"/>
    </row>
    <row r="482" ht="15.75" customHeight="1">
      <c r="D482" s="19"/>
      <c r="E482" s="20"/>
      <c r="F482" s="20"/>
      <c r="G482" s="19"/>
      <c r="I482" s="20"/>
      <c r="J482" s="20"/>
      <c r="O482" s="21"/>
      <c r="P482" s="21"/>
      <c r="U482" s="23"/>
      <c r="V482" s="23"/>
      <c r="W482" s="23"/>
      <c r="X482" s="23"/>
    </row>
    <row r="483" ht="15.75" customHeight="1">
      <c r="D483" s="19"/>
      <c r="E483" s="20"/>
      <c r="F483" s="20"/>
      <c r="G483" s="19"/>
      <c r="I483" s="20"/>
      <c r="J483" s="20"/>
      <c r="O483" s="21"/>
      <c r="P483" s="21"/>
      <c r="U483" s="23"/>
      <c r="V483" s="23"/>
      <c r="W483" s="23"/>
      <c r="X483" s="23"/>
    </row>
    <row r="484" ht="15.75" customHeight="1">
      <c r="D484" s="19"/>
      <c r="E484" s="20"/>
      <c r="F484" s="20"/>
      <c r="G484" s="19"/>
      <c r="I484" s="20"/>
      <c r="J484" s="20"/>
      <c r="O484" s="21"/>
      <c r="P484" s="21"/>
      <c r="U484" s="23"/>
      <c r="V484" s="23"/>
      <c r="W484" s="23"/>
      <c r="X484" s="23"/>
    </row>
    <row r="485" ht="15.75" customHeight="1">
      <c r="D485" s="19"/>
      <c r="E485" s="20"/>
      <c r="F485" s="20"/>
      <c r="G485" s="19"/>
      <c r="I485" s="20"/>
      <c r="J485" s="20"/>
      <c r="O485" s="21"/>
      <c r="P485" s="21"/>
      <c r="U485" s="23"/>
      <c r="V485" s="23"/>
      <c r="W485" s="23"/>
      <c r="X485" s="23"/>
    </row>
    <row r="486" ht="15.75" customHeight="1">
      <c r="D486" s="19"/>
      <c r="E486" s="20"/>
      <c r="F486" s="20"/>
      <c r="G486" s="19"/>
      <c r="I486" s="20"/>
      <c r="J486" s="20"/>
      <c r="O486" s="21"/>
      <c r="P486" s="21"/>
      <c r="U486" s="23"/>
      <c r="V486" s="23"/>
      <c r="W486" s="23"/>
      <c r="X486" s="23"/>
    </row>
    <row r="487" ht="15.75" customHeight="1">
      <c r="D487" s="19"/>
      <c r="E487" s="20"/>
      <c r="F487" s="20"/>
      <c r="G487" s="19"/>
      <c r="I487" s="20"/>
      <c r="J487" s="20"/>
      <c r="O487" s="21"/>
      <c r="P487" s="21"/>
      <c r="U487" s="23"/>
      <c r="V487" s="23"/>
      <c r="W487" s="23"/>
      <c r="X487" s="23"/>
    </row>
    <row r="488" ht="15.75" customHeight="1">
      <c r="D488" s="19"/>
      <c r="E488" s="20"/>
      <c r="F488" s="20"/>
      <c r="G488" s="19"/>
      <c r="I488" s="20"/>
      <c r="J488" s="20"/>
      <c r="O488" s="21"/>
      <c r="P488" s="21"/>
      <c r="U488" s="23"/>
      <c r="V488" s="23"/>
      <c r="W488" s="23"/>
      <c r="X488" s="23"/>
    </row>
    <row r="489" ht="15.75" customHeight="1">
      <c r="D489" s="19"/>
      <c r="E489" s="20"/>
      <c r="F489" s="20"/>
      <c r="G489" s="19"/>
      <c r="I489" s="20"/>
      <c r="J489" s="20"/>
      <c r="O489" s="21"/>
      <c r="P489" s="21"/>
      <c r="U489" s="23"/>
      <c r="V489" s="23"/>
      <c r="W489" s="23"/>
      <c r="X489" s="23"/>
    </row>
    <row r="490" ht="15.75" customHeight="1">
      <c r="D490" s="19"/>
      <c r="E490" s="20"/>
      <c r="F490" s="20"/>
      <c r="G490" s="19"/>
      <c r="I490" s="20"/>
      <c r="J490" s="20"/>
      <c r="O490" s="21"/>
      <c r="P490" s="21"/>
      <c r="U490" s="23"/>
      <c r="V490" s="23"/>
      <c r="W490" s="23"/>
      <c r="X490" s="23"/>
    </row>
    <row r="491" ht="15.75" customHeight="1">
      <c r="D491" s="19"/>
      <c r="E491" s="20"/>
      <c r="F491" s="20"/>
      <c r="G491" s="19"/>
      <c r="I491" s="20"/>
      <c r="J491" s="20"/>
      <c r="O491" s="21"/>
      <c r="P491" s="21"/>
      <c r="U491" s="23"/>
      <c r="V491" s="23"/>
      <c r="W491" s="23"/>
      <c r="X491" s="23"/>
    </row>
    <row r="492" ht="15.75" customHeight="1">
      <c r="D492" s="19"/>
      <c r="E492" s="20"/>
      <c r="F492" s="20"/>
      <c r="G492" s="19"/>
      <c r="I492" s="20"/>
      <c r="J492" s="20"/>
      <c r="O492" s="21"/>
      <c r="P492" s="21"/>
      <c r="U492" s="23"/>
      <c r="V492" s="23"/>
      <c r="W492" s="23"/>
      <c r="X492" s="23"/>
    </row>
    <row r="493" ht="15.75" customHeight="1">
      <c r="D493" s="19"/>
      <c r="E493" s="20"/>
      <c r="F493" s="20"/>
      <c r="G493" s="19"/>
      <c r="I493" s="20"/>
      <c r="J493" s="20"/>
      <c r="O493" s="21"/>
      <c r="P493" s="21"/>
      <c r="U493" s="23"/>
      <c r="V493" s="23"/>
      <c r="W493" s="23"/>
      <c r="X493" s="23"/>
    </row>
    <row r="494" ht="15.75" customHeight="1">
      <c r="D494" s="19"/>
      <c r="E494" s="20"/>
      <c r="F494" s="20"/>
      <c r="G494" s="19"/>
      <c r="I494" s="20"/>
      <c r="J494" s="20"/>
      <c r="O494" s="21"/>
      <c r="P494" s="21"/>
      <c r="U494" s="23"/>
      <c r="V494" s="23"/>
      <c r="W494" s="23"/>
      <c r="X494" s="23"/>
    </row>
    <row r="495" ht="15.75" customHeight="1">
      <c r="D495" s="19"/>
      <c r="E495" s="20"/>
      <c r="F495" s="20"/>
      <c r="G495" s="19"/>
      <c r="I495" s="20"/>
      <c r="J495" s="20"/>
      <c r="O495" s="21"/>
      <c r="P495" s="21"/>
      <c r="U495" s="23"/>
      <c r="V495" s="23"/>
      <c r="W495" s="23"/>
      <c r="X495" s="23"/>
    </row>
    <row r="496" ht="15.75" customHeight="1">
      <c r="D496" s="19"/>
      <c r="E496" s="20"/>
      <c r="F496" s="20"/>
      <c r="G496" s="19"/>
      <c r="I496" s="20"/>
      <c r="J496" s="20"/>
      <c r="O496" s="21"/>
      <c r="P496" s="21"/>
      <c r="U496" s="23"/>
      <c r="V496" s="23"/>
      <c r="W496" s="23"/>
      <c r="X496" s="23"/>
    </row>
    <row r="497" ht="15.75" customHeight="1">
      <c r="D497" s="19"/>
      <c r="E497" s="20"/>
      <c r="F497" s="20"/>
      <c r="G497" s="19"/>
      <c r="I497" s="20"/>
      <c r="J497" s="20"/>
      <c r="O497" s="21"/>
      <c r="P497" s="21"/>
      <c r="U497" s="23"/>
      <c r="V497" s="23"/>
      <c r="W497" s="23"/>
      <c r="X497" s="23"/>
    </row>
    <row r="498" ht="15.75" customHeight="1">
      <c r="D498" s="19"/>
      <c r="E498" s="20"/>
      <c r="F498" s="20"/>
      <c r="G498" s="19"/>
      <c r="I498" s="20"/>
      <c r="J498" s="20"/>
      <c r="O498" s="21"/>
      <c r="P498" s="21"/>
      <c r="U498" s="23"/>
      <c r="V498" s="23"/>
      <c r="W498" s="23"/>
      <c r="X498" s="23"/>
    </row>
    <row r="499" ht="15.75" customHeight="1">
      <c r="D499" s="19"/>
      <c r="E499" s="20"/>
      <c r="F499" s="20"/>
      <c r="G499" s="19"/>
      <c r="I499" s="20"/>
      <c r="J499" s="20"/>
      <c r="O499" s="21"/>
      <c r="P499" s="21"/>
      <c r="U499" s="23"/>
      <c r="V499" s="23"/>
      <c r="W499" s="23"/>
      <c r="X499" s="23"/>
    </row>
    <row r="500" ht="15.75" customHeight="1">
      <c r="D500" s="19"/>
      <c r="E500" s="20"/>
      <c r="F500" s="20"/>
      <c r="G500" s="19"/>
      <c r="I500" s="20"/>
      <c r="J500" s="20"/>
      <c r="O500" s="21"/>
      <c r="P500" s="21"/>
      <c r="U500" s="23"/>
      <c r="V500" s="23"/>
      <c r="W500" s="23"/>
      <c r="X500" s="23"/>
    </row>
    <row r="501" ht="15.75" customHeight="1">
      <c r="D501" s="19"/>
      <c r="E501" s="20"/>
      <c r="F501" s="20"/>
      <c r="G501" s="19"/>
      <c r="I501" s="20"/>
      <c r="J501" s="20"/>
      <c r="O501" s="21"/>
      <c r="P501" s="21"/>
      <c r="U501" s="23"/>
      <c r="V501" s="23"/>
      <c r="W501" s="23"/>
      <c r="X501" s="23"/>
    </row>
    <row r="502" ht="15.75" customHeight="1">
      <c r="D502" s="19"/>
      <c r="E502" s="20"/>
      <c r="F502" s="20"/>
      <c r="G502" s="19"/>
      <c r="I502" s="20"/>
      <c r="J502" s="20"/>
      <c r="O502" s="21"/>
      <c r="P502" s="21"/>
      <c r="U502" s="23"/>
      <c r="V502" s="23"/>
      <c r="W502" s="23"/>
      <c r="X502" s="23"/>
    </row>
    <row r="503" ht="15.75" customHeight="1">
      <c r="D503" s="19"/>
      <c r="E503" s="20"/>
      <c r="F503" s="20"/>
      <c r="G503" s="19"/>
      <c r="I503" s="20"/>
      <c r="J503" s="20"/>
      <c r="O503" s="21"/>
      <c r="P503" s="21"/>
      <c r="U503" s="23"/>
      <c r="V503" s="23"/>
      <c r="W503" s="23"/>
      <c r="X503" s="23"/>
    </row>
    <row r="504" ht="15.75" customHeight="1">
      <c r="D504" s="19"/>
      <c r="E504" s="20"/>
      <c r="F504" s="20"/>
      <c r="G504" s="19"/>
      <c r="I504" s="20"/>
      <c r="J504" s="20"/>
      <c r="O504" s="21"/>
      <c r="P504" s="21"/>
      <c r="U504" s="23"/>
      <c r="V504" s="23"/>
      <c r="W504" s="23"/>
      <c r="X504" s="23"/>
    </row>
    <row r="505" ht="15.75" customHeight="1">
      <c r="D505" s="19"/>
      <c r="E505" s="20"/>
      <c r="F505" s="20"/>
      <c r="G505" s="19"/>
      <c r="I505" s="20"/>
      <c r="J505" s="20"/>
      <c r="O505" s="21"/>
      <c r="P505" s="21"/>
      <c r="U505" s="23"/>
      <c r="V505" s="23"/>
      <c r="W505" s="23"/>
      <c r="X505" s="23"/>
    </row>
    <row r="506" ht="15.75" customHeight="1">
      <c r="D506" s="19"/>
      <c r="E506" s="20"/>
      <c r="F506" s="20"/>
      <c r="G506" s="19"/>
      <c r="I506" s="20"/>
      <c r="J506" s="20"/>
      <c r="O506" s="21"/>
      <c r="P506" s="21"/>
      <c r="U506" s="23"/>
      <c r="V506" s="23"/>
      <c r="W506" s="23"/>
      <c r="X506" s="23"/>
    </row>
    <row r="507" ht="15.75" customHeight="1">
      <c r="D507" s="19"/>
      <c r="E507" s="20"/>
      <c r="F507" s="20"/>
      <c r="G507" s="19"/>
      <c r="I507" s="20"/>
      <c r="J507" s="20"/>
      <c r="O507" s="21"/>
      <c r="P507" s="21"/>
      <c r="U507" s="23"/>
      <c r="V507" s="23"/>
      <c r="W507" s="23"/>
      <c r="X507" s="23"/>
    </row>
    <row r="508" ht="15.75" customHeight="1">
      <c r="D508" s="19"/>
      <c r="E508" s="20"/>
      <c r="F508" s="20"/>
      <c r="G508" s="19"/>
      <c r="I508" s="20"/>
      <c r="J508" s="20"/>
      <c r="O508" s="21"/>
      <c r="P508" s="21"/>
      <c r="U508" s="23"/>
      <c r="V508" s="23"/>
      <c r="W508" s="23"/>
      <c r="X508" s="23"/>
    </row>
    <row r="509" ht="15.75" customHeight="1">
      <c r="D509" s="19"/>
      <c r="E509" s="20"/>
      <c r="F509" s="20"/>
      <c r="G509" s="19"/>
      <c r="I509" s="20"/>
      <c r="J509" s="20"/>
      <c r="O509" s="21"/>
      <c r="P509" s="21"/>
      <c r="U509" s="23"/>
      <c r="V509" s="23"/>
      <c r="W509" s="23"/>
      <c r="X509" s="23"/>
    </row>
    <row r="510" ht="15.75" customHeight="1">
      <c r="D510" s="19"/>
      <c r="E510" s="20"/>
      <c r="F510" s="20"/>
      <c r="G510" s="19"/>
      <c r="I510" s="20"/>
      <c r="J510" s="20"/>
      <c r="O510" s="21"/>
      <c r="P510" s="21"/>
      <c r="U510" s="23"/>
      <c r="V510" s="23"/>
      <c r="W510" s="23"/>
      <c r="X510" s="23"/>
    </row>
    <row r="511" ht="15.75" customHeight="1">
      <c r="D511" s="19"/>
      <c r="E511" s="20"/>
      <c r="F511" s="20"/>
      <c r="G511" s="19"/>
      <c r="I511" s="20"/>
      <c r="J511" s="20"/>
      <c r="O511" s="21"/>
      <c r="P511" s="21"/>
      <c r="U511" s="23"/>
      <c r="V511" s="23"/>
      <c r="W511" s="23"/>
      <c r="X511" s="23"/>
    </row>
    <row r="512" ht="15.75" customHeight="1">
      <c r="D512" s="19"/>
      <c r="E512" s="20"/>
      <c r="F512" s="20"/>
      <c r="G512" s="19"/>
      <c r="I512" s="20"/>
      <c r="J512" s="20"/>
      <c r="O512" s="21"/>
      <c r="P512" s="21"/>
      <c r="U512" s="23"/>
      <c r="V512" s="23"/>
      <c r="W512" s="23"/>
      <c r="X512" s="23"/>
    </row>
    <row r="513" ht="15.75" customHeight="1">
      <c r="D513" s="19"/>
      <c r="E513" s="20"/>
      <c r="F513" s="20"/>
      <c r="G513" s="19"/>
      <c r="I513" s="20"/>
      <c r="J513" s="20"/>
      <c r="O513" s="21"/>
      <c r="P513" s="21"/>
      <c r="U513" s="23"/>
      <c r="V513" s="23"/>
      <c r="W513" s="23"/>
      <c r="X513" s="23"/>
    </row>
    <row r="514" ht="15.75" customHeight="1">
      <c r="D514" s="19"/>
      <c r="E514" s="20"/>
      <c r="F514" s="20"/>
      <c r="G514" s="19"/>
      <c r="I514" s="20"/>
      <c r="J514" s="20"/>
      <c r="O514" s="21"/>
      <c r="P514" s="21"/>
      <c r="U514" s="23"/>
      <c r="V514" s="23"/>
      <c r="W514" s="23"/>
      <c r="X514" s="23"/>
    </row>
    <row r="515" ht="15.75" customHeight="1">
      <c r="D515" s="19"/>
      <c r="E515" s="20"/>
      <c r="F515" s="20"/>
      <c r="G515" s="19"/>
      <c r="I515" s="20"/>
      <c r="J515" s="20"/>
      <c r="O515" s="21"/>
      <c r="P515" s="21"/>
      <c r="U515" s="23"/>
      <c r="V515" s="23"/>
      <c r="W515" s="23"/>
      <c r="X515" s="23"/>
    </row>
    <row r="516" ht="15.75" customHeight="1">
      <c r="D516" s="19"/>
      <c r="E516" s="20"/>
      <c r="F516" s="20"/>
      <c r="G516" s="19"/>
      <c r="I516" s="20"/>
      <c r="J516" s="20"/>
      <c r="O516" s="21"/>
      <c r="P516" s="21"/>
      <c r="U516" s="23"/>
      <c r="V516" s="23"/>
      <c r="W516" s="23"/>
      <c r="X516" s="23"/>
    </row>
    <row r="517" ht="15.75" customHeight="1">
      <c r="D517" s="19"/>
      <c r="E517" s="20"/>
      <c r="F517" s="20"/>
      <c r="G517" s="19"/>
      <c r="I517" s="20"/>
      <c r="J517" s="20"/>
      <c r="O517" s="21"/>
      <c r="P517" s="21"/>
      <c r="U517" s="23"/>
      <c r="V517" s="23"/>
      <c r="W517" s="23"/>
      <c r="X517" s="23"/>
    </row>
    <row r="518" ht="15.75" customHeight="1">
      <c r="D518" s="19"/>
      <c r="E518" s="20"/>
      <c r="F518" s="20"/>
      <c r="G518" s="19"/>
      <c r="I518" s="20"/>
      <c r="J518" s="20"/>
      <c r="O518" s="21"/>
      <c r="P518" s="21"/>
      <c r="U518" s="23"/>
      <c r="V518" s="23"/>
      <c r="W518" s="23"/>
      <c r="X518" s="23"/>
    </row>
    <row r="519" ht="15.75" customHeight="1">
      <c r="D519" s="19"/>
      <c r="E519" s="20"/>
      <c r="F519" s="20"/>
      <c r="G519" s="19"/>
      <c r="I519" s="20"/>
      <c r="J519" s="20"/>
      <c r="O519" s="21"/>
      <c r="P519" s="21"/>
      <c r="U519" s="23"/>
      <c r="V519" s="23"/>
      <c r="W519" s="23"/>
      <c r="X519" s="23"/>
    </row>
    <row r="520" ht="15.75" customHeight="1">
      <c r="D520" s="19"/>
      <c r="E520" s="20"/>
      <c r="F520" s="20"/>
      <c r="G520" s="19"/>
      <c r="I520" s="20"/>
      <c r="J520" s="20"/>
      <c r="O520" s="21"/>
      <c r="P520" s="21"/>
      <c r="U520" s="23"/>
      <c r="V520" s="23"/>
      <c r="W520" s="23"/>
      <c r="X520" s="23"/>
    </row>
    <row r="521" ht="15.75" customHeight="1">
      <c r="D521" s="19"/>
      <c r="E521" s="20"/>
      <c r="F521" s="20"/>
      <c r="G521" s="19"/>
      <c r="I521" s="20"/>
      <c r="J521" s="20"/>
      <c r="O521" s="21"/>
      <c r="P521" s="21"/>
      <c r="U521" s="23"/>
      <c r="V521" s="23"/>
      <c r="W521" s="23"/>
      <c r="X521" s="23"/>
    </row>
    <row r="522" ht="15.75" customHeight="1">
      <c r="D522" s="19"/>
      <c r="E522" s="20"/>
      <c r="F522" s="20"/>
      <c r="G522" s="19"/>
      <c r="I522" s="20"/>
      <c r="J522" s="20"/>
      <c r="O522" s="21"/>
      <c r="P522" s="21"/>
      <c r="U522" s="23"/>
      <c r="V522" s="23"/>
      <c r="W522" s="23"/>
      <c r="X522" s="23"/>
    </row>
    <row r="523" ht="15.75" customHeight="1">
      <c r="D523" s="19"/>
      <c r="E523" s="20"/>
      <c r="F523" s="20"/>
      <c r="G523" s="19"/>
      <c r="I523" s="20"/>
      <c r="J523" s="20"/>
      <c r="O523" s="21"/>
      <c r="P523" s="21"/>
      <c r="U523" s="23"/>
      <c r="V523" s="23"/>
      <c r="W523" s="23"/>
      <c r="X523" s="23"/>
    </row>
    <row r="524" ht="15.75" customHeight="1">
      <c r="D524" s="19"/>
      <c r="E524" s="20"/>
      <c r="F524" s="20"/>
      <c r="G524" s="19"/>
      <c r="I524" s="20"/>
      <c r="J524" s="20"/>
      <c r="O524" s="21"/>
      <c r="P524" s="21"/>
      <c r="U524" s="23"/>
      <c r="V524" s="23"/>
      <c r="W524" s="23"/>
      <c r="X524" s="23"/>
    </row>
    <row r="525" ht="15.75" customHeight="1">
      <c r="D525" s="19"/>
      <c r="E525" s="20"/>
      <c r="F525" s="20"/>
      <c r="G525" s="19"/>
      <c r="I525" s="20"/>
      <c r="J525" s="20"/>
      <c r="O525" s="21"/>
      <c r="P525" s="21"/>
      <c r="U525" s="23"/>
      <c r="V525" s="23"/>
      <c r="W525" s="23"/>
      <c r="X525" s="23"/>
    </row>
    <row r="526" ht="15.75" customHeight="1">
      <c r="D526" s="19"/>
      <c r="E526" s="20"/>
      <c r="F526" s="20"/>
      <c r="G526" s="19"/>
      <c r="I526" s="20"/>
      <c r="J526" s="20"/>
      <c r="O526" s="21"/>
      <c r="P526" s="21"/>
      <c r="U526" s="23"/>
      <c r="V526" s="23"/>
      <c r="W526" s="23"/>
      <c r="X526" s="23"/>
    </row>
    <row r="527" ht="15.75" customHeight="1">
      <c r="D527" s="19"/>
      <c r="E527" s="20"/>
      <c r="F527" s="20"/>
      <c r="G527" s="19"/>
      <c r="I527" s="20"/>
      <c r="J527" s="20"/>
      <c r="O527" s="21"/>
      <c r="P527" s="21"/>
      <c r="U527" s="23"/>
      <c r="V527" s="23"/>
      <c r="W527" s="23"/>
      <c r="X527" s="23"/>
    </row>
    <row r="528" ht="15.75" customHeight="1">
      <c r="D528" s="19"/>
      <c r="E528" s="20"/>
      <c r="F528" s="20"/>
      <c r="G528" s="19"/>
      <c r="I528" s="20"/>
      <c r="J528" s="20"/>
      <c r="O528" s="21"/>
      <c r="P528" s="21"/>
      <c r="U528" s="23"/>
      <c r="V528" s="23"/>
      <c r="W528" s="23"/>
      <c r="X528" s="23"/>
    </row>
    <row r="529" ht="15.75" customHeight="1">
      <c r="D529" s="19"/>
      <c r="E529" s="20"/>
      <c r="F529" s="20"/>
      <c r="G529" s="19"/>
      <c r="I529" s="20"/>
      <c r="J529" s="20"/>
      <c r="O529" s="21"/>
      <c r="P529" s="21"/>
      <c r="U529" s="23"/>
      <c r="V529" s="23"/>
      <c r="W529" s="23"/>
      <c r="X529" s="23"/>
    </row>
    <row r="530" ht="15.75" customHeight="1">
      <c r="D530" s="19"/>
      <c r="E530" s="20"/>
      <c r="F530" s="20"/>
      <c r="G530" s="19"/>
      <c r="I530" s="20"/>
      <c r="J530" s="20"/>
      <c r="O530" s="21"/>
      <c r="P530" s="21"/>
      <c r="U530" s="23"/>
      <c r="V530" s="23"/>
      <c r="W530" s="23"/>
      <c r="X530" s="23"/>
    </row>
    <row r="531" ht="15.75" customHeight="1">
      <c r="D531" s="19"/>
      <c r="E531" s="20"/>
      <c r="F531" s="20"/>
      <c r="G531" s="19"/>
      <c r="I531" s="20"/>
      <c r="J531" s="20"/>
      <c r="O531" s="21"/>
      <c r="P531" s="21"/>
      <c r="U531" s="23"/>
      <c r="V531" s="23"/>
      <c r="W531" s="23"/>
      <c r="X531" s="23"/>
    </row>
    <row r="532" ht="15.75" customHeight="1">
      <c r="D532" s="19"/>
      <c r="E532" s="20"/>
      <c r="F532" s="20"/>
      <c r="G532" s="19"/>
      <c r="I532" s="20"/>
      <c r="J532" s="20"/>
      <c r="O532" s="21"/>
      <c r="P532" s="21"/>
      <c r="U532" s="23"/>
      <c r="V532" s="23"/>
      <c r="W532" s="23"/>
      <c r="X532" s="23"/>
    </row>
    <row r="533" ht="15.75" customHeight="1">
      <c r="D533" s="19"/>
      <c r="E533" s="20"/>
      <c r="F533" s="20"/>
      <c r="G533" s="19"/>
      <c r="I533" s="20"/>
      <c r="J533" s="20"/>
      <c r="O533" s="21"/>
      <c r="P533" s="21"/>
      <c r="U533" s="23"/>
      <c r="V533" s="23"/>
      <c r="W533" s="23"/>
      <c r="X533" s="23"/>
    </row>
    <row r="534" ht="15.75" customHeight="1">
      <c r="D534" s="19"/>
      <c r="E534" s="20"/>
      <c r="F534" s="20"/>
      <c r="G534" s="19"/>
      <c r="I534" s="20"/>
      <c r="J534" s="20"/>
      <c r="O534" s="21"/>
      <c r="P534" s="21"/>
      <c r="U534" s="23"/>
      <c r="V534" s="23"/>
      <c r="W534" s="23"/>
      <c r="X534" s="23"/>
    </row>
    <row r="535" ht="15.75" customHeight="1">
      <c r="D535" s="19"/>
      <c r="E535" s="20"/>
      <c r="F535" s="20"/>
      <c r="G535" s="19"/>
      <c r="I535" s="20"/>
      <c r="J535" s="20"/>
      <c r="O535" s="21"/>
      <c r="P535" s="21"/>
      <c r="U535" s="23"/>
      <c r="V535" s="23"/>
      <c r="W535" s="23"/>
      <c r="X535" s="23"/>
    </row>
    <row r="536" ht="15.75" customHeight="1">
      <c r="D536" s="19"/>
      <c r="E536" s="20"/>
      <c r="F536" s="20"/>
      <c r="G536" s="19"/>
      <c r="I536" s="20"/>
      <c r="J536" s="20"/>
      <c r="O536" s="21"/>
      <c r="P536" s="21"/>
      <c r="U536" s="23"/>
      <c r="V536" s="23"/>
      <c r="W536" s="23"/>
      <c r="X536" s="23"/>
    </row>
    <row r="537" ht="15.75" customHeight="1">
      <c r="D537" s="19"/>
      <c r="E537" s="20"/>
      <c r="F537" s="20"/>
      <c r="G537" s="19"/>
      <c r="I537" s="20"/>
      <c r="J537" s="20"/>
      <c r="O537" s="21"/>
      <c r="P537" s="21"/>
      <c r="U537" s="23"/>
      <c r="V537" s="23"/>
      <c r="W537" s="23"/>
      <c r="X537" s="23"/>
    </row>
    <row r="538" ht="15.75" customHeight="1">
      <c r="D538" s="19"/>
      <c r="E538" s="20"/>
      <c r="F538" s="20"/>
      <c r="G538" s="19"/>
      <c r="I538" s="20"/>
      <c r="J538" s="20"/>
      <c r="O538" s="21"/>
      <c r="P538" s="21"/>
      <c r="U538" s="23"/>
      <c r="V538" s="23"/>
      <c r="W538" s="23"/>
      <c r="X538" s="23"/>
    </row>
    <row r="539" ht="15.75" customHeight="1">
      <c r="D539" s="19"/>
      <c r="E539" s="20"/>
      <c r="F539" s="20"/>
      <c r="G539" s="19"/>
      <c r="I539" s="20"/>
      <c r="J539" s="20"/>
      <c r="O539" s="21"/>
      <c r="P539" s="21"/>
      <c r="U539" s="23"/>
      <c r="V539" s="23"/>
      <c r="W539" s="23"/>
      <c r="X539" s="23"/>
    </row>
    <row r="540" ht="15.75" customHeight="1">
      <c r="D540" s="19"/>
      <c r="E540" s="20"/>
      <c r="F540" s="20"/>
      <c r="G540" s="19"/>
      <c r="I540" s="20"/>
      <c r="J540" s="20"/>
      <c r="O540" s="21"/>
      <c r="P540" s="21"/>
      <c r="U540" s="23"/>
      <c r="V540" s="23"/>
      <c r="W540" s="23"/>
      <c r="X540" s="23"/>
    </row>
    <row r="541" ht="15.75" customHeight="1">
      <c r="D541" s="19"/>
      <c r="E541" s="20"/>
      <c r="F541" s="20"/>
      <c r="G541" s="19"/>
      <c r="I541" s="20"/>
      <c r="J541" s="20"/>
      <c r="O541" s="21"/>
      <c r="P541" s="21"/>
      <c r="U541" s="23"/>
      <c r="V541" s="23"/>
      <c r="W541" s="23"/>
      <c r="X541" s="23"/>
    </row>
    <row r="542" ht="15.75" customHeight="1">
      <c r="D542" s="19"/>
      <c r="E542" s="20"/>
      <c r="F542" s="20"/>
      <c r="G542" s="19"/>
      <c r="I542" s="20"/>
      <c r="J542" s="20"/>
      <c r="O542" s="21"/>
      <c r="P542" s="21"/>
      <c r="U542" s="23"/>
      <c r="V542" s="23"/>
      <c r="W542" s="23"/>
      <c r="X542" s="23"/>
    </row>
    <row r="543" ht="15.75" customHeight="1">
      <c r="D543" s="19"/>
      <c r="E543" s="20"/>
      <c r="F543" s="20"/>
      <c r="G543" s="19"/>
      <c r="I543" s="20"/>
      <c r="J543" s="20"/>
      <c r="O543" s="21"/>
      <c r="P543" s="21"/>
      <c r="U543" s="23"/>
      <c r="V543" s="23"/>
      <c r="W543" s="23"/>
      <c r="X543" s="23"/>
    </row>
    <row r="544" ht="15.75" customHeight="1">
      <c r="D544" s="19"/>
      <c r="E544" s="20"/>
      <c r="F544" s="20"/>
      <c r="G544" s="19"/>
      <c r="I544" s="20"/>
      <c r="J544" s="20"/>
      <c r="O544" s="21"/>
      <c r="P544" s="21"/>
      <c r="U544" s="23"/>
      <c r="V544" s="23"/>
      <c r="W544" s="23"/>
      <c r="X544" s="23"/>
    </row>
    <row r="545" ht="15.75" customHeight="1">
      <c r="D545" s="19"/>
      <c r="E545" s="20"/>
      <c r="F545" s="20"/>
      <c r="G545" s="19"/>
      <c r="I545" s="20"/>
      <c r="J545" s="20"/>
      <c r="O545" s="21"/>
      <c r="P545" s="21"/>
      <c r="U545" s="23"/>
      <c r="V545" s="23"/>
      <c r="W545" s="23"/>
      <c r="X545" s="23"/>
    </row>
    <row r="546" ht="15.75" customHeight="1">
      <c r="D546" s="19"/>
      <c r="E546" s="20"/>
      <c r="F546" s="20"/>
      <c r="G546" s="19"/>
      <c r="I546" s="20"/>
      <c r="J546" s="20"/>
      <c r="O546" s="21"/>
      <c r="P546" s="21"/>
      <c r="U546" s="23"/>
      <c r="V546" s="23"/>
      <c r="W546" s="23"/>
      <c r="X546" s="23"/>
    </row>
    <row r="547" ht="15.75" customHeight="1">
      <c r="D547" s="19"/>
      <c r="E547" s="20"/>
      <c r="F547" s="20"/>
      <c r="G547" s="19"/>
      <c r="I547" s="20"/>
      <c r="J547" s="20"/>
      <c r="O547" s="21"/>
      <c r="P547" s="21"/>
      <c r="U547" s="23"/>
      <c r="V547" s="23"/>
      <c r="W547" s="23"/>
      <c r="X547" s="23"/>
    </row>
    <row r="548" ht="15.75" customHeight="1">
      <c r="D548" s="19"/>
      <c r="E548" s="20"/>
      <c r="F548" s="20"/>
      <c r="G548" s="19"/>
      <c r="I548" s="20"/>
      <c r="J548" s="20"/>
      <c r="O548" s="21"/>
      <c r="P548" s="21"/>
      <c r="U548" s="23"/>
      <c r="V548" s="23"/>
      <c r="W548" s="23"/>
      <c r="X548" s="23"/>
    </row>
    <row r="549" ht="15.75" customHeight="1">
      <c r="D549" s="19"/>
      <c r="E549" s="20"/>
      <c r="F549" s="20"/>
      <c r="G549" s="19"/>
      <c r="I549" s="20"/>
      <c r="J549" s="20"/>
      <c r="O549" s="21"/>
      <c r="P549" s="21"/>
      <c r="U549" s="23"/>
      <c r="V549" s="23"/>
      <c r="W549" s="23"/>
      <c r="X549" s="23"/>
    </row>
    <row r="550" ht="15.75" customHeight="1">
      <c r="D550" s="19"/>
      <c r="E550" s="20"/>
      <c r="F550" s="20"/>
      <c r="G550" s="19"/>
      <c r="I550" s="20"/>
      <c r="J550" s="20"/>
      <c r="O550" s="21"/>
      <c r="P550" s="21"/>
      <c r="U550" s="23"/>
      <c r="V550" s="23"/>
      <c r="W550" s="23"/>
      <c r="X550" s="23"/>
    </row>
    <row r="551" ht="15.75" customHeight="1">
      <c r="D551" s="19"/>
      <c r="E551" s="20"/>
      <c r="F551" s="20"/>
      <c r="G551" s="19"/>
      <c r="I551" s="20"/>
      <c r="J551" s="20"/>
      <c r="O551" s="21"/>
      <c r="P551" s="21"/>
      <c r="U551" s="23"/>
      <c r="V551" s="23"/>
      <c r="W551" s="23"/>
      <c r="X551" s="23"/>
    </row>
    <row r="552" ht="15.75" customHeight="1">
      <c r="D552" s="19"/>
      <c r="E552" s="20"/>
      <c r="F552" s="20"/>
      <c r="G552" s="19"/>
      <c r="I552" s="20"/>
      <c r="J552" s="20"/>
      <c r="O552" s="21"/>
      <c r="P552" s="21"/>
      <c r="U552" s="23"/>
      <c r="V552" s="23"/>
      <c r="W552" s="23"/>
      <c r="X552" s="23"/>
    </row>
    <row r="553" ht="15.75" customHeight="1">
      <c r="D553" s="19"/>
      <c r="E553" s="20"/>
      <c r="F553" s="20"/>
      <c r="G553" s="19"/>
      <c r="I553" s="20"/>
      <c r="J553" s="20"/>
      <c r="O553" s="21"/>
      <c r="P553" s="21"/>
      <c r="U553" s="23"/>
      <c r="V553" s="23"/>
      <c r="W553" s="23"/>
      <c r="X553" s="23"/>
    </row>
    <row r="554" ht="15.75" customHeight="1">
      <c r="D554" s="19"/>
      <c r="E554" s="20"/>
      <c r="F554" s="20"/>
      <c r="G554" s="19"/>
      <c r="I554" s="20"/>
      <c r="J554" s="20"/>
      <c r="O554" s="21"/>
      <c r="P554" s="21"/>
      <c r="U554" s="23"/>
      <c r="V554" s="23"/>
      <c r="W554" s="23"/>
      <c r="X554" s="23"/>
    </row>
    <row r="555" ht="15.75" customHeight="1">
      <c r="D555" s="19"/>
      <c r="E555" s="20"/>
      <c r="F555" s="20"/>
      <c r="G555" s="19"/>
      <c r="I555" s="20"/>
      <c r="J555" s="20"/>
      <c r="O555" s="21"/>
      <c r="P555" s="21"/>
      <c r="U555" s="23"/>
      <c r="V555" s="23"/>
      <c r="W555" s="23"/>
      <c r="X555" s="23"/>
    </row>
    <row r="556" ht="15.75" customHeight="1">
      <c r="D556" s="19"/>
      <c r="E556" s="20"/>
      <c r="F556" s="20"/>
      <c r="G556" s="19"/>
      <c r="I556" s="20"/>
      <c r="J556" s="20"/>
      <c r="O556" s="21"/>
      <c r="P556" s="21"/>
      <c r="U556" s="23"/>
      <c r="V556" s="23"/>
      <c r="W556" s="23"/>
      <c r="X556" s="23"/>
    </row>
    <row r="557" ht="15.75" customHeight="1">
      <c r="D557" s="19"/>
      <c r="E557" s="20"/>
      <c r="F557" s="20"/>
      <c r="G557" s="19"/>
      <c r="I557" s="20"/>
      <c r="J557" s="20"/>
      <c r="O557" s="21"/>
      <c r="P557" s="21"/>
      <c r="U557" s="23"/>
      <c r="V557" s="23"/>
      <c r="W557" s="23"/>
      <c r="X557" s="23"/>
    </row>
    <row r="558" ht="15.75" customHeight="1">
      <c r="D558" s="19"/>
      <c r="E558" s="20"/>
      <c r="F558" s="20"/>
      <c r="G558" s="19"/>
      <c r="I558" s="20"/>
      <c r="J558" s="20"/>
      <c r="O558" s="21"/>
      <c r="P558" s="21"/>
      <c r="U558" s="23"/>
      <c r="V558" s="23"/>
      <c r="W558" s="23"/>
      <c r="X558" s="23"/>
    </row>
    <row r="559" ht="15.75" customHeight="1">
      <c r="D559" s="19"/>
      <c r="E559" s="20"/>
      <c r="F559" s="20"/>
      <c r="G559" s="19"/>
      <c r="I559" s="20"/>
      <c r="J559" s="20"/>
      <c r="O559" s="21"/>
      <c r="P559" s="21"/>
      <c r="U559" s="23"/>
      <c r="V559" s="23"/>
      <c r="W559" s="23"/>
      <c r="X559" s="23"/>
    </row>
    <row r="560" ht="15.75" customHeight="1">
      <c r="D560" s="19"/>
      <c r="E560" s="20"/>
      <c r="F560" s="20"/>
      <c r="G560" s="19"/>
      <c r="I560" s="20"/>
      <c r="J560" s="20"/>
      <c r="O560" s="21"/>
      <c r="P560" s="21"/>
      <c r="U560" s="23"/>
      <c r="V560" s="23"/>
      <c r="W560" s="23"/>
      <c r="X560" s="23"/>
    </row>
    <row r="561" ht="15.75" customHeight="1">
      <c r="D561" s="19"/>
      <c r="E561" s="20"/>
      <c r="F561" s="20"/>
      <c r="G561" s="19"/>
      <c r="I561" s="20"/>
      <c r="J561" s="20"/>
      <c r="O561" s="21"/>
      <c r="P561" s="21"/>
      <c r="U561" s="23"/>
      <c r="V561" s="23"/>
      <c r="W561" s="23"/>
      <c r="X561" s="23"/>
    </row>
    <row r="562" ht="15.75" customHeight="1">
      <c r="D562" s="19"/>
      <c r="E562" s="20"/>
      <c r="F562" s="20"/>
      <c r="G562" s="19"/>
      <c r="I562" s="20"/>
      <c r="J562" s="20"/>
      <c r="O562" s="21"/>
      <c r="P562" s="21"/>
      <c r="U562" s="23"/>
      <c r="V562" s="23"/>
      <c r="W562" s="23"/>
      <c r="X562" s="23"/>
    </row>
    <row r="563" ht="15.75" customHeight="1">
      <c r="D563" s="19"/>
      <c r="E563" s="20"/>
      <c r="F563" s="20"/>
      <c r="G563" s="19"/>
      <c r="I563" s="20"/>
      <c r="J563" s="20"/>
      <c r="O563" s="21"/>
      <c r="P563" s="21"/>
      <c r="U563" s="23"/>
      <c r="V563" s="23"/>
      <c r="W563" s="23"/>
      <c r="X563" s="23"/>
    </row>
    <row r="564" ht="15.75" customHeight="1">
      <c r="D564" s="19"/>
      <c r="E564" s="20"/>
      <c r="F564" s="20"/>
      <c r="G564" s="19"/>
      <c r="I564" s="20"/>
      <c r="J564" s="20"/>
      <c r="O564" s="21"/>
      <c r="P564" s="21"/>
      <c r="U564" s="23"/>
      <c r="V564" s="23"/>
      <c r="W564" s="23"/>
      <c r="X564" s="23"/>
    </row>
    <row r="565" ht="15.75" customHeight="1">
      <c r="D565" s="19"/>
      <c r="E565" s="20"/>
      <c r="F565" s="20"/>
      <c r="G565" s="19"/>
      <c r="I565" s="20"/>
      <c r="J565" s="20"/>
      <c r="O565" s="21"/>
      <c r="P565" s="21"/>
      <c r="U565" s="23"/>
      <c r="V565" s="23"/>
      <c r="W565" s="23"/>
      <c r="X565" s="23"/>
    </row>
    <row r="566" ht="15.75" customHeight="1">
      <c r="D566" s="19"/>
      <c r="E566" s="20"/>
      <c r="F566" s="20"/>
      <c r="G566" s="19"/>
      <c r="I566" s="20"/>
      <c r="J566" s="20"/>
      <c r="O566" s="21"/>
      <c r="P566" s="21"/>
      <c r="U566" s="23"/>
      <c r="V566" s="23"/>
      <c r="W566" s="23"/>
      <c r="X566" s="23"/>
    </row>
    <row r="567" ht="15.75" customHeight="1">
      <c r="D567" s="19"/>
      <c r="E567" s="20"/>
      <c r="F567" s="20"/>
      <c r="G567" s="19"/>
      <c r="I567" s="20"/>
      <c r="J567" s="20"/>
      <c r="O567" s="21"/>
      <c r="P567" s="21"/>
      <c r="U567" s="23"/>
      <c r="V567" s="23"/>
      <c r="W567" s="23"/>
      <c r="X567" s="23"/>
    </row>
    <row r="568" ht="15.75" customHeight="1">
      <c r="D568" s="19"/>
      <c r="E568" s="20"/>
      <c r="F568" s="20"/>
      <c r="G568" s="19"/>
      <c r="I568" s="20"/>
      <c r="J568" s="20"/>
      <c r="O568" s="21"/>
      <c r="P568" s="21"/>
      <c r="U568" s="23"/>
      <c r="V568" s="23"/>
      <c r="W568" s="23"/>
      <c r="X568" s="23"/>
    </row>
    <row r="569" ht="15.75" customHeight="1">
      <c r="D569" s="19"/>
      <c r="E569" s="20"/>
      <c r="F569" s="20"/>
      <c r="G569" s="19"/>
      <c r="I569" s="20"/>
      <c r="J569" s="20"/>
      <c r="O569" s="21"/>
      <c r="P569" s="21"/>
      <c r="U569" s="23"/>
      <c r="V569" s="23"/>
      <c r="W569" s="23"/>
      <c r="X569" s="23"/>
    </row>
    <row r="570" ht="15.75" customHeight="1">
      <c r="D570" s="19"/>
      <c r="E570" s="20"/>
      <c r="F570" s="20"/>
      <c r="G570" s="19"/>
      <c r="I570" s="20"/>
      <c r="J570" s="20"/>
      <c r="O570" s="21"/>
      <c r="P570" s="21"/>
      <c r="U570" s="23"/>
      <c r="V570" s="23"/>
      <c r="W570" s="23"/>
      <c r="X570" s="23"/>
    </row>
    <row r="571" ht="15.75" customHeight="1">
      <c r="D571" s="19"/>
      <c r="E571" s="20"/>
      <c r="F571" s="20"/>
      <c r="G571" s="19"/>
      <c r="I571" s="20"/>
      <c r="J571" s="20"/>
      <c r="O571" s="21"/>
      <c r="P571" s="21"/>
      <c r="U571" s="23"/>
      <c r="V571" s="23"/>
      <c r="W571" s="23"/>
      <c r="X571" s="23"/>
    </row>
    <row r="572" ht="15.75" customHeight="1">
      <c r="D572" s="19"/>
      <c r="E572" s="20"/>
      <c r="F572" s="20"/>
      <c r="G572" s="19"/>
      <c r="I572" s="20"/>
      <c r="J572" s="20"/>
      <c r="O572" s="21"/>
      <c r="P572" s="21"/>
      <c r="U572" s="23"/>
      <c r="V572" s="23"/>
      <c r="W572" s="23"/>
      <c r="X572" s="23"/>
    </row>
    <row r="573" ht="15.75" customHeight="1">
      <c r="D573" s="19"/>
      <c r="E573" s="20"/>
      <c r="F573" s="20"/>
      <c r="G573" s="19"/>
      <c r="I573" s="20"/>
      <c r="J573" s="20"/>
      <c r="O573" s="21"/>
      <c r="P573" s="21"/>
      <c r="U573" s="23"/>
      <c r="V573" s="23"/>
      <c r="W573" s="23"/>
      <c r="X573" s="23"/>
    </row>
    <row r="574" ht="15.75" customHeight="1">
      <c r="D574" s="19"/>
      <c r="E574" s="20"/>
      <c r="F574" s="20"/>
      <c r="G574" s="19"/>
      <c r="I574" s="20"/>
      <c r="J574" s="20"/>
      <c r="O574" s="21"/>
      <c r="P574" s="21"/>
      <c r="U574" s="23"/>
      <c r="V574" s="23"/>
      <c r="W574" s="23"/>
      <c r="X574" s="23"/>
    </row>
    <row r="575" ht="15.75" customHeight="1">
      <c r="D575" s="19"/>
      <c r="E575" s="20"/>
      <c r="F575" s="20"/>
      <c r="G575" s="19"/>
      <c r="I575" s="20"/>
      <c r="J575" s="20"/>
      <c r="O575" s="21"/>
      <c r="P575" s="21"/>
      <c r="U575" s="23"/>
      <c r="V575" s="23"/>
      <c r="W575" s="23"/>
      <c r="X575" s="23"/>
    </row>
    <row r="576" ht="15.75" customHeight="1">
      <c r="D576" s="19"/>
      <c r="E576" s="20"/>
      <c r="F576" s="20"/>
      <c r="G576" s="19"/>
      <c r="I576" s="20"/>
      <c r="J576" s="20"/>
      <c r="O576" s="21"/>
      <c r="P576" s="21"/>
      <c r="U576" s="23"/>
      <c r="V576" s="23"/>
      <c r="W576" s="23"/>
      <c r="X576" s="23"/>
    </row>
    <row r="577" ht="15.75" customHeight="1">
      <c r="D577" s="19"/>
      <c r="E577" s="20"/>
      <c r="F577" s="20"/>
      <c r="G577" s="19"/>
      <c r="I577" s="20"/>
      <c r="J577" s="20"/>
      <c r="O577" s="21"/>
      <c r="P577" s="21"/>
      <c r="U577" s="23"/>
      <c r="V577" s="23"/>
      <c r="W577" s="23"/>
      <c r="X577" s="23"/>
    </row>
    <row r="578" ht="15.75" customHeight="1">
      <c r="D578" s="19"/>
      <c r="E578" s="20"/>
      <c r="F578" s="20"/>
      <c r="G578" s="19"/>
      <c r="I578" s="20"/>
      <c r="J578" s="20"/>
      <c r="O578" s="21"/>
      <c r="P578" s="21"/>
      <c r="U578" s="23"/>
      <c r="V578" s="23"/>
      <c r="W578" s="23"/>
      <c r="X578" s="23"/>
    </row>
    <row r="579" ht="15.75" customHeight="1">
      <c r="D579" s="19"/>
      <c r="E579" s="20"/>
      <c r="F579" s="20"/>
      <c r="G579" s="19"/>
      <c r="I579" s="20"/>
      <c r="J579" s="20"/>
      <c r="O579" s="21"/>
      <c r="P579" s="21"/>
      <c r="U579" s="23"/>
      <c r="V579" s="23"/>
      <c r="W579" s="23"/>
      <c r="X579" s="23"/>
    </row>
    <row r="580" ht="15.75" customHeight="1">
      <c r="D580" s="19"/>
      <c r="E580" s="20"/>
      <c r="F580" s="20"/>
      <c r="G580" s="19"/>
      <c r="I580" s="20"/>
      <c r="J580" s="20"/>
      <c r="O580" s="21"/>
      <c r="P580" s="21"/>
      <c r="U580" s="23"/>
      <c r="V580" s="23"/>
      <c r="W580" s="23"/>
      <c r="X580" s="23"/>
    </row>
    <row r="581" ht="15.75" customHeight="1">
      <c r="D581" s="19"/>
      <c r="E581" s="20"/>
      <c r="F581" s="20"/>
      <c r="G581" s="19"/>
      <c r="I581" s="20"/>
      <c r="J581" s="20"/>
      <c r="O581" s="21"/>
      <c r="P581" s="21"/>
      <c r="U581" s="23"/>
      <c r="V581" s="23"/>
      <c r="W581" s="23"/>
      <c r="X581" s="23"/>
    </row>
    <row r="582" ht="15.75" customHeight="1">
      <c r="D582" s="19"/>
      <c r="E582" s="20"/>
      <c r="F582" s="20"/>
      <c r="G582" s="19"/>
      <c r="I582" s="20"/>
      <c r="J582" s="20"/>
      <c r="O582" s="21"/>
      <c r="P582" s="21"/>
      <c r="U582" s="23"/>
      <c r="V582" s="23"/>
      <c r="W582" s="23"/>
      <c r="X582" s="23"/>
    </row>
    <row r="583" ht="15.75" customHeight="1">
      <c r="D583" s="19"/>
      <c r="E583" s="20"/>
      <c r="F583" s="20"/>
      <c r="G583" s="19"/>
      <c r="I583" s="20"/>
      <c r="J583" s="20"/>
      <c r="O583" s="21"/>
      <c r="P583" s="21"/>
      <c r="U583" s="23"/>
      <c r="V583" s="23"/>
      <c r="W583" s="23"/>
      <c r="X583" s="23"/>
    </row>
    <row r="584" ht="15.75" customHeight="1">
      <c r="D584" s="19"/>
      <c r="E584" s="20"/>
      <c r="F584" s="20"/>
      <c r="G584" s="19"/>
      <c r="I584" s="20"/>
      <c r="J584" s="20"/>
      <c r="O584" s="21"/>
      <c r="P584" s="21"/>
      <c r="U584" s="23"/>
      <c r="V584" s="23"/>
      <c r="W584" s="23"/>
      <c r="X584" s="23"/>
    </row>
    <row r="585" ht="15.75" customHeight="1">
      <c r="D585" s="19"/>
      <c r="E585" s="20"/>
      <c r="F585" s="20"/>
      <c r="G585" s="19"/>
      <c r="I585" s="20"/>
      <c r="J585" s="20"/>
      <c r="O585" s="21"/>
      <c r="P585" s="21"/>
      <c r="U585" s="23"/>
      <c r="V585" s="23"/>
      <c r="W585" s="23"/>
      <c r="X585" s="23"/>
    </row>
    <row r="586" ht="15.75" customHeight="1">
      <c r="D586" s="19"/>
      <c r="E586" s="20"/>
      <c r="F586" s="20"/>
      <c r="G586" s="19"/>
      <c r="I586" s="20"/>
      <c r="J586" s="20"/>
      <c r="O586" s="21"/>
      <c r="P586" s="21"/>
      <c r="U586" s="23"/>
      <c r="V586" s="23"/>
      <c r="W586" s="23"/>
      <c r="X586" s="23"/>
    </row>
    <row r="587" ht="15.75" customHeight="1">
      <c r="D587" s="19"/>
      <c r="E587" s="20"/>
      <c r="F587" s="20"/>
      <c r="G587" s="19"/>
      <c r="I587" s="20"/>
      <c r="J587" s="20"/>
      <c r="O587" s="21"/>
      <c r="P587" s="21"/>
      <c r="U587" s="23"/>
      <c r="V587" s="23"/>
      <c r="W587" s="23"/>
      <c r="X587" s="23"/>
    </row>
    <row r="588" ht="15.75" customHeight="1">
      <c r="D588" s="19"/>
      <c r="E588" s="20"/>
      <c r="F588" s="20"/>
      <c r="G588" s="19"/>
      <c r="I588" s="20"/>
      <c r="J588" s="20"/>
      <c r="O588" s="21"/>
      <c r="P588" s="21"/>
      <c r="U588" s="23"/>
      <c r="V588" s="23"/>
      <c r="W588" s="23"/>
      <c r="X588" s="23"/>
    </row>
    <row r="589" ht="15.75" customHeight="1">
      <c r="D589" s="19"/>
      <c r="E589" s="20"/>
      <c r="F589" s="20"/>
      <c r="G589" s="19"/>
      <c r="I589" s="20"/>
      <c r="J589" s="20"/>
      <c r="O589" s="21"/>
      <c r="P589" s="21"/>
      <c r="U589" s="23"/>
      <c r="V589" s="23"/>
      <c r="W589" s="23"/>
      <c r="X589" s="23"/>
    </row>
    <row r="590" ht="15.75" customHeight="1">
      <c r="D590" s="19"/>
      <c r="E590" s="20"/>
      <c r="F590" s="20"/>
      <c r="G590" s="19"/>
      <c r="I590" s="20"/>
      <c r="J590" s="20"/>
      <c r="O590" s="21"/>
      <c r="P590" s="21"/>
      <c r="U590" s="23"/>
      <c r="V590" s="23"/>
      <c r="W590" s="23"/>
      <c r="X590" s="23"/>
    </row>
    <row r="591" ht="15.75" customHeight="1">
      <c r="D591" s="19"/>
      <c r="E591" s="20"/>
      <c r="F591" s="20"/>
      <c r="G591" s="19"/>
      <c r="I591" s="20"/>
      <c r="J591" s="20"/>
      <c r="O591" s="21"/>
      <c r="P591" s="21"/>
      <c r="U591" s="23"/>
      <c r="V591" s="23"/>
      <c r="W591" s="23"/>
      <c r="X591" s="23"/>
    </row>
    <row r="592" ht="15.75" customHeight="1">
      <c r="D592" s="19"/>
      <c r="E592" s="20"/>
      <c r="F592" s="20"/>
      <c r="G592" s="19"/>
      <c r="I592" s="20"/>
      <c r="J592" s="20"/>
      <c r="O592" s="21"/>
      <c r="P592" s="21"/>
      <c r="U592" s="23"/>
      <c r="V592" s="23"/>
      <c r="W592" s="23"/>
      <c r="X592" s="23"/>
    </row>
    <row r="593" ht="15.75" customHeight="1">
      <c r="D593" s="19"/>
      <c r="E593" s="20"/>
      <c r="F593" s="20"/>
      <c r="G593" s="19"/>
      <c r="I593" s="20"/>
      <c r="J593" s="20"/>
      <c r="O593" s="21"/>
      <c r="P593" s="21"/>
      <c r="U593" s="23"/>
      <c r="V593" s="23"/>
      <c r="W593" s="23"/>
      <c r="X593" s="23"/>
    </row>
    <row r="594" ht="15.75" customHeight="1">
      <c r="D594" s="19"/>
      <c r="E594" s="20"/>
      <c r="F594" s="20"/>
      <c r="G594" s="19"/>
      <c r="I594" s="20"/>
      <c r="J594" s="20"/>
      <c r="O594" s="21"/>
      <c r="P594" s="21"/>
      <c r="U594" s="23"/>
      <c r="V594" s="23"/>
      <c r="W594" s="23"/>
      <c r="X594" s="23"/>
    </row>
    <row r="595" ht="15.75" customHeight="1">
      <c r="D595" s="19"/>
      <c r="E595" s="20"/>
      <c r="F595" s="20"/>
      <c r="G595" s="19"/>
      <c r="I595" s="20"/>
      <c r="J595" s="20"/>
      <c r="O595" s="21"/>
      <c r="P595" s="21"/>
      <c r="U595" s="23"/>
      <c r="V595" s="23"/>
      <c r="W595" s="23"/>
      <c r="X595" s="23"/>
    </row>
    <row r="596" ht="15.75" customHeight="1">
      <c r="D596" s="19"/>
      <c r="E596" s="20"/>
      <c r="F596" s="20"/>
      <c r="G596" s="19"/>
      <c r="I596" s="20"/>
      <c r="J596" s="20"/>
      <c r="O596" s="21"/>
      <c r="P596" s="21"/>
      <c r="U596" s="23"/>
      <c r="V596" s="23"/>
      <c r="W596" s="23"/>
      <c r="X596" s="23"/>
    </row>
    <row r="597" ht="15.75" customHeight="1">
      <c r="D597" s="19"/>
      <c r="E597" s="20"/>
      <c r="F597" s="20"/>
      <c r="G597" s="19"/>
      <c r="I597" s="20"/>
      <c r="J597" s="20"/>
      <c r="O597" s="21"/>
      <c r="P597" s="21"/>
      <c r="U597" s="23"/>
      <c r="V597" s="23"/>
      <c r="W597" s="23"/>
      <c r="X597" s="23"/>
    </row>
    <row r="598" ht="15.75" customHeight="1">
      <c r="D598" s="19"/>
      <c r="E598" s="20"/>
      <c r="F598" s="20"/>
      <c r="G598" s="19"/>
      <c r="I598" s="20"/>
      <c r="J598" s="20"/>
      <c r="O598" s="21"/>
      <c r="P598" s="21"/>
      <c r="U598" s="23"/>
      <c r="V598" s="23"/>
      <c r="W598" s="23"/>
      <c r="X598" s="23"/>
    </row>
    <row r="599" ht="15.75" customHeight="1">
      <c r="D599" s="19"/>
      <c r="E599" s="20"/>
      <c r="F599" s="20"/>
      <c r="G599" s="19"/>
      <c r="I599" s="20"/>
      <c r="J599" s="20"/>
      <c r="O599" s="21"/>
      <c r="P599" s="21"/>
      <c r="U599" s="23"/>
      <c r="V599" s="23"/>
      <c r="W599" s="23"/>
      <c r="X599" s="23"/>
    </row>
    <row r="600" ht="15.75" customHeight="1">
      <c r="D600" s="19"/>
      <c r="E600" s="20"/>
      <c r="F600" s="20"/>
      <c r="G600" s="19"/>
      <c r="I600" s="20"/>
      <c r="J600" s="20"/>
      <c r="O600" s="21"/>
      <c r="P600" s="21"/>
      <c r="U600" s="23"/>
      <c r="V600" s="23"/>
      <c r="W600" s="23"/>
      <c r="X600" s="23"/>
    </row>
    <row r="601" ht="15.75" customHeight="1">
      <c r="D601" s="19"/>
      <c r="E601" s="20"/>
      <c r="F601" s="20"/>
      <c r="G601" s="19"/>
      <c r="I601" s="20"/>
      <c r="J601" s="20"/>
      <c r="O601" s="21"/>
      <c r="P601" s="21"/>
      <c r="U601" s="23"/>
      <c r="V601" s="23"/>
      <c r="W601" s="23"/>
      <c r="X601" s="23"/>
    </row>
    <row r="602" ht="15.75" customHeight="1">
      <c r="D602" s="19"/>
      <c r="E602" s="20"/>
      <c r="F602" s="20"/>
      <c r="G602" s="19"/>
      <c r="I602" s="20"/>
      <c r="J602" s="20"/>
      <c r="O602" s="21"/>
      <c r="P602" s="21"/>
      <c r="U602" s="23"/>
      <c r="V602" s="23"/>
      <c r="W602" s="23"/>
      <c r="X602" s="23"/>
    </row>
    <row r="603" ht="15.75" customHeight="1">
      <c r="D603" s="19"/>
      <c r="E603" s="20"/>
      <c r="F603" s="20"/>
      <c r="G603" s="19"/>
      <c r="I603" s="20"/>
      <c r="J603" s="20"/>
      <c r="O603" s="21"/>
      <c r="P603" s="21"/>
      <c r="U603" s="23"/>
      <c r="V603" s="23"/>
      <c r="W603" s="23"/>
      <c r="X603" s="23"/>
    </row>
    <row r="604" ht="15.75" customHeight="1">
      <c r="D604" s="19"/>
      <c r="E604" s="20"/>
      <c r="F604" s="20"/>
      <c r="G604" s="19"/>
      <c r="I604" s="20"/>
      <c r="J604" s="20"/>
      <c r="O604" s="21"/>
      <c r="P604" s="21"/>
      <c r="U604" s="23"/>
      <c r="V604" s="23"/>
      <c r="W604" s="23"/>
      <c r="X604" s="23"/>
    </row>
    <row r="605" ht="15.75" customHeight="1">
      <c r="D605" s="19"/>
      <c r="E605" s="20"/>
      <c r="F605" s="20"/>
      <c r="G605" s="19"/>
      <c r="I605" s="20"/>
      <c r="J605" s="20"/>
      <c r="O605" s="21"/>
      <c r="P605" s="21"/>
      <c r="U605" s="23"/>
      <c r="V605" s="23"/>
      <c r="W605" s="23"/>
      <c r="X605" s="23"/>
    </row>
    <row r="606" ht="15.75" customHeight="1">
      <c r="D606" s="19"/>
      <c r="E606" s="20"/>
      <c r="F606" s="20"/>
      <c r="G606" s="19"/>
      <c r="I606" s="20"/>
      <c r="J606" s="20"/>
      <c r="O606" s="21"/>
      <c r="P606" s="21"/>
      <c r="U606" s="23"/>
      <c r="V606" s="23"/>
      <c r="W606" s="23"/>
      <c r="X606" s="23"/>
    </row>
    <row r="607" ht="15.75" customHeight="1">
      <c r="D607" s="19"/>
      <c r="E607" s="20"/>
      <c r="F607" s="20"/>
      <c r="G607" s="19"/>
      <c r="I607" s="20"/>
      <c r="J607" s="20"/>
      <c r="O607" s="21"/>
      <c r="P607" s="21"/>
      <c r="U607" s="23"/>
      <c r="V607" s="23"/>
      <c r="W607" s="23"/>
      <c r="X607" s="23"/>
    </row>
    <row r="608" ht="15.75" customHeight="1">
      <c r="D608" s="19"/>
      <c r="E608" s="20"/>
      <c r="F608" s="20"/>
      <c r="G608" s="19"/>
      <c r="I608" s="20"/>
      <c r="J608" s="20"/>
      <c r="O608" s="21"/>
      <c r="P608" s="21"/>
      <c r="U608" s="23"/>
      <c r="V608" s="23"/>
      <c r="W608" s="23"/>
      <c r="X608" s="23"/>
    </row>
    <row r="609" ht="15.75" customHeight="1">
      <c r="D609" s="19"/>
      <c r="E609" s="20"/>
      <c r="F609" s="20"/>
      <c r="G609" s="19"/>
      <c r="I609" s="20"/>
      <c r="J609" s="20"/>
      <c r="O609" s="21"/>
      <c r="P609" s="21"/>
      <c r="U609" s="23"/>
      <c r="V609" s="23"/>
      <c r="W609" s="23"/>
      <c r="X609" s="23"/>
    </row>
    <row r="610" ht="15.75" customHeight="1">
      <c r="D610" s="19"/>
      <c r="E610" s="20"/>
      <c r="F610" s="20"/>
      <c r="G610" s="19"/>
      <c r="I610" s="20"/>
      <c r="J610" s="20"/>
      <c r="O610" s="21"/>
      <c r="P610" s="21"/>
      <c r="U610" s="23"/>
      <c r="V610" s="23"/>
      <c r="W610" s="23"/>
      <c r="X610" s="23"/>
    </row>
    <row r="611" ht="15.75" customHeight="1">
      <c r="D611" s="19"/>
      <c r="E611" s="20"/>
      <c r="F611" s="20"/>
      <c r="G611" s="19"/>
      <c r="I611" s="20"/>
      <c r="J611" s="20"/>
      <c r="O611" s="21"/>
      <c r="P611" s="21"/>
      <c r="U611" s="23"/>
      <c r="V611" s="23"/>
      <c r="W611" s="23"/>
      <c r="X611" s="23"/>
    </row>
    <row r="612" ht="15.75" customHeight="1">
      <c r="D612" s="19"/>
      <c r="E612" s="20"/>
      <c r="F612" s="20"/>
      <c r="G612" s="19"/>
      <c r="I612" s="20"/>
      <c r="J612" s="20"/>
      <c r="O612" s="21"/>
      <c r="P612" s="21"/>
      <c r="U612" s="23"/>
      <c r="V612" s="23"/>
      <c r="W612" s="23"/>
      <c r="X612" s="23"/>
    </row>
    <row r="613" ht="15.75" customHeight="1">
      <c r="D613" s="19"/>
      <c r="E613" s="20"/>
      <c r="F613" s="20"/>
      <c r="G613" s="19"/>
      <c r="I613" s="20"/>
      <c r="J613" s="20"/>
      <c r="O613" s="21"/>
      <c r="P613" s="21"/>
      <c r="U613" s="23"/>
      <c r="V613" s="23"/>
      <c r="W613" s="23"/>
      <c r="X613" s="23"/>
    </row>
    <row r="614" ht="15.75" customHeight="1">
      <c r="D614" s="19"/>
      <c r="E614" s="20"/>
      <c r="F614" s="20"/>
      <c r="G614" s="19"/>
      <c r="I614" s="20"/>
      <c r="J614" s="20"/>
      <c r="O614" s="21"/>
      <c r="P614" s="21"/>
      <c r="U614" s="23"/>
      <c r="V614" s="23"/>
      <c r="W614" s="23"/>
      <c r="X614" s="23"/>
    </row>
    <row r="615" ht="15.75" customHeight="1">
      <c r="D615" s="19"/>
      <c r="E615" s="20"/>
      <c r="F615" s="20"/>
      <c r="G615" s="19"/>
      <c r="I615" s="20"/>
      <c r="J615" s="20"/>
      <c r="O615" s="21"/>
      <c r="P615" s="21"/>
      <c r="U615" s="23"/>
      <c r="V615" s="23"/>
      <c r="W615" s="23"/>
      <c r="X615" s="23"/>
    </row>
    <row r="616" ht="15.75" customHeight="1">
      <c r="D616" s="19"/>
      <c r="E616" s="20"/>
      <c r="F616" s="20"/>
      <c r="G616" s="19"/>
      <c r="I616" s="20"/>
      <c r="J616" s="20"/>
      <c r="O616" s="21"/>
      <c r="P616" s="21"/>
      <c r="U616" s="23"/>
      <c r="V616" s="23"/>
      <c r="W616" s="23"/>
      <c r="X616" s="23"/>
    </row>
    <row r="617" ht="15.75" customHeight="1">
      <c r="D617" s="19"/>
      <c r="E617" s="20"/>
      <c r="F617" s="20"/>
      <c r="G617" s="19"/>
      <c r="I617" s="20"/>
      <c r="J617" s="20"/>
      <c r="O617" s="21"/>
      <c r="P617" s="21"/>
      <c r="U617" s="23"/>
      <c r="V617" s="23"/>
      <c r="W617" s="23"/>
      <c r="X617" s="23"/>
    </row>
    <row r="618" ht="15.75" customHeight="1">
      <c r="D618" s="19"/>
      <c r="E618" s="20"/>
      <c r="F618" s="20"/>
      <c r="G618" s="19"/>
      <c r="I618" s="20"/>
      <c r="J618" s="20"/>
      <c r="O618" s="21"/>
      <c r="P618" s="21"/>
      <c r="U618" s="23"/>
      <c r="V618" s="23"/>
      <c r="W618" s="23"/>
      <c r="X618" s="23"/>
    </row>
    <row r="619" ht="15.75" customHeight="1">
      <c r="D619" s="19"/>
      <c r="E619" s="20"/>
      <c r="F619" s="20"/>
      <c r="G619" s="19"/>
      <c r="I619" s="20"/>
      <c r="J619" s="20"/>
      <c r="O619" s="21"/>
      <c r="P619" s="21"/>
      <c r="U619" s="23"/>
      <c r="V619" s="23"/>
      <c r="W619" s="23"/>
      <c r="X619" s="23"/>
    </row>
    <row r="620" ht="15.75" customHeight="1">
      <c r="D620" s="19"/>
      <c r="E620" s="20"/>
      <c r="F620" s="20"/>
      <c r="G620" s="19"/>
      <c r="I620" s="20"/>
      <c r="J620" s="20"/>
      <c r="O620" s="21"/>
      <c r="P620" s="21"/>
      <c r="U620" s="23"/>
      <c r="V620" s="23"/>
      <c r="W620" s="23"/>
      <c r="X620" s="23"/>
    </row>
    <row r="621" ht="15.75" customHeight="1">
      <c r="D621" s="19"/>
      <c r="E621" s="20"/>
      <c r="F621" s="20"/>
      <c r="G621" s="19"/>
      <c r="I621" s="20"/>
      <c r="J621" s="20"/>
      <c r="O621" s="21"/>
      <c r="P621" s="21"/>
      <c r="U621" s="23"/>
      <c r="V621" s="23"/>
      <c r="W621" s="23"/>
      <c r="X621" s="23"/>
    </row>
    <row r="622" ht="15.75" customHeight="1">
      <c r="D622" s="19"/>
      <c r="E622" s="20"/>
      <c r="F622" s="20"/>
      <c r="G622" s="19"/>
      <c r="I622" s="20"/>
      <c r="J622" s="20"/>
      <c r="O622" s="21"/>
      <c r="P622" s="21"/>
      <c r="U622" s="23"/>
      <c r="V622" s="23"/>
      <c r="W622" s="23"/>
      <c r="X622" s="23"/>
    </row>
    <row r="623" ht="15.75" customHeight="1">
      <c r="D623" s="19"/>
      <c r="E623" s="20"/>
      <c r="F623" s="20"/>
      <c r="G623" s="19"/>
      <c r="I623" s="20"/>
      <c r="J623" s="20"/>
      <c r="O623" s="21"/>
      <c r="P623" s="21"/>
      <c r="U623" s="23"/>
      <c r="V623" s="23"/>
      <c r="W623" s="23"/>
      <c r="X623" s="23"/>
    </row>
    <row r="624" ht="15.75" customHeight="1">
      <c r="D624" s="19"/>
      <c r="E624" s="20"/>
      <c r="F624" s="20"/>
      <c r="G624" s="19"/>
      <c r="I624" s="20"/>
      <c r="J624" s="20"/>
      <c r="O624" s="21"/>
      <c r="P624" s="21"/>
      <c r="U624" s="23"/>
      <c r="V624" s="23"/>
      <c r="W624" s="23"/>
      <c r="X624" s="23"/>
    </row>
    <row r="625" ht="15.75" customHeight="1">
      <c r="D625" s="19"/>
      <c r="E625" s="20"/>
      <c r="F625" s="20"/>
      <c r="G625" s="19"/>
      <c r="I625" s="20"/>
      <c r="J625" s="20"/>
      <c r="O625" s="21"/>
      <c r="P625" s="21"/>
      <c r="U625" s="23"/>
      <c r="V625" s="23"/>
      <c r="W625" s="23"/>
      <c r="X625" s="23"/>
    </row>
    <row r="626" ht="15.75" customHeight="1">
      <c r="D626" s="19"/>
      <c r="E626" s="20"/>
      <c r="F626" s="20"/>
      <c r="G626" s="19"/>
      <c r="I626" s="20"/>
      <c r="J626" s="20"/>
      <c r="O626" s="21"/>
      <c r="P626" s="21"/>
      <c r="U626" s="23"/>
      <c r="V626" s="23"/>
      <c r="W626" s="23"/>
      <c r="X626" s="23"/>
    </row>
    <row r="627" ht="15.75" customHeight="1">
      <c r="D627" s="19"/>
      <c r="E627" s="20"/>
      <c r="F627" s="20"/>
      <c r="G627" s="19"/>
      <c r="I627" s="20"/>
      <c r="J627" s="20"/>
      <c r="O627" s="21"/>
      <c r="P627" s="21"/>
      <c r="U627" s="23"/>
      <c r="V627" s="23"/>
      <c r="W627" s="23"/>
      <c r="X627" s="23"/>
    </row>
    <row r="628" ht="15.75" customHeight="1">
      <c r="D628" s="19"/>
      <c r="E628" s="20"/>
      <c r="F628" s="20"/>
      <c r="G628" s="19"/>
      <c r="I628" s="20"/>
      <c r="J628" s="20"/>
      <c r="O628" s="21"/>
      <c r="P628" s="21"/>
      <c r="U628" s="23"/>
      <c r="V628" s="23"/>
      <c r="W628" s="23"/>
      <c r="X628" s="23"/>
    </row>
    <row r="629" ht="15.75" customHeight="1">
      <c r="D629" s="19"/>
      <c r="E629" s="20"/>
      <c r="F629" s="20"/>
      <c r="G629" s="19"/>
      <c r="I629" s="20"/>
      <c r="J629" s="20"/>
      <c r="O629" s="21"/>
      <c r="P629" s="21"/>
      <c r="U629" s="23"/>
      <c r="V629" s="23"/>
      <c r="W629" s="23"/>
      <c r="X629" s="23"/>
    </row>
    <row r="630" ht="15.75" customHeight="1">
      <c r="D630" s="19"/>
      <c r="E630" s="20"/>
      <c r="F630" s="20"/>
      <c r="G630" s="19"/>
      <c r="I630" s="20"/>
      <c r="J630" s="20"/>
      <c r="O630" s="21"/>
      <c r="P630" s="21"/>
      <c r="U630" s="23"/>
      <c r="V630" s="23"/>
      <c r="W630" s="23"/>
      <c r="X630" s="23"/>
    </row>
    <row r="631" ht="15.75" customHeight="1">
      <c r="D631" s="19"/>
      <c r="E631" s="20"/>
      <c r="F631" s="20"/>
      <c r="G631" s="19"/>
      <c r="I631" s="20"/>
      <c r="J631" s="20"/>
      <c r="O631" s="21"/>
      <c r="P631" s="21"/>
      <c r="U631" s="23"/>
      <c r="V631" s="23"/>
      <c r="W631" s="23"/>
      <c r="X631" s="23"/>
    </row>
    <row r="632" ht="15.75" customHeight="1">
      <c r="D632" s="19"/>
      <c r="E632" s="20"/>
      <c r="F632" s="20"/>
      <c r="G632" s="19"/>
      <c r="I632" s="20"/>
      <c r="J632" s="20"/>
      <c r="O632" s="21"/>
      <c r="P632" s="21"/>
      <c r="U632" s="23"/>
      <c r="V632" s="23"/>
      <c r="W632" s="23"/>
      <c r="X632" s="23"/>
    </row>
    <row r="633" ht="15.75" customHeight="1">
      <c r="D633" s="19"/>
      <c r="E633" s="20"/>
      <c r="F633" s="20"/>
      <c r="G633" s="19"/>
      <c r="I633" s="20"/>
      <c r="J633" s="20"/>
      <c r="O633" s="21"/>
      <c r="P633" s="21"/>
      <c r="U633" s="23"/>
      <c r="V633" s="23"/>
      <c r="W633" s="23"/>
      <c r="X633" s="23"/>
    </row>
    <row r="634" ht="15.75" customHeight="1">
      <c r="D634" s="19"/>
      <c r="E634" s="20"/>
      <c r="F634" s="20"/>
      <c r="G634" s="19"/>
      <c r="I634" s="20"/>
      <c r="J634" s="20"/>
      <c r="O634" s="21"/>
      <c r="P634" s="21"/>
      <c r="U634" s="23"/>
      <c r="V634" s="23"/>
      <c r="W634" s="23"/>
      <c r="X634" s="23"/>
    </row>
    <row r="635" ht="15.75" customHeight="1">
      <c r="D635" s="19"/>
      <c r="E635" s="20"/>
      <c r="F635" s="20"/>
      <c r="G635" s="19"/>
      <c r="I635" s="20"/>
      <c r="J635" s="20"/>
      <c r="O635" s="21"/>
      <c r="P635" s="21"/>
      <c r="U635" s="23"/>
      <c r="V635" s="23"/>
      <c r="W635" s="23"/>
      <c r="X635" s="23"/>
    </row>
    <row r="636" ht="15.75" customHeight="1">
      <c r="D636" s="19"/>
      <c r="E636" s="20"/>
      <c r="F636" s="20"/>
      <c r="G636" s="19"/>
      <c r="I636" s="20"/>
      <c r="J636" s="20"/>
      <c r="O636" s="21"/>
      <c r="P636" s="21"/>
      <c r="U636" s="23"/>
      <c r="V636" s="23"/>
      <c r="W636" s="23"/>
      <c r="X636" s="23"/>
    </row>
    <row r="637" ht="15.75" customHeight="1">
      <c r="D637" s="19"/>
      <c r="E637" s="20"/>
      <c r="F637" s="20"/>
      <c r="G637" s="19"/>
      <c r="I637" s="20"/>
      <c r="J637" s="20"/>
      <c r="O637" s="21"/>
      <c r="P637" s="21"/>
      <c r="U637" s="23"/>
      <c r="V637" s="23"/>
      <c r="W637" s="23"/>
      <c r="X637" s="23"/>
    </row>
    <row r="638" ht="15.75" customHeight="1">
      <c r="D638" s="19"/>
      <c r="E638" s="20"/>
      <c r="F638" s="20"/>
      <c r="G638" s="19"/>
      <c r="I638" s="20"/>
      <c r="J638" s="20"/>
      <c r="O638" s="21"/>
      <c r="P638" s="21"/>
      <c r="U638" s="23"/>
      <c r="V638" s="23"/>
      <c r="W638" s="23"/>
      <c r="X638" s="23"/>
    </row>
    <row r="639" ht="15.75" customHeight="1">
      <c r="D639" s="19"/>
      <c r="E639" s="20"/>
      <c r="F639" s="20"/>
      <c r="G639" s="19"/>
      <c r="I639" s="20"/>
      <c r="J639" s="20"/>
      <c r="O639" s="21"/>
      <c r="P639" s="21"/>
      <c r="U639" s="23"/>
      <c r="V639" s="23"/>
      <c r="W639" s="23"/>
      <c r="X639" s="23"/>
    </row>
    <row r="640" ht="15.75" customHeight="1">
      <c r="D640" s="19"/>
      <c r="E640" s="20"/>
      <c r="F640" s="20"/>
      <c r="G640" s="19"/>
      <c r="I640" s="20"/>
      <c r="J640" s="20"/>
      <c r="O640" s="21"/>
      <c r="P640" s="21"/>
      <c r="U640" s="23"/>
      <c r="V640" s="23"/>
      <c r="W640" s="23"/>
      <c r="X640" s="23"/>
    </row>
    <row r="641" ht="15.75" customHeight="1">
      <c r="D641" s="19"/>
      <c r="E641" s="20"/>
      <c r="F641" s="20"/>
      <c r="G641" s="19"/>
      <c r="I641" s="20"/>
      <c r="J641" s="20"/>
      <c r="O641" s="21"/>
      <c r="P641" s="21"/>
      <c r="U641" s="23"/>
      <c r="V641" s="23"/>
      <c r="W641" s="23"/>
      <c r="X641" s="23"/>
    </row>
    <row r="642" ht="15.75" customHeight="1">
      <c r="D642" s="19"/>
      <c r="E642" s="20"/>
      <c r="F642" s="20"/>
      <c r="G642" s="19"/>
      <c r="I642" s="20"/>
      <c r="J642" s="20"/>
      <c r="O642" s="21"/>
      <c r="P642" s="21"/>
      <c r="U642" s="23"/>
      <c r="V642" s="23"/>
      <c r="W642" s="23"/>
      <c r="X642" s="23"/>
    </row>
    <row r="643" ht="15.75" customHeight="1">
      <c r="D643" s="19"/>
      <c r="E643" s="20"/>
      <c r="F643" s="20"/>
      <c r="G643" s="19"/>
      <c r="I643" s="20"/>
      <c r="J643" s="20"/>
      <c r="O643" s="21"/>
      <c r="P643" s="21"/>
      <c r="U643" s="23"/>
      <c r="V643" s="23"/>
      <c r="W643" s="23"/>
      <c r="X643" s="23"/>
    </row>
    <row r="644" ht="15.75" customHeight="1">
      <c r="D644" s="19"/>
      <c r="E644" s="20"/>
      <c r="F644" s="20"/>
      <c r="G644" s="19"/>
      <c r="I644" s="20"/>
      <c r="J644" s="20"/>
      <c r="O644" s="21"/>
      <c r="P644" s="21"/>
      <c r="U644" s="23"/>
      <c r="V644" s="23"/>
      <c r="W644" s="23"/>
      <c r="X644" s="23"/>
    </row>
    <row r="645" ht="15.75" customHeight="1">
      <c r="D645" s="19"/>
      <c r="E645" s="20"/>
      <c r="F645" s="20"/>
      <c r="G645" s="19"/>
      <c r="I645" s="20"/>
      <c r="J645" s="20"/>
      <c r="O645" s="21"/>
      <c r="P645" s="21"/>
      <c r="U645" s="23"/>
      <c r="V645" s="23"/>
      <c r="W645" s="23"/>
      <c r="X645" s="23"/>
    </row>
    <row r="646" ht="15.75" customHeight="1">
      <c r="D646" s="19"/>
      <c r="E646" s="20"/>
      <c r="F646" s="20"/>
      <c r="G646" s="19"/>
      <c r="I646" s="20"/>
      <c r="J646" s="20"/>
      <c r="O646" s="21"/>
      <c r="P646" s="21"/>
      <c r="U646" s="23"/>
      <c r="V646" s="23"/>
      <c r="W646" s="23"/>
      <c r="X646" s="23"/>
    </row>
    <row r="647" ht="15.75" customHeight="1">
      <c r="D647" s="19"/>
      <c r="E647" s="20"/>
      <c r="F647" s="20"/>
      <c r="G647" s="19"/>
      <c r="I647" s="20"/>
      <c r="J647" s="20"/>
      <c r="O647" s="21"/>
      <c r="P647" s="21"/>
      <c r="U647" s="23"/>
      <c r="V647" s="23"/>
      <c r="W647" s="23"/>
      <c r="X647" s="23"/>
    </row>
    <row r="648" ht="15.75" customHeight="1">
      <c r="D648" s="19"/>
      <c r="E648" s="20"/>
      <c r="F648" s="20"/>
      <c r="G648" s="19"/>
      <c r="I648" s="20"/>
      <c r="J648" s="20"/>
      <c r="O648" s="21"/>
      <c r="P648" s="21"/>
      <c r="U648" s="23"/>
      <c r="V648" s="23"/>
      <c r="W648" s="23"/>
      <c r="X648" s="23"/>
    </row>
    <row r="649" ht="15.75" customHeight="1">
      <c r="D649" s="19"/>
      <c r="E649" s="20"/>
      <c r="F649" s="20"/>
      <c r="G649" s="19"/>
      <c r="I649" s="20"/>
      <c r="J649" s="20"/>
      <c r="O649" s="21"/>
      <c r="P649" s="21"/>
      <c r="U649" s="23"/>
      <c r="V649" s="23"/>
      <c r="W649" s="23"/>
      <c r="X649" s="23"/>
    </row>
    <row r="650" ht="15.75" customHeight="1">
      <c r="D650" s="19"/>
      <c r="E650" s="20"/>
      <c r="F650" s="20"/>
      <c r="G650" s="19"/>
      <c r="I650" s="20"/>
      <c r="J650" s="20"/>
      <c r="O650" s="21"/>
      <c r="P650" s="21"/>
      <c r="U650" s="23"/>
      <c r="V650" s="23"/>
      <c r="W650" s="23"/>
      <c r="X650" s="23"/>
    </row>
    <row r="651" ht="15.75" customHeight="1">
      <c r="D651" s="19"/>
      <c r="E651" s="20"/>
      <c r="F651" s="20"/>
      <c r="G651" s="19"/>
      <c r="I651" s="20"/>
      <c r="J651" s="20"/>
      <c r="O651" s="21"/>
      <c r="P651" s="21"/>
      <c r="U651" s="23"/>
      <c r="V651" s="23"/>
      <c r="W651" s="23"/>
      <c r="X651" s="23"/>
    </row>
    <row r="652" ht="15.75" customHeight="1">
      <c r="D652" s="19"/>
      <c r="E652" s="20"/>
      <c r="F652" s="20"/>
      <c r="G652" s="19"/>
      <c r="I652" s="20"/>
      <c r="J652" s="20"/>
      <c r="O652" s="21"/>
      <c r="P652" s="21"/>
      <c r="U652" s="23"/>
      <c r="V652" s="23"/>
      <c r="W652" s="23"/>
      <c r="X652" s="23"/>
    </row>
    <row r="653" ht="15.75" customHeight="1">
      <c r="D653" s="19"/>
      <c r="E653" s="20"/>
      <c r="F653" s="20"/>
      <c r="G653" s="19"/>
      <c r="I653" s="20"/>
      <c r="J653" s="20"/>
      <c r="O653" s="21"/>
      <c r="P653" s="21"/>
      <c r="U653" s="23"/>
      <c r="V653" s="23"/>
      <c r="W653" s="23"/>
      <c r="X653" s="23"/>
    </row>
    <row r="654" ht="15.75" customHeight="1">
      <c r="D654" s="19"/>
      <c r="E654" s="20"/>
      <c r="F654" s="20"/>
      <c r="G654" s="19"/>
      <c r="I654" s="20"/>
      <c r="J654" s="20"/>
      <c r="O654" s="21"/>
      <c r="P654" s="21"/>
      <c r="U654" s="23"/>
      <c r="V654" s="23"/>
      <c r="W654" s="23"/>
      <c r="X654" s="23"/>
    </row>
    <row r="655" ht="15.75" customHeight="1">
      <c r="D655" s="19"/>
      <c r="E655" s="20"/>
      <c r="F655" s="20"/>
      <c r="G655" s="19"/>
      <c r="I655" s="20"/>
      <c r="J655" s="20"/>
      <c r="O655" s="21"/>
      <c r="P655" s="21"/>
      <c r="U655" s="23"/>
      <c r="V655" s="23"/>
      <c r="W655" s="23"/>
      <c r="X655" s="23"/>
    </row>
    <row r="656" ht="15.75" customHeight="1">
      <c r="D656" s="19"/>
      <c r="E656" s="20"/>
      <c r="F656" s="20"/>
      <c r="G656" s="19"/>
      <c r="I656" s="20"/>
      <c r="J656" s="20"/>
      <c r="O656" s="21"/>
      <c r="P656" s="21"/>
      <c r="U656" s="23"/>
      <c r="V656" s="23"/>
      <c r="W656" s="23"/>
      <c r="X656" s="23"/>
    </row>
    <row r="657" ht="15.75" customHeight="1">
      <c r="D657" s="19"/>
      <c r="E657" s="20"/>
      <c r="F657" s="20"/>
      <c r="G657" s="19"/>
      <c r="I657" s="20"/>
      <c r="J657" s="20"/>
      <c r="O657" s="21"/>
      <c r="P657" s="21"/>
      <c r="U657" s="23"/>
      <c r="V657" s="23"/>
      <c r="W657" s="23"/>
      <c r="X657" s="23"/>
    </row>
    <row r="658" ht="15.75" customHeight="1">
      <c r="D658" s="19"/>
      <c r="E658" s="20"/>
      <c r="F658" s="20"/>
      <c r="G658" s="19"/>
      <c r="I658" s="20"/>
      <c r="J658" s="20"/>
      <c r="O658" s="21"/>
      <c r="P658" s="21"/>
      <c r="U658" s="23"/>
      <c r="V658" s="23"/>
      <c r="W658" s="23"/>
      <c r="X658" s="23"/>
    </row>
    <row r="659" ht="15.75" customHeight="1">
      <c r="D659" s="19"/>
      <c r="E659" s="20"/>
      <c r="F659" s="20"/>
      <c r="G659" s="19"/>
      <c r="I659" s="20"/>
      <c r="J659" s="20"/>
      <c r="O659" s="21"/>
      <c r="P659" s="21"/>
      <c r="U659" s="23"/>
      <c r="V659" s="23"/>
      <c r="W659" s="23"/>
      <c r="X659" s="23"/>
    </row>
    <row r="660" ht="15.75" customHeight="1">
      <c r="D660" s="19"/>
      <c r="E660" s="20"/>
      <c r="F660" s="20"/>
      <c r="G660" s="19"/>
      <c r="I660" s="20"/>
      <c r="J660" s="20"/>
      <c r="O660" s="21"/>
      <c r="P660" s="21"/>
      <c r="U660" s="23"/>
      <c r="V660" s="23"/>
      <c r="W660" s="23"/>
      <c r="X660" s="23"/>
    </row>
    <row r="661" ht="15.75" customHeight="1">
      <c r="D661" s="19"/>
      <c r="E661" s="20"/>
      <c r="F661" s="20"/>
      <c r="G661" s="19"/>
      <c r="I661" s="20"/>
      <c r="J661" s="20"/>
      <c r="O661" s="21"/>
      <c r="P661" s="21"/>
      <c r="U661" s="23"/>
      <c r="V661" s="23"/>
      <c r="W661" s="23"/>
      <c r="X661" s="23"/>
    </row>
    <row r="662" ht="15.75" customHeight="1">
      <c r="D662" s="19"/>
      <c r="E662" s="20"/>
      <c r="F662" s="20"/>
      <c r="G662" s="19"/>
      <c r="I662" s="20"/>
      <c r="J662" s="20"/>
      <c r="O662" s="21"/>
      <c r="P662" s="21"/>
      <c r="U662" s="23"/>
      <c r="V662" s="23"/>
      <c r="W662" s="23"/>
      <c r="X662" s="23"/>
    </row>
    <row r="663" ht="15.75" customHeight="1">
      <c r="D663" s="19"/>
      <c r="E663" s="20"/>
      <c r="F663" s="20"/>
      <c r="G663" s="19"/>
      <c r="I663" s="20"/>
      <c r="J663" s="20"/>
      <c r="O663" s="21"/>
      <c r="P663" s="21"/>
      <c r="U663" s="23"/>
      <c r="V663" s="23"/>
      <c r="W663" s="23"/>
      <c r="X663" s="23"/>
    </row>
    <row r="664" ht="15.75" customHeight="1">
      <c r="D664" s="19"/>
      <c r="E664" s="20"/>
      <c r="F664" s="20"/>
      <c r="G664" s="19"/>
      <c r="I664" s="20"/>
      <c r="J664" s="20"/>
      <c r="O664" s="21"/>
      <c r="P664" s="21"/>
      <c r="U664" s="23"/>
      <c r="V664" s="23"/>
      <c r="W664" s="23"/>
      <c r="X664" s="23"/>
    </row>
    <row r="665" ht="15.75" customHeight="1">
      <c r="D665" s="19"/>
      <c r="E665" s="20"/>
      <c r="F665" s="20"/>
      <c r="G665" s="19"/>
      <c r="I665" s="20"/>
      <c r="J665" s="20"/>
      <c r="O665" s="21"/>
      <c r="P665" s="21"/>
      <c r="U665" s="23"/>
      <c r="V665" s="23"/>
      <c r="W665" s="23"/>
      <c r="X665" s="23"/>
    </row>
    <row r="666" ht="15.75" customHeight="1">
      <c r="D666" s="19"/>
      <c r="E666" s="20"/>
      <c r="F666" s="20"/>
      <c r="G666" s="19"/>
      <c r="I666" s="20"/>
      <c r="J666" s="20"/>
      <c r="O666" s="21"/>
      <c r="P666" s="21"/>
      <c r="U666" s="23"/>
      <c r="V666" s="23"/>
      <c r="W666" s="23"/>
      <c r="X666" s="23"/>
    </row>
    <row r="667" ht="15.75" customHeight="1">
      <c r="D667" s="19"/>
      <c r="E667" s="20"/>
      <c r="F667" s="20"/>
      <c r="G667" s="19"/>
      <c r="I667" s="20"/>
      <c r="J667" s="20"/>
      <c r="O667" s="21"/>
      <c r="P667" s="21"/>
      <c r="U667" s="23"/>
      <c r="V667" s="23"/>
      <c r="W667" s="23"/>
      <c r="X667" s="23"/>
    </row>
    <row r="668" ht="15.75" customHeight="1">
      <c r="D668" s="19"/>
      <c r="E668" s="20"/>
      <c r="F668" s="20"/>
      <c r="G668" s="19"/>
      <c r="I668" s="20"/>
      <c r="J668" s="20"/>
      <c r="O668" s="21"/>
      <c r="P668" s="21"/>
      <c r="U668" s="23"/>
      <c r="V668" s="23"/>
      <c r="W668" s="23"/>
      <c r="X668" s="23"/>
    </row>
    <row r="669" ht="15.75" customHeight="1">
      <c r="D669" s="19"/>
      <c r="E669" s="20"/>
      <c r="F669" s="20"/>
      <c r="G669" s="19"/>
      <c r="I669" s="20"/>
      <c r="J669" s="20"/>
      <c r="O669" s="21"/>
      <c r="P669" s="21"/>
      <c r="U669" s="23"/>
      <c r="V669" s="23"/>
      <c r="W669" s="23"/>
      <c r="X669" s="23"/>
    </row>
    <row r="670" ht="15.75" customHeight="1">
      <c r="D670" s="19"/>
      <c r="E670" s="20"/>
      <c r="F670" s="20"/>
      <c r="G670" s="19"/>
      <c r="I670" s="20"/>
      <c r="J670" s="20"/>
      <c r="O670" s="21"/>
      <c r="P670" s="21"/>
      <c r="U670" s="23"/>
      <c r="V670" s="23"/>
      <c r="W670" s="23"/>
      <c r="X670" s="23"/>
    </row>
    <row r="671" ht="15.75" customHeight="1">
      <c r="D671" s="19"/>
      <c r="E671" s="20"/>
      <c r="F671" s="20"/>
      <c r="G671" s="19"/>
      <c r="I671" s="20"/>
      <c r="J671" s="20"/>
      <c r="O671" s="21"/>
      <c r="P671" s="21"/>
      <c r="U671" s="23"/>
      <c r="V671" s="23"/>
      <c r="W671" s="23"/>
      <c r="X671" s="23"/>
    </row>
    <row r="672" ht="15.75" customHeight="1">
      <c r="D672" s="19"/>
      <c r="E672" s="20"/>
      <c r="F672" s="20"/>
      <c r="G672" s="19"/>
      <c r="I672" s="20"/>
      <c r="J672" s="20"/>
      <c r="O672" s="21"/>
      <c r="P672" s="21"/>
      <c r="U672" s="23"/>
      <c r="V672" s="23"/>
      <c r="W672" s="23"/>
      <c r="X672" s="23"/>
    </row>
    <row r="673" ht="15.75" customHeight="1">
      <c r="D673" s="19"/>
      <c r="E673" s="20"/>
      <c r="F673" s="20"/>
      <c r="G673" s="19"/>
      <c r="I673" s="20"/>
      <c r="J673" s="20"/>
      <c r="O673" s="21"/>
      <c r="P673" s="21"/>
      <c r="U673" s="23"/>
      <c r="V673" s="23"/>
      <c r="W673" s="23"/>
      <c r="X673" s="23"/>
    </row>
    <row r="674" ht="15.75" customHeight="1">
      <c r="D674" s="19"/>
      <c r="E674" s="20"/>
      <c r="F674" s="20"/>
      <c r="G674" s="19"/>
      <c r="I674" s="20"/>
      <c r="J674" s="20"/>
      <c r="O674" s="21"/>
      <c r="P674" s="21"/>
      <c r="U674" s="23"/>
      <c r="V674" s="23"/>
      <c r="W674" s="23"/>
      <c r="X674" s="23"/>
    </row>
    <row r="675" ht="15.75" customHeight="1">
      <c r="D675" s="19"/>
      <c r="E675" s="20"/>
      <c r="F675" s="20"/>
      <c r="G675" s="19"/>
      <c r="I675" s="20"/>
      <c r="J675" s="20"/>
      <c r="O675" s="21"/>
      <c r="P675" s="21"/>
      <c r="U675" s="23"/>
      <c r="V675" s="23"/>
      <c r="W675" s="23"/>
      <c r="X675" s="23"/>
    </row>
    <row r="676" ht="15.75" customHeight="1">
      <c r="D676" s="19"/>
      <c r="E676" s="20"/>
      <c r="F676" s="20"/>
      <c r="G676" s="19"/>
      <c r="I676" s="20"/>
      <c r="J676" s="20"/>
      <c r="O676" s="21"/>
      <c r="P676" s="21"/>
      <c r="U676" s="23"/>
      <c r="V676" s="23"/>
      <c r="W676" s="23"/>
      <c r="X676" s="23"/>
    </row>
    <row r="677" ht="15.75" customHeight="1">
      <c r="D677" s="19"/>
      <c r="E677" s="20"/>
      <c r="F677" s="20"/>
      <c r="G677" s="19"/>
      <c r="I677" s="20"/>
      <c r="J677" s="20"/>
      <c r="O677" s="21"/>
      <c r="P677" s="21"/>
      <c r="U677" s="23"/>
      <c r="V677" s="23"/>
      <c r="W677" s="23"/>
      <c r="X677" s="23"/>
    </row>
    <row r="678" ht="15.75" customHeight="1">
      <c r="D678" s="19"/>
      <c r="E678" s="20"/>
      <c r="F678" s="20"/>
      <c r="G678" s="19"/>
      <c r="I678" s="20"/>
      <c r="J678" s="20"/>
      <c r="O678" s="21"/>
      <c r="P678" s="21"/>
      <c r="U678" s="23"/>
      <c r="V678" s="23"/>
      <c r="W678" s="23"/>
      <c r="X678" s="23"/>
    </row>
    <row r="679" ht="15.75" customHeight="1">
      <c r="D679" s="19"/>
      <c r="E679" s="20"/>
      <c r="F679" s="20"/>
      <c r="G679" s="19"/>
      <c r="I679" s="20"/>
      <c r="J679" s="20"/>
      <c r="O679" s="21"/>
      <c r="P679" s="21"/>
      <c r="U679" s="23"/>
      <c r="V679" s="23"/>
      <c r="W679" s="23"/>
      <c r="X679" s="23"/>
    </row>
    <row r="680" ht="15.75" customHeight="1">
      <c r="D680" s="19"/>
      <c r="E680" s="20"/>
      <c r="F680" s="20"/>
      <c r="G680" s="19"/>
      <c r="I680" s="20"/>
      <c r="J680" s="20"/>
      <c r="O680" s="21"/>
      <c r="P680" s="21"/>
      <c r="U680" s="23"/>
      <c r="V680" s="23"/>
      <c r="W680" s="23"/>
      <c r="X680" s="23"/>
    </row>
    <row r="681" ht="15.75" customHeight="1">
      <c r="D681" s="19"/>
      <c r="E681" s="20"/>
      <c r="F681" s="20"/>
      <c r="G681" s="19"/>
      <c r="I681" s="20"/>
      <c r="J681" s="20"/>
      <c r="O681" s="21"/>
      <c r="P681" s="21"/>
      <c r="U681" s="23"/>
      <c r="V681" s="23"/>
      <c r="W681" s="23"/>
      <c r="X681" s="23"/>
    </row>
    <row r="682" ht="15.75" customHeight="1">
      <c r="D682" s="19"/>
      <c r="E682" s="20"/>
      <c r="F682" s="20"/>
      <c r="G682" s="19"/>
      <c r="I682" s="20"/>
      <c r="J682" s="20"/>
      <c r="O682" s="21"/>
      <c r="P682" s="21"/>
      <c r="U682" s="23"/>
      <c r="V682" s="23"/>
      <c r="W682" s="23"/>
      <c r="X682" s="23"/>
    </row>
    <row r="683" ht="15.75" customHeight="1">
      <c r="D683" s="19"/>
      <c r="E683" s="20"/>
      <c r="F683" s="20"/>
      <c r="G683" s="19"/>
      <c r="I683" s="20"/>
      <c r="J683" s="20"/>
      <c r="O683" s="21"/>
      <c r="P683" s="21"/>
      <c r="U683" s="23"/>
      <c r="V683" s="23"/>
      <c r="W683" s="23"/>
      <c r="X683" s="23"/>
    </row>
    <row r="684" ht="15.75" customHeight="1">
      <c r="D684" s="19"/>
      <c r="E684" s="20"/>
      <c r="F684" s="20"/>
      <c r="G684" s="19"/>
      <c r="I684" s="20"/>
      <c r="J684" s="20"/>
      <c r="O684" s="21"/>
      <c r="P684" s="21"/>
      <c r="U684" s="23"/>
      <c r="V684" s="23"/>
      <c r="W684" s="23"/>
      <c r="X684" s="23"/>
    </row>
    <row r="685" ht="15.75" customHeight="1">
      <c r="D685" s="19"/>
      <c r="E685" s="20"/>
      <c r="F685" s="20"/>
      <c r="G685" s="19"/>
      <c r="I685" s="20"/>
      <c r="J685" s="20"/>
      <c r="O685" s="21"/>
      <c r="P685" s="21"/>
      <c r="U685" s="23"/>
      <c r="V685" s="23"/>
      <c r="W685" s="23"/>
      <c r="X685" s="23"/>
    </row>
    <row r="686" ht="15.75" customHeight="1">
      <c r="D686" s="19"/>
      <c r="E686" s="20"/>
      <c r="F686" s="20"/>
      <c r="G686" s="19"/>
      <c r="I686" s="20"/>
      <c r="J686" s="20"/>
      <c r="O686" s="21"/>
      <c r="P686" s="21"/>
      <c r="U686" s="23"/>
      <c r="V686" s="23"/>
      <c r="W686" s="23"/>
      <c r="X686" s="23"/>
    </row>
    <row r="687" ht="15.75" customHeight="1">
      <c r="D687" s="19"/>
      <c r="E687" s="20"/>
      <c r="F687" s="20"/>
      <c r="G687" s="19"/>
      <c r="I687" s="20"/>
      <c r="J687" s="20"/>
      <c r="O687" s="21"/>
      <c r="P687" s="21"/>
      <c r="U687" s="23"/>
      <c r="V687" s="23"/>
      <c r="W687" s="23"/>
      <c r="X687" s="23"/>
    </row>
    <row r="688" ht="15.75" customHeight="1">
      <c r="D688" s="19"/>
      <c r="E688" s="20"/>
      <c r="F688" s="20"/>
      <c r="G688" s="19"/>
      <c r="I688" s="20"/>
      <c r="J688" s="20"/>
      <c r="O688" s="21"/>
      <c r="P688" s="21"/>
      <c r="U688" s="23"/>
      <c r="V688" s="23"/>
      <c r="W688" s="23"/>
      <c r="X688" s="23"/>
    </row>
    <row r="689" ht="15.75" customHeight="1">
      <c r="D689" s="19"/>
      <c r="E689" s="20"/>
      <c r="F689" s="20"/>
      <c r="G689" s="19"/>
      <c r="I689" s="20"/>
      <c r="J689" s="20"/>
      <c r="O689" s="21"/>
      <c r="P689" s="21"/>
      <c r="U689" s="23"/>
      <c r="V689" s="23"/>
      <c r="W689" s="23"/>
      <c r="X689" s="23"/>
    </row>
    <row r="690" ht="15.75" customHeight="1">
      <c r="D690" s="19"/>
      <c r="E690" s="20"/>
      <c r="F690" s="20"/>
      <c r="G690" s="19"/>
      <c r="I690" s="20"/>
      <c r="J690" s="20"/>
      <c r="O690" s="21"/>
      <c r="P690" s="21"/>
      <c r="U690" s="23"/>
      <c r="V690" s="23"/>
      <c r="W690" s="23"/>
      <c r="X690" s="23"/>
    </row>
    <row r="691" ht="15.75" customHeight="1">
      <c r="D691" s="19"/>
      <c r="E691" s="20"/>
      <c r="F691" s="20"/>
      <c r="G691" s="19"/>
      <c r="I691" s="20"/>
      <c r="J691" s="20"/>
      <c r="O691" s="21"/>
      <c r="P691" s="21"/>
      <c r="U691" s="23"/>
      <c r="V691" s="23"/>
      <c r="W691" s="23"/>
      <c r="X691" s="23"/>
    </row>
    <row r="692" ht="15.75" customHeight="1">
      <c r="D692" s="19"/>
      <c r="E692" s="20"/>
      <c r="F692" s="20"/>
      <c r="G692" s="19"/>
      <c r="I692" s="20"/>
      <c r="J692" s="20"/>
      <c r="O692" s="21"/>
      <c r="P692" s="21"/>
      <c r="U692" s="23"/>
      <c r="V692" s="23"/>
      <c r="W692" s="23"/>
      <c r="X692" s="23"/>
    </row>
    <row r="693" ht="15.75" customHeight="1">
      <c r="D693" s="19"/>
      <c r="E693" s="20"/>
      <c r="F693" s="20"/>
      <c r="G693" s="19"/>
      <c r="I693" s="20"/>
      <c r="J693" s="20"/>
      <c r="O693" s="21"/>
      <c r="P693" s="21"/>
      <c r="U693" s="23"/>
      <c r="V693" s="23"/>
      <c r="W693" s="23"/>
      <c r="X693" s="23"/>
    </row>
    <row r="694" ht="15.75" customHeight="1">
      <c r="D694" s="19"/>
      <c r="E694" s="20"/>
      <c r="F694" s="20"/>
      <c r="G694" s="19"/>
      <c r="I694" s="20"/>
      <c r="J694" s="20"/>
      <c r="O694" s="21"/>
      <c r="P694" s="21"/>
      <c r="U694" s="23"/>
      <c r="V694" s="23"/>
      <c r="W694" s="23"/>
      <c r="X694" s="23"/>
    </row>
    <row r="695" ht="15.75" customHeight="1">
      <c r="D695" s="19"/>
      <c r="E695" s="20"/>
      <c r="F695" s="20"/>
      <c r="G695" s="19"/>
      <c r="I695" s="20"/>
      <c r="J695" s="20"/>
      <c r="O695" s="21"/>
      <c r="P695" s="21"/>
      <c r="U695" s="23"/>
      <c r="V695" s="23"/>
      <c r="W695" s="23"/>
      <c r="X695" s="23"/>
    </row>
    <row r="696" ht="15.75" customHeight="1">
      <c r="D696" s="19"/>
      <c r="E696" s="20"/>
      <c r="F696" s="20"/>
      <c r="G696" s="19"/>
      <c r="I696" s="20"/>
      <c r="J696" s="20"/>
      <c r="O696" s="21"/>
      <c r="P696" s="21"/>
      <c r="U696" s="23"/>
      <c r="V696" s="23"/>
      <c r="W696" s="23"/>
      <c r="X696" s="23"/>
    </row>
    <row r="697" ht="15.75" customHeight="1">
      <c r="D697" s="19"/>
      <c r="E697" s="20"/>
      <c r="F697" s="20"/>
      <c r="G697" s="19"/>
      <c r="I697" s="20"/>
      <c r="J697" s="20"/>
      <c r="O697" s="21"/>
      <c r="P697" s="21"/>
      <c r="U697" s="23"/>
      <c r="V697" s="23"/>
      <c r="W697" s="23"/>
      <c r="X697" s="23"/>
    </row>
    <row r="698" ht="15.75" customHeight="1">
      <c r="D698" s="19"/>
      <c r="E698" s="20"/>
      <c r="F698" s="20"/>
      <c r="G698" s="19"/>
      <c r="I698" s="20"/>
      <c r="J698" s="20"/>
      <c r="O698" s="21"/>
      <c r="P698" s="21"/>
      <c r="U698" s="23"/>
      <c r="V698" s="23"/>
      <c r="W698" s="23"/>
      <c r="X698" s="23"/>
    </row>
    <row r="699" ht="15.75" customHeight="1">
      <c r="D699" s="19"/>
      <c r="E699" s="20"/>
      <c r="F699" s="20"/>
      <c r="G699" s="19"/>
      <c r="I699" s="20"/>
      <c r="J699" s="20"/>
      <c r="O699" s="21"/>
      <c r="P699" s="21"/>
      <c r="U699" s="23"/>
      <c r="V699" s="23"/>
      <c r="W699" s="23"/>
      <c r="X699" s="23"/>
    </row>
    <row r="700" ht="15.75" customHeight="1">
      <c r="D700" s="19"/>
      <c r="E700" s="20"/>
      <c r="F700" s="20"/>
      <c r="G700" s="19"/>
      <c r="I700" s="20"/>
      <c r="J700" s="20"/>
      <c r="O700" s="21"/>
      <c r="P700" s="21"/>
      <c r="U700" s="23"/>
      <c r="V700" s="23"/>
      <c r="W700" s="23"/>
      <c r="X700" s="23"/>
    </row>
    <row r="701" ht="15.75" customHeight="1">
      <c r="D701" s="19"/>
      <c r="E701" s="20"/>
      <c r="F701" s="20"/>
      <c r="G701" s="19"/>
      <c r="I701" s="20"/>
      <c r="J701" s="20"/>
      <c r="O701" s="21"/>
      <c r="P701" s="21"/>
      <c r="U701" s="23"/>
      <c r="V701" s="23"/>
      <c r="W701" s="23"/>
      <c r="X701" s="23"/>
    </row>
    <row r="702" ht="15.75" customHeight="1">
      <c r="D702" s="19"/>
      <c r="E702" s="20"/>
      <c r="F702" s="20"/>
      <c r="G702" s="19"/>
      <c r="I702" s="20"/>
      <c r="J702" s="20"/>
      <c r="O702" s="21"/>
      <c r="P702" s="21"/>
      <c r="U702" s="23"/>
      <c r="V702" s="23"/>
      <c r="W702" s="23"/>
      <c r="X702" s="23"/>
    </row>
    <row r="703" ht="15.75" customHeight="1">
      <c r="D703" s="19"/>
      <c r="E703" s="20"/>
      <c r="F703" s="20"/>
      <c r="G703" s="19"/>
      <c r="I703" s="20"/>
      <c r="J703" s="20"/>
      <c r="O703" s="21"/>
      <c r="P703" s="21"/>
      <c r="U703" s="23"/>
      <c r="V703" s="23"/>
      <c r="W703" s="23"/>
      <c r="X703" s="23"/>
    </row>
    <row r="704" ht="15.75" customHeight="1">
      <c r="D704" s="19"/>
      <c r="E704" s="20"/>
      <c r="F704" s="20"/>
      <c r="G704" s="19"/>
      <c r="I704" s="20"/>
      <c r="J704" s="20"/>
      <c r="O704" s="21"/>
      <c r="P704" s="21"/>
      <c r="U704" s="23"/>
      <c r="V704" s="23"/>
      <c r="W704" s="23"/>
      <c r="X704" s="23"/>
    </row>
    <row r="705" ht="15.75" customHeight="1">
      <c r="D705" s="19"/>
      <c r="E705" s="20"/>
      <c r="F705" s="20"/>
      <c r="G705" s="19"/>
      <c r="I705" s="20"/>
      <c r="J705" s="20"/>
      <c r="O705" s="21"/>
      <c r="P705" s="21"/>
      <c r="U705" s="23"/>
      <c r="V705" s="23"/>
      <c r="W705" s="23"/>
      <c r="X705" s="23"/>
    </row>
    <row r="706" ht="15.75" customHeight="1">
      <c r="D706" s="19"/>
      <c r="E706" s="20"/>
      <c r="F706" s="20"/>
      <c r="G706" s="19"/>
      <c r="I706" s="20"/>
      <c r="J706" s="20"/>
      <c r="O706" s="21"/>
      <c r="P706" s="21"/>
      <c r="U706" s="23"/>
      <c r="V706" s="23"/>
      <c r="W706" s="23"/>
      <c r="X706" s="23"/>
    </row>
    <row r="707" ht="15.75" customHeight="1">
      <c r="D707" s="19"/>
      <c r="E707" s="20"/>
      <c r="F707" s="20"/>
      <c r="G707" s="19"/>
      <c r="I707" s="20"/>
      <c r="J707" s="20"/>
      <c r="O707" s="21"/>
      <c r="P707" s="21"/>
      <c r="U707" s="23"/>
      <c r="V707" s="23"/>
      <c r="W707" s="23"/>
      <c r="X707" s="23"/>
    </row>
    <row r="708" ht="15.75" customHeight="1">
      <c r="D708" s="19"/>
      <c r="E708" s="20"/>
      <c r="F708" s="20"/>
      <c r="G708" s="19"/>
      <c r="I708" s="20"/>
      <c r="J708" s="20"/>
      <c r="O708" s="21"/>
      <c r="P708" s="21"/>
      <c r="U708" s="23"/>
      <c r="V708" s="23"/>
      <c r="W708" s="23"/>
      <c r="X708" s="23"/>
    </row>
    <row r="709" ht="15.75" customHeight="1">
      <c r="D709" s="19"/>
      <c r="E709" s="20"/>
      <c r="F709" s="20"/>
      <c r="G709" s="19"/>
      <c r="I709" s="20"/>
      <c r="J709" s="20"/>
      <c r="O709" s="21"/>
      <c r="P709" s="21"/>
      <c r="U709" s="23"/>
      <c r="V709" s="23"/>
      <c r="W709" s="23"/>
      <c r="X709" s="23"/>
    </row>
    <row r="710" ht="15.75" customHeight="1">
      <c r="D710" s="19"/>
      <c r="E710" s="20"/>
      <c r="F710" s="20"/>
      <c r="G710" s="19"/>
      <c r="I710" s="20"/>
      <c r="J710" s="20"/>
      <c r="O710" s="21"/>
      <c r="P710" s="21"/>
      <c r="U710" s="23"/>
      <c r="V710" s="23"/>
      <c r="W710" s="23"/>
      <c r="X710" s="23"/>
    </row>
    <row r="711" ht="15.75" customHeight="1">
      <c r="D711" s="19"/>
      <c r="E711" s="20"/>
      <c r="F711" s="20"/>
      <c r="G711" s="19"/>
      <c r="I711" s="20"/>
      <c r="J711" s="20"/>
      <c r="O711" s="21"/>
      <c r="P711" s="21"/>
      <c r="U711" s="23"/>
      <c r="V711" s="23"/>
      <c r="W711" s="23"/>
      <c r="X711" s="23"/>
    </row>
    <row r="712" ht="15.75" customHeight="1">
      <c r="D712" s="19"/>
      <c r="E712" s="20"/>
      <c r="F712" s="20"/>
      <c r="G712" s="19"/>
      <c r="I712" s="20"/>
      <c r="J712" s="20"/>
      <c r="O712" s="21"/>
      <c r="P712" s="21"/>
      <c r="U712" s="23"/>
      <c r="V712" s="23"/>
      <c r="W712" s="23"/>
      <c r="X712" s="23"/>
    </row>
    <row r="713" ht="15.75" customHeight="1">
      <c r="D713" s="19"/>
      <c r="E713" s="20"/>
      <c r="F713" s="20"/>
      <c r="G713" s="19"/>
      <c r="I713" s="20"/>
      <c r="J713" s="20"/>
      <c r="O713" s="21"/>
      <c r="P713" s="21"/>
      <c r="U713" s="23"/>
      <c r="V713" s="23"/>
      <c r="W713" s="23"/>
      <c r="X713" s="23"/>
    </row>
    <row r="714" ht="15.75" customHeight="1">
      <c r="D714" s="19"/>
      <c r="E714" s="20"/>
      <c r="F714" s="20"/>
      <c r="G714" s="19"/>
      <c r="I714" s="20"/>
      <c r="J714" s="20"/>
      <c r="O714" s="21"/>
      <c r="P714" s="21"/>
      <c r="U714" s="23"/>
      <c r="V714" s="23"/>
      <c r="W714" s="23"/>
      <c r="X714" s="23"/>
    </row>
    <row r="715" ht="15.75" customHeight="1">
      <c r="D715" s="19"/>
      <c r="E715" s="20"/>
      <c r="F715" s="20"/>
      <c r="G715" s="19"/>
      <c r="I715" s="20"/>
      <c r="J715" s="20"/>
      <c r="O715" s="21"/>
      <c r="P715" s="21"/>
      <c r="U715" s="23"/>
      <c r="V715" s="23"/>
      <c r="W715" s="23"/>
      <c r="X715" s="23"/>
    </row>
    <row r="716" ht="15.75" customHeight="1">
      <c r="D716" s="19"/>
      <c r="E716" s="20"/>
      <c r="F716" s="20"/>
      <c r="G716" s="19"/>
      <c r="I716" s="20"/>
      <c r="J716" s="20"/>
      <c r="O716" s="21"/>
      <c r="P716" s="21"/>
      <c r="U716" s="23"/>
      <c r="V716" s="23"/>
      <c r="W716" s="23"/>
      <c r="X716" s="23"/>
    </row>
    <row r="717" ht="15.75" customHeight="1">
      <c r="D717" s="19"/>
      <c r="E717" s="20"/>
      <c r="F717" s="20"/>
      <c r="G717" s="19"/>
      <c r="I717" s="20"/>
      <c r="J717" s="20"/>
      <c r="O717" s="21"/>
      <c r="P717" s="21"/>
      <c r="U717" s="23"/>
      <c r="V717" s="23"/>
      <c r="W717" s="23"/>
      <c r="X717" s="23"/>
    </row>
    <row r="718" ht="15.75" customHeight="1">
      <c r="D718" s="19"/>
      <c r="E718" s="20"/>
      <c r="F718" s="20"/>
      <c r="G718" s="19"/>
      <c r="I718" s="20"/>
      <c r="J718" s="20"/>
      <c r="O718" s="21"/>
      <c r="P718" s="21"/>
      <c r="U718" s="23"/>
      <c r="V718" s="23"/>
      <c r="W718" s="23"/>
      <c r="X718" s="23"/>
    </row>
    <row r="719" ht="15.75" customHeight="1">
      <c r="D719" s="19"/>
      <c r="E719" s="20"/>
      <c r="F719" s="20"/>
      <c r="G719" s="19"/>
      <c r="I719" s="20"/>
      <c r="J719" s="20"/>
      <c r="O719" s="21"/>
      <c r="P719" s="21"/>
      <c r="U719" s="23"/>
      <c r="V719" s="23"/>
      <c r="W719" s="23"/>
      <c r="X719" s="23"/>
    </row>
    <row r="720" ht="15.75" customHeight="1">
      <c r="D720" s="19"/>
      <c r="E720" s="20"/>
      <c r="F720" s="20"/>
      <c r="G720" s="19"/>
      <c r="I720" s="20"/>
      <c r="J720" s="20"/>
      <c r="O720" s="21"/>
      <c r="P720" s="21"/>
      <c r="U720" s="23"/>
      <c r="V720" s="23"/>
      <c r="W720" s="23"/>
      <c r="X720" s="23"/>
    </row>
    <row r="721" ht="15.75" customHeight="1">
      <c r="D721" s="19"/>
      <c r="E721" s="20"/>
      <c r="F721" s="20"/>
      <c r="G721" s="19"/>
      <c r="I721" s="20"/>
      <c r="J721" s="20"/>
      <c r="O721" s="21"/>
      <c r="P721" s="21"/>
      <c r="U721" s="23"/>
      <c r="V721" s="23"/>
      <c r="W721" s="23"/>
      <c r="X721" s="23"/>
    </row>
    <row r="722" ht="15.75" customHeight="1">
      <c r="D722" s="19"/>
      <c r="E722" s="20"/>
      <c r="F722" s="20"/>
      <c r="G722" s="19"/>
      <c r="I722" s="20"/>
      <c r="J722" s="20"/>
      <c r="O722" s="21"/>
      <c r="P722" s="21"/>
      <c r="U722" s="23"/>
      <c r="V722" s="23"/>
      <c r="W722" s="23"/>
      <c r="X722" s="23"/>
    </row>
    <row r="723" ht="15.75" customHeight="1">
      <c r="D723" s="19"/>
      <c r="E723" s="20"/>
      <c r="F723" s="20"/>
      <c r="G723" s="19"/>
      <c r="I723" s="20"/>
      <c r="J723" s="20"/>
      <c r="O723" s="21"/>
      <c r="P723" s="21"/>
      <c r="U723" s="23"/>
      <c r="V723" s="23"/>
      <c r="W723" s="23"/>
      <c r="X723" s="23"/>
    </row>
    <row r="724" ht="15.75" customHeight="1">
      <c r="D724" s="19"/>
      <c r="E724" s="20"/>
      <c r="F724" s="20"/>
      <c r="G724" s="19"/>
      <c r="I724" s="20"/>
      <c r="J724" s="20"/>
      <c r="O724" s="21"/>
      <c r="P724" s="21"/>
      <c r="U724" s="23"/>
      <c r="V724" s="23"/>
      <c r="W724" s="23"/>
      <c r="X724" s="23"/>
    </row>
    <row r="725" ht="15.75" customHeight="1">
      <c r="D725" s="19"/>
      <c r="E725" s="20"/>
      <c r="F725" s="20"/>
      <c r="G725" s="19"/>
      <c r="I725" s="20"/>
      <c r="J725" s="20"/>
      <c r="O725" s="21"/>
      <c r="P725" s="21"/>
      <c r="U725" s="23"/>
      <c r="V725" s="23"/>
      <c r="W725" s="23"/>
      <c r="X725" s="23"/>
    </row>
    <row r="726" ht="15.75" customHeight="1">
      <c r="D726" s="19"/>
      <c r="E726" s="20"/>
      <c r="F726" s="20"/>
      <c r="G726" s="19"/>
      <c r="I726" s="20"/>
      <c r="J726" s="20"/>
      <c r="O726" s="21"/>
      <c r="P726" s="21"/>
      <c r="U726" s="23"/>
      <c r="V726" s="23"/>
      <c r="W726" s="23"/>
      <c r="X726" s="23"/>
    </row>
    <row r="727" ht="15.75" customHeight="1">
      <c r="D727" s="19"/>
      <c r="E727" s="20"/>
      <c r="F727" s="20"/>
      <c r="G727" s="19"/>
      <c r="I727" s="20"/>
      <c r="J727" s="20"/>
      <c r="O727" s="21"/>
      <c r="P727" s="21"/>
      <c r="U727" s="23"/>
      <c r="V727" s="23"/>
      <c r="W727" s="23"/>
      <c r="X727" s="23"/>
    </row>
    <row r="728" ht="15.75" customHeight="1">
      <c r="D728" s="19"/>
      <c r="E728" s="20"/>
      <c r="F728" s="20"/>
      <c r="G728" s="19"/>
      <c r="I728" s="20"/>
      <c r="J728" s="20"/>
      <c r="O728" s="21"/>
      <c r="P728" s="21"/>
      <c r="U728" s="23"/>
      <c r="V728" s="23"/>
      <c r="W728" s="23"/>
      <c r="X728" s="23"/>
    </row>
    <row r="729" ht="15.75" customHeight="1">
      <c r="D729" s="19"/>
      <c r="E729" s="20"/>
      <c r="F729" s="20"/>
      <c r="G729" s="19"/>
      <c r="I729" s="20"/>
      <c r="J729" s="20"/>
      <c r="O729" s="21"/>
      <c r="P729" s="21"/>
      <c r="U729" s="23"/>
      <c r="V729" s="23"/>
      <c r="W729" s="23"/>
      <c r="X729" s="23"/>
    </row>
    <row r="730" ht="15.75" customHeight="1">
      <c r="D730" s="19"/>
      <c r="E730" s="20"/>
      <c r="F730" s="20"/>
      <c r="G730" s="19"/>
      <c r="I730" s="20"/>
      <c r="J730" s="20"/>
      <c r="O730" s="21"/>
      <c r="P730" s="21"/>
      <c r="U730" s="23"/>
      <c r="V730" s="23"/>
      <c r="W730" s="23"/>
      <c r="X730" s="23"/>
    </row>
    <row r="731" ht="15.75" customHeight="1">
      <c r="D731" s="19"/>
      <c r="E731" s="20"/>
      <c r="F731" s="20"/>
      <c r="G731" s="19"/>
      <c r="I731" s="20"/>
      <c r="J731" s="20"/>
      <c r="O731" s="21"/>
      <c r="P731" s="21"/>
      <c r="U731" s="23"/>
      <c r="V731" s="23"/>
      <c r="W731" s="23"/>
      <c r="X731" s="23"/>
    </row>
    <row r="732" ht="15.75" customHeight="1">
      <c r="D732" s="19"/>
      <c r="E732" s="20"/>
      <c r="F732" s="20"/>
      <c r="G732" s="19"/>
      <c r="I732" s="20"/>
      <c r="J732" s="20"/>
      <c r="O732" s="21"/>
      <c r="P732" s="21"/>
      <c r="U732" s="23"/>
      <c r="V732" s="23"/>
      <c r="W732" s="23"/>
      <c r="X732" s="23"/>
    </row>
    <row r="733" ht="15.75" customHeight="1">
      <c r="D733" s="19"/>
      <c r="E733" s="20"/>
      <c r="F733" s="20"/>
      <c r="G733" s="19"/>
      <c r="I733" s="20"/>
      <c r="J733" s="20"/>
      <c r="O733" s="21"/>
      <c r="P733" s="21"/>
      <c r="U733" s="23"/>
      <c r="V733" s="23"/>
      <c r="W733" s="23"/>
      <c r="X733" s="23"/>
    </row>
    <row r="734" ht="15.75" customHeight="1">
      <c r="D734" s="19"/>
      <c r="E734" s="20"/>
      <c r="F734" s="20"/>
      <c r="G734" s="19"/>
      <c r="I734" s="20"/>
      <c r="J734" s="20"/>
      <c r="O734" s="21"/>
      <c r="P734" s="21"/>
      <c r="U734" s="23"/>
      <c r="V734" s="23"/>
      <c r="W734" s="23"/>
      <c r="X734" s="23"/>
    </row>
    <row r="735" ht="15.75" customHeight="1">
      <c r="D735" s="19"/>
      <c r="E735" s="20"/>
      <c r="F735" s="20"/>
      <c r="G735" s="19"/>
      <c r="I735" s="20"/>
      <c r="J735" s="20"/>
      <c r="O735" s="21"/>
      <c r="P735" s="21"/>
      <c r="U735" s="23"/>
      <c r="V735" s="23"/>
      <c r="W735" s="23"/>
      <c r="X735" s="23"/>
    </row>
    <row r="736" ht="15.75" customHeight="1">
      <c r="D736" s="19"/>
      <c r="E736" s="20"/>
      <c r="F736" s="20"/>
      <c r="G736" s="19"/>
      <c r="I736" s="20"/>
      <c r="J736" s="20"/>
      <c r="O736" s="21"/>
      <c r="P736" s="21"/>
      <c r="U736" s="23"/>
      <c r="V736" s="23"/>
      <c r="W736" s="23"/>
      <c r="X736" s="23"/>
    </row>
    <row r="737" ht="15.75" customHeight="1">
      <c r="D737" s="19"/>
      <c r="E737" s="20"/>
      <c r="F737" s="20"/>
      <c r="G737" s="19"/>
      <c r="I737" s="20"/>
      <c r="J737" s="20"/>
      <c r="O737" s="21"/>
      <c r="P737" s="21"/>
      <c r="U737" s="23"/>
      <c r="V737" s="23"/>
      <c r="W737" s="23"/>
      <c r="X737" s="23"/>
    </row>
    <row r="738" ht="15.75" customHeight="1">
      <c r="D738" s="19"/>
      <c r="E738" s="20"/>
      <c r="F738" s="20"/>
      <c r="G738" s="19"/>
      <c r="I738" s="20"/>
      <c r="J738" s="20"/>
      <c r="O738" s="21"/>
      <c r="P738" s="21"/>
      <c r="U738" s="23"/>
      <c r="V738" s="23"/>
      <c r="W738" s="23"/>
      <c r="X738" s="23"/>
    </row>
    <row r="739" ht="15.75" customHeight="1">
      <c r="D739" s="19"/>
      <c r="E739" s="20"/>
      <c r="F739" s="20"/>
      <c r="G739" s="19"/>
      <c r="I739" s="20"/>
      <c r="J739" s="20"/>
      <c r="O739" s="21"/>
      <c r="P739" s="21"/>
      <c r="U739" s="23"/>
      <c r="V739" s="23"/>
      <c r="W739" s="23"/>
      <c r="X739" s="23"/>
    </row>
    <row r="740" ht="15.75" customHeight="1">
      <c r="D740" s="19"/>
      <c r="E740" s="20"/>
      <c r="F740" s="20"/>
      <c r="G740" s="19"/>
      <c r="I740" s="20"/>
      <c r="J740" s="20"/>
      <c r="O740" s="21"/>
      <c r="P740" s="21"/>
      <c r="U740" s="23"/>
      <c r="V740" s="23"/>
      <c r="W740" s="23"/>
      <c r="X740" s="23"/>
    </row>
    <row r="741" ht="15.75" customHeight="1">
      <c r="D741" s="19"/>
      <c r="E741" s="20"/>
      <c r="F741" s="20"/>
      <c r="G741" s="19"/>
      <c r="I741" s="20"/>
      <c r="J741" s="20"/>
      <c r="O741" s="21"/>
      <c r="P741" s="21"/>
      <c r="U741" s="23"/>
      <c r="V741" s="23"/>
      <c r="W741" s="23"/>
      <c r="X741" s="23"/>
    </row>
    <row r="742" ht="15.75" customHeight="1">
      <c r="D742" s="19"/>
      <c r="E742" s="20"/>
      <c r="F742" s="20"/>
      <c r="G742" s="19"/>
      <c r="I742" s="20"/>
      <c r="J742" s="20"/>
      <c r="O742" s="21"/>
      <c r="P742" s="21"/>
      <c r="U742" s="23"/>
      <c r="V742" s="23"/>
      <c r="W742" s="23"/>
      <c r="X742" s="23"/>
    </row>
    <row r="743" ht="15.75" customHeight="1">
      <c r="D743" s="19"/>
      <c r="E743" s="20"/>
      <c r="F743" s="20"/>
      <c r="G743" s="19"/>
      <c r="I743" s="20"/>
      <c r="J743" s="20"/>
      <c r="O743" s="21"/>
      <c r="P743" s="21"/>
      <c r="U743" s="23"/>
      <c r="V743" s="23"/>
      <c r="W743" s="23"/>
      <c r="X743" s="23"/>
    </row>
    <row r="744" ht="15.75" customHeight="1">
      <c r="D744" s="19"/>
      <c r="E744" s="20"/>
      <c r="F744" s="20"/>
      <c r="G744" s="19"/>
      <c r="I744" s="20"/>
      <c r="J744" s="20"/>
      <c r="O744" s="21"/>
      <c r="P744" s="21"/>
      <c r="U744" s="23"/>
      <c r="V744" s="23"/>
      <c r="W744" s="23"/>
      <c r="X744" s="23"/>
    </row>
    <row r="745" ht="15.75" customHeight="1">
      <c r="D745" s="19"/>
      <c r="E745" s="20"/>
      <c r="F745" s="20"/>
      <c r="G745" s="19"/>
      <c r="I745" s="20"/>
      <c r="J745" s="20"/>
      <c r="O745" s="21"/>
      <c r="P745" s="21"/>
      <c r="U745" s="23"/>
      <c r="V745" s="23"/>
      <c r="W745" s="23"/>
      <c r="X745" s="23"/>
    </row>
    <row r="746" ht="15.75" customHeight="1">
      <c r="D746" s="19"/>
      <c r="E746" s="20"/>
      <c r="F746" s="20"/>
      <c r="G746" s="19"/>
      <c r="I746" s="20"/>
      <c r="J746" s="20"/>
      <c r="O746" s="21"/>
      <c r="P746" s="21"/>
      <c r="U746" s="23"/>
      <c r="V746" s="23"/>
      <c r="W746" s="23"/>
      <c r="X746" s="23"/>
    </row>
    <row r="747" ht="15.75" customHeight="1">
      <c r="D747" s="19"/>
      <c r="E747" s="20"/>
      <c r="F747" s="20"/>
      <c r="G747" s="19"/>
      <c r="I747" s="20"/>
      <c r="J747" s="20"/>
      <c r="O747" s="21"/>
      <c r="P747" s="21"/>
      <c r="U747" s="23"/>
      <c r="V747" s="23"/>
      <c r="W747" s="23"/>
      <c r="X747" s="23"/>
    </row>
    <row r="748" ht="15.75" customHeight="1">
      <c r="D748" s="19"/>
      <c r="E748" s="20"/>
      <c r="F748" s="20"/>
      <c r="G748" s="19"/>
      <c r="I748" s="20"/>
      <c r="J748" s="20"/>
      <c r="O748" s="21"/>
      <c r="P748" s="21"/>
      <c r="U748" s="23"/>
      <c r="V748" s="23"/>
      <c r="W748" s="23"/>
      <c r="X748" s="23"/>
    </row>
    <row r="749" ht="15.75" customHeight="1">
      <c r="D749" s="19"/>
      <c r="E749" s="20"/>
      <c r="F749" s="20"/>
      <c r="G749" s="19"/>
      <c r="I749" s="20"/>
      <c r="J749" s="20"/>
      <c r="O749" s="21"/>
      <c r="P749" s="21"/>
      <c r="U749" s="23"/>
      <c r="V749" s="23"/>
      <c r="W749" s="23"/>
      <c r="X749" s="23"/>
    </row>
    <row r="750" ht="15.75" customHeight="1">
      <c r="D750" s="19"/>
      <c r="E750" s="20"/>
      <c r="F750" s="20"/>
      <c r="G750" s="19"/>
      <c r="I750" s="20"/>
      <c r="J750" s="20"/>
      <c r="O750" s="21"/>
      <c r="P750" s="21"/>
      <c r="U750" s="23"/>
      <c r="V750" s="23"/>
      <c r="W750" s="23"/>
      <c r="X750" s="23"/>
    </row>
    <row r="751" ht="15.75" customHeight="1">
      <c r="D751" s="19"/>
      <c r="E751" s="20"/>
      <c r="F751" s="20"/>
      <c r="G751" s="19"/>
      <c r="I751" s="20"/>
      <c r="J751" s="20"/>
      <c r="O751" s="21"/>
      <c r="P751" s="21"/>
      <c r="U751" s="23"/>
      <c r="V751" s="23"/>
      <c r="W751" s="23"/>
      <c r="X751" s="23"/>
    </row>
    <row r="752" ht="15.75" customHeight="1">
      <c r="D752" s="19"/>
      <c r="E752" s="20"/>
      <c r="F752" s="20"/>
      <c r="G752" s="19"/>
      <c r="I752" s="20"/>
      <c r="J752" s="20"/>
      <c r="O752" s="21"/>
      <c r="P752" s="21"/>
      <c r="U752" s="23"/>
      <c r="V752" s="23"/>
      <c r="W752" s="23"/>
      <c r="X752" s="23"/>
    </row>
    <row r="753" ht="15.75" customHeight="1">
      <c r="D753" s="19"/>
      <c r="E753" s="20"/>
      <c r="F753" s="20"/>
      <c r="G753" s="19"/>
      <c r="I753" s="20"/>
      <c r="J753" s="20"/>
      <c r="O753" s="21"/>
      <c r="P753" s="21"/>
      <c r="U753" s="23"/>
      <c r="V753" s="23"/>
      <c r="W753" s="23"/>
      <c r="X753" s="23"/>
    </row>
    <row r="754" ht="15.75" customHeight="1">
      <c r="D754" s="19"/>
      <c r="E754" s="20"/>
      <c r="F754" s="20"/>
      <c r="G754" s="19"/>
      <c r="I754" s="20"/>
      <c r="J754" s="20"/>
      <c r="O754" s="21"/>
      <c r="P754" s="21"/>
      <c r="U754" s="23"/>
      <c r="V754" s="23"/>
      <c r="W754" s="23"/>
      <c r="X754" s="23"/>
    </row>
    <row r="755" ht="15.75" customHeight="1">
      <c r="D755" s="19"/>
      <c r="E755" s="20"/>
      <c r="F755" s="20"/>
      <c r="G755" s="19"/>
      <c r="I755" s="20"/>
      <c r="J755" s="20"/>
      <c r="O755" s="21"/>
      <c r="P755" s="21"/>
      <c r="U755" s="23"/>
      <c r="V755" s="23"/>
      <c r="W755" s="23"/>
      <c r="X755" s="23"/>
    </row>
    <row r="756" ht="15.75" customHeight="1">
      <c r="D756" s="19"/>
      <c r="E756" s="20"/>
      <c r="F756" s="20"/>
      <c r="G756" s="19"/>
      <c r="I756" s="20"/>
      <c r="J756" s="20"/>
      <c r="O756" s="21"/>
      <c r="P756" s="21"/>
      <c r="U756" s="23"/>
      <c r="V756" s="23"/>
      <c r="W756" s="23"/>
      <c r="X756" s="23"/>
    </row>
    <row r="757" ht="15.75" customHeight="1">
      <c r="D757" s="19"/>
      <c r="E757" s="20"/>
      <c r="F757" s="20"/>
      <c r="G757" s="19"/>
      <c r="I757" s="20"/>
      <c r="J757" s="20"/>
      <c r="O757" s="21"/>
      <c r="P757" s="21"/>
      <c r="U757" s="23"/>
      <c r="V757" s="23"/>
      <c r="W757" s="23"/>
      <c r="X757" s="23"/>
    </row>
    <row r="758" ht="15.75" customHeight="1">
      <c r="D758" s="19"/>
      <c r="E758" s="20"/>
      <c r="F758" s="20"/>
      <c r="G758" s="19"/>
      <c r="I758" s="20"/>
      <c r="J758" s="20"/>
      <c r="O758" s="21"/>
      <c r="P758" s="21"/>
      <c r="U758" s="23"/>
      <c r="V758" s="23"/>
      <c r="W758" s="23"/>
      <c r="X758" s="23"/>
    </row>
    <row r="759" ht="15.75" customHeight="1">
      <c r="D759" s="19"/>
      <c r="E759" s="20"/>
      <c r="F759" s="20"/>
      <c r="G759" s="19"/>
      <c r="I759" s="20"/>
      <c r="J759" s="20"/>
      <c r="O759" s="21"/>
      <c r="P759" s="21"/>
      <c r="U759" s="23"/>
      <c r="V759" s="23"/>
      <c r="W759" s="23"/>
      <c r="X759" s="23"/>
    </row>
    <row r="760" ht="15.75" customHeight="1">
      <c r="D760" s="19"/>
      <c r="E760" s="20"/>
      <c r="F760" s="20"/>
      <c r="G760" s="19"/>
      <c r="I760" s="20"/>
      <c r="J760" s="20"/>
      <c r="O760" s="21"/>
      <c r="P760" s="21"/>
      <c r="U760" s="23"/>
      <c r="V760" s="23"/>
      <c r="W760" s="23"/>
      <c r="X760" s="23"/>
    </row>
    <row r="761" ht="15.75" customHeight="1">
      <c r="D761" s="19"/>
      <c r="E761" s="20"/>
      <c r="F761" s="20"/>
      <c r="G761" s="19"/>
      <c r="I761" s="20"/>
      <c r="J761" s="20"/>
      <c r="O761" s="21"/>
      <c r="P761" s="21"/>
      <c r="U761" s="23"/>
      <c r="V761" s="23"/>
      <c r="W761" s="23"/>
      <c r="X761" s="23"/>
    </row>
    <row r="762" ht="15.75" customHeight="1">
      <c r="D762" s="19"/>
      <c r="E762" s="20"/>
      <c r="F762" s="20"/>
      <c r="G762" s="19"/>
      <c r="I762" s="20"/>
      <c r="J762" s="20"/>
      <c r="O762" s="21"/>
      <c r="P762" s="21"/>
      <c r="U762" s="23"/>
      <c r="V762" s="23"/>
      <c r="W762" s="23"/>
      <c r="X762" s="23"/>
    </row>
    <row r="763" ht="15.75" customHeight="1">
      <c r="D763" s="19"/>
      <c r="E763" s="20"/>
      <c r="F763" s="20"/>
      <c r="G763" s="19"/>
      <c r="I763" s="20"/>
      <c r="J763" s="20"/>
      <c r="O763" s="21"/>
      <c r="P763" s="21"/>
      <c r="U763" s="23"/>
      <c r="V763" s="23"/>
      <c r="W763" s="23"/>
      <c r="X763" s="23"/>
    </row>
    <row r="764" ht="15.75" customHeight="1">
      <c r="D764" s="19"/>
      <c r="E764" s="20"/>
      <c r="F764" s="20"/>
      <c r="G764" s="19"/>
      <c r="I764" s="20"/>
      <c r="J764" s="20"/>
      <c r="O764" s="21"/>
      <c r="P764" s="21"/>
      <c r="U764" s="23"/>
      <c r="V764" s="23"/>
      <c r="W764" s="23"/>
      <c r="X764" s="23"/>
    </row>
    <row r="765" ht="15.75" customHeight="1">
      <c r="D765" s="19"/>
      <c r="E765" s="20"/>
      <c r="F765" s="20"/>
      <c r="G765" s="19"/>
      <c r="I765" s="20"/>
      <c r="J765" s="20"/>
      <c r="O765" s="21"/>
      <c r="P765" s="21"/>
      <c r="U765" s="23"/>
      <c r="V765" s="23"/>
      <c r="W765" s="23"/>
      <c r="X765" s="23"/>
    </row>
    <row r="766" ht="15.75" customHeight="1">
      <c r="D766" s="19"/>
      <c r="E766" s="20"/>
      <c r="F766" s="20"/>
      <c r="G766" s="19"/>
      <c r="I766" s="20"/>
      <c r="J766" s="20"/>
      <c r="O766" s="21"/>
      <c r="P766" s="21"/>
      <c r="U766" s="23"/>
      <c r="V766" s="23"/>
      <c r="W766" s="23"/>
      <c r="X766" s="23"/>
    </row>
    <row r="767" ht="15.75" customHeight="1">
      <c r="D767" s="19"/>
      <c r="E767" s="20"/>
      <c r="F767" s="20"/>
      <c r="G767" s="19"/>
      <c r="I767" s="20"/>
      <c r="J767" s="20"/>
      <c r="O767" s="21"/>
      <c r="P767" s="21"/>
      <c r="U767" s="23"/>
      <c r="V767" s="23"/>
      <c r="W767" s="23"/>
      <c r="X767" s="23"/>
    </row>
    <row r="768" ht="15.75" customHeight="1">
      <c r="D768" s="19"/>
      <c r="E768" s="20"/>
      <c r="F768" s="20"/>
      <c r="G768" s="19"/>
      <c r="I768" s="20"/>
      <c r="J768" s="20"/>
      <c r="O768" s="21"/>
      <c r="P768" s="21"/>
      <c r="U768" s="23"/>
      <c r="V768" s="23"/>
      <c r="W768" s="23"/>
      <c r="X768" s="23"/>
    </row>
    <row r="769" ht="15.75" customHeight="1">
      <c r="D769" s="19"/>
      <c r="E769" s="20"/>
      <c r="F769" s="20"/>
      <c r="G769" s="19"/>
      <c r="I769" s="20"/>
      <c r="J769" s="20"/>
      <c r="O769" s="21"/>
      <c r="P769" s="21"/>
      <c r="U769" s="23"/>
      <c r="V769" s="23"/>
      <c r="W769" s="23"/>
      <c r="X769" s="23"/>
    </row>
    <row r="770" ht="15.75" customHeight="1">
      <c r="D770" s="19"/>
      <c r="E770" s="20"/>
      <c r="F770" s="20"/>
      <c r="G770" s="19"/>
      <c r="I770" s="20"/>
      <c r="J770" s="20"/>
      <c r="O770" s="21"/>
      <c r="P770" s="21"/>
      <c r="U770" s="23"/>
      <c r="V770" s="23"/>
      <c r="W770" s="23"/>
      <c r="X770" s="23"/>
    </row>
    <row r="771" ht="15.75" customHeight="1">
      <c r="D771" s="19"/>
      <c r="E771" s="20"/>
      <c r="F771" s="20"/>
      <c r="G771" s="19"/>
      <c r="I771" s="20"/>
      <c r="J771" s="20"/>
      <c r="O771" s="21"/>
      <c r="P771" s="21"/>
      <c r="U771" s="23"/>
      <c r="V771" s="23"/>
      <c r="W771" s="23"/>
      <c r="X771" s="23"/>
    </row>
    <row r="772" ht="15.75" customHeight="1">
      <c r="D772" s="19"/>
      <c r="E772" s="20"/>
      <c r="F772" s="20"/>
      <c r="G772" s="19"/>
      <c r="I772" s="20"/>
      <c r="J772" s="20"/>
      <c r="O772" s="21"/>
      <c r="P772" s="21"/>
      <c r="U772" s="23"/>
      <c r="V772" s="23"/>
      <c r="W772" s="23"/>
      <c r="X772" s="23"/>
    </row>
    <row r="773" ht="15.75" customHeight="1">
      <c r="D773" s="19"/>
      <c r="E773" s="20"/>
      <c r="F773" s="20"/>
      <c r="G773" s="19"/>
      <c r="I773" s="20"/>
      <c r="J773" s="20"/>
      <c r="O773" s="21"/>
      <c r="P773" s="21"/>
      <c r="U773" s="23"/>
      <c r="V773" s="23"/>
      <c r="W773" s="23"/>
      <c r="X773" s="23"/>
    </row>
    <row r="774" ht="15.75" customHeight="1">
      <c r="D774" s="19"/>
      <c r="E774" s="20"/>
      <c r="F774" s="20"/>
      <c r="G774" s="19"/>
      <c r="I774" s="20"/>
      <c r="J774" s="20"/>
      <c r="O774" s="21"/>
      <c r="P774" s="21"/>
      <c r="U774" s="23"/>
      <c r="V774" s="23"/>
      <c r="W774" s="23"/>
      <c r="X774" s="23"/>
    </row>
    <row r="775" ht="15.75" customHeight="1">
      <c r="D775" s="19"/>
      <c r="E775" s="20"/>
      <c r="F775" s="20"/>
      <c r="G775" s="19"/>
      <c r="I775" s="20"/>
      <c r="J775" s="20"/>
      <c r="O775" s="21"/>
      <c r="P775" s="21"/>
      <c r="U775" s="23"/>
      <c r="V775" s="23"/>
      <c r="W775" s="23"/>
      <c r="X775" s="23"/>
    </row>
    <row r="776" ht="15.75" customHeight="1">
      <c r="D776" s="19"/>
      <c r="E776" s="20"/>
      <c r="F776" s="20"/>
      <c r="G776" s="19"/>
      <c r="I776" s="20"/>
      <c r="J776" s="20"/>
      <c r="O776" s="21"/>
      <c r="P776" s="21"/>
      <c r="U776" s="23"/>
      <c r="V776" s="23"/>
      <c r="W776" s="23"/>
      <c r="X776" s="23"/>
    </row>
    <row r="777" ht="15.75" customHeight="1">
      <c r="D777" s="19"/>
      <c r="E777" s="20"/>
      <c r="F777" s="20"/>
      <c r="G777" s="19"/>
      <c r="I777" s="20"/>
      <c r="J777" s="20"/>
      <c r="O777" s="21"/>
      <c r="P777" s="21"/>
      <c r="U777" s="23"/>
      <c r="V777" s="23"/>
      <c r="W777" s="23"/>
      <c r="X777" s="23"/>
    </row>
    <row r="778" ht="15.75" customHeight="1">
      <c r="D778" s="19"/>
      <c r="E778" s="20"/>
      <c r="F778" s="20"/>
      <c r="G778" s="19"/>
      <c r="I778" s="20"/>
      <c r="J778" s="20"/>
      <c r="O778" s="21"/>
      <c r="P778" s="21"/>
      <c r="U778" s="23"/>
      <c r="V778" s="23"/>
      <c r="W778" s="23"/>
      <c r="X778" s="23"/>
    </row>
    <row r="779" ht="15.75" customHeight="1">
      <c r="D779" s="19"/>
      <c r="E779" s="20"/>
      <c r="F779" s="20"/>
      <c r="G779" s="19"/>
      <c r="I779" s="20"/>
      <c r="J779" s="20"/>
      <c r="O779" s="21"/>
      <c r="P779" s="21"/>
      <c r="U779" s="23"/>
      <c r="V779" s="23"/>
      <c r="W779" s="23"/>
      <c r="X779" s="23"/>
    </row>
    <row r="780" ht="15.75" customHeight="1">
      <c r="D780" s="19"/>
      <c r="E780" s="20"/>
      <c r="F780" s="20"/>
      <c r="G780" s="19"/>
      <c r="I780" s="20"/>
      <c r="J780" s="20"/>
      <c r="O780" s="21"/>
      <c r="P780" s="21"/>
      <c r="U780" s="23"/>
      <c r="V780" s="23"/>
      <c r="W780" s="23"/>
      <c r="X780" s="23"/>
    </row>
    <row r="781" ht="15.75" customHeight="1">
      <c r="D781" s="19"/>
      <c r="E781" s="20"/>
      <c r="F781" s="20"/>
      <c r="G781" s="19"/>
      <c r="I781" s="20"/>
      <c r="J781" s="20"/>
      <c r="O781" s="21"/>
      <c r="P781" s="21"/>
      <c r="U781" s="23"/>
      <c r="V781" s="23"/>
      <c r="W781" s="23"/>
      <c r="X781" s="23"/>
    </row>
    <row r="782" ht="15.75" customHeight="1">
      <c r="D782" s="19"/>
      <c r="E782" s="20"/>
      <c r="F782" s="20"/>
      <c r="G782" s="19"/>
      <c r="I782" s="20"/>
      <c r="J782" s="20"/>
      <c r="O782" s="21"/>
      <c r="P782" s="21"/>
      <c r="U782" s="23"/>
      <c r="V782" s="23"/>
      <c r="W782" s="23"/>
      <c r="X782" s="23"/>
    </row>
    <row r="783" ht="15.75" customHeight="1">
      <c r="D783" s="19"/>
      <c r="E783" s="20"/>
      <c r="F783" s="20"/>
      <c r="G783" s="19"/>
      <c r="I783" s="20"/>
      <c r="J783" s="20"/>
      <c r="O783" s="21"/>
      <c r="P783" s="21"/>
      <c r="U783" s="23"/>
      <c r="V783" s="23"/>
      <c r="W783" s="23"/>
      <c r="X783" s="23"/>
    </row>
    <row r="784" ht="15.75" customHeight="1">
      <c r="D784" s="19"/>
      <c r="E784" s="20"/>
      <c r="F784" s="20"/>
      <c r="G784" s="19"/>
      <c r="I784" s="20"/>
      <c r="J784" s="20"/>
      <c r="O784" s="21"/>
      <c r="P784" s="21"/>
      <c r="U784" s="23"/>
      <c r="V784" s="23"/>
      <c r="W784" s="23"/>
      <c r="X784" s="23"/>
    </row>
    <row r="785" ht="15.75" customHeight="1">
      <c r="D785" s="19"/>
      <c r="E785" s="20"/>
      <c r="F785" s="20"/>
      <c r="G785" s="19"/>
      <c r="I785" s="20"/>
      <c r="J785" s="20"/>
      <c r="O785" s="21"/>
      <c r="P785" s="21"/>
      <c r="U785" s="23"/>
      <c r="V785" s="23"/>
      <c r="W785" s="23"/>
      <c r="X785" s="23"/>
    </row>
    <row r="786" ht="15.75" customHeight="1">
      <c r="D786" s="19"/>
      <c r="E786" s="20"/>
      <c r="F786" s="20"/>
      <c r="G786" s="19"/>
      <c r="I786" s="20"/>
      <c r="J786" s="20"/>
      <c r="O786" s="21"/>
      <c r="P786" s="21"/>
      <c r="U786" s="23"/>
      <c r="V786" s="23"/>
      <c r="W786" s="23"/>
      <c r="X786" s="23"/>
    </row>
    <row r="787" ht="15.75" customHeight="1">
      <c r="D787" s="19"/>
      <c r="E787" s="20"/>
      <c r="F787" s="20"/>
      <c r="G787" s="19"/>
      <c r="I787" s="20"/>
      <c r="J787" s="20"/>
      <c r="O787" s="21"/>
      <c r="P787" s="21"/>
      <c r="U787" s="23"/>
      <c r="V787" s="23"/>
      <c r="W787" s="23"/>
      <c r="X787" s="23"/>
    </row>
    <row r="788" ht="15.75" customHeight="1">
      <c r="D788" s="19"/>
      <c r="E788" s="20"/>
      <c r="F788" s="20"/>
      <c r="G788" s="19"/>
      <c r="I788" s="20"/>
      <c r="J788" s="20"/>
      <c r="O788" s="21"/>
      <c r="P788" s="21"/>
      <c r="U788" s="23"/>
      <c r="V788" s="23"/>
      <c r="W788" s="23"/>
      <c r="X788" s="23"/>
    </row>
    <row r="789" ht="15.75" customHeight="1">
      <c r="D789" s="19"/>
      <c r="E789" s="20"/>
      <c r="F789" s="20"/>
      <c r="G789" s="19"/>
      <c r="I789" s="20"/>
      <c r="J789" s="20"/>
      <c r="O789" s="21"/>
      <c r="P789" s="21"/>
      <c r="U789" s="23"/>
      <c r="V789" s="23"/>
      <c r="W789" s="23"/>
      <c r="X789" s="23"/>
    </row>
    <row r="790" ht="15.75" customHeight="1">
      <c r="D790" s="19"/>
      <c r="E790" s="20"/>
      <c r="F790" s="20"/>
      <c r="G790" s="19"/>
      <c r="I790" s="20"/>
      <c r="J790" s="20"/>
      <c r="O790" s="21"/>
      <c r="P790" s="21"/>
      <c r="U790" s="23"/>
      <c r="V790" s="23"/>
      <c r="W790" s="23"/>
      <c r="X790" s="23"/>
    </row>
    <row r="791" ht="15.75" customHeight="1">
      <c r="D791" s="19"/>
      <c r="E791" s="20"/>
      <c r="F791" s="20"/>
      <c r="G791" s="19"/>
      <c r="I791" s="20"/>
      <c r="J791" s="20"/>
      <c r="O791" s="21"/>
      <c r="P791" s="21"/>
      <c r="U791" s="23"/>
      <c r="V791" s="23"/>
      <c r="W791" s="23"/>
      <c r="X791" s="23"/>
    </row>
    <row r="792" ht="15.75" customHeight="1">
      <c r="D792" s="19"/>
      <c r="E792" s="20"/>
      <c r="F792" s="20"/>
      <c r="G792" s="19"/>
      <c r="I792" s="20"/>
      <c r="J792" s="20"/>
      <c r="O792" s="21"/>
      <c r="P792" s="21"/>
      <c r="U792" s="23"/>
      <c r="V792" s="23"/>
      <c r="W792" s="23"/>
      <c r="X792" s="23"/>
    </row>
    <row r="793" ht="15.75" customHeight="1">
      <c r="D793" s="19"/>
      <c r="E793" s="20"/>
      <c r="F793" s="20"/>
      <c r="G793" s="19"/>
      <c r="I793" s="20"/>
      <c r="J793" s="20"/>
      <c r="O793" s="21"/>
      <c r="P793" s="21"/>
      <c r="U793" s="23"/>
      <c r="V793" s="23"/>
      <c r="W793" s="23"/>
      <c r="X793" s="23"/>
    </row>
    <row r="794" ht="15.75" customHeight="1">
      <c r="D794" s="19"/>
      <c r="E794" s="20"/>
      <c r="F794" s="20"/>
      <c r="G794" s="19"/>
      <c r="I794" s="20"/>
      <c r="J794" s="20"/>
      <c r="O794" s="21"/>
      <c r="P794" s="21"/>
      <c r="U794" s="23"/>
      <c r="V794" s="23"/>
      <c r="W794" s="23"/>
      <c r="X794" s="23"/>
    </row>
    <row r="795" ht="15.75" customHeight="1">
      <c r="D795" s="19"/>
      <c r="E795" s="20"/>
      <c r="F795" s="20"/>
      <c r="G795" s="19"/>
      <c r="I795" s="20"/>
      <c r="J795" s="20"/>
      <c r="O795" s="21"/>
      <c r="P795" s="21"/>
      <c r="U795" s="23"/>
      <c r="V795" s="23"/>
      <c r="W795" s="23"/>
      <c r="X795" s="23"/>
    </row>
    <row r="796" ht="15.75" customHeight="1">
      <c r="D796" s="19"/>
      <c r="E796" s="20"/>
      <c r="F796" s="20"/>
      <c r="G796" s="19"/>
      <c r="I796" s="20"/>
      <c r="J796" s="20"/>
      <c r="O796" s="21"/>
      <c r="P796" s="21"/>
      <c r="U796" s="23"/>
      <c r="V796" s="23"/>
      <c r="W796" s="23"/>
      <c r="X796" s="23"/>
    </row>
    <row r="797" ht="15.75" customHeight="1">
      <c r="D797" s="19"/>
      <c r="E797" s="20"/>
      <c r="F797" s="20"/>
      <c r="G797" s="19"/>
      <c r="I797" s="20"/>
      <c r="J797" s="20"/>
      <c r="O797" s="21"/>
      <c r="P797" s="21"/>
      <c r="U797" s="23"/>
      <c r="V797" s="23"/>
      <c r="W797" s="23"/>
      <c r="X797" s="23"/>
    </row>
    <row r="798" ht="15.75" customHeight="1">
      <c r="D798" s="19"/>
      <c r="E798" s="20"/>
      <c r="F798" s="20"/>
      <c r="G798" s="19"/>
      <c r="I798" s="20"/>
      <c r="J798" s="20"/>
      <c r="O798" s="21"/>
      <c r="P798" s="21"/>
      <c r="U798" s="23"/>
      <c r="V798" s="23"/>
      <c r="W798" s="23"/>
      <c r="X798" s="23"/>
    </row>
    <row r="799" ht="15.75" customHeight="1">
      <c r="D799" s="19"/>
      <c r="E799" s="20"/>
      <c r="F799" s="20"/>
      <c r="G799" s="19"/>
      <c r="I799" s="20"/>
      <c r="J799" s="20"/>
      <c r="O799" s="21"/>
      <c r="P799" s="21"/>
      <c r="U799" s="23"/>
      <c r="V799" s="23"/>
      <c r="W799" s="23"/>
      <c r="X799" s="23"/>
    </row>
    <row r="800" ht="15.75" customHeight="1">
      <c r="D800" s="19"/>
      <c r="E800" s="20"/>
      <c r="F800" s="20"/>
      <c r="G800" s="19"/>
      <c r="I800" s="20"/>
      <c r="J800" s="20"/>
      <c r="O800" s="21"/>
      <c r="P800" s="21"/>
      <c r="U800" s="23"/>
      <c r="V800" s="23"/>
      <c r="W800" s="23"/>
      <c r="X800" s="23"/>
    </row>
    <row r="801" ht="15.75" customHeight="1">
      <c r="D801" s="19"/>
      <c r="E801" s="20"/>
      <c r="F801" s="20"/>
      <c r="G801" s="19"/>
      <c r="I801" s="20"/>
      <c r="J801" s="20"/>
      <c r="O801" s="21"/>
      <c r="P801" s="21"/>
      <c r="U801" s="23"/>
      <c r="V801" s="23"/>
      <c r="W801" s="23"/>
      <c r="X801" s="23"/>
    </row>
    <row r="802" ht="15.75" customHeight="1">
      <c r="D802" s="19"/>
      <c r="E802" s="20"/>
      <c r="F802" s="20"/>
      <c r="G802" s="19"/>
      <c r="I802" s="20"/>
      <c r="J802" s="20"/>
      <c r="O802" s="21"/>
      <c r="P802" s="21"/>
      <c r="U802" s="23"/>
      <c r="V802" s="23"/>
      <c r="W802" s="23"/>
      <c r="X802" s="23"/>
    </row>
    <row r="803" ht="15.75" customHeight="1">
      <c r="D803" s="19"/>
      <c r="E803" s="20"/>
      <c r="F803" s="20"/>
      <c r="G803" s="19"/>
      <c r="I803" s="20"/>
      <c r="J803" s="20"/>
      <c r="O803" s="21"/>
      <c r="P803" s="21"/>
      <c r="U803" s="23"/>
      <c r="V803" s="23"/>
      <c r="W803" s="23"/>
      <c r="X803" s="23"/>
    </row>
    <row r="804" ht="15.75" customHeight="1">
      <c r="D804" s="19"/>
      <c r="E804" s="20"/>
      <c r="F804" s="20"/>
      <c r="G804" s="19"/>
      <c r="I804" s="20"/>
      <c r="J804" s="20"/>
      <c r="O804" s="21"/>
      <c r="P804" s="21"/>
      <c r="U804" s="23"/>
      <c r="V804" s="23"/>
      <c r="W804" s="23"/>
      <c r="X804" s="23"/>
    </row>
    <row r="805" ht="15.75" customHeight="1">
      <c r="D805" s="19"/>
      <c r="E805" s="20"/>
      <c r="F805" s="20"/>
      <c r="G805" s="19"/>
      <c r="I805" s="20"/>
      <c r="J805" s="20"/>
      <c r="O805" s="21"/>
      <c r="P805" s="21"/>
      <c r="U805" s="23"/>
      <c r="V805" s="23"/>
      <c r="W805" s="23"/>
      <c r="X805" s="23"/>
    </row>
    <row r="806" ht="15.75" customHeight="1">
      <c r="D806" s="19"/>
      <c r="E806" s="20"/>
      <c r="F806" s="20"/>
      <c r="G806" s="19"/>
      <c r="I806" s="20"/>
      <c r="J806" s="20"/>
      <c r="O806" s="21"/>
      <c r="P806" s="21"/>
      <c r="U806" s="23"/>
      <c r="V806" s="23"/>
      <c r="W806" s="23"/>
      <c r="X806" s="23"/>
    </row>
    <row r="807" ht="15.75" customHeight="1">
      <c r="D807" s="19"/>
      <c r="E807" s="20"/>
      <c r="F807" s="20"/>
      <c r="G807" s="19"/>
      <c r="I807" s="20"/>
      <c r="J807" s="20"/>
      <c r="O807" s="21"/>
      <c r="P807" s="21"/>
      <c r="U807" s="23"/>
      <c r="V807" s="23"/>
      <c r="W807" s="23"/>
      <c r="X807" s="23"/>
    </row>
    <row r="808" ht="15.75" customHeight="1">
      <c r="D808" s="19"/>
      <c r="E808" s="20"/>
      <c r="F808" s="20"/>
      <c r="G808" s="19"/>
      <c r="I808" s="20"/>
      <c r="J808" s="20"/>
      <c r="O808" s="21"/>
      <c r="P808" s="21"/>
      <c r="U808" s="23"/>
      <c r="V808" s="23"/>
      <c r="W808" s="23"/>
      <c r="X808" s="23"/>
    </row>
    <row r="809" ht="15.75" customHeight="1">
      <c r="D809" s="19"/>
      <c r="E809" s="20"/>
      <c r="F809" s="20"/>
      <c r="G809" s="19"/>
      <c r="I809" s="20"/>
      <c r="J809" s="20"/>
      <c r="O809" s="21"/>
      <c r="P809" s="21"/>
      <c r="U809" s="23"/>
      <c r="V809" s="23"/>
      <c r="W809" s="23"/>
      <c r="X809" s="23"/>
    </row>
    <row r="810" ht="15.75" customHeight="1">
      <c r="D810" s="19"/>
      <c r="E810" s="20"/>
      <c r="F810" s="20"/>
      <c r="G810" s="19"/>
      <c r="I810" s="20"/>
      <c r="J810" s="20"/>
      <c r="O810" s="21"/>
      <c r="P810" s="21"/>
      <c r="U810" s="23"/>
      <c r="V810" s="23"/>
      <c r="W810" s="23"/>
      <c r="X810" s="23"/>
    </row>
    <row r="811" ht="15.75" customHeight="1">
      <c r="D811" s="19"/>
      <c r="E811" s="20"/>
      <c r="F811" s="20"/>
      <c r="G811" s="19"/>
      <c r="I811" s="20"/>
      <c r="J811" s="20"/>
      <c r="O811" s="21"/>
      <c r="P811" s="21"/>
      <c r="U811" s="23"/>
      <c r="V811" s="23"/>
      <c r="W811" s="23"/>
      <c r="X811" s="23"/>
    </row>
    <row r="812" ht="15.75" customHeight="1">
      <c r="D812" s="19"/>
      <c r="E812" s="20"/>
      <c r="F812" s="20"/>
      <c r="G812" s="19"/>
      <c r="I812" s="20"/>
      <c r="J812" s="20"/>
      <c r="O812" s="21"/>
      <c r="P812" s="21"/>
      <c r="U812" s="23"/>
      <c r="V812" s="23"/>
      <c r="W812" s="23"/>
      <c r="X812" s="23"/>
    </row>
    <row r="813" ht="15.75" customHeight="1">
      <c r="D813" s="19"/>
      <c r="E813" s="20"/>
      <c r="F813" s="20"/>
      <c r="G813" s="19"/>
      <c r="I813" s="20"/>
      <c r="J813" s="20"/>
      <c r="O813" s="21"/>
      <c r="P813" s="21"/>
      <c r="U813" s="23"/>
      <c r="V813" s="23"/>
      <c r="W813" s="23"/>
      <c r="X813" s="23"/>
    </row>
    <row r="814" ht="15.75" customHeight="1">
      <c r="D814" s="19"/>
      <c r="E814" s="20"/>
      <c r="F814" s="20"/>
      <c r="G814" s="19"/>
      <c r="I814" s="20"/>
      <c r="J814" s="20"/>
      <c r="O814" s="21"/>
      <c r="P814" s="21"/>
      <c r="U814" s="23"/>
      <c r="V814" s="23"/>
      <c r="W814" s="23"/>
      <c r="X814" s="23"/>
    </row>
    <row r="815" ht="15.75" customHeight="1">
      <c r="D815" s="19"/>
      <c r="E815" s="20"/>
      <c r="F815" s="20"/>
      <c r="G815" s="19"/>
      <c r="I815" s="20"/>
      <c r="J815" s="20"/>
      <c r="O815" s="21"/>
      <c r="P815" s="21"/>
      <c r="U815" s="23"/>
      <c r="V815" s="23"/>
      <c r="W815" s="23"/>
      <c r="X815" s="23"/>
    </row>
    <row r="816" ht="15.75" customHeight="1">
      <c r="D816" s="19"/>
      <c r="E816" s="20"/>
      <c r="F816" s="20"/>
      <c r="G816" s="19"/>
      <c r="I816" s="20"/>
      <c r="J816" s="20"/>
      <c r="O816" s="21"/>
      <c r="P816" s="21"/>
      <c r="U816" s="23"/>
      <c r="V816" s="23"/>
      <c r="W816" s="23"/>
      <c r="X816" s="23"/>
    </row>
    <row r="817" ht="15.75" customHeight="1">
      <c r="D817" s="19"/>
      <c r="E817" s="20"/>
      <c r="F817" s="20"/>
      <c r="G817" s="19"/>
      <c r="I817" s="20"/>
      <c r="J817" s="20"/>
      <c r="O817" s="21"/>
      <c r="P817" s="21"/>
      <c r="U817" s="23"/>
      <c r="V817" s="23"/>
      <c r="W817" s="23"/>
      <c r="X817" s="23"/>
    </row>
    <row r="818" ht="15.75" customHeight="1">
      <c r="D818" s="19"/>
      <c r="E818" s="20"/>
      <c r="F818" s="20"/>
      <c r="G818" s="19"/>
      <c r="I818" s="20"/>
      <c r="J818" s="20"/>
      <c r="O818" s="21"/>
      <c r="P818" s="21"/>
      <c r="U818" s="23"/>
      <c r="V818" s="23"/>
      <c r="W818" s="23"/>
      <c r="X818" s="23"/>
    </row>
    <row r="819" ht="15.75" customHeight="1">
      <c r="D819" s="19"/>
      <c r="E819" s="20"/>
      <c r="F819" s="20"/>
      <c r="G819" s="19"/>
      <c r="I819" s="20"/>
      <c r="J819" s="20"/>
      <c r="O819" s="21"/>
      <c r="P819" s="21"/>
      <c r="U819" s="23"/>
      <c r="V819" s="23"/>
      <c r="W819" s="23"/>
      <c r="X819" s="23"/>
    </row>
    <row r="820" ht="15.75" customHeight="1">
      <c r="D820" s="19"/>
      <c r="E820" s="20"/>
      <c r="F820" s="20"/>
      <c r="G820" s="19"/>
      <c r="I820" s="20"/>
      <c r="J820" s="20"/>
      <c r="O820" s="21"/>
      <c r="P820" s="21"/>
      <c r="U820" s="23"/>
      <c r="V820" s="23"/>
      <c r="W820" s="23"/>
      <c r="X820" s="23"/>
    </row>
    <row r="821" ht="15.75" customHeight="1">
      <c r="D821" s="19"/>
      <c r="E821" s="20"/>
      <c r="F821" s="20"/>
      <c r="G821" s="19"/>
      <c r="I821" s="20"/>
      <c r="J821" s="20"/>
      <c r="O821" s="21"/>
      <c r="P821" s="21"/>
      <c r="U821" s="23"/>
      <c r="V821" s="23"/>
      <c r="W821" s="23"/>
      <c r="X821" s="23"/>
    </row>
    <row r="822" ht="15.75" customHeight="1">
      <c r="D822" s="19"/>
      <c r="E822" s="20"/>
      <c r="F822" s="20"/>
      <c r="G822" s="19"/>
      <c r="I822" s="20"/>
      <c r="J822" s="20"/>
      <c r="O822" s="21"/>
      <c r="P822" s="21"/>
      <c r="U822" s="23"/>
      <c r="V822" s="23"/>
      <c r="W822" s="23"/>
      <c r="X822" s="23"/>
    </row>
    <row r="823" ht="15.75" customHeight="1">
      <c r="D823" s="19"/>
      <c r="E823" s="20"/>
      <c r="F823" s="20"/>
      <c r="G823" s="19"/>
      <c r="I823" s="20"/>
      <c r="J823" s="20"/>
      <c r="O823" s="21"/>
      <c r="P823" s="21"/>
      <c r="U823" s="23"/>
      <c r="V823" s="23"/>
      <c r="W823" s="23"/>
      <c r="X823" s="23"/>
    </row>
    <row r="824" ht="15.75" customHeight="1">
      <c r="D824" s="19"/>
      <c r="E824" s="20"/>
      <c r="F824" s="20"/>
      <c r="G824" s="19"/>
      <c r="I824" s="20"/>
      <c r="J824" s="20"/>
      <c r="O824" s="21"/>
      <c r="P824" s="21"/>
      <c r="U824" s="23"/>
      <c r="V824" s="23"/>
      <c r="W824" s="23"/>
      <c r="X824" s="23"/>
    </row>
    <row r="825" ht="15.75" customHeight="1">
      <c r="D825" s="19"/>
      <c r="E825" s="20"/>
      <c r="F825" s="20"/>
      <c r="G825" s="19"/>
      <c r="I825" s="20"/>
      <c r="J825" s="20"/>
      <c r="O825" s="21"/>
      <c r="P825" s="21"/>
      <c r="U825" s="23"/>
      <c r="V825" s="23"/>
      <c r="W825" s="23"/>
      <c r="X825" s="23"/>
    </row>
    <row r="826" ht="15.75" customHeight="1">
      <c r="D826" s="19"/>
      <c r="E826" s="20"/>
      <c r="F826" s="20"/>
      <c r="G826" s="19"/>
      <c r="I826" s="20"/>
      <c r="J826" s="20"/>
      <c r="O826" s="21"/>
      <c r="P826" s="21"/>
      <c r="U826" s="23"/>
      <c r="V826" s="23"/>
      <c r="W826" s="23"/>
      <c r="X826" s="23"/>
    </row>
    <row r="827" ht="15.75" customHeight="1">
      <c r="D827" s="19"/>
      <c r="E827" s="20"/>
      <c r="F827" s="20"/>
      <c r="G827" s="19"/>
      <c r="I827" s="20"/>
      <c r="J827" s="20"/>
      <c r="O827" s="21"/>
      <c r="P827" s="21"/>
      <c r="U827" s="23"/>
      <c r="V827" s="23"/>
      <c r="W827" s="23"/>
      <c r="X827" s="23"/>
    </row>
    <row r="828" ht="15.75" customHeight="1">
      <c r="D828" s="19"/>
      <c r="E828" s="20"/>
      <c r="F828" s="20"/>
      <c r="G828" s="19"/>
      <c r="I828" s="20"/>
      <c r="J828" s="20"/>
      <c r="O828" s="21"/>
      <c r="P828" s="21"/>
      <c r="U828" s="23"/>
      <c r="V828" s="23"/>
      <c r="W828" s="23"/>
      <c r="X828" s="23"/>
    </row>
    <row r="829" ht="15.75" customHeight="1">
      <c r="D829" s="19"/>
      <c r="E829" s="20"/>
      <c r="F829" s="20"/>
      <c r="G829" s="19"/>
      <c r="I829" s="20"/>
      <c r="J829" s="20"/>
      <c r="O829" s="21"/>
      <c r="P829" s="21"/>
      <c r="U829" s="23"/>
      <c r="V829" s="23"/>
      <c r="W829" s="23"/>
      <c r="X829" s="23"/>
    </row>
    <row r="830" ht="15.75" customHeight="1">
      <c r="D830" s="19"/>
      <c r="E830" s="20"/>
      <c r="F830" s="20"/>
      <c r="G830" s="19"/>
      <c r="I830" s="20"/>
      <c r="J830" s="20"/>
      <c r="O830" s="21"/>
      <c r="P830" s="21"/>
      <c r="U830" s="23"/>
      <c r="V830" s="23"/>
      <c r="W830" s="23"/>
      <c r="X830" s="23"/>
    </row>
    <row r="831" ht="15.75" customHeight="1">
      <c r="D831" s="19"/>
      <c r="E831" s="20"/>
      <c r="F831" s="20"/>
      <c r="G831" s="19"/>
      <c r="I831" s="20"/>
      <c r="J831" s="20"/>
      <c r="O831" s="21"/>
      <c r="P831" s="21"/>
      <c r="U831" s="23"/>
      <c r="V831" s="23"/>
      <c r="W831" s="23"/>
      <c r="X831" s="23"/>
    </row>
    <row r="832" ht="15.75" customHeight="1">
      <c r="D832" s="19"/>
      <c r="E832" s="20"/>
      <c r="F832" s="20"/>
      <c r="G832" s="19"/>
      <c r="I832" s="20"/>
      <c r="J832" s="20"/>
      <c r="O832" s="21"/>
      <c r="P832" s="21"/>
      <c r="U832" s="23"/>
      <c r="V832" s="23"/>
      <c r="W832" s="23"/>
      <c r="X832" s="23"/>
    </row>
    <row r="833" ht="15.75" customHeight="1">
      <c r="D833" s="19"/>
      <c r="E833" s="20"/>
      <c r="F833" s="20"/>
      <c r="G833" s="19"/>
      <c r="I833" s="20"/>
      <c r="J833" s="20"/>
      <c r="O833" s="21"/>
      <c r="P833" s="21"/>
      <c r="U833" s="23"/>
      <c r="V833" s="23"/>
      <c r="W833" s="23"/>
      <c r="X833" s="23"/>
    </row>
    <row r="834" ht="15.75" customHeight="1">
      <c r="D834" s="19"/>
      <c r="E834" s="20"/>
      <c r="F834" s="20"/>
      <c r="G834" s="19"/>
      <c r="I834" s="20"/>
      <c r="J834" s="20"/>
      <c r="O834" s="21"/>
      <c r="P834" s="21"/>
      <c r="U834" s="23"/>
      <c r="V834" s="23"/>
      <c r="W834" s="23"/>
      <c r="X834" s="23"/>
    </row>
    <row r="835" ht="15.75" customHeight="1">
      <c r="D835" s="19"/>
      <c r="E835" s="20"/>
      <c r="F835" s="20"/>
      <c r="G835" s="19"/>
      <c r="I835" s="20"/>
      <c r="J835" s="20"/>
      <c r="O835" s="21"/>
      <c r="P835" s="21"/>
      <c r="U835" s="23"/>
      <c r="V835" s="23"/>
      <c r="W835" s="23"/>
      <c r="X835" s="23"/>
    </row>
    <row r="836" ht="15.75" customHeight="1">
      <c r="D836" s="19"/>
      <c r="E836" s="20"/>
      <c r="F836" s="20"/>
      <c r="G836" s="19"/>
      <c r="I836" s="20"/>
      <c r="J836" s="20"/>
      <c r="O836" s="21"/>
      <c r="P836" s="21"/>
      <c r="U836" s="23"/>
      <c r="V836" s="23"/>
      <c r="W836" s="23"/>
      <c r="X836" s="23"/>
    </row>
    <row r="837" ht="15.75" customHeight="1">
      <c r="D837" s="19"/>
      <c r="E837" s="20"/>
      <c r="F837" s="20"/>
      <c r="G837" s="19"/>
      <c r="I837" s="20"/>
      <c r="J837" s="20"/>
      <c r="O837" s="21"/>
      <c r="P837" s="21"/>
      <c r="U837" s="23"/>
      <c r="V837" s="23"/>
      <c r="W837" s="23"/>
      <c r="X837" s="23"/>
    </row>
    <row r="838" ht="15.75" customHeight="1">
      <c r="D838" s="19"/>
      <c r="E838" s="20"/>
      <c r="F838" s="20"/>
      <c r="G838" s="19"/>
      <c r="I838" s="20"/>
      <c r="J838" s="20"/>
      <c r="O838" s="21"/>
      <c r="P838" s="21"/>
      <c r="U838" s="23"/>
      <c r="V838" s="23"/>
      <c r="W838" s="23"/>
      <c r="X838" s="23"/>
    </row>
    <row r="839" ht="15.75" customHeight="1">
      <c r="D839" s="19"/>
      <c r="E839" s="20"/>
      <c r="F839" s="20"/>
      <c r="G839" s="19"/>
      <c r="I839" s="20"/>
      <c r="J839" s="20"/>
      <c r="O839" s="21"/>
      <c r="P839" s="21"/>
      <c r="U839" s="23"/>
      <c r="V839" s="23"/>
      <c r="W839" s="23"/>
      <c r="X839" s="23"/>
    </row>
    <row r="840" ht="15.75" customHeight="1">
      <c r="D840" s="19"/>
      <c r="E840" s="20"/>
      <c r="F840" s="20"/>
      <c r="G840" s="19"/>
      <c r="I840" s="20"/>
      <c r="J840" s="20"/>
      <c r="O840" s="21"/>
      <c r="P840" s="21"/>
      <c r="U840" s="23"/>
      <c r="V840" s="23"/>
      <c r="W840" s="23"/>
      <c r="X840" s="23"/>
    </row>
    <row r="841" ht="15.75" customHeight="1">
      <c r="D841" s="19"/>
      <c r="E841" s="20"/>
      <c r="F841" s="20"/>
      <c r="G841" s="19"/>
      <c r="I841" s="20"/>
      <c r="J841" s="20"/>
      <c r="O841" s="21"/>
      <c r="P841" s="21"/>
      <c r="U841" s="23"/>
      <c r="V841" s="23"/>
      <c r="W841" s="23"/>
      <c r="X841" s="23"/>
    </row>
    <row r="842" ht="15.75" customHeight="1">
      <c r="D842" s="19"/>
      <c r="E842" s="20"/>
      <c r="F842" s="20"/>
      <c r="G842" s="19"/>
      <c r="I842" s="20"/>
      <c r="J842" s="20"/>
      <c r="O842" s="21"/>
      <c r="P842" s="21"/>
      <c r="U842" s="23"/>
      <c r="V842" s="23"/>
      <c r="W842" s="23"/>
      <c r="X842" s="23"/>
    </row>
    <row r="843" ht="15.75" customHeight="1">
      <c r="D843" s="19"/>
      <c r="E843" s="20"/>
      <c r="F843" s="20"/>
      <c r="G843" s="19"/>
      <c r="I843" s="20"/>
      <c r="J843" s="20"/>
      <c r="O843" s="21"/>
      <c r="P843" s="21"/>
      <c r="U843" s="23"/>
      <c r="V843" s="23"/>
      <c r="W843" s="23"/>
      <c r="X843" s="23"/>
    </row>
    <row r="844" ht="15.75" customHeight="1">
      <c r="D844" s="19"/>
      <c r="E844" s="20"/>
      <c r="F844" s="20"/>
      <c r="G844" s="19"/>
      <c r="I844" s="20"/>
      <c r="J844" s="20"/>
      <c r="O844" s="21"/>
      <c r="P844" s="21"/>
      <c r="U844" s="23"/>
      <c r="V844" s="23"/>
      <c r="W844" s="23"/>
      <c r="X844" s="23"/>
    </row>
    <row r="845" ht="15.75" customHeight="1">
      <c r="D845" s="19"/>
      <c r="E845" s="20"/>
      <c r="F845" s="20"/>
      <c r="G845" s="19"/>
      <c r="I845" s="20"/>
      <c r="J845" s="20"/>
      <c r="O845" s="21"/>
      <c r="P845" s="21"/>
      <c r="U845" s="23"/>
      <c r="V845" s="23"/>
      <c r="W845" s="23"/>
      <c r="X845" s="23"/>
    </row>
    <row r="846" ht="15.75" customHeight="1">
      <c r="D846" s="19"/>
      <c r="E846" s="20"/>
      <c r="F846" s="20"/>
      <c r="G846" s="19"/>
      <c r="I846" s="20"/>
      <c r="J846" s="20"/>
      <c r="O846" s="21"/>
      <c r="P846" s="21"/>
      <c r="U846" s="23"/>
      <c r="V846" s="23"/>
      <c r="W846" s="23"/>
      <c r="X846" s="23"/>
    </row>
    <row r="847" ht="15.75" customHeight="1">
      <c r="D847" s="19"/>
      <c r="E847" s="20"/>
      <c r="F847" s="20"/>
      <c r="G847" s="19"/>
      <c r="I847" s="20"/>
      <c r="J847" s="20"/>
      <c r="O847" s="21"/>
      <c r="P847" s="21"/>
      <c r="U847" s="23"/>
      <c r="V847" s="23"/>
      <c r="W847" s="23"/>
      <c r="X847" s="23"/>
    </row>
    <row r="848" ht="15.75" customHeight="1">
      <c r="D848" s="19"/>
      <c r="E848" s="20"/>
      <c r="F848" s="20"/>
      <c r="G848" s="19"/>
      <c r="I848" s="20"/>
      <c r="J848" s="20"/>
      <c r="O848" s="21"/>
      <c r="P848" s="21"/>
      <c r="U848" s="23"/>
      <c r="V848" s="23"/>
      <c r="W848" s="23"/>
      <c r="X848" s="23"/>
    </row>
    <row r="849" ht="15.75" customHeight="1">
      <c r="D849" s="19"/>
      <c r="E849" s="20"/>
      <c r="F849" s="20"/>
      <c r="G849" s="19"/>
      <c r="I849" s="20"/>
      <c r="J849" s="20"/>
      <c r="O849" s="21"/>
      <c r="P849" s="21"/>
      <c r="U849" s="23"/>
      <c r="V849" s="23"/>
      <c r="W849" s="23"/>
      <c r="X849" s="23"/>
    </row>
    <row r="850" ht="15.75" customHeight="1">
      <c r="D850" s="19"/>
      <c r="E850" s="20"/>
      <c r="F850" s="20"/>
      <c r="G850" s="19"/>
      <c r="I850" s="20"/>
      <c r="J850" s="20"/>
      <c r="O850" s="21"/>
      <c r="P850" s="21"/>
      <c r="U850" s="23"/>
      <c r="V850" s="23"/>
      <c r="W850" s="23"/>
      <c r="X850" s="23"/>
    </row>
    <row r="851" ht="15.75" customHeight="1">
      <c r="D851" s="19"/>
      <c r="E851" s="20"/>
      <c r="F851" s="20"/>
      <c r="G851" s="19"/>
      <c r="I851" s="20"/>
      <c r="J851" s="20"/>
      <c r="O851" s="21"/>
      <c r="P851" s="21"/>
      <c r="U851" s="23"/>
      <c r="V851" s="23"/>
      <c r="W851" s="23"/>
      <c r="X851" s="23"/>
    </row>
    <row r="852" ht="15.75" customHeight="1">
      <c r="D852" s="19"/>
      <c r="E852" s="20"/>
      <c r="F852" s="20"/>
      <c r="G852" s="19"/>
      <c r="I852" s="20"/>
      <c r="J852" s="20"/>
      <c r="O852" s="21"/>
      <c r="P852" s="21"/>
      <c r="U852" s="23"/>
      <c r="V852" s="23"/>
      <c r="W852" s="23"/>
      <c r="X852" s="23"/>
    </row>
    <row r="853" ht="15.75" customHeight="1">
      <c r="D853" s="19"/>
      <c r="E853" s="20"/>
      <c r="F853" s="20"/>
      <c r="G853" s="19"/>
      <c r="I853" s="20"/>
      <c r="J853" s="20"/>
      <c r="O853" s="21"/>
      <c r="P853" s="21"/>
      <c r="U853" s="23"/>
      <c r="V853" s="23"/>
      <c r="W853" s="23"/>
      <c r="X853" s="23"/>
    </row>
    <row r="854" ht="15.75" customHeight="1">
      <c r="D854" s="19"/>
      <c r="E854" s="20"/>
      <c r="F854" s="20"/>
      <c r="G854" s="19"/>
      <c r="I854" s="20"/>
      <c r="J854" s="20"/>
      <c r="O854" s="21"/>
      <c r="P854" s="21"/>
      <c r="U854" s="23"/>
      <c r="V854" s="23"/>
      <c r="W854" s="23"/>
      <c r="X854" s="23"/>
    </row>
    <row r="855" ht="15.75" customHeight="1">
      <c r="D855" s="19"/>
      <c r="E855" s="20"/>
      <c r="F855" s="20"/>
      <c r="G855" s="19"/>
      <c r="I855" s="20"/>
      <c r="J855" s="20"/>
      <c r="O855" s="21"/>
      <c r="P855" s="21"/>
      <c r="U855" s="23"/>
      <c r="V855" s="23"/>
      <c r="W855" s="23"/>
      <c r="X855" s="23"/>
    </row>
    <row r="856" ht="15.75" customHeight="1">
      <c r="D856" s="19"/>
      <c r="E856" s="20"/>
      <c r="F856" s="20"/>
      <c r="G856" s="19"/>
      <c r="I856" s="20"/>
      <c r="J856" s="20"/>
      <c r="O856" s="21"/>
      <c r="P856" s="21"/>
      <c r="U856" s="23"/>
      <c r="V856" s="23"/>
      <c r="W856" s="23"/>
      <c r="X856" s="23"/>
    </row>
    <row r="857" ht="15.75" customHeight="1">
      <c r="D857" s="19"/>
      <c r="E857" s="20"/>
      <c r="F857" s="20"/>
      <c r="G857" s="19"/>
      <c r="I857" s="20"/>
      <c r="J857" s="20"/>
      <c r="O857" s="21"/>
      <c r="P857" s="21"/>
      <c r="U857" s="23"/>
      <c r="V857" s="23"/>
      <c r="W857" s="23"/>
      <c r="X857" s="23"/>
    </row>
    <row r="858" ht="15.75" customHeight="1">
      <c r="D858" s="19"/>
      <c r="E858" s="20"/>
      <c r="F858" s="20"/>
      <c r="G858" s="19"/>
      <c r="I858" s="20"/>
      <c r="J858" s="20"/>
      <c r="O858" s="21"/>
      <c r="P858" s="21"/>
      <c r="U858" s="23"/>
      <c r="V858" s="23"/>
      <c r="W858" s="23"/>
      <c r="X858" s="23"/>
    </row>
    <row r="859" ht="15.75" customHeight="1">
      <c r="D859" s="19"/>
      <c r="E859" s="20"/>
      <c r="F859" s="20"/>
      <c r="G859" s="19"/>
      <c r="I859" s="20"/>
      <c r="J859" s="20"/>
      <c r="O859" s="21"/>
      <c r="P859" s="21"/>
      <c r="U859" s="23"/>
      <c r="V859" s="23"/>
      <c r="W859" s="23"/>
      <c r="X859" s="23"/>
    </row>
    <row r="860" ht="15.75" customHeight="1">
      <c r="D860" s="19"/>
      <c r="E860" s="20"/>
      <c r="F860" s="20"/>
      <c r="G860" s="19"/>
      <c r="I860" s="20"/>
      <c r="J860" s="20"/>
      <c r="O860" s="21"/>
      <c r="P860" s="21"/>
      <c r="U860" s="23"/>
      <c r="V860" s="23"/>
      <c r="W860" s="23"/>
      <c r="X860" s="23"/>
    </row>
    <row r="861" ht="15.75" customHeight="1">
      <c r="D861" s="19"/>
      <c r="E861" s="20"/>
      <c r="F861" s="20"/>
      <c r="G861" s="19"/>
      <c r="I861" s="20"/>
      <c r="J861" s="20"/>
      <c r="O861" s="21"/>
      <c r="P861" s="21"/>
      <c r="U861" s="23"/>
      <c r="V861" s="23"/>
      <c r="W861" s="23"/>
      <c r="X861" s="23"/>
    </row>
    <row r="862" ht="15.75" customHeight="1">
      <c r="D862" s="19"/>
      <c r="E862" s="20"/>
      <c r="F862" s="20"/>
      <c r="G862" s="19"/>
      <c r="I862" s="20"/>
      <c r="J862" s="20"/>
      <c r="O862" s="21"/>
      <c r="P862" s="21"/>
      <c r="U862" s="23"/>
      <c r="V862" s="23"/>
      <c r="W862" s="23"/>
      <c r="X862" s="23"/>
    </row>
    <row r="863" ht="15.75" customHeight="1">
      <c r="D863" s="19"/>
      <c r="E863" s="20"/>
      <c r="F863" s="20"/>
      <c r="G863" s="19"/>
      <c r="I863" s="20"/>
      <c r="J863" s="20"/>
      <c r="O863" s="21"/>
      <c r="P863" s="21"/>
      <c r="U863" s="23"/>
      <c r="V863" s="23"/>
      <c r="W863" s="23"/>
      <c r="X863" s="23"/>
    </row>
    <row r="864" ht="15.75" customHeight="1">
      <c r="D864" s="19"/>
      <c r="E864" s="20"/>
      <c r="F864" s="20"/>
      <c r="G864" s="19"/>
      <c r="I864" s="20"/>
      <c r="J864" s="20"/>
      <c r="O864" s="21"/>
      <c r="P864" s="21"/>
      <c r="U864" s="23"/>
      <c r="V864" s="23"/>
      <c r="W864" s="23"/>
      <c r="X864" s="23"/>
    </row>
    <row r="865" ht="15.75" customHeight="1">
      <c r="D865" s="19"/>
      <c r="E865" s="20"/>
      <c r="F865" s="20"/>
      <c r="G865" s="19"/>
      <c r="I865" s="20"/>
      <c r="J865" s="20"/>
      <c r="O865" s="21"/>
      <c r="P865" s="21"/>
      <c r="U865" s="23"/>
      <c r="V865" s="23"/>
      <c r="W865" s="23"/>
      <c r="X865" s="23"/>
    </row>
    <row r="866" ht="15.75" customHeight="1">
      <c r="D866" s="19"/>
      <c r="E866" s="20"/>
      <c r="F866" s="20"/>
      <c r="G866" s="19"/>
      <c r="I866" s="20"/>
      <c r="J866" s="20"/>
      <c r="O866" s="21"/>
      <c r="P866" s="21"/>
      <c r="U866" s="23"/>
      <c r="V866" s="23"/>
      <c r="W866" s="23"/>
      <c r="X866" s="23"/>
    </row>
    <row r="867" ht="15.75" customHeight="1">
      <c r="D867" s="19"/>
      <c r="E867" s="20"/>
      <c r="F867" s="20"/>
      <c r="G867" s="19"/>
      <c r="I867" s="20"/>
      <c r="J867" s="20"/>
      <c r="O867" s="21"/>
      <c r="P867" s="21"/>
      <c r="U867" s="23"/>
      <c r="V867" s="23"/>
      <c r="W867" s="23"/>
      <c r="X867" s="23"/>
    </row>
    <row r="868" ht="15.75" customHeight="1">
      <c r="D868" s="19"/>
      <c r="E868" s="20"/>
      <c r="F868" s="20"/>
      <c r="G868" s="19"/>
      <c r="I868" s="20"/>
      <c r="J868" s="20"/>
      <c r="O868" s="21"/>
      <c r="P868" s="21"/>
      <c r="U868" s="23"/>
      <c r="V868" s="23"/>
      <c r="W868" s="23"/>
      <c r="X868" s="23"/>
    </row>
    <row r="869" ht="15.75" customHeight="1">
      <c r="D869" s="19"/>
      <c r="E869" s="20"/>
      <c r="F869" s="20"/>
      <c r="G869" s="19"/>
      <c r="I869" s="20"/>
      <c r="J869" s="20"/>
      <c r="O869" s="21"/>
      <c r="P869" s="21"/>
      <c r="U869" s="23"/>
      <c r="V869" s="23"/>
      <c r="W869" s="23"/>
      <c r="X869" s="23"/>
    </row>
    <row r="870" ht="15.75" customHeight="1">
      <c r="D870" s="19"/>
      <c r="E870" s="20"/>
      <c r="F870" s="20"/>
      <c r="G870" s="19"/>
      <c r="I870" s="20"/>
      <c r="J870" s="20"/>
      <c r="O870" s="21"/>
      <c r="P870" s="21"/>
      <c r="U870" s="23"/>
      <c r="V870" s="23"/>
      <c r="W870" s="23"/>
      <c r="X870" s="23"/>
    </row>
    <row r="871" ht="15.75" customHeight="1">
      <c r="D871" s="19"/>
      <c r="E871" s="20"/>
      <c r="F871" s="20"/>
      <c r="G871" s="19"/>
      <c r="I871" s="20"/>
      <c r="J871" s="20"/>
      <c r="O871" s="21"/>
      <c r="P871" s="21"/>
      <c r="U871" s="23"/>
      <c r="V871" s="23"/>
      <c r="W871" s="23"/>
      <c r="X871" s="23"/>
    </row>
    <row r="872" ht="15.75" customHeight="1">
      <c r="D872" s="19"/>
      <c r="E872" s="20"/>
      <c r="F872" s="20"/>
      <c r="G872" s="19"/>
      <c r="I872" s="20"/>
      <c r="J872" s="20"/>
      <c r="O872" s="21"/>
      <c r="P872" s="21"/>
      <c r="U872" s="23"/>
      <c r="V872" s="23"/>
      <c r="W872" s="23"/>
      <c r="X872" s="23"/>
    </row>
    <row r="873" ht="15.75" customHeight="1">
      <c r="D873" s="19"/>
      <c r="E873" s="20"/>
      <c r="F873" s="20"/>
      <c r="G873" s="19"/>
      <c r="I873" s="20"/>
      <c r="J873" s="20"/>
      <c r="O873" s="21"/>
      <c r="P873" s="21"/>
      <c r="U873" s="23"/>
      <c r="V873" s="23"/>
      <c r="W873" s="23"/>
      <c r="X873" s="23"/>
    </row>
    <row r="874" ht="15.75" customHeight="1">
      <c r="D874" s="19"/>
      <c r="E874" s="20"/>
      <c r="F874" s="20"/>
      <c r="G874" s="19"/>
      <c r="I874" s="20"/>
      <c r="J874" s="20"/>
      <c r="O874" s="21"/>
      <c r="P874" s="21"/>
      <c r="U874" s="23"/>
      <c r="V874" s="23"/>
      <c r="W874" s="23"/>
      <c r="X874" s="23"/>
    </row>
    <row r="875" ht="15.75" customHeight="1">
      <c r="D875" s="19"/>
      <c r="E875" s="20"/>
      <c r="F875" s="20"/>
      <c r="G875" s="19"/>
      <c r="I875" s="20"/>
      <c r="J875" s="20"/>
      <c r="O875" s="21"/>
      <c r="P875" s="21"/>
      <c r="U875" s="23"/>
      <c r="V875" s="23"/>
      <c r="W875" s="23"/>
      <c r="X875" s="23"/>
    </row>
    <row r="876" ht="15.75" customHeight="1">
      <c r="D876" s="19"/>
      <c r="E876" s="20"/>
      <c r="F876" s="20"/>
      <c r="G876" s="19"/>
      <c r="I876" s="20"/>
      <c r="J876" s="20"/>
      <c r="O876" s="21"/>
      <c r="P876" s="21"/>
      <c r="U876" s="23"/>
      <c r="V876" s="23"/>
      <c r="W876" s="23"/>
      <c r="X876" s="23"/>
    </row>
    <row r="877" ht="15.75" customHeight="1">
      <c r="D877" s="19"/>
      <c r="E877" s="20"/>
      <c r="F877" s="20"/>
      <c r="G877" s="19"/>
      <c r="I877" s="20"/>
      <c r="J877" s="20"/>
      <c r="O877" s="21"/>
      <c r="P877" s="21"/>
      <c r="U877" s="23"/>
      <c r="V877" s="23"/>
      <c r="W877" s="23"/>
      <c r="X877" s="23"/>
    </row>
    <row r="878" ht="15.75" customHeight="1">
      <c r="D878" s="19"/>
      <c r="E878" s="20"/>
      <c r="F878" s="20"/>
      <c r="G878" s="19"/>
      <c r="I878" s="20"/>
      <c r="J878" s="20"/>
      <c r="O878" s="21"/>
      <c r="P878" s="21"/>
      <c r="U878" s="23"/>
      <c r="V878" s="23"/>
      <c r="W878" s="23"/>
      <c r="X878" s="23"/>
    </row>
    <row r="879" ht="15.75" customHeight="1">
      <c r="D879" s="19"/>
      <c r="E879" s="20"/>
      <c r="F879" s="20"/>
      <c r="G879" s="19"/>
      <c r="I879" s="20"/>
      <c r="J879" s="20"/>
      <c r="O879" s="21"/>
      <c r="P879" s="21"/>
      <c r="U879" s="23"/>
      <c r="V879" s="23"/>
      <c r="W879" s="23"/>
      <c r="X879" s="23"/>
    </row>
    <row r="880" ht="15.75" customHeight="1">
      <c r="D880" s="19"/>
      <c r="E880" s="20"/>
      <c r="F880" s="20"/>
      <c r="G880" s="19"/>
      <c r="I880" s="20"/>
      <c r="J880" s="20"/>
      <c r="O880" s="21"/>
      <c r="P880" s="21"/>
      <c r="U880" s="23"/>
      <c r="V880" s="23"/>
      <c r="W880" s="23"/>
      <c r="X880" s="23"/>
    </row>
    <row r="881" ht="15.75" customHeight="1">
      <c r="D881" s="19"/>
      <c r="E881" s="20"/>
      <c r="F881" s="20"/>
      <c r="G881" s="19"/>
      <c r="I881" s="20"/>
      <c r="J881" s="20"/>
      <c r="O881" s="21"/>
      <c r="P881" s="21"/>
      <c r="U881" s="23"/>
      <c r="V881" s="23"/>
      <c r="W881" s="23"/>
      <c r="X881" s="23"/>
    </row>
    <row r="882" ht="15.75" customHeight="1">
      <c r="D882" s="19"/>
      <c r="E882" s="20"/>
      <c r="F882" s="20"/>
      <c r="G882" s="19"/>
      <c r="I882" s="20"/>
      <c r="J882" s="20"/>
      <c r="O882" s="21"/>
      <c r="P882" s="21"/>
      <c r="U882" s="23"/>
      <c r="V882" s="23"/>
      <c r="W882" s="23"/>
      <c r="X882" s="23"/>
    </row>
    <row r="883" ht="15.75" customHeight="1">
      <c r="D883" s="19"/>
      <c r="E883" s="20"/>
      <c r="F883" s="20"/>
      <c r="G883" s="19"/>
      <c r="I883" s="20"/>
      <c r="J883" s="20"/>
      <c r="O883" s="21"/>
      <c r="P883" s="21"/>
      <c r="U883" s="23"/>
      <c r="V883" s="23"/>
      <c r="W883" s="23"/>
      <c r="X883" s="23"/>
    </row>
    <row r="884" ht="15.75" customHeight="1">
      <c r="D884" s="19"/>
      <c r="E884" s="20"/>
      <c r="F884" s="20"/>
      <c r="G884" s="19"/>
      <c r="I884" s="20"/>
      <c r="J884" s="20"/>
      <c r="O884" s="21"/>
      <c r="P884" s="21"/>
      <c r="U884" s="23"/>
      <c r="V884" s="23"/>
      <c r="W884" s="23"/>
      <c r="X884" s="23"/>
    </row>
    <row r="885" ht="15.75" customHeight="1">
      <c r="D885" s="19"/>
      <c r="E885" s="20"/>
      <c r="F885" s="20"/>
      <c r="G885" s="19"/>
      <c r="I885" s="20"/>
      <c r="J885" s="20"/>
      <c r="O885" s="21"/>
      <c r="P885" s="21"/>
      <c r="U885" s="23"/>
      <c r="V885" s="23"/>
      <c r="W885" s="23"/>
      <c r="X885" s="23"/>
    </row>
    <row r="886" ht="15.75" customHeight="1">
      <c r="D886" s="19"/>
      <c r="E886" s="20"/>
      <c r="F886" s="20"/>
      <c r="G886" s="19"/>
      <c r="I886" s="20"/>
      <c r="J886" s="20"/>
      <c r="O886" s="21"/>
      <c r="P886" s="21"/>
      <c r="U886" s="23"/>
      <c r="V886" s="23"/>
      <c r="W886" s="23"/>
      <c r="X886" s="23"/>
    </row>
    <row r="887" ht="15.75" customHeight="1">
      <c r="D887" s="19"/>
      <c r="E887" s="20"/>
      <c r="F887" s="20"/>
      <c r="G887" s="19"/>
      <c r="I887" s="20"/>
      <c r="J887" s="20"/>
      <c r="O887" s="21"/>
      <c r="P887" s="21"/>
      <c r="U887" s="23"/>
      <c r="V887" s="23"/>
      <c r="W887" s="23"/>
      <c r="X887" s="23"/>
    </row>
    <row r="888" ht="15.75" customHeight="1">
      <c r="D888" s="19"/>
      <c r="E888" s="20"/>
      <c r="F888" s="20"/>
      <c r="G888" s="19"/>
      <c r="I888" s="20"/>
      <c r="J888" s="20"/>
      <c r="O888" s="21"/>
      <c r="P888" s="21"/>
      <c r="U888" s="23"/>
      <c r="V888" s="23"/>
      <c r="W888" s="23"/>
      <c r="X888" s="23"/>
    </row>
    <row r="889" ht="15.75" customHeight="1">
      <c r="D889" s="19"/>
      <c r="E889" s="20"/>
      <c r="F889" s="20"/>
      <c r="G889" s="19"/>
      <c r="I889" s="20"/>
      <c r="J889" s="20"/>
      <c r="O889" s="21"/>
      <c r="P889" s="21"/>
      <c r="U889" s="23"/>
      <c r="V889" s="23"/>
      <c r="W889" s="23"/>
      <c r="X889" s="23"/>
    </row>
    <row r="890" ht="15.75" customHeight="1">
      <c r="D890" s="19"/>
      <c r="E890" s="20"/>
      <c r="F890" s="20"/>
      <c r="G890" s="19"/>
      <c r="I890" s="20"/>
      <c r="J890" s="20"/>
      <c r="O890" s="21"/>
      <c r="P890" s="21"/>
      <c r="U890" s="23"/>
      <c r="V890" s="23"/>
      <c r="W890" s="23"/>
      <c r="X890" s="23"/>
    </row>
    <row r="891" ht="15.75" customHeight="1">
      <c r="D891" s="19"/>
      <c r="E891" s="20"/>
      <c r="F891" s="20"/>
      <c r="G891" s="19"/>
      <c r="I891" s="20"/>
      <c r="J891" s="20"/>
      <c r="O891" s="21"/>
      <c r="P891" s="21"/>
      <c r="U891" s="23"/>
      <c r="V891" s="23"/>
      <c r="W891" s="23"/>
      <c r="X891" s="23"/>
    </row>
    <row r="892" ht="15.75" customHeight="1">
      <c r="D892" s="19"/>
      <c r="E892" s="20"/>
      <c r="F892" s="20"/>
      <c r="G892" s="19"/>
      <c r="I892" s="20"/>
      <c r="J892" s="20"/>
      <c r="O892" s="21"/>
      <c r="P892" s="21"/>
      <c r="U892" s="23"/>
      <c r="V892" s="23"/>
      <c r="W892" s="23"/>
      <c r="X892" s="23"/>
    </row>
    <row r="893" ht="15.75" customHeight="1">
      <c r="D893" s="19"/>
      <c r="E893" s="20"/>
      <c r="F893" s="20"/>
      <c r="G893" s="19"/>
      <c r="I893" s="20"/>
      <c r="J893" s="20"/>
      <c r="O893" s="21"/>
      <c r="P893" s="21"/>
      <c r="U893" s="23"/>
      <c r="V893" s="23"/>
      <c r="W893" s="23"/>
      <c r="X893" s="23"/>
    </row>
    <row r="894" ht="15.75" customHeight="1">
      <c r="D894" s="19"/>
      <c r="E894" s="20"/>
      <c r="F894" s="20"/>
      <c r="G894" s="19"/>
      <c r="I894" s="20"/>
      <c r="J894" s="20"/>
      <c r="O894" s="21"/>
      <c r="P894" s="21"/>
      <c r="U894" s="23"/>
      <c r="V894" s="23"/>
      <c r="W894" s="23"/>
      <c r="X894" s="23"/>
    </row>
    <row r="895" ht="15.75" customHeight="1">
      <c r="D895" s="19"/>
      <c r="E895" s="20"/>
      <c r="F895" s="20"/>
      <c r="G895" s="19"/>
      <c r="I895" s="20"/>
      <c r="J895" s="20"/>
      <c r="O895" s="21"/>
      <c r="P895" s="21"/>
      <c r="U895" s="23"/>
      <c r="V895" s="23"/>
      <c r="W895" s="23"/>
      <c r="X895" s="23"/>
    </row>
    <row r="896" ht="15.75" customHeight="1">
      <c r="D896" s="19"/>
      <c r="E896" s="20"/>
      <c r="F896" s="20"/>
      <c r="G896" s="19"/>
      <c r="I896" s="20"/>
      <c r="J896" s="20"/>
      <c r="O896" s="21"/>
      <c r="P896" s="21"/>
      <c r="U896" s="23"/>
      <c r="V896" s="23"/>
      <c r="W896" s="23"/>
      <c r="X896" s="23"/>
    </row>
    <row r="897" ht="15.75" customHeight="1">
      <c r="D897" s="19"/>
      <c r="E897" s="20"/>
      <c r="F897" s="20"/>
      <c r="G897" s="19"/>
      <c r="I897" s="20"/>
      <c r="J897" s="20"/>
      <c r="O897" s="21"/>
      <c r="P897" s="21"/>
      <c r="U897" s="23"/>
      <c r="V897" s="23"/>
      <c r="W897" s="23"/>
      <c r="X897" s="23"/>
    </row>
    <row r="898" ht="15.75" customHeight="1">
      <c r="D898" s="19"/>
      <c r="E898" s="20"/>
      <c r="F898" s="20"/>
      <c r="G898" s="19"/>
      <c r="I898" s="20"/>
      <c r="J898" s="20"/>
      <c r="O898" s="21"/>
      <c r="P898" s="21"/>
      <c r="U898" s="23"/>
      <c r="V898" s="23"/>
      <c r="W898" s="23"/>
      <c r="X898" s="23"/>
    </row>
    <row r="899" ht="15.75" customHeight="1">
      <c r="D899" s="19"/>
      <c r="E899" s="20"/>
      <c r="F899" s="20"/>
      <c r="G899" s="19"/>
      <c r="I899" s="20"/>
      <c r="J899" s="20"/>
      <c r="O899" s="21"/>
      <c r="P899" s="21"/>
      <c r="U899" s="23"/>
      <c r="V899" s="23"/>
      <c r="W899" s="23"/>
      <c r="X899" s="23"/>
    </row>
    <row r="900" ht="15.75" customHeight="1">
      <c r="D900" s="19"/>
      <c r="E900" s="20"/>
      <c r="F900" s="20"/>
      <c r="G900" s="19"/>
      <c r="I900" s="20"/>
      <c r="J900" s="20"/>
      <c r="O900" s="21"/>
      <c r="P900" s="21"/>
      <c r="U900" s="23"/>
      <c r="V900" s="23"/>
      <c r="W900" s="23"/>
      <c r="X900" s="23"/>
    </row>
    <row r="901" ht="15.75" customHeight="1">
      <c r="D901" s="19"/>
      <c r="E901" s="20"/>
      <c r="F901" s="20"/>
      <c r="G901" s="19"/>
      <c r="I901" s="20"/>
      <c r="J901" s="20"/>
      <c r="O901" s="21"/>
      <c r="P901" s="21"/>
      <c r="U901" s="23"/>
      <c r="V901" s="23"/>
      <c r="W901" s="23"/>
      <c r="X901" s="23"/>
    </row>
    <row r="902" ht="15.75" customHeight="1">
      <c r="D902" s="19"/>
      <c r="E902" s="20"/>
      <c r="F902" s="20"/>
      <c r="G902" s="19"/>
      <c r="I902" s="20"/>
      <c r="J902" s="20"/>
      <c r="O902" s="21"/>
      <c r="P902" s="21"/>
      <c r="U902" s="23"/>
      <c r="V902" s="23"/>
      <c r="W902" s="23"/>
      <c r="X902" s="23"/>
    </row>
    <row r="903" ht="15.75" customHeight="1">
      <c r="D903" s="19"/>
      <c r="E903" s="20"/>
      <c r="F903" s="20"/>
      <c r="G903" s="19"/>
      <c r="I903" s="20"/>
      <c r="J903" s="20"/>
      <c r="O903" s="21"/>
      <c r="P903" s="21"/>
      <c r="U903" s="23"/>
      <c r="V903" s="23"/>
      <c r="W903" s="23"/>
      <c r="X903" s="23"/>
    </row>
    <row r="904" ht="15.75" customHeight="1">
      <c r="D904" s="19"/>
      <c r="E904" s="20"/>
      <c r="F904" s="20"/>
      <c r="G904" s="19"/>
      <c r="I904" s="20"/>
      <c r="J904" s="20"/>
      <c r="O904" s="21"/>
      <c r="P904" s="21"/>
      <c r="U904" s="23"/>
      <c r="V904" s="23"/>
      <c r="W904" s="23"/>
      <c r="X904" s="23"/>
    </row>
    <row r="905" ht="15.75" customHeight="1">
      <c r="D905" s="19"/>
      <c r="E905" s="20"/>
      <c r="F905" s="20"/>
      <c r="G905" s="19"/>
      <c r="I905" s="20"/>
      <c r="J905" s="20"/>
      <c r="O905" s="21"/>
      <c r="P905" s="21"/>
      <c r="U905" s="23"/>
      <c r="V905" s="23"/>
      <c r="W905" s="23"/>
      <c r="X905" s="23"/>
    </row>
    <row r="906" ht="15.75" customHeight="1">
      <c r="D906" s="19"/>
      <c r="E906" s="20"/>
      <c r="F906" s="20"/>
      <c r="G906" s="19"/>
      <c r="I906" s="20"/>
      <c r="J906" s="20"/>
      <c r="O906" s="21"/>
      <c r="P906" s="21"/>
      <c r="U906" s="23"/>
      <c r="V906" s="23"/>
      <c r="W906" s="23"/>
      <c r="X906" s="23"/>
    </row>
    <row r="907" ht="15.75" customHeight="1">
      <c r="D907" s="19"/>
      <c r="E907" s="20"/>
      <c r="F907" s="20"/>
      <c r="G907" s="19"/>
      <c r="I907" s="20"/>
      <c r="J907" s="20"/>
      <c r="O907" s="21"/>
      <c r="P907" s="21"/>
      <c r="U907" s="23"/>
      <c r="V907" s="23"/>
      <c r="W907" s="23"/>
      <c r="X907" s="23"/>
    </row>
    <row r="908" ht="15.75" customHeight="1">
      <c r="D908" s="19"/>
      <c r="E908" s="20"/>
      <c r="F908" s="20"/>
      <c r="G908" s="19"/>
      <c r="I908" s="20"/>
      <c r="J908" s="20"/>
      <c r="O908" s="21"/>
      <c r="P908" s="21"/>
      <c r="U908" s="23"/>
      <c r="V908" s="23"/>
      <c r="W908" s="23"/>
      <c r="X908" s="23"/>
    </row>
    <row r="909" ht="15.75" customHeight="1">
      <c r="D909" s="19"/>
      <c r="E909" s="20"/>
      <c r="F909" s="20"/>
      <c r="G909" s="19"/>
      <c r="I909" s="20"/>
      <c r="J909" s="20"/>
      <c r="O909" s="21"/>
      <c r="P909" s="21"/>
      <c r="U909" s="23"/>
      <c r="V909" s="23"/>
      <c r="W909" s="23"/>
      <c r="X909" s="23"/>
    </row>
    <row r="910" ht="15.75" customHeight="1">
      <c r="D910" s="19"/>
      <c r="E910" s="20"/>
      <c r="F910" s="20"/>
      <c r="G910" s="19"/>
      <c r="I910" s="20"/>
      <c r="J910" s="20"/>
      <c r="O910" s="21"/>
      <c r="P910" s="21"/>
      <c r="U910" s="23"/>
      <c r="V910" s="23"/>
      <c r="W910" s="23"/>
      <c r="X910" s="23"/>
    </row>
    <row r="911" ht="15.75" customHeight="1">
      <c r="D911" s="19"/>
      <c r="E911" s="20"/>
      <c r="F911" s="20"/>
      <c r="G911" s="19"/>
      <c r="I911" s="20"/>
      <c r="J911" s="20"/>
      <c r="O911" s="21"/>
      <c r="P911" s="21"/>
      <c r="U911" s="23"/>
      <c r="V911" s="23"/>
      <c r="W911" s="23"/>
      <c r="X911" s="23"/>
    </row>
    <row r="912" ht="15.75" customHeight="1">
      <c r="D912" s="19"/>
      <c r="E912" s="20"/>
      <c r="F912" s="20"/>
      <c r="G912" s="19"/>
      <c r="I912" s="20"/>
      <c r="J912" s="20"/>
      <c r="O912" s="21"/>
      <c r="P912" s="21"/>
      <c r="U912" s="23"/>
      <c r="V912" s="23"/>
      <c r="W912" s="23"/>
      <c r="X912" s="23"/>
    </row>
    <row r="913" ht="15.75" customHeight="1">
      <c r="D913" s="19"/>
      <c r="E913" s="20"/>
      <c r="F913" s="20"/>
      <c r="G913" s="19"/>
      <c r="I913" s="20"/>
      <c r="J913" s="20"/>
      <c r="O913" s="21"/>
      <c r="P913" s="21"/>
      <c r="U913" s="23"/>
      <c r="V913" s="23"/>
      <c r="W913" s="23"/>
      <c r="X913" s="23"/>
    </row>
    <row r="914" ht="15.75" customHeight="1">
      <c r="D914" s="19"/>
      <c r="E914" s="20"/>
      <c r="F914" s="20"/>
      <c r="G914" s="19"/>
      <c r="I914" s="20"/>
      <c r="J914" s="20"/>
      <c r="O914" s="21"/>
      <c r="P914" s="21"/>
      <c r="U914" s="23"/>
      <c r="V914" s="23"/>
      <c r="W914" s="23"/>
      <c r="X914" s="23"/>
    </row>
    <row r="915" ht="15.75" customHeight="1">
      <c r="D915" s="19"/>
      <c r="E915" s="20"/>
      <c r="F915" s="20"/>
      <c r="G915" s="19"/>
      <c r="I915" s="20"/>
      <c r="J915" s="20"/>
      <c r="O915" s="21"/>
      <c r="P915" s="21"/>
      <c r="U915" s="23"/>
      <c r="V915" s="23"/>
      <c r="W915" s="23"/>
      <c r="X915" s="23"/>
    </row>
    <row r="916" ht="15.75" customHeight="1">
      <c r="D916" s="19"/>
      <c r="E916" s="20"/>
      <c r="F916" s="20"/>
      <c r="G916" s="19"/>
      <c r="I916" s="20"/>
      <c r="J916" s="20"/>
      <c r="O916" s="21"/>
      <c r="P916" s="21"/>
      <c r="U916" s="23"/>
      <c r="V916" s="23"/>
      <c r="W916" s="23"/>
      <c r="X916" s="23"/>
    </row>
    <row r="917" ht="15.75" customHeight="1">
      <c r="D917" s="19"/>
      <c r="E917" s="20"/>
      <c r="F917" s="20"/>
      <c r="G917" s="19"/>
      <c r="I917" s="20"/>
      <c r="J917" s="20"/>
      <c r="O917" s="21"/>
      <c r="P917" s="21"/>
      <c r="U917" s="23"/>
      <c r="V917" s="23"/>
      <c r="W917" s="23"/>
      <c r="X917" s="23"/>
    </row>
    <row r="918" ht="15.75" customHeight="1">
      <c r="D918" s="19"/>
      <c r="E918" s="20"/>
      <c r="F918" s="20"/>
      <c r="G918" s="19"/>
      <c r="I918" s="20"/>
      <c r="J918" s="20"/>
      <c r="O918" s="21"/>
      <c r="P918" s="21"/>
      <c r="U918" s="23"/>
      <c r="V918" s="23"/>
      <c r="W918" s="23"/>
      <c r="X918" s="23"/>
    </row>
    <row r="919" ht="15.75" customHeight="1">
      <c r="D919" s="19"/>
      <c r="E919" s="20"/>
      <c r="F919" s="20"/>
      <c r="G919" s="19"/>
      <c r="I919" s="20"/>
      <c r="J919" s="20"/>
      <c r="O919" s="21"/>
      <c r="P919" s="21"/>
      <c r="U919" s="23"/>
      <c r="V919" s="23"/>
      <c r="W919" s="23"/>
      <c r="X919" s="23"/>
    </row>
    <row r="920" ht="15.75" customHeight="1">
      <c r="D920" s="19"/>
      <c r="E920" s="20"/>
      <c r="F920" s="20"/>
      <c r="G920" s="19"/>
      <c r="I920" s="20"/>
      <c r="J920" s="20"/>
      <c r="O920" s="21"/>
      <c r="P920" s="21"/>
      <c r="U920" s="23"/>
      <c r="V920" s="23"/>
      <c r="W920" s="23"/>
      <c r="X920" s="23"/>
    </row>
    <row r="921" ht="15.75" customHeight="1">
      <c r="D921" s="19"/>
      <c r="E921" s="20"/>
      <c r="F921" s="20"/>
      <c r="G921" s="19"/>
      <c r="I921" s="20"/>
      <c r="J921" s="20"/>
      <c r="O921" s="21"/>
      <c r="P921" s="21"/>
      <c r="U921" s="23"/>
      <c r="V921" s="23"/>
      <c r="W921" s="23"/>
      <c r="X921" s="23"/>
    </row>
    <row r="922" ht="15.75" customHeight="1">
      <c r="D922" s="19"/>
      <c r="E922" s="20"/>
      <c r="F922" s="20"/>
      <c r="G922" s="19"/>
      <c r="I922" s="20"/>
      <c r="J922" s="20"/>
      <c r="O922" s="21"/>
      <c r="P922" s="21"/>
      <c r="U922" s="23"/>
      <c r="V922" s="23"/>
      <c r="W922" s="23"/>
      <c r="X922" s="23"/>
    </row>
    <row r="923" ht="15.75" customHeight="1">
      <c r="D923" s="19"/>
      <c r="E923" s="20"/>
      <c r="F923" s="20"/>
      <c r="G923" s="19"/>
      <c r="I923" s="20"/>
      <c r="J923" s="20"/>
      <c r="O923" s="21"/>
      <c r="P923" s="21"/>
      <c r="U923" s="23"/>
      <c r="V923" s="23"/>
      <c r="W923" s="23"/>
      <c r="X923" s="23"/>
    </row>
    <row r="924" ht="15.75" customHeight="1">
      <c r="D924" s="19"/>
      <c r="E924" s="20"/>
      <c r="F924" s="20"/>
      <c r="G924" s="19"/>
      <c r="I924" s="20"/>
      <c r="J924" s="20"/>
      <c r="O924" s="21"/>
      <c r="P924" s="21"/>
      <c r="U924" s="23"/>
      <c r="V924" s="23"/>
      <c r="W924" s="23"/>
      <c r="X924" s="23"/>
    </row>
    <row r="925" ht="15.75" customHeight="1">
      <c r="D925" s="19"/>
      <c r="E925" s="20"/>
      <c r="F925" s="20"/>
      <c r="G925" s="19"/>
      <c r="I925" s="20"/>
      <c r="J925" s="20"/>
      <c r="O925" s="21"/>
      <c r="P925" s="21"/>
      <c r="U925" s="23"/>
      <c r="V925" s="23"/>
      <c r="W925" s="23"/>
      <c r="X925" s="23"/>
    </row>
    <row r="926" ht="15.75" customHeight="1">
      <c r="D926" s="19"/>
      <c r="E926" s="20"/>
      <c r="F926" s="20"/>
      <c r="G926" s="19"/>
      <c r="I926" s="20"/>
      <c r="J926" s="20"/>
      <c r="O926" s="21"/>
      <c r="P926" s="21"/>
      <c r="U926" s="23"/>
      <c r="V926" s="23"/>
      <c r="W926" s="23"/>
      <c r="X926" s="23"/>
    </row>
    <row r="927" ht="15.75" customHeight="1">
      <c r="D927" s="19"/>
      <c r="E927" s="20"/>
      <c r="F927" s="20"/>
      <c r="G927" s="19"/>
      <c r="I927" s="20"/>
      <c r="J927" s="20"/>
      <c r="O927" s="21"/>
      <c r="P927" s="21"/>
      <c r="U927" s="23"/>
      <c r="V927" s="23"/>
      <c r="W927" s="23"/>
      <c r="X927" s="23"/>
    </row>
    <row r="928" ht="15.75" customHeight="1">
      <c r="D928" s="19"/>
      <c r="E928" s="20"/>
      <c r="F928" s="20"/>
      <c r="G928" s="19"/>
      <c r="I928" s="20"/>
      <c r="J928" s="20"/>
      <c r="O928" s="21"/>
      <c r="P928" s="21"/>
      <c r="U928" s="23"/>
      <c r="V928" s="23"/>
      <c r="W928" s="23"/>
      <c r="X928" s="23"/>
    </row>
    <row r="929" ht="15.75" customHeight="1">
      <c r="D929" s="19"/>
      <c r="E929" s="20"/>
      <c r="F929" s="20"/>
      <c r="G929" s="19"/>
      <c r="I929" s="20"/>
      <c r="J929" s="20"/>
      <c r="O929" s="21"/>
      <c r="P929" s="21"/>
      <c r="U929" s="23"/>
      <c r="V929" s="23"/>
      <c r="W929" s="23"/>
      <c r="X929" s="23"/>
    </row>
    <row r="930" ht="15.75" customHeight="1">
      <c r="D930" s="19"/>
      <c r="E930" s="20"/>
      <c r="F930" s="20"/>
      <c r="G930" s="19"/>
      <c r="I930" s="20"/>
      <c r="J930" s="20"/>
      <c r="O930" s="21"/>
      <c r="P930" s="21"/>
      <c r="U930" s="23"/>
      <c r="V930" s="23"/>
      <c r="W930" s="23"/>
      <c r="X930" s="23"/>
    </row>
    <row r="931" ht="15.75" customHeight="1">
      <c r="D931" s="19"/>
      <c r="E931" s="20"/>
      <c r="F931" s="20"/>
      <c r="G931" s="19"/>
      <c r="I931" s="20"/>
      <c r="J931" s="20"/>
      <c r="O931" s="21"/>
      <c r="P931" s="21"/>
      <c r="U931" s="23"/>
      <c r="V931" s="23"/>
      <c r="W931" s="23"/>
      <c r="X931" s="23"/>
    </row>
    <row r="932" ht="15.75" customHeight="1">
      <c r="D932" s="19"/>
      <c r="E932" s="20"/>
      <c r="F932" s="20"/>
      <c r="G932" s="19"/>
      <c r="I932" s="20"/>
      <c r="J932" s="20"/>
      <c r="O932" s="21"/>
      <c r="P932" s="21"/>
      <c r="U932" s="23"/>
      <c r="V932" s="23"/>
      <c r="W932" s="23"/>
      <c r="X932" s="23"/>
    </row>
    <row r="933" ht="15.75" customHeight="1">
      <c r="D933" s="19"/>
      <c r="E933" s="20"/>
      <c r="F933" s="20"/>
      <c r="G933" s="19"/>
      <c r="I933" s="20"/>
      <c r="J933" s="20"/>
      <c r="O933" s="21"/>
      <c r="P933" s="21"/>
      <c r="U933" s="23"/>
      <c r="V933" s="23"/>
      <c r="W933" s="23"/>
      <c r="X933" s="23"/>
    </row>
    <row r="934" ht="15.75" customHeight="1">
      <c r="D934" s="19"/>
      <c r="E934" s="20"/>
      <c r="F934" s="20"/>
      <c r="G934" s="19"/>
      <c r="I934" s="20"/>
      <c r="J934" s="20"/>
      <c r="O934" s="21"/>
      <c r="P934" s="21"/>
      <c r="U934" s="23"/>
      <c r="V934" s="23"/>
      <c r="W934" s="23"/>
      <c r="X934" s="23"/>
    </row>
    <row r="935" ht="15.75" customHeight="1">
      <c r="D935" s="19"/>
      <c r="E935" s="20"/>
      <c r="F935" s="20"/>
      <c r="G935" s="19"/>
      <c r="I935" s="20"/>
      <c r="J935" s="20"/>
      <c r="O935" s="21"/>
      <c r="P935" s="21"/>
      <c r="U935" s="23"/>
      <c r="V935" s="23"/>
      <c r="W935" s="23"/>
      <c r="X935" s="23"/>
    </row>
    <row r="936" ht="15.75" customHeight="1">
      <c r="D936" s="19"/>
      <c r="E936" s="20"/>
      <c r="F936" s="20"/>
      <c r="G936" s="19"/>
      <c r="I936" s="20"/>
      <c r="J936" s="20"/>
      <c r="O936" s="21"/>
      <c r="P936" s="21"/>
      <c r="U936" s="23"/>
      <c r="V936" s="23"/>
      <c r="W936" s="23"/>
      <c r="X936" s="23"/>
    </row>
    <row r="937" ht="15.75" customHeight="1">
      <c r="D937" s="19"/>
      <c r="E937" s="20"/>
      <c r="F937" s="20"/>
      <c r="G937" s="19"/>
      <c r="I937" s="20"/>
      <c r="J937" s="20"/>
      <c r="O937" s="21"/>
      <c r="P937" s="21"/>
      <c r="U937" s="23"/>
      <c r="V937" s="23"/>
      <c r="W937" s="23"/>
      <c r="X937" s="23"/>
    </row>
    <row r="938" ht="15.75" customHeight="1">
      <c r="D938" s="19"/>
      <c r="E938" s="20"/>
      <c r="F938" s="20"/>
      <c r="G938" s="19"/>
      <c r="I938" s="20"/>
      <c r="J938" s="20"/>
      <c r="O938" s="21"/>
      <c r="P938" s="21"/>
      <c r="U938" s="23"/>
      <c r="V938" s="23"/>
      <c r="W938" s="23"/>
      <c r="X938" s="23"/>
    </row>
    <row r="939" ht="15.75" customHeight="1">
      <c r="D939" s="19"/>
      <c r="E939" s="20"/>
      <c r="F939" s="20"/>
      <c r="G939" s="19"/>
      <c r="I939" s="20"/>
      <c r="J939" s="20"/>
      <c r="O939" s="21"/>
      <c r="P939" s="21"/>
      <c r="U939" s="23"/>
      <c r="V939" s="23"/>
      <c r="W939" s="23"/>
      <c r="X939" s="23"/>
    </row>
    <row r="940" ht="15.75" customHeight="1">
      <c r="D940" s="19"/>
      <c r="E940" s="20"/>
      <c r="F940" s="20"/>
      <c r="G940" s="19"/>
      <c r="I940" s="20"/>
      <c r="J940" s="20"/>
      <c r="O940" s="21"/>
      <c r="P940" s="21"/>
      <c r="U940" s="23"/>
      <c r="V940" s="23"/>
      <c r="W940" s="23"/>
      <c r="X940" s="23"/>
    </row>
    <row r="941" ht="15.75" customHeight="1">
      <c r="D941" s="19"/>
      <c r="E941" s="20"/>
      <c r="F941" s="20"/>
      <c r="G941" s="19"/>
      <c r="I941" s="20"/>
      <c r="J941" s="20"/>
      <c r="O941" s="21"/>
      <c r="P941" s="21"/>
      <c r="U941" s="23"/>
      <c r="V941" s="23"/>
      <c r="W941" s="23"/>
      <c r="X941" s="23"/>
    </row>
    <row r="942" ht="15.75" customHeight="1">
      <c r="D942" s="19"/>
      <c r="E942" s="20"/>
      <c r="F942" s="20"/>
      <c r="G942" s="19"/>
      <c r="I942" s="20"/>
      <c r="J942" s="20"/>
      <c r="O942" s="21"/>
      <c r="P942" s="21"/>
      <c r="U942" s="23"/>
      <c r="V942" s="23"/>
      <c r="W942" s="23"/>
      <c r="X942" s="23"/>
    </row>
    <row r="943" ht="15.75" customHeight="1">
      <c r="D943" s="19"/>
      <c r="E943" s="20"/>
      <c r="F943" s="20"/>
      <c r="G943" s="19"/>
      <c r="I943" s="20"/>
      <c r="J943" s="20"/>
      <c r="O943" s="21"/>
      <c r="P943" s="21"/>
      <c r="U943" s="23"/>
      <c r="V943" s="23"/>
      <c r="W943" s="23"/>
      <c r="X943" s="23"/>
    </row>
    <row r="944" ht="15.75" customHeight="1">
      <c r="D944" s="19"/>
      <c r="E944" s="20"/>
      <c r="F944" s="20"/>
      <c r="G944" s="19"/>
      <c r="I944" s="20"/>
      <c r="J944" s="20"/>
      <c r="O944" s="21"/>
      <c r="P944" s="21"/>
      <c r="U944" s="23"/>
      <c r="V944" s="23"/>
      <c r="W944" s="23"/>
      <c r="X944" s="23"/>
    </row>
    <row r="945" ht="15.75" customHeight="1">
      <c r="D945" s="19"/>
      <c r="E945" s="20"/>
      <c r="F945" s="20"/>
      <c r="G945" s="19"/>
      <c r="I945" s="20"/>
      <c r="J945" s="20"/>
      <c r="O945" s="21"/>
      <c r="P945" s="21"/>
      <c r="U945" s="23"/>
      <c r="V945" s="23"/>
      <c r="W945" s="23"/>
      <c r="X945" s="23"/>
    </row>
    <row r="946" ht="15.75" customHeight="1">
      <c r="D946" s="19"/>
      <c r="E946" s="20"/>
      <c r="F946" s="20"/>
      <c r="G946" s="19"/>
      <c r="I946" s="20"/>
      <c r="J946" s="20"/>
      <c r="O946" s="21"/>
      <c r="P946" s="21"/>
      <c r="U946" s="23"/>
      <c r="V946" s="23"/>
      <c r="W946" s="23"/>
      <c r="X946" s="23"/>
    </row>
    <row r="947" ht="15.75" customHeight="1">
      <c r="D947" s="19"/>
      <c r="E947" s="20"/>
      <c r="F947" s="20"/>
      <c r="G947" s="19"/>
      <c r="I947" s="20"/>
      <c r="J947" s="20"/>
      <c r="O947" s="21"/>
      <c r="P947" s="21"/>
      <c r="U947" s="23"/>
      <c r="V947" s="23"/>
      <c r="W947" s="23"/>
      <c r="X947" s="23"/>
    </row>
    <row r="948" ht="15.75" customHeight="1">
      <c r="D948" s="19"/>
      <c r="E948" s="20"/>
      <c r="F948" s="20"/>
      <c r="G948" s="19"/>
      <c r="I948" s="20"/>
      <c r="J948" s="20"/>
      <c r="O948" s="21"/>
      <c r="P948" s="21"/>
      <c r="U948" s="23"/>
      <c r="V948" s="23"/>
      <c r="W948" s="23"/>
      <c r="X948" s="23"/>
    </row>
    <row r="949" ht="15.75" customHeight="1">
      <c r="D949" s="19"/>
      <c r="E949" s="20"/>
      <c r="F949" s="20"/>
      <c r="G949" s="19"/>
      <c r="I949" s="20"/>
      <c r="J949" s="20"/>
      <c r="O949" s="21"/>
      <c r="P949" s="21"/>
      <c r="U949" s="23"/>
      <c r="V949" s="23"/>
      <c r="W949" s="23"/>
      <c r="X949" s="23"/>
    </row>
    <row r="950" ht="15.75" customHeight="1">
      <c r="D950" s="19"/>
      <c r="E950" s="20"/>
      <c r="F950" s="20"/>
      <c r="G950" s="19"/>
      <c r="I950" s="20"/>
      <c r="J950" s="20"/>
      <c r="O950" s="21"/>
      <c r="P950" s="21"/>
      <c r="U950" s="23"/>
      <c r="V950" s="23"/>
      <c r="W950" s="23"/>
      <c r="X950" s="23"/>
    </row>
    <row r="951" ht="15.75" customHeight="1">
      <c r="D951" s="19"/>
      <c r="E951" s="20"/>
      <c r="F951" s="20"/>
      <c r="G951" s="19"/>
      <c r="I951" s="20"/>
      <c r="J951" s="20"/>
      <c r="O951" s="21"/>
      <c r="P951" s="21"/>
      <c r="U951" s="23"/>
      <c r="V951" s="23"/>
      <c r="W951" s="23"/>
      <c r="X951" s="23"/>
    </row>
    <row r="952" ht="15.75" customHeight="1">
      <c r="D952" s="19"/>
      <c r="E952" s="20"/>
      <c r="F952" s="20"/>
      <c r="G952" s="19"/>
      <c r="I952" s="20"/>
      <c r="J952" s="20"/>
      <c r="O952" s="21"/>
      <c r="P952" s="21"/>
      <c r="U952" s="23"/>
      <c r="V952" s="23"/>
      <c r="W952" s="23"/>
      <c r="X952" s="23"/>
    </row>
    <row r="953" ht="15.75" customHeight="1">
      <c r="D953" s="19"/>
      <c r="E953" s="20"/>
      <c r="F953" s="20"/>
      <c r="G953" s="19"/>
      <c r="I953" s="20"/>
      <c r="J953" s="20"/>
      <c r="O953" s="21"/>
      <c r="P953" s="21"/>
      <c r="U953" s="23"/>
      <c r="V953" s="23"/>
      <c r="W953" s="23"/>
      <c r="X953" s="23"/>
    </row>
    <row r="954" ht="15.75" customHeight="1">
      <c r="D954" s="19"/>
      <c r="E954" s="20"/>
      <c r="F954" s="20"/>
      <c r="G954" s="19"/>
      <c r="I954" s="20"/>
      <c r="J954" s="20"/>
      <c r="O954" s="21"/>
      <c r="P954" s="21"/>
      <c r="U954" s="23"/>
      <c r="V954" s="23"/>
      <c r="W954" s="23"/>
      <c r="X954" s="23"/>
    </row>
    <row r="955" ht="15.75" customHeight="1">
      <c r="D955" s="19"/>
      <c r="E955" s="20"/>
      <c r="F955" s="20"/>
      <c r="G955" s="19"/>
      <c r="I955" s="20"/>
      <c r="J955" s="20"/>
      <c r="O955" s="21"/>
      <c r="P955" s="21"/>
      <c r="U955" s="23"/>
      <c r="V955" s="23"/>
      <c r="W955" s="23"/>
      <c r="X955" s="23"/>
    </row>
    <row r="956" ht="15.75" customHeight="1">
      <c r="D956" s="19"/>
      <c r="E956" s="20"/>
      <c r="F956" s="20"/>
      <c r="G956" s="19"/>
      <c r="I956" s="20"/>
      <c r="J956" s="20"/>
      <c r="O956" s="21"/>
      <c r="P956" s="21"/>
      <c r="U956" s="23"/>
      <c r="V956" s="23"/>
      <c r="W956" s="23"/>
      <c r="X956" s="23"/>
    </row>
    <row r="957" ht="15.75" customHeight="1">
      <c r="D957" s="19"/>
      <c r="E957" s="20"/>
      <c r="F957" s="20"/>
      <c r="G957" s="19"/>
      <c r="I957" s="20"/>
      <c r="J957" s="20"/>
      <c r="O957" s="21"/>
      <c r="P957" s="21"/>
      <c r="U957" s="23"/>
      <c r="V957" s="23"/>
      <c r="W957" s="23"/>
      <c r="X957" s="23"/>
    </row>
    <row r="958" ht="15.75" customHeight="1">
      <c r="D958" s="19"/>
      <c r="E958" s="20"/>
      <c r="F958" s="20"/>
      <c r="G958" s="19"/>
      <c r="I958" s="20"/>
      <c r="J958" s="20"/>
      <c r="O958" s="21"/>
      <c r="P958" s="21"/>
      <c r="U958" s="23"/>
      <c r="V958" s="23"/>
      <c r="W958" s="23"/>
      <c r="X958" s="23"/>
    </row>
    <row r="959" ht="15.75" customHeight="1">
      <c r="D959" s="19"/>
      <c r="E959" s="20"/>
      <c r="F959" s="20"/>
      <c r="G959" s="19"/>
      <c r="I959" s="20"/>
      <c r="J959" s="20"/>
      <c r="O959" s="21"/>
      <c r="P959" s="21"/>
      <c r="U959" s="23"/>
      <c r="V959" s="23"/>
      <c r="W959" s="23"/>
      <c r="X959" s="23"/>
    </row>
    <row r="960" ht="15.75" customHeight="1">
      <c r="D960" s="19"/>
      <c r="E960" s="20"/>
      <c r="F960" s="20"/>
      <c r="G960" s="19"/>
      <c r="I960" s="20"/>
      <c r="J960" s="20"/>
      <c r="O960" s="21"/>
      <c r="P960" s="21"/>
      <c r="U960" s="23"/>
      <c r="V960" s="23"/>
      <c r="W960" s="23"/>
      <c r="X960" s="23"/>
    </row>
    <row r="961" ht="15.75" customHeight="1">
      <c r="D961" s="19"/>
      <c r="E961" s="20"/>
      <c r="F961" s="20"/>
      <c r="G961" s="19"/>
      <c r="I961" s="20"/>
      <c r="J961" s="20"/>
      <c r="O961" s="21"/>
      <c r="P961" s="21"/>
      <c r="U961" s="23"/>
      <c r="V961" s="23"/>
      <c r="W961" s="23"/>
      <c r="X961" s="23"/>
    </row>
    <row r="962" ht="15.75" customHeight="1">
      <c r="D962" s="19"/>
      <c r="E962" s="20"/>
      <c r="F962" s="20"/>
      <c r="G962" s="19"/>
      <c r="I962" s="20"/>
      <c r="J962" s="20"/>
      <c r="O962" s="21"/>
      <c r="P962" s="21"/>
      <c r="U962" s="23"/>
      <c r="V962" s="23"/>
      <c r="W962" s="23"/>
      <c r="X962" s="23"/>
    </row>
    <row r="963" ht="15.75" customHeight="1">
      <c r="D963" s="19"/>
      <c r="E963" s="20"/>
      <c r="F963" s="20"/>
      <c r="G963" s="19"/>
      <c r="I963" s="20"/>
      <c r="J963" s="20"/>
      <c r="O963" s="21"/>
      <c r="P963" s="21"/>
      <c r="U963" s="23"/>
      <c r="V963" s="23"/>
      <c r="W963" s="23"/>
      <c r="X963" s="23"/>
    </row>
    <row r="964" ht="15.75" customHeight="1">
      <c r="D964" s="19"/>
      <c r="E964" s="20"/>
      <c r="F964" s="20"/>
      <c r="G964" s="19"/>
      <c r="I964" s="20"/>
      <c r="J964" s="20"/>
      <c r="O964" s="21"/>
      <c r="P964" s="21"/>
      <c r="U964" s="23"/>
      <c r="V964" s="23"/>
      <c r="W964" s="23"/>
      <c r="X964" s="23"/>
    </row>
    <row r="965" ht="15.75" customHeight="1">
      <c r="D965" s="19"/>
      <c r="E965" s="20"/>
      <c r="F965" s="20"/>
      <c r="G965" s="19"/>
      <c r="I965" s="20"/>
      <c r="J965" s="20"/>
      <c r="O965" s="21"/>
      <c r="P965" s="21"/>
      <c r="U965" s="23"/>
      <c r="V965" s="23"/>
      <c r="W965" s="23"/>
      <c r="X965" s="23"/>
    </row>
    <row r="966" ht="15.75" customHeight="1">
      <c r="D966" s="19"/>
      <c r="E966" s="20"/>
      <c r="F966" s="20"/>
      <c r="G966" s="19"/>
      <c r="I966" s="20"/>
      <c r="J966" s="20"/>
      <c r="O966" s="21"/>
      <c r="P966" s="21"/>
      <c r="U966" s="23"/>
      <c r="V966" s="23"/>
      <c r="W966" s="23"/>
      <c r="X966" s="23"/>
    </row>
    <row r="967" ht="15.75" customHeight="1">
      <c r="D967" s="19"/>
      <c r="E967" s="20"/>
      <c r="F967" s="20"/>
      <c r="G967" s="19"/>
      <c r="I967" s="20"/>
      <c r="J967" s="20"/>
      <c r="O967" s="21"/>
      <c r="P967" s="21"/>
      <c r="U967" s="23"/>
      <c r="V967" s="23"/>
      <c r="W967" s="23"/>
      <c r="X967" s="23"/>
    </row>
    <row r="968" ht="15.75" customHeight="1">
      <c r="D968" s="19"/>
      <c r="E968" s="20"/>
      <c r="F968" s="20"/>
      <c r="G968" s="19"/>
      <c r="I968" s="20"/>
      <c r="J968" s="20"/>
      <c r="O968" s="21"/>
      <c r="P968" s="21"/>
      <c r="U968" s="23"/>
      <c r="V968" s="23"/>
      <c r="W968" s="23"/>
      <c r="X968" s="23"/>
    </row>
    <row r="969" ht="15.75" customHeight="1">
      <c r="D969" s="19"/>
      <c r="E969" s="20"/>
      <c r="F969" s="20"/>
      <c r="G969" s="19"/>
      <c r="I969" s="20"/>
      <c r="J969" s="20"/>
      <c r="O969" s="21"/>
      <c r="P969" s="21"/>
      <c r="U969" s="23"/>
      <c r="V969" s="23"/>
      <c r="W969" s="23"/>
      <c r="X969" s="23"/>
    </row>
    <row r="970" ht="15.75" customHeight="1">
      <c r="D970" s="19"/>
      <c r="E970" s="20"/>
      <c r="F970" s="20"/>
      <c r="G970" s="19"/>
      <c r="I970" s="20"/>
      <c r="J970" s="20"/>
      <c r="O970" s="21"/>
      <c r="P970" s="21"/>
      <c r="U970" s="23"/>
      <c r="V970" s="23"/>
      <c r="W970" s="23"/>
      <c r="X970" s="23"/>
    </row>
    <row r="971" ht="15.75" customHeight="1">
      <c r="D971" s="19"/>
      <c r="E971" s="20"/>
      <c r="F971" s="20"/>
      <c r="G971" s="19"/>
      <c r="I971" s="20"/>
      <c r="J971" s="20"/>
      <c r="O971" s="21"/>
      <c r="P971" s="21"/>
      <c r="U971" s="23"/>
      <c r="V971" s="23"/>
      <c r="W971" s="23"/>
      <c r="X971" s="23"/>
    </row>
    <row r="972" ht="15.75" customHeight="1">
      <c r="D972" s="19"/>
      <c r="E972" s="20"/>
      <c r="F972" s="20"/>
      <c r="G972" s="19"/>
      <c r="I972" s="20"/>
      <c r="J972" s="20"/>
      <c r="O972" s="21"/>
      <c r="P972" s="21"/>
      <c r="U972" s="23"/>
      <c r="V972" s="23"/>
      <c r="W972" s="23"/>
      <c r="X972" s="23"/>
    </row>
    <row r="973" ht="15.75" customHeight="1">
      <c r="D973" s="19"/>
      <c r="E973" s="20"/>
      <c r="F973" s="20"/>
      <c r="G973" s="19"/>
      <c r="I973" s="20"/>
      <c r="J973" s="20"/>
      <c r="O973" s="21"/>
      <c r="P973" s="21"/>
      <c r="U973" s="23"/>
      <c r="V973" s="23"/>
      <c r="W973" s="23"/>
      <c r="X973" s="23"/>
    </row>
    <row r="974" ht="15.75" customHeight="1">
      <c r="D974" s="19"/>
      <c r="E974" s="20"/>
      <c r="F974" s="20"/>
      <c r="G974" s="19"/>
      <c r="I974" s="20"/>
      <c r="J974" s="20"/>
      <c r="O974" s="21"/>
      <c r="P974" s="21"/>
      <c r="U974" s="23"/>
      <c r="V974" s="23"/>
      <c r="W974" s="23"/>
      <c r="X974" s="23"/>
    </row>
    <row r="975" ht="15.75" customHeight="1">
      <c r="D975" s="19"/>
      <c r="E975" s="20"/>
      <c r="F975" s="20"/>
      <c r="G975" s="19"/>
      <c r="I975" s="20"/>
      <c r="J975" s="20"/>
      <c r="O975" s="21"/>
      <c r="P975" s="21"/>
      <c r="U975" s="23"/>
      <c r="V975" s="23"/>
      <c r="W975" s="23"/>
      <c r="X975" s="23"/>
    </row>
    <row r="976" ht="15.75" customHeight="1">
      <c r="D976" s="19"/>
      <c r="E976" s="20"/>
      <c r="F976" s="20"/>
      <c r="G976" s="19"/>
      <c r="I976" s="20"/>
      <c r="J976" s="20"/>
      <c r="O976" s="21"/>
      <c r="P976" s="21"/>
      <c r="U976" s="23"/>
      <c r="V976" s="23"/>
      <c r="W976" s="23"/>
      <c r="X976" s="23"/>
    </row>
    <row r="977" ht="15.75" customHeight="1">
      <c r="D977" s="19"/>
      <c r="E977" s="20"/>
      <c r="F977" s="20"/>
      <c r="G977" s="19"/>
      <c r="I977" s="20"/>
      <c r="J977" s="20"/>
      <c r="O977" s="21"/>
      <c r="P977" s="21"/>
      <c r="U977" s="23"/>
      <c r="V977" s="23"/>
      <c r="W977" s="23"/>
      <c r="X977" s="23"/>
    </row>
    <row r="978" ht="15.75" customHeight="1">
      <c r="D978" s="19"/>
      <c r="E978" s="20"/>
      <c r="F978" s="20"/>
      <c r="G978" s="19"/>
      <c r="I978" s="20"/>
      <c r="J978" s="20"/>
      <c r="O978" s="21"/>
      <c r="P978" s="21"/>
      <c r="U978" s="23"/>
      <c r="V978" s="23"/>
      <c r="W978" s="23"/>
      <c r="X978" s="23"/>
    </row>
    <row r="979" ht="15.75" customHeight="1">
      <c r="D979" s="19"/>
      <c r="E979" s="20"/>
      <c r="F979" s="20"/>
      <c r="G979" s="19"/>
      <c r="I979" s="20"/>
      <c r="J979" s="20"/>
      <c r="O979" s="21"/>
      <c r="P979" s="21"/>
      <c r="U979" s="23"/>
      <c r="V979" s="23"/>
      <c r="W979" s="23"/>
      <c r="X979" s="23"/>
    </row>
    <row r="980" ht="15.75" customHeight="1">
      <c r="D980" s="19"/>
      <c r="E980" s="20"/>
      <c r="F980" s="20"/>
      <c r="G980" s="19"/>
      <c r="I980" s="20"/>
      <c r="J980" s="20"/>
      <c r="O980" s="21"/>
      <c r="P980" s="21"/>
      <c r="U980" s="23"/>
      <c r="V980" s="23"/>
      <c r="W980" s="23"/>
      <c r="X980" s="23"/>
    </row>
    <row r="981" ht="15.75" customHeight="1">
      <c r="D981" s="19"/>
      <c r="E981" s="20"/>
      <c r="F981" s="20"/>
      <c r="G981" s="19"/>
      <c r="I981" s="20"/>
      <c r="J981" s="20"/>
      <c r="O981" s="21"/>
      <c r="P981" s="21"/>
      <c r="U981" s="23"/>
      <c r="V981" s="23"/>
      <c r="W981" s="23"/>
      <c r="X981" s="23"/>
    </row>
    <row r="982" ht="15.75" customHeight="1">
      <c r="D982" s="19"/>
      <c r="E982" s="20"/>
      <c r="F982" s="20"/>
      <c r="G982" s="19"/>
      <c r="I982" s="20"/>
      <c r="J982" s="20"/>
      <c r="O982" s="21"/>
      <c r="P982" s="21"/>
      <c r="U982" s="23"/>
      <c r="V982" s="23"/>
      <c r="W982" s="23"/>
      <c r="X982" s="23"/>
    </row>
    <row r="983" ht="15.75" customHeight="1">
      <c r="D983" s="19"/>
      <c r="E983" s="20"/>
      <c r="F983" s="20"/>
      <c r="G983" s="19"/>
      <c r="I983" s="20"/>
      <c r="J983" s="20"/>
      <c r="O983" s="21"/>
      <c r="P983" s="21"/>
      <c r="U983" s="23"/>
      <c r="V983" s="23"/>
      <c r="W983" s="23"/>
      <c r="X983" s="23"/>
    </row>
    <row r="984" ht="15.75" customHeight="1">
      <c r="D984" s="19"/>
      <c r="E984" s="20"/>
      <c r="F984" s="20"/>
      <c r="G984" s="19"/>
      <c r="I984" s="20"/>
      <c r="J984" s="20"/>
      <c r="O984" s="21"/>
      <c r="P984" s="21"/>
      <c r="U984" s="23"/>
      <c r="V984" s="23"/>
      <c r="W984" s="23"/>
      <c r="X984" s="23"/>
    </row>
    <row r="985" ht="15.75" customHeight="1">
      <c r="D985" s="19"/>
      <c r="E985" s="20"/>
      <c r="F985" s="20"/>
      <c r="G985" s="19"/>
      <c r="I985" s="20"/>
      <c r="J985" s="20"/>
      <c r="O985" s="21"/>
      <c r="P985" s="21"/>
      <c r="U985" s="23"/>
      <c r="V985" s="23"/>
      <c r="W985" s="23"/>
      <c r="X985" s="23"/>
    </row>
    <row r="986" ht="15.75" customHeight="1">
      <c r="D986" s="19"/>
      <c r="E986" s="20"/>
      <c r="F986" s="20"/>
      <c r="G986" s="19"/>
      <c r="I986" s="20"/>
      <c r="J986" s="20"/>
      <c r="O986" s="21"/>
      <c r="P986" s="21"/>
      <c r="U986" s="23"/>
      <c r="V986" s="23"/>
      <c r="W986" s="23"/>
      <c r="X986" s="23"/>
    </row>
    <row r="987" ht="15.75" customHeight="1">
      <c r="D987" s="19"/>
      <c r="E987" s="20"/>
      <c r="F987" s="20"/>
      <c r="G987" s="19"/>
      <c r="I987" s="20"/>
      <c r="J987" s="20"/>
      <c r="O987" s="21"/>
      <c r="P987" s="21"/>
      <c r="U987" s="23"/>
      <c r="V987" s="23"/>
      <c r="W987" s="23"/>
      <c r="X987" s="23"/>
    </row>
    <row r="988" ht="15.75" customHeight="1">
      <c r="D988" s="19"/>
      <c r="E988" s="20"/>
      <c r="F988" s="20"/>
      <c r="G988" s="19"/>
      <c r="I988" s="20"/>
      <c r="J988" s="20"/>
      <c r="O988" s="21"/>
      <c r="P988" s="21"/>
      <c r="U988" s="23"/>
      <c r="V988" s="23"/>
      <c r="W988" s="23"/>
      <c r="X988" s="23"/>
    </row>
    <row r="989" ht="15.75" customHeight="1">
      <c r="D989" s="19"/>
      <c r="E989" s="20"/>
      <c r="F989" s="20"/>
      <c r="G989" s="19"/>
      <c r="I989" s="20"/>
      <c r="J989" s="20"/>
      <c r="O989" s="21"/>
      <c r="P989" s="21"/>
      <c r="U989" s="23"/>
      <c r="V989" s="23"/>
      <c r="W989" s="23"/>
      <c r="X989" s="23"/>
    </row>
    <row r="990" ht="15.75" customHeight="1">
      <c r="D990" s="19"/>
      <c r="E990" s="20"/>
      <c r="F990" s="20"/>
      <c r="G990" s="19"/>
      <c r="I990" s="20"/>
      <c r="J990" s="20"/>
      <c r="O990" s="21"/>
      <c r="P990" s="21"/>
      <c r="U990" s="23"/>
      <c r="V990" s="23"/>
      <c r="W990" s="23"/>
      <c r="X990" s="23"/>
    </row>
    <row r="991" ht="15.75" customHeight="1">
      <c r="D991" s="19"/>
      <c r="E991" s="20"/>
      <c r="F991" s="20"/>
      <c r="G991" s="19"/>
      <c r="I991" s="20"/>
      <c r="J991" s="20"/>
      <c r="O991" s="21"/>
      <c r="P991" s="21"/>
      <c r="U991" s="23"/>
      <c r="V991" s="23"/>
      <c r="W991" s="23"/>
      <c r="X991" s="23"/>
    </row>
    <row r="992" ht="15.75" customHeight="1">
      <c r="D992" s="19"/>
      <c r="E992" s="20"/>
      <c r="F992" s="20"/>
      <c r="G992" s="19"/>
      <c r="I992" s="20"/>
      <c r="J992" s="20"/>
      <c r="O992" s="21"/>
      <c r="P992" s="21"/>
      <c r="U992" s="23"/>
      <c r="V992" s="23"/>
      <c r="W992" s="23"/>
      <c r="X992" s="23"/>
    </row>
    <row r="993" ht="15.75" customHeight="1">
      <c r="D993" s="19"/>
      <c r="E993" s="20"/>
      <c r="F993" s="20"/>
      <c r="G993" s="19"/>
      <c r="I993" s="20"/>
      <c r="J993" s="20"/>
      <c r="O993" s="21"/>
      <c r="P993" s="21"/>
      <c r="U993" s="23"/>
      <c r="V993" s="23"/>
      <c r="W993" s="23"/>
      <c r="X993" s="23"/>
    </row>
    <row r="994" ht="15.75" customHeight="1">
      <c r="D994" s="19"/>
      <c r="E994" s="20"/>
      <c r="F994" s="20"/>
      <c r="G994" s="19"/>
      <c r="I994" s="20"/>
      <c r="J994" s="20"/>
      <c r="O994" s="21"/>
      <c r="P994" s="21"/>
      <c r="U994" s="23"/>
      <c r="V994" s="23"/>
      <c r="W994" s="23"/>
      <c r="X994" s="23"/>
    </row>
    <row r="995" ht="15.75" customHeight="1">
      <c r="D995" s="19"/>
      <c r="E995" s="20"/>
      <c r="F995" s="20"/>
      <c r="G995" s="19"/>
      <c r="I995" s="20"/>
      <c r="J995" s="20"/>
      <c r="O995" s="21"/>
      <c r="P995" s="21"/>
      <c r="U995" s="23"/>
      <c r="V995" s="23"/>
      <c r="W995" s="23"/>
      <c r="X995" s="23"/>
    </row>
    <row r="996" ht="15.75" customHeight="1">
      <c r="D996" s="19"/>
      <c r="E996" s="20"/>
      <c r="F996" s="20"/>
      <c r="G996" s="19"/>
      <c r="I996" s="20"/>
      <c r="J996" s="20"/>
      <c r="O996" s="21"/>
      <c r="P996" s="21"/>
      <c r="U996" s="23"/>
      <c r="V996" s="23"/>
      <c r="W996" s="23"/>
      <c r="X996" s="23"/>
    </row>
    <row r="997" ht="15.75" customHeight="1">
      <c r="D997" s="19"/>
      <c r="E997" s="20"/>
      <c r="F997" s="20"/>
      <c r="G997" s="19"/>
      <c r="I997" s="20"/>
      <c r="J997" s="20"/>
      <c r="O997" s="21"/>
      <c r="P997" s="21"/>
      <c r="U997" s="23"/>
      <c r="V997" s="23"/>
      <c r="W997" s="23"/>
      <c r="X997" s="23"/>
    </row>
    <row r="998" ht="15.75" customHeight="1">
      <c r="D998" s="19"/>
      <c r="E998" s="20"/>
      <c r="F998" s="20"/>
      <c r="G998" s="19"/>
      <c r="I998" s="20"/>
      <c r="J998" s="20"/>
      <c r="O998" s="21"/>
      <c r="P998" s="21"/>
      <c r="U998" s="23"/>
      <c r="V998" s="23"/>
      <c r="W998" s="23"/>
      <c r="X998" s="23"/>
    </row>
    <row r="999" ht="15.75" customHeight="1">
      <c r="D999" s="19"/>
      <c r="E999" s="20"/>
      <c r="F999" s="20"/>
      <c r="G999" s="19"/>
      <c r="I999" s="20"/>
      <c r="J999" s="20"/>
      <c r="O999" s="21"/>
      <c r="P999" s="21"/>
      <c r="U999" s="23"/>
      <c r="V999" s="23"/>
      <c r="W999" s="23"/>
      <c r="X999" s="23"/>
    </row>
    <row r="1000" ht="15.75" customHeight="1">
      <c r="D1000" s="19"/>
      <c r="E1000" s="20"/>
      <c r="F1000" s="20"/>
      <c r="G1000" s="19"/>
      <c r="I1000" s="20"/>
      <c r="J1000" s="20"/>
      <c r="O1000" s="21"/>
      <c r="P1000" s="21"/>
      <c r="U1000" s="23"/>
      <c r="V1000" s="23"/>
      <c r="W1000" s="23"/>
      <c r="X1000" s="23"/>
    </row>
  </sheetData>
  <printOptions/>
  <pageMargins bottom="0.75" footer="0.0" header="0.0" left="0.7" right="0.7" top="0.75"/>
  <pageSetup orientation="portrait"/>
  <drawing r:id="rId2"/>
  <legacyDrawing r:id="rId3"/>
</worksheet>
</file>