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wardkim/Downloads/"/>
    </mc:Choice>
  </mc:AlternateContent>
  <xr:revisionPtr revIDLastSave="0" documentId="13_ncr:1_{3B3147BA-1DE4-0D41-9400-38C1DEB50E72}" xr6:coauthVersionLast="47" xr6:coauthVersionMax="47" xr10:uidLastSave="{00000000-0000-0000-0000-000000000000}"/>
  <bookViews>
    <workbookView xWindow="20" yWindow="520" windowWidth="28800" windowHeight="16420" activeTab="3" xr2:uid="{00000000-000D-0000-FFFF-FFFF00000000}"/>
  </bookViews>
  <sheets>
    <sheet name="Category statistics" sheetId="4" r:id="rId1"/>
    <sheet name="Subcategory statistics" sheetId="5" r:id="rId2"/>
    <sheet name="Outcomes based on launch date" sheetId="11" r:id="rId3"/>
    <sheet name="Edinburgh Research" sheetId="13" r:id="rId4"/>
    <sheet name="Orginal data" sheetId="1" r:id="rId5"/>
  </sheets>
  <externalReferences>
    <externalReference r:id="rId6"/>
  </externalReferences>
  <definedNames>
    <definedName name="_xlnm._FilterDatabase" localSheetId="4" hidden="1">'Orginal data'!$A$1:$P$4115</definedName>
  </definedNames>
  <calcPr calcId="191029"/>
  <pivotCaches>
    <pivotCache cacheId="12" r:id="rId7"/>
    <pivotCache cacheId="3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13" l="1"/>
  <c r="F4" i="13"/>
  <c r="F5" i="13"/>
  <c r="F6" i="13"/>
  <c r="F2" i="13"/>
  <c r="E3" i="13"/>
  <c r="E4" i="13"/>
  <c r="E5" i="13"/>
  <c r="E6" i="13"/>
  <c r="E2" i="13"/>
  <c r="D3" i="13"/>
  <c r="D4" i="13"/>
  <c r="D5" i="13"/>
  <c r="D6" i="13"/>
  <c r="D2" i="13"/>
  <c r="C3" i="13"/>
  <c r="C4" i="13"/>
  <c r="C5" i="13"/>
  <c r="C6" i="13"/>
  <c r="C2" i="13"/>
  <c r="B2" i="13"/>
  <c r="B3" i="13"/>
  <c r="B4" i="13"/>
  <c r="B5" i="13"/>
  <c r="B6" i="13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<sst xmlns="http://schemas.openxmlformats.org/spreadsheetml/2006/main" count="32991" uniqueCount="8386">
  <si>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</si>
  <si>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</si>
  <si>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</si>
  <si>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</si>
  <si>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</si>
  <si>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</si>
  <si>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</si>
  <si>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</si>
  <si>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</si>
  <si>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</si>
  <si>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</si>
  <si>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</si>
  <si>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</si>
  <si>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</si>
  <si>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</si>
  <si>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</si>
  <si>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</si>
  <si>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</si>
  <si>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</si>
  <si>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</si>
  <si>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</si>
  <si>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</si>
  <si>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</si>
  <si>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</si>
  <si>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</si>
  <si>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</si>
  <si>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</si>
  <si>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</si>
  <si>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</si>
  <si>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</si>
  <si>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</si>
  <si>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</si>
  <si>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</si>
  <si>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</si>
  <si>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</si>
  <si>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</si>
  <si>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</si>
  <si>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</si>
  <si>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</si>
  <si>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</si>
  <si>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</si>
  <si>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</si>
  <si>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</si>
  <si>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</si>
  <si>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</si>
  <si>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</si>
  <si>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</si>
  <si>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</si>
  <si>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</si>
  <si>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</si>
  <si>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</si>
  <si>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</si>
  <si>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</si>
  <si>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</si>
  <si>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</si>
  <si>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</si>
  <si>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</si>
  <si>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</si>
  <si>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</si>
  <si>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</si>
  <si>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</si>
  <si>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</si>
  <si>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</si>
  <si>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</si>
  <si>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</si>
  <si>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</si>
  <si>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</si>
  <si>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</si>
  <si>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</si>
  <si>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</si>
  <si>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</si>
  <si>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</si>
  <si>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</si>
  <si>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</si>
  <si>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</si>
  <si>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</si>
  <si>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</si>
  <si>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</si>
  <si>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</si>
  <si>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</si>
  <si>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</si>
  <si>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</si>
  <si>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</si>
  <si>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</si>
  <si>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</si>
  <si>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</si>
  <si>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</si>
  <si>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</si>
  <si>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</si>
  <si>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</si>
  <si>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</si>
  <si>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</si>
  <si>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</si>
  <si>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</si>
  <si>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</si>
  <si>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</si>
  <si>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</si>
  <si>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</si>
  <si>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</si>
  <si>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</si>
  <si>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</si>
  <si>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</si>
  <si>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</si>
  <si>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</si>
  <si>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</si>
  <si>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</si>
  <si>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</si>
  <si>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</si>
  <si>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</si>
  <si>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</si>
  <si>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</si>
  <si>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</si>
  <si>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</si>
  <si>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</si>
  <si>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</si>
  <si>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</si>
  <si>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</si>
  <si>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</si>
  <si>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</si>
  <si>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</si>
  <si>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</si>
  <si>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</si>
  <si>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</si>
  <si>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</si>
  <si>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</si>
  <si>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</si>
  <si>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</si>
  <si>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</si>
  <si>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</si>
  <si>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</si>
  <si>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</si>
  <si>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</si>
  <si>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</si>
  <si>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</si>
  <si>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</si>
  <si>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</si>
  <si>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</si>
  <si>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</si>
  <si>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</si>
  <si>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</si>
  <si>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</si>
  <si>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</si>
  <si>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</si>
  <si>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</si>
  <si>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</si>
  <si>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</si>
  <si>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</si>
  <si>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</si>
  <si>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</si>
  <si>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</si>
  <si>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</si>
  <si>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</si>
  <si>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</si>
  <si>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</si>
  <si>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</si>
  <si>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</si>
  <si>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</si>
  <si>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</si>
  <si>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</si>
  <si>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</si>
  <si>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</si>
  <si>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</si>
  <si>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</si>
  <si>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</si>
  <si>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</si>
  <si>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</si>
  <si>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</si>
  <si>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</si>
  <si>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</si>
  <si>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</si>
  <si>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</si>
  <si>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</si>
  <si>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</si>
  <si>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</si>
  <si>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</si>
  <si>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</si>
  <si>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</si>
  <si>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</si>
  <si>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</si>
  <si>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</si>
  <si>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</si>
  <si>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</si>
  <si>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</si>
  <si>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</si>
  <si>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</si>
  <si>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</si>
  <si>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</si>
  <si>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</si>
  <si>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</si>
  <si>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</si>
  <si>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</si>
  <si>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</si>
  <si>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</si>
  <si>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</si>
  <si>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</si>
  <si>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</si>
  <si>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</si>
  <si>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</si>
  <si>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</si>
  <si>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</si>
  <si>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</si>
  <si>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</si>
  <si>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</si>
  <si>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</si>
  <si>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</si>
  <si>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</si>
  <si>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</si>
  <si>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</si>
  <si>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</si>
  <si>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</si>
  <si>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</si>
  <si>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</si>
  <si>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</si>
  <si>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</si>
  <si>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</si>
  <si>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</si>
  <si>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</si>
  <si>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</si>
  <si>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</si>
  <si>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</si>
  <si>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</si>
  <si>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</si>
  <si>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</si>
  <si>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</si>
  <si>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</si>
  <si>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</si>
  <si>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</si>
  <si>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</si>
  <si>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</si>
  <si>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</si>
  <si>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</si>
  <si>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</si>
  <si>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</si>
  <si>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</si>
  <si>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</si>
  <si>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</si>
  <si>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</si>
  <si>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</si>
  <si>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</si>
  <si>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</si>
  <si>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</si>
  <si>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</si>
  <si>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</si>
  <si>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</si>
  <si>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</si>
  <si>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</si>
  <si>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</si>
  <si>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</si>
  <si>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</si>
  <si>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</si>
  <si>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</si>
  <si>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</si>
  <si>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</si>
  <si>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</si>
  <si>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</si>
  <si>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</si>
  <si>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</si>
  <si>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</si>
  <si>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</si>
  <si>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</si>
  <si>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</si>
  <si>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</si>
  <si>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</si>
  <si>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</si>
  <si>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</si>
  <si>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</si>
  <si>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</si>
  <si>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</si>
  <si>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</si>
  <si>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</si>
  <si>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</si>
  <si>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</si>
  <si>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</si>
  <si>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</si>
  <si>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</si>
  <si>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</si>
  <si>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</si>
  <si>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</si>
  <si>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</si>
  <si>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</si>
  <si>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</si>
  <si>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</si>
  <si>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</si>
  <si>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</si>
  <si>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</si>
  <si>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</si>
  <si>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</si>
  <si>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</si>
  <si>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</si>
  <si>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</si>
  <si>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</si>
  <si>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</si>
  <si>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</si>
  <si>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</si>
  <si>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</si>
  <si>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</si>
  <si>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</si>
  <si>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</si>
  <si>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</si>
  <si>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</si>
  <si>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</si>
  <si>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</si>
  <si>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</si>
  <si>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</si>
  <si>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</si>
  <si>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</si>
  <si>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</si>
  <si>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</si>
  <si>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</si>
  <si>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</si>
  <si>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</si>
  <si>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</si>
  <si>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</si>
  <si>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</si>
  <si>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</si>
  <si>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</si>
  <si>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</si>
  <si>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</si>
  <si>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</si>
  <si>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</si>
  <si>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</si>
  <si>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</si>
  <si>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</si>
  <si>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</si>
  <si>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</si>
  <si>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</si>
  <si>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</si>
  <si>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</si>
  <si>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</si>
  <si>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</si>
  <si>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</si>
  <si>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</si>
  <si>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</si>
  <si>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</si>
  <si>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</si>
  <si>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</si>
  <si>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</si>
  <si>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</si>
  <si>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</si>
  <si>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</si>
  <si>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</si>
  <si>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</si>
  <si>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</si>
  <si>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</si>
  <si>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</si>
  <si>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</si>
  <si>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</si>
  <si>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</si>
  <si>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</si>
  <si>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</si>
  <si>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</si>
  <si>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</si>
  <si>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</si>
  <si>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</si>
  <si>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</si>
  <si>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</si>
  <si>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</si>
  <si>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</si>
  <si>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</si>
  <si>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</si>
  <si>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</si>
  <si>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</si>
  <si>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</si>
  <si>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</si>
  <si>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</si>
  <si>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</si>
  <si>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</si>
  <si>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</si>
  <si>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</si>
  <si>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</si>
  <si>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</si>
  <si>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</si>
  <si>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</si>
  <si>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</si>
  <si>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</si>
  <si>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</si>
  <si>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</si>
  <si>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</si>
  <si>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</si>
  <si>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</si>
  <si>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</si>
  <si>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</si>
  <si>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</si>
  <si>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</si>
  <si>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</si>
  <si>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</si>
  <si>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</si>
  <si>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</si>
  <si>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</si>
  <si>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</si>
  <si>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</si>
  <si>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</si>
  <si>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</si>
  <si>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</si>
  <si>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</si>
  <si>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</si>
  <si>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</si>
  <si>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</si>
  <si>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</si>
  <si>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</si>
  <si>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</si>
  <si>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</si>
  <si>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</si>
  <si>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</si>
  <si>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</si>
  <si>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</si>
  <si>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</si>
  <si>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</si>
  <si>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</si>
  <si>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</si>
  <si>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</si>
  <si>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</si>
  <si>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</si>
  <si>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</si>
  <si>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</si>
  <si>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</si>
  <si>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</si>
  <si>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</si>
  <si>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</si>
  <si>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</si>
  <si>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</si>
  <si>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</si>
  <si>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</si>
  <si>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</si>
  <si>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</si>
  <si>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</si>
  <si>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</si>
  <si>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</si>
  <si>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</si>
  <si>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</si>
  <si>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</si>
  <si>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</si>
  <si>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</si>
  <si>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</si>
  <si>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</si>
  <si>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</si>
  <si>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</si>
  <si>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</si>
  <si>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</si>
  <si>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</si>
  <si>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</si>
  <si>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</si>
  <si>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</si>
  <si>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</si>
  <si>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</si>
  <si>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</si>
  <si>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</si>
  <si>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</si>
  <si>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</si>
  <si>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</si>
  <si>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</si>
  <si>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</si>
  <si>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</si>
  <si>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</si>
  <si>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</si>
  <si>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</si>
  <si>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</si>
  <si>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</si>
  <si>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</si>
  <si>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</si>
  <si>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</si>
  <si>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</si>
  <si>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</si>
  <si>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</si>
  <si>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</si>
  <si>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</si>
  <si>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</si>
  <si>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</si>
  <si>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</si>
  <si>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</si>
  <si>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</si>
  <si>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</si>
  <si>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</si>
  <si>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</si>
  <si>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</si>
  <si>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</si>
  <si>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</si>
  <si>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</si>
  <si>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</si>
  <si>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</si>
  <si>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</si>
  <si>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</si>
  <si>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</si>
  <si>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</si>
  <si>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</si>
  <si>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</si>
  <si>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</si>
  <si>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</si>
  <si>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</si>
  <si>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</si>
  <si>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</si>
  <si>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</si>
  <si>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</si>
  <si>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</si>
  <si>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</si>
  <si>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</si>
  <si>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</si>
  <si>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</si>
  <si>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</si>
  <si>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</si>
  <si>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</si>
  <si>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</si>
  <si>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</si>
  <si>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</si>
  <si>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</si>
  <si>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</si>
  <si>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</si>
  <si>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</si>
  <si>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</si>
  <si>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</si>
  <si>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</si>
  <si>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</si>
  <si>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</si>
  <si>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</si>
  <si>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</si>
  <si>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</si>
  <si>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</si>
  <si>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</si>
  <si>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</si>
  <si>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</si>
  <si>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</si>
  <si>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</si>
  <si>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</si>
  <si>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</si>
  <si>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</si>
  <si>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</si>
  <si>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</si>
  <si>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</si>
  <si>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</si>
  <si>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</si>
  <si>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</si>
  <si>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</si>
  <si>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</si>
  <si>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</si>
  <si>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</si>
  <si>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</si>
  <si>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</si>
  <si>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</si>
  <si>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</si>
  <si>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</si>
  <si>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</si>
  <si>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</si>
  <si>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</si>
  <si>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</si>
  <si>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</si>
  <si>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</si>
  <si>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</si>
  <si>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</si>
  <si>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</si>
  <si>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</si>
  <si>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</si>
  <si>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</si>
  <si>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</si>
  <si>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</si>
  <si>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</si>
  <si>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</si>
  <si>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</si>
  <si>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</si>
  <si>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</si>
  <si>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</si>
  <si>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</si>
  <si>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</si>
  <si>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</si>
  <si>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</si>
  <si>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</si>
  <si>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</si>
  <si>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</si>
  <si>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</si>
  <si>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</si>
  <si>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</si>
  <si>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</si>
  <si>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</si>
  <si>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</si>
  <si>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</si>
  <si>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</si>
  <si>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</si>
  <si>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</si>
  <si>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</si>
  <si>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</si>
  <si>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</si>
  <si>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</si>
  <si>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</si>
  <si>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</si>
  <si>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</si>
  <si>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</si>
  <si>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</si>
  <si>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</si>
  <si>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</si>
  <si>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</si>
  <si>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</si>
  <si>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</si>
  <si>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</si>
  <si>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</si>
  <si>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</si>
  <si>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</si>
  <si>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</si>
  <si>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</si>
  <si>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</si>
  <si>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</si>
  <si>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</si>
  <si>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</si>
  <si>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</si>
  <si>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</si>
  <si>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</si>
  <si>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</si>
  <si>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</si>
  <si>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</si>
  <si>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</si>
  <si>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</si>
  <si>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</si>
  <si>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</si>
  <si>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</si>
  <si>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</si>
  <si>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</si>
  <si>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</si>
  <si>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</si>
  <si>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</si>
  <si>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</si>
  <si>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</si>
  <si>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</si>
  <si>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</si>
  <si>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</si>
  <si>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</si>
  <si>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</si>
  <si>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</si>
  <si>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</si>
  <si>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</si>
  <si>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</si>
  <si>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</si>
  <si>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</si>
  <si>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</si>
  <si>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</si>
  <si>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</si>
  <si>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</si>
  <si>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</si>
  <si>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</si>
  <si>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</si>
  <si>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</si>
  <si>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</si>
  <si>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</si>
  <si>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</si>
  <si>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</si>
  <si>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</si>
  <si>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</si>
  <si>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</si>
  <si>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</si>
  <si>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</si>
  <si>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</si>
  <si>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</si>
  <si>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</si>
  <si>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</si>
  <si>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</si>
  <si>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</si>
  <si>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</si>
  <si>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</si>
  <si>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</si>
  <si>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</si>
  <si>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</si>
  <si>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</si>
  <si>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</si>
  <si>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</si>
  <si>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</si>
  <si>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</si>
  <si>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</si>
  <si>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</si>
  <si>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</si>
  <si>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</si>
  <si>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</si>
  <si>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</si>
  <si>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</si>
  <si>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</si>
  <si>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</si>
  <si>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</si>
  <si>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</si>
  <si>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</si>
  <si>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</si>
  <si>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</si>
  <si>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</si>
  <si>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</si>
  <si>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</si>
  <si>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</si>
  <si>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</si>
  <si>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</si>
  <si>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</si>
  <si>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</si>
  <si>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</si>
  <si>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</si>
  <si>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</si>
  <si>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</si>
  <si>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</si>
  <si>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</si>
  <si>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</si>
  <si>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</si>
  <si>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</si>
  <si>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</si>
  <si>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</si>
  <si>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</si>
  <si>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</si>
  <si>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</si>
  <si>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</si>
  <si>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</si>
  <si>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</si>
  <si>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</si>
  <si>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</si>
  <si>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</si>
  <si>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</si>
  <si>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</si>
  <si>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</si>
  <si>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</si>
  <si>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</si>
  <si>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</si>
  <si>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</si>
  <si>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</si>
  <si>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</si>
  <si>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</si>
  <si>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</si>
  <si>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</si>
  <si>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</si>
  <si>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</si>
  <si>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</si>
  <si>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</si>
  <si>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</si>
  <si>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</si>
  <si>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</si>
  <si>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</si>
  <si>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</si>
  <si>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</si>
  <si>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</si>
  <si>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</si>
  <si>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</si>
  <si>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</si>
  <si>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</si>
  <si>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</si>
  <si>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</si>
  <si>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</si>
  <si>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</si>
  <si>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</si>
  <si>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</si>
  <si>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</si>
  <si>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</si>
  <si>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</si>
  <si>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</si>
  <si>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</si>
  <si>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</si>
  <si>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</si>
  <si>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</si>
  <si>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</si>
  <si>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</si>
  <si>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</si>
  <si>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</si>
  <si>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</si>
  <si>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</si>
  <si>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</si>
  <si>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</si>
  <si>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</si>
  <si>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</si>
  <si>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</si>
  <si>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</si>
  <si>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</si>
  <si>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</si>
  <si>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</si>
  <si>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</si>
  <si>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</si>
  <si>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</si>
  <si>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</si>
  <si>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</si>
  <si>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</si>
  <si>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</si>
  <si>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</si>
  <si>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</si>
  <si>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</si>
  <si>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</si>
  <si>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</si>
  <si>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</si>
  <si>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</si>
  <si>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</si>
  <si>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</si>
  <si>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</si>
  <si>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</si>
  <si>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</si>
  <si>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</si>
  <si>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</si>
  <si>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</si>
  <si>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</si>
  <si>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</si>
  <si>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</si>
  <si>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</si>
  <si>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</si>
  <si>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</si>
  <si>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</si>
  <si>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</si>
  <si>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</si>
  <si>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</si>
  <si>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</si>
  <si>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</si>
  <si>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</si>
  <si>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</si>
  <si>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</si>
  <si>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</si>
  <si>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</si>
  <si>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</si>
  <si>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</si>
  <si>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</si>
  <si>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</si>
  <si>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</si>
  <si>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</si>
  <si>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</si>
  <si>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</si>
  <si>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</si>
  <si>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</si>
  <si>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</si>
  <si>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</si>
  <si>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</si>
  <si>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</si>
  <si>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</si>
  <si>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</si>
  <si>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</si>
  <si>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</si>
  <si>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</si>
  <si>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</si>
  <si>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</si>
  <si>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</si>
  <si>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</si>
  <si>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</si>
  <si>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</si>
  <si>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</si>
  <si>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</si>
  <si>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</si>
  <si>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</si>
  <si>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</si>
  <si>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</si>
  <si>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</si>
  <si>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</si>
  <si>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</si>
  <si>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</si>
  <si>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</si>
  <si>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</si>
  <si>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</si>
  <si>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</si>
  <si>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</si>
  <si>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</si>
  <si>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</si>
  <si>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</si>
  <si>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</si>
  <si>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</si>
  <si>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</si>
  <si>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</si>
  <si>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</si>
  <si>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</si>
  <si>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</si>
  <si>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</si>
  <si>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</si>
  <si>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</si>
  <si>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</si>
  <si>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</si>
  <si>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</si>
  <si>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</si>
  <si>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</si>
  <si>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</si>
  <si>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</si>
  <si>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</si>
  <si>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</si>
  <si>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</si>
  <si>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</si>
  <si>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</si>
  <si>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</si>
  <si>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</si>
  <si>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</si>
  <si>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</si>
  <si>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</si>
  <si>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</si>
  <si>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</si>
  <si>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</si>
  <si>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</si>
  <si>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</si>
  <si>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</si>
  <si>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</si>
  <si>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</si>
  <si>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</si>
  <si>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</si>
  <si>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</si>
  <si>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</si>
  <si>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</si>
  <si>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</si>
  <si>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</si>
  <si>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</si>
  <si>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</si>
  <si>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</si>
  <si>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</si>
  <si>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</si>
  <si>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</si>
  <si>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</si>
  <si>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</si>
  <si>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</si>
  <si>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</si>
  <si>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</si>
  <si>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</si>
  <si>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</si>
  <si>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</si>
  <si>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</si>
  <si>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</si>
  <si>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</si>
  <si>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</si>
  <si>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</si>
  <si>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</si>
  <si>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</si>
  <si>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</si>
  <si>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</si>
  <si>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</si>
  <si>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</si>
  <si>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</si>
  <si>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</si>
  <si>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</si>
  <si>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</si>
  <si>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</si>
  <si>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</si>
  <si>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</si>
  <si>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</si>
  <si>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</si>
  <si>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</si>
  <si>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</si>
  <si>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</si>
  <si>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</si>
  <si>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</si>
  <si>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</si>
  <si>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</si>
  <si>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</si>
  <si>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</si>
  <si>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</si>
  <si>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</si>
  <si>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</si>
  <si>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</si>
  <si>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</si>
  <si>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</si>
  <si>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</si>
  <si>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</si>
  <si>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</si>
  <si>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</si>
  <si>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</si>
  <si>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</si>
  <si>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</si>
  <si>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</si>
  <si>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</si>
  <si>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</si>
  <si>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</si>
  <si>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</si>
  <si>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</si>
  <si>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</si>
  <si>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</si>
  <si>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</si>
  <si>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</si>
  <si>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</si>
  <si>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</si>
  <si>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</si>
  <si>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</si>
  <si>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</si>
  <si>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</si>
  <si>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</si>
  <si>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</si>
  <si>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</si>
  <si>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</si>
  <si>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</si>
  <si>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</si>
  <si>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</si>
  <si>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</si>
  <si>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</si>
  <si>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</si>
  <si>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</si>
  <si>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</si>
  <si>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</si>
  <si>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</si>
  <si>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</si>
  <si>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</si>
  <si>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</si>
  <si>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</si>
  <si>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</si>
  <si>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</si>
  <si>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</si>
  <si>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</si>
  <si>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</si>
  <si>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</si>
  <si>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</si>
  <si>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</si>
  <si>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</si>
  <si>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</si>
  <si>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</si>
  <si>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</si>
  <si>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</si>
  <si>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</si>
  <si>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</si>
  <si>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</si>
  <si>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</si>
  <si>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</si>
  <si>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</si>
  <si>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</si>
  <si>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</si>
  <si>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</si>
  <si>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</si>
  <si>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</si>
  <si>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</si>
  <si>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</si>
  <si>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</si>
  <si>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</si>
  <si>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</si>
  <si>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</si>
  <si>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</si>
  <si>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</si>
  <si>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</si>
  <si>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</si>
  <si>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</si>
  <si>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</si>
  <si>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</si>
  <si>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</si>
  <si>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</si>
  <si>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</si>
  <si>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</si>
  <si>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</si>
  <si>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</si>
  <si>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</si>
  <si>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</si>
  <si>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</si>
  <si>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</si>
  <si>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</si>
  <si>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</si>
  <si>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</si>
  <si>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</si>
  <si>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</si>
  <si>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</si>
  <si>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</si>
  <si>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</si>
  <si>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</si>
  <si>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</si>
  <si>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</si>
  <si>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</si>
  <si>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</si>
  <si>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</si>
  <si>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</si>
  <si>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</si>
  <si>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</si>
  <si>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</si>
  <si>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</si>
  <si>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</si>
  <si>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</si>
  <si>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</si>
  <si>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</si>
  <si>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</si>
  <si>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</si>
  <si>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</si>
  <si>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</si>
  <si>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</si>
  <si>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</si>
  <si>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</si>
  <si>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</si>
  <si>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</si>
  <si>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</si>
  <si>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</si>
  <si>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</si>
  <si>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</si>
  <si>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</si>
  <si>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</si>
  <si>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</si>
  <si>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</si>
  <si>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</si>
  <si>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</si>
  <si>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</si>
  <si>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</si>
  <si>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</si>
  <si>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</si>
  <si>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</si>
  <si>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</si>
  <si>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</si>
  <si>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</si>
  <si>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</si>
  <si>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</si>
  <si>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</si>
  <si>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</si>
  <si>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</si>
  <si>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</si>
  <si>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</si>
  <si>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</si>
  <si>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</si>
  <si>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</si>
  <si>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</si>
  <si>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</si>
  <si>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</si>
  <si>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</si>
  <si>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</si>
  <si>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</si>
  <si>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</si>
  <si>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</si>
  <si>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</si>
  <si>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</si>
  <si>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</si>
  <si>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</si>
  <si>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</si>
  <si>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</si>
  <si>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</si>
  <si>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</si>
  <si>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</si>
  <si>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</si>
  <si>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</si>
  <si>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</si>
  <si>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</si>
  <si>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</si>
  <si>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</si>
  <si>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</si>
  <si>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</si>
  <si>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</si>
  <si>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</si>
  <si>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</si>
  <si>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</si>
  <si>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</si>
  <si>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</si>
  <si>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</si>
  <si>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</si>
  <si>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</si>
  <si>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</si>
  <si>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</si>
  <si>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</si>
  <si>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</si>
  <si>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</si>
  <si>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</si>
  <si>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</si>
  <si>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</si>
  <si>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</si>
  <si>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</si>
  <si>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</si>
  <si>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</si>
  <si>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</si>
  <si>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</si>
  <si>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</si>
  <si>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</si>
  <si>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</si>
  <si>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</si>
  <si>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</si>
  <si>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</si>
  <si>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</si>
  <si>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</si>
  <si>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</si>
  <si>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</si>
  <si>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</si>
  <si>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</si>
  <si>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</si>
  <si>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</si>
  <si>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</si>
  <si>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</si>
  <si>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</si>
  <si>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</si>
  <si>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</si>
  <si>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</si>
  <si>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</si>
  <si>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</si>
  <si>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</si>
  <si>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</si>
  <si>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</si>
  <si>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</si>
  <si>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</si>
  <si>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</si>
  <si>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</si>
  <si>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</si>
  <si>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</si>
  <si>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</si>
  <si>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</si>
  <si>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</si>
  <si>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</si>
  <si>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</si>
  <si>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</si>
  <si>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</si>
  <si>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</si>
  <si>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</si>
  <si>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</si>
  <si>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</si>
  <si>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</si>
  <si>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</si>
  <si>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</si>
  <si>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</si>
  <si>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</si>
  <si>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</si>
  <si>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</si>
  <si>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</si>
  <si>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</si>
  <si>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</si>
  <si>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</si>
  <si>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</si>
  <si>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</si>
  <si>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</si>
  <si>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</si>
  <si>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</si>
  <si>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</si>
  <si>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</si>
  <si>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</si>
  <si>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</si>
  <si>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</si>
  <si>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</si>
  <si>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</si>
  <si>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</si>
  <si>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</si>
  <si>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</si>
  <si>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</si>
  <si>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</si>
  <si>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</si>
  <si>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</si>
  <si>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</si>
  <si>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</si>
  <si>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</si>
  <si>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</si>
  <si>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</si>
  <si>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</si>
  <si>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</si>
  <si>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</si>
  <si>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</si>
  <si>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</si>
  <si>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</si>
  <si>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</si>
  <si>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</si>
  <si>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</si>
  <si>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</si>
  <si>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</si>
  <si>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</si>
  <si>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</si>
  <si>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</si>
  <si>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</si>
  <si>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</si>
  <si>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</si>
  <si>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</si>
  <si>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</si>
  <si>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</si>
  <si>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</si>
  <si>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</si>
  <si>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</si>
  <si>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</si>
  <si>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</si>
  <si>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</si>
  <si>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</si>
  <si>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</si>
  <si>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</si>
  <si>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</si>
  <si>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</si>
  <si>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</si>
  <si>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</si>
  <si>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</si>
  <si>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</si>
  <si>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</si>
  <si>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</si>
  <si>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</si>
  <si>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</si>
  <si>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</si>
  <si>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</si>
  <si>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</si>
  <si>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</si>
  <si>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</si>
  <si>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</si>
  <si>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</si>
  <si>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</si>
  <si>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</si>
  <si>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</si>
  <si>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</si>
  <si>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</si>
  <si>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</si>
  <si>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</si>
  <si>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</si>
  <si>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</si>
  <si>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</si>
  <si>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</si>
  <si>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</si>
  <si>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</si>
  <si>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</si>
  <si>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</si>
  <si>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</si>
  <si>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</si>
  <si>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</si>
  <si>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</si>
  <si>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</si>
  <si>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</si>
  <si>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</si>
  <si>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</si>
  <si>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</si>
  <si>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</si>
  <si>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</si>
  <si>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</si>
  <si>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</si>
  <si>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</si>
  <si>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</si>
  <si>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</si>
  <si>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</si>
  <si>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</si>
  <si>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</si>
  <si>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</si>
  <si>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</si>
  <si>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</si>
  <si>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</si>
  <si>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</si>
  <si>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</si>
  <si>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</si>
  <si>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</si>
  <si>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</si>
  <si>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</si>
  <si>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</si>
  <si>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</si>
  <si>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</si>
  <si>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</si>
  <si>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</si>
  <si>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</si>
  <si>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</si>
  <si>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</si>
  <si>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</si>
  <si>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</si>
  <si>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</si>
  <si>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</si>
  <si>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</si>
  <si>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</si>
  <si>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</si>
  <si>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</si>
  <si>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</si>
  <si>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</si>
  <si>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</si>
  <si>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</si>
  <si>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</si>
  <si>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</si>
  <si>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</si>
  <si>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</si>
  <si>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</si>
  <si>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</si>
  <si>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</si>
  <si>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</si>
  <si>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</si>
  <si>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</si>
  <si>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</si>
  <si>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</si>
  <si>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</si>
  <si>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</si>
  <si>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</si>
  <si>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</si>
  <si>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</si>
  <si>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</si>
  <si>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</si>
  <si>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</si>
  <si>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</si>
  <si>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</si>
  <si>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</si>
  <si>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</si>
  <si>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</si>
  <si>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</si>
  <si>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</si>
  <si>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</si>
  <si>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</si>
  <si>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</si>
  <si>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</si>
  <si>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</si>
  <si>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</si>
  <si>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</si>
  <si>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</si>
  <si>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</si>
  <si>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</si>
  <si>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</si>
  <si>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</si>
  <si>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</si>
  <si>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</si>
  <si>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</si>
  <si>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</si>
  <si>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</si>
  <si>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</si>
  <si>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</si>
  <si>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</si>
  <si>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</si>
  <si>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</si>
  <si>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</si>
  <si>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</si>
  <si>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</si>
  <si>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</si>
  <si>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</si>
  <si>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</si>
  <si>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</si>
  <si>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</si>
  <si>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</si>
  <si>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</si>
  <si>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</si>
  <si>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</si>
  <si>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</si>
  <si>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</si>
  <si>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</si>
  <si>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</si>
  <si>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</si>
  <si>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</si>
  <si>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</si>
  <si>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</si>
  <si>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</si>
  <si>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</si>
  <si>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</si>
  <si>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</si>
  <si>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</si>
  <si>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</si>
  <si>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</si>
  <si>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</si>
  <si>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</si>
  <si>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</si>
  <si>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</si>
  <si>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</si>
  <si>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</si>
  <si>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</si>
  <si>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</si>
  <si>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</si>
  <si>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</si>
  <si>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</si>
  <si>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</si>
  <si>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</si>
  <si>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</si>
  <si>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</si>
  <si>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</si>
  <si>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</si>
  <si>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</si>
  <si>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</si>
  <si>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</si>
  <si>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</si>
  <si>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</si>
  <si>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</si>
  <si>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</si>
  <si>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</si>
  <si>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</si>
  <si>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</si>
  <si>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</si>
  <si>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</si>
  <si>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</si>
  <si>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</si>
  <si>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</si>
  <si>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</si>
  <si>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</si>
  <si>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</si>
  <si>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</si>
  <si>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</si>
  <si>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</si>
  <si>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</si>
  <si>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</si>
  <si>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</si>
  <si>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</si>
  <si>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</si>
  <si>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</si>
  <si>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</si>
  <si>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</si>
  <si>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</si>
  <si>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</si>
  <si>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</si>
  <si>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</si>
  <si>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</si>
  <si>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</si>
  <si>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</si>
  <si>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</si>
  <si>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</si>
  <si>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</si>
  <si>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</si>
  <si>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</si>
  <si>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</si>
  <si>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</si>
  <si>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</si>
  <si>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</si>
  <si>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</si>
  <si>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</si>
  <si>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</si>
  <si>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</si>
  <si>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</si>
  <si>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</si>
  <si>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</si>
  <si>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</si>
  <si>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</si>
  <si>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</si>
  <si>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</si>
  <si>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</si>
  <si>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</si>
  <si>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</si>
  <si>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</si>
  <si>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</si>
  <si>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</si>
  <si>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</si>
  <si>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</si>
  <si>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</si>
  <si>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</si>
  <si>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</si>
  <si>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</si>
  <si>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</si>
  <si>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</si>
  <si>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</si>
  <si>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</si>
  <si>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</si>
  <si>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</si>
  <si>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</si>
  <si>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</si>
  <si>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</si>
  <si>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</si>
  <si>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</si>
  <si>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</si>
  <si>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</si>
  <si>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</si>
  <si>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</si>
  <si>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</si>
  <si>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</si>
  <si>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</si>
  <si>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</si>
  <si>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</si>
  <si>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</si>
  <si>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</si>
  <si>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</si>
  <si>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</si>
  <si>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</si>
  <si>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</si>
  <si>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</si>
  <si>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</si>
  <si>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</si>
  <si>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</si>
  <si>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</si>
  <si>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</si>
  <si>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</si>
  <si>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</si>
  <si>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</si>
  <si>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</si>
  <si>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</si>
  <si>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</si>
  <si>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</si>
  <si>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</si>
  <si>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</si>
  <si>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</si>
  <si>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</si>
  <si>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</si>
  <si>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</si>
  <si>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</si>
  <si>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</si>
  <si>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</si>
  <si>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</si>
  <si>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</si>
  <si>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</si>
  <si>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</si>
  <si>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</si>
  <si>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</si>
  <si>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</si>
  <si>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</si>
  <si>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</si>
  <si>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</si>
  <si>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</si>
  <si>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</si>
  <si>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</si>
  <si>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</si>
  <si>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</si>
  <si>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</si>
  <si>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</si>
  <si>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</si>
  <si>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</si>
  <si>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</si>
  <si>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</si>
  <si>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</si>
  <si>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</si>
  <si>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</si>
  <si>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</si>
  <si>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</si>
  <si>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</si>
  <si>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</si>
  <si>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</si>
  <si>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</si>
  <si>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</si>
  <si>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</si>
  <si>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</si>
  <si>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</si>
  <si>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</si>
  <si>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</si>
  <si>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</si>
  <si>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</si>
  <si>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</si>
  <si>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</si>
  <si>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</si>
  <si>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</si>
  <si>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</si>
  <si>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</si>
  <si>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</si>
  <si>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</si>
  <si>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</si>
  <si>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</si>
  <si>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</si>
  <si>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</si>
  <si>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</si>
  <si>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</si>
  <si>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</si>
  <si>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</si>
  <si>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</si>
  <si>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</si>
  <si>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</si>
  <si>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</si>
  <si>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</si>
  <si>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</si>
  <si>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</si>
  <si>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</si>
  <si>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</si>
  <si>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</si>
  <si>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</si>
  <si>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</si>
  <si>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</si>
  <si>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</si>
  <si>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</si>
  <si>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</si>
  <si>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</si>
  <si>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</si>
  <si>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</si>
  <si>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</si>
  <si>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</si>
  <si>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</si>
  <si>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</si>
  <si>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</si>
  <si>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</si>
  <si>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</si>
  <si>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</si>
  <si>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</si>
  <si>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</si>
  <si>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</si>
  <si>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</si>
  <si>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</si>
  <si>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</si>
  <si>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</si>
  <si>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</si>
  <si>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</si>
  <si>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</si>
  <si>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</si>
  <si>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</si>
  <si>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</si>
  <si>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</si>
  <si>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</si>
  <si>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</si>
  <si>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</si>
  <si>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</si>
  <si>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</si>
  <si>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</si>
  <si>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</si>
  <si>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</si>
  <si>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</si>
  <si>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</si>
  <si>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</si>
  <si>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</si>
  <si>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</si>
  <si>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</si>
  <si>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</si>
  <si>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</si>
  <si>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</si>
  <si>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</si>
  <si>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</si>
  <si>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</si>
  <si>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</si>
  <si>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</si>
  <si>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</si>
  <si>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</si>
  <si>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</si>
  <si>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</si>
  <si>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</si>
  <si>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</si>
  <si>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</si>
  <si>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</si>
  <si>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</si>
  <si>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</si>
  <si>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</si>
  <si>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</si>
  <si>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</si>
  <si>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</si>
  <si>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</si>
  <si>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</si>
  <si>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</si>
  <si>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</si>
  <si>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</si>
  <si>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</si>
  <si>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</si>
  <si>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</si>
  <si>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</si>
  <si>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</si>
  <si>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</si>
  <si>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</si>
  <si>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</si>
  <si>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</si>
  <si>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</si>
  <si>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</si>
  <si>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</si>
  <si>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</si>
  <si>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</si>
  <si>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</si>
  <si>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</si>
  <si>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</si>
  <si>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</si>
  <si>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</si>
  <si>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</si>
  <si>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</si>
  <si>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</si>
  <si>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</si>
  <si>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</si>
  <si>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</si>
  <si>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</si>
  <si>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</si>
  <si>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</si>
  <si>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</si>
  <si>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</si>
  <si>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</si>
  <si>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</si>
  <si>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</si>
  <si>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</si>
  <si>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</si>
  <si>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</si>
  <si>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</si>
  <si>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</si>
  <si>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</si>
  <si>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</si>
  <si>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</si>
  <si>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</si>
  <si>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</si>
  <si>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</si>
  <si>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</si>
  <si>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</si>
  <si>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</si>
  <si>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</si>
  <si>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</si>
  <si>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</si>
  <si>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</si>
  <si>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</si>
  <si>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</si>
  <si>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</si>
  <si>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</si>
  <si>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</si>
  <si>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</si>
  <si>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</si>
  <si>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</si>
  <si>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</si>
  <si>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</si>
  <si>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</si>
  <si>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</si>
  <si>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</si>
  <si>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</si>
  <si>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</si>
  <si>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</si>
  <si>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</si>
  <si>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</si>
  <si>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</si>
  <si>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</si>
  <si>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</si>
  <si>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</si>
  <si>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</si>
  <si>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</si>
  <si>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</si>
  <si>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</si>
  <si>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</si>
  <si>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</si>
  <si>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</si>
  <si>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</si>
  <si>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</si>
  <si>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</si>
  <si>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</si>
  <si>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</si>
  <si>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</si>
  <si>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</si>
  <si>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</si>
  <si>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</si>
  <si>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</si>
  <si>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</si>
  <si>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</si>
  <si>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</si>
  <si>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</si>
  <si>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</si>
  <si>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</si>
  <si>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</si>
  <si>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</si>
  <si>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</si>
  <si>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</si>
  <si>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</si>
  <si>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</si>
  <si>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</si>
  <si>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</si>
  <si>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</si>
  <si>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</si>
  <si>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</si>
  <si>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</si>
  <si>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</si>
  <si>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</si>
  <si>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</si>
  <si>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</si>
  <si>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</si>
  <si>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</si>
  <si>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</si>
  <si>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</si>
  <si>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</si>
  <si>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</si>
  <si>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</si>
  <si>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</si>
  <si>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</si>
  <si>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</si>
  <si>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</si>
  <si>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</si>
  <si>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</si>
  <si>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</si>
  <si>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</si>
  <si>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</si>
  <si>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</si>
  <si>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</si>
  <si>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</si>
  <si>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</si>
  <si>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</si>
  <si>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</si>
  <si>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</si>
  <si>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</si>
  <si>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</si>
  <si>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</si>
  <si>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</si>
  <si>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</si>
  <si>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</si>
  <si>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</si>
  <si>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</si>
  <si>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</si>
  <si>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</si>
  <si>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</si>
  <si>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</si>
  <si>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</si>
  <si>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</si>
  <si>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</si>
  <si>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</si>
  <si>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</si>
  <si>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</si>
  <si>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</si>
  <si>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</si>
  <si>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</si>
  <si>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</si>
  <si>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</si>
  <si>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</si>
  <si>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</si>
  <si>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</si>
  <si>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</si>
  <si>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</si>
  <si>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</si>
  <si>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</si>
  <si>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</si>
  <si>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</si>
  <si>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</si>
  <si>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</si>
  <si>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</si>
  <si>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</si>
  <si>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</si>
  <si>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</si>
  <si>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</si>
  <si>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</si>
  <si>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</si>
  <si>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</si>
  <si>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</si>
  <si>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</si>
  <si>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</si>
  <si>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</si>
  <si>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</si>
  <si>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</si>
  <si>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</si>
  <si>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</si>
  <si>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</si>
  <si>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</si>
  <si>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</si>
  <si>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</si>
  <si>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</si>
  <si>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</si>
  <si>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</si>
  <si>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</si>
  <si>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</si>
  <si>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</si>
  <si>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</si>
  <si>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</si>
  <si>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</si>
  <si>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</si>
  <si>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</si>
  <si>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</si>
  <si>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</si>
  <si>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</si>
  <si>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</si>
  <si>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</si>
  <si>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</si>
  <si>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</si>
  <si>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</si>
  <si>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</si>
  <si>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</si>
  <si>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</si>
  <si>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</si>
  <si>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</si>
  <si>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</si>
  <si>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</si>
  <si>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</si>
  <si>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</si>
  <si>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</si>
  <si>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</si>
  <si>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</si>
  <si>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</si>
  <si>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</si>
  <si>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</si>
  <si>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</si>
  <si>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</si>
  <si>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</si>
  <si>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</si>
  <si>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</si>
  <si>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</si>
  <si>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</si>
  <si>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</si>
  <si>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</si>
  <si>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</si>
  <si>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</si>
  <si>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</si>
  <si>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</si>
  <si>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</si>
  <si>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</si>
  <si>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</si>
  <si>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</si>
  <si>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</si>
  <si>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</si>
  <si>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</si>
  <si>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</si>
  <si>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</si>
  <si>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</si>
  <si>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</si>
  <si>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</si>
  <si>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</si>
  <si>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</si>
  <si>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</si>
  <si>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</si>
  <si>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</si>
  <si>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</si>
  <si>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</si>
  <si>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</si>
  <si>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</si>
  <si>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</si>
  <si>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</si>
  <si>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</si>
  <si>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</si>
  <si>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</si>
  <si>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</si>
  <si>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</si>
  <si>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</si>
  <si>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</si>
  <si>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</si>
  <si>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</si>
  <si>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</si>
  <si>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</si>
  <si>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</si>
  <si>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</si>
  <si>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</si>
  <si>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</si>
  <si>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</si>
  <si>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</si>
  <si>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</si>
  <si>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</si>
  <si>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</si>
  <si>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</si>
  <si>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</si>
  <si>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</si>
  <si>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</si>
  <si>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</si>
  <si>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</si>
  <si>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</si>
  <si>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</si>
  <si>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</si>
  <si>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</si>
  <si>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</si>
  <si>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</si>
  <si>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</si>
  <si>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</si>
  <si>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</si>
  <si>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</si>
  <si>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</si>
  <si>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</si>
  <si>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</si>
  <si>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</si>
  <si>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</si>
  <si>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</si>
  <si>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</si>
  <si>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</si>
  <si>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</si>
  <si>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</si>
  <si>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</si>
  <si>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</si>
  <si>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</si>
  <si>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</si>
  <si>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</si>
  <si>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</si>
  <si>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</si>
  <si>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</si>
  <si>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</si>
  <si>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</si>
  <si>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</si>
  <si>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</si>
  <si>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</si>
  <si>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</si>
  <si>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</si>
  <si>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</si>
  <si>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</si>
  <si>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</si>
  <si>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</si>
  <si>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</si>
  <si>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</si>
  <si>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</si>
  <si>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</si>
  <si>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</si>
  <si>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</si>
  <si>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</si>
  <si>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</si>
  <si>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</si>
  <si>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</si>
  <si>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</si>
  <si>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</si>
  <si>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</si>
  <si>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</si>
  <si>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</si>
  <si>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</si>
  <si>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</si>
  <si>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</si>
  <si>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</si>
  <si>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</si>
  <si>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</si>
  <si>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</si>
  <si>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</si>
  <si>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</si>
  <si>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</si>
  <si>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</si>
  <si>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</si>
  <si>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</si>
  <si>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</si>
  <si>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</si>
  <si>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</si>
  <si>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</si>
  <si>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</si>
  <si>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</si>
  <si>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</si>
  <si>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</si>
  <si>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</si>
  <si>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</si>
  <si>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</si>
  <si>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</si>
  <si>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</si>
  <si>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</si>
  <si>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</si>
  <si>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</si>
  <si>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</si>
  <si>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</si>
  <si>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</si>
  <si>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</si>
  <si>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</si>
  <si>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</si>
  <si>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</si>
  <si>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</si>
  <si>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</si>
  <si>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</si>
  <si>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</si>
  <si>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</si>
  <si>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</si>
  <si>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</si>
  <si>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</si>
  <si>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</si>
  <si>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</si>
  <si>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</si>
  <si>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</si>
  <si>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</si>
  <si>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</si>
  <si>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</si>
  <si>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</si>
  <si>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</si>
  <si>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</si>
  <si>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</si>
  <si>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</si>
  <si>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</si>
  <si>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</si>
  <si>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</si>
  <si>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</si>
  <si>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</si>
  <si>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</si>
  <si>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</si>
  <si>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</si>
  <si>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</si>
  <si>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</si>
  <si>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</si>
  <si>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</si>
  <si>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</si>
  <si>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</si>
  <si>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</si>
  <si>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</si>
  <si>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</si>
  <si>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</si>
  <si>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</si>
  <si>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</si>
  <si>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</si>
  <si>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</si>
  <si>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</si>
  <si>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</si>
  <si>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</si>
  <si>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</si>
  <si>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</si>
  <si>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</si>
  <si>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</si>
  <si>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</si>
  <si>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</si>
  <si>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</si>
  <si>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</si>
  <si>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</si>
  <si>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</si>
  <si>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</si>
  <si>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</si>
  <si>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</si>
  <si>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</si>
  <si>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</si>
  <si>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</si>
  <si>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</si>
  <si>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</si>
  <si>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</si>
  <si>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</si>
  <si>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</si>
  <si>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</si>
  <si>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</si>
  <si>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</si>
  <si>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</si>
  <si>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</si>
  <si>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</si>
  <si>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</si>
  <si>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</si>
  <si>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</si>
  <si>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</si>
  <si>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</si>
  <si>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</si>
  <si>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</si>
  <si>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</si>
  <si>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</si>
  <si>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</si>
  <si>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</si>
  <si>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</si>
  <si>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</si>
  <si>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</si>
  <si>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</si>
  <si>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</si>
  <si>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</si>
  <si>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</si>
  <si>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</si>
  <si>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</si>
  <si>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</si>
  <si>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</si>
  <si>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</si>
  <si>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</si>
  <si>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</si>
  <si>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</si>
  <si>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</si>
  <si>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</si>
  <si>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</si>
  <si>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</si>
  <si>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</si>
  <si>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</si>
  <si>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</si>
  <si>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</si>
  <si>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</si>
  <si>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</si>
  <si>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</si>
  <si>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</si>
  <si>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</si>
  <si>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</si>
  <si>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</si>
  <si>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</si>
  <si>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</si>
  <si>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</si>
  <si>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</si>
  <si>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</si>
  <si>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</si>
  <si>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</si>
  <si>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</si>
  <si>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</si>
  <si>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</si>
  <si>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</si>
  <si>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</si>
  <si>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</si>
  <si>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</si>
  <si>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</si>
  <si>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</si>
  <si>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</si>
  <si>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</si>
  <si>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</si>
  <si>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</si>
  <si>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</si>
  <si>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</si>
  <si>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</si>
  <si>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</si>
  <si>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</si>
  <si>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</si>
  <si>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</si>
  <si>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</si>
  <si>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</si>
  <si>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</si>
  <si>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</si>
  <si>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</si>
  <si>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</si>
  <si>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</si>
  <si>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</si>
  <si>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</si>
  <si>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</si>
  <si>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</si>
  <si>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</si>
  <si>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</si>
  <si>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</si>
  <si>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</si>
  <si>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</si>
  <si>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</si>
  <si>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</si>
  <si>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</si>
  <si>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</si>
  <si>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</si>
  <si>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</si>
  <si>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</si>
  <si>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</si>
  <si>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</si>
  <si>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</si>
  <si>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</si>
  <si>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</si>
  <si>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</si>
  <si>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</si>
  <si>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</si>
  <si>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</si>
  <si>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</si>
  <si>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</si>
  <si>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</si>
  <si>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</si>
  <si>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</si>
  <si>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</si>
  <si>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</si>
  <si>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</si>
  <si>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</si>
  <si>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</si>
  <si>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</si>
  <si>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</si>
  <si>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</si>
  <si>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</si>
  <si>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</si>
  <si>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</si>
  <si>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</si>
  <si>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</si>
  <si>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</si>
  <si>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</si>
  <si>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</si>
  <si>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</si>
  <si>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</si>
  <si>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</si>
  <si>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</si>
  <si>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</si>
  <si>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</si>
  <si>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</si>
  <si>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</si>
  <si>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</si>
  <si>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</si>
  <si>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</si>
  <si>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</si>
  <si>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</si>
  <si>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</si>
  <si>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</si>
  <si>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</si>
  <si>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</si>
  <si>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</si>
  <si>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</si>
  <si>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</si>
  <si>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</si>
  <si>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</si>
  <si>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</si>
  <si>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</si>
  <si>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</si>
  <si>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</si>
  <si>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</si>
  <si>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</si>
  <si>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</si>
  <si>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</si>
  <si>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</si>
  <si>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</si>
  <si>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</si>
  <si>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</si>
  <si>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</si>
  <si>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</si>
  <si>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</si>
  <si>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</si>
  <si>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</si>
  <si>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</si>
  <si>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</si>
  <si>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</si>
  <si>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</si>
  <si>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</si>
  <si>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</si>
  <si>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</si>
  <si>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</si>
  <si>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</si>
  <si>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</si>
  <si>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</si>
  <si>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</si>
  <si>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</si>
  <si>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</si>
  <si>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</si>
  <si>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</si>
  <si>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</si>
  <si>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</si>
  <si>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</si>
  <si>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</si>
  <si>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</si>
  <si>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</si>
  <si>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</si>
  <si>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</si>
  <si>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</si>
  <si>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</si>
  <si>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</si>
  <si>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</si>
  <si>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</si>
  <si>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</si>
  <si>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</si>
  <si>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</si>
  <si>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</si>
  <si>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</si>
  <si>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</si>
  <si>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</si>
  <si>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</si>
  <si>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</si>
  <si>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</si>
  <si>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</si>
  <si>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</si>
  <si>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</si>
  <si>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</si>
  <si>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</si>
  <si>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</si>
  <si>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</si>
  <si>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</si>
  <si>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</si>
  <si>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</si>
  <si>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</si>
  <si>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</si>
  <si>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</si>
  <si>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</si>
  <si>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</si>
  <si>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</si>
  <si>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</si>
  <si>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</si>
  <si>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</si>
  <si>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</si>
  <si>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</si>
  <si>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</si>
  <si>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</si>
  <si>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</si>
  <si>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</si>
  <si>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</si>
  <si>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</si>
  <si>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</si>
  <si>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</si>
  <si>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</si>
  <si>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</si>
  <si>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</si>
  <si>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</si>
  <si>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</si>
  <si>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</si>
  <si>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</si>
  <si>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</si>
  <si>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</si>
  <si>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</si>
  <si>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</si>
  <si>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</si>
  <si>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</si>
  <si>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</si>
  <si>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</si>
  <si>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</si>
  <si>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</si>
  <si>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</si>
  <si>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</si>
  <si>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</si>
  <si>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</si>
  <si>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</si>
  <si>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</si>
  <si>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</si>
  <si>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</si>
  <si>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</si>
  <si>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</si>
  <si>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</si>
  <si>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</si>
  <si>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</si>
  <si>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</si>
  <si>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</si>
  <si>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</si>
  <si>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</si>
  <si>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</si>
  <si>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</si>
  <si>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</si>
  <si>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</si>
  <si>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</si>
  <si>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</si>
  <si>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</si>
  <si>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</si>
  <si>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</si>
  <si>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</si>
  <si>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</si>
  <si>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</si>
  <si>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</si>
  <si>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</si>
  <si>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</si>
  <si>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</si>
  <si>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</si>
  <si>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</si>
  <si>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</si>
  <si>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</si>
  <si>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</si>
  <si>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</si>
  <si>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</si>
  <si>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</si>
  <si>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</si>
  <si>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</si>
  <si>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</si>
  <si>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</si>
  <si>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</si>
  <si>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</si>
  <si>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</si>
  <si>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</si>
  <si>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</si>
  <si>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</si>
  <si>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</si>
  <si>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</si>
  <si>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</si>
  <si>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</si>
  <si>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</si>
  <si>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</si>
  <si>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</si>
  <si>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</si>
  <si>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</si>
  <si>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</si>
  <si>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</si>
  <si>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</si>
  <si>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</si>
  <si>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</si>
  <si>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</si>
  <si>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</si>
  <si>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</si>
  <si>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</si>
  <si>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</si>
  <si>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</si>
  <si>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</si>
  <si>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</si>
  <si>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</si>
  <si>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</si>
  <si>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</si>
  <si>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</si>
  <si>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</si>
  <si>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</si>
  <si>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</si>
  <si>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</si>
  <si>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</si>
  <si>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</si>
  <si>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</si>
  <si>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</si>
  <si>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</si>
  <si>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</si>
  <si>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</si>
  <si>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</si>
  <si>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</si>
  <si>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</si>
  <si>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</si>
  <si>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</si>
  <si>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</si>
  <si>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</si>
  <si>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</si>
  <si>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</si>
  <si>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</si>
  <si>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</si>
  <si>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</si>
  <si>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</si>
  <si>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</si>
  <si>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</si>
  <si>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</si>
  <si>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</si>
  <si>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</si>
  <si>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</si>
  <si>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</si>
  <si>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</si>
  <si>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</si>
  <si>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</si>
  <si>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</si>
  <si>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</si>
  <si>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</si>
  <si>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</si>
  <si>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</si>
  <si>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</si>
  <si>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</si>
  <si>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</si>
  <si>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</si>
  <si>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</si>
  <si>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</si>
  <si>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</si>
  <si>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</si>
  <si>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</si>
  <si>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</si>
  <si>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</si>
  <si>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</si>
  <si>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</si>
  <si>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</si>
  <si>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</si>
  <si>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</si>
  <si>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</si>
  <si>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</si>
  <si>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</si>
  <si>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</si>
  <si>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</si>
  <si>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</si>
  <si>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</si>
  <si>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</si>
  <si>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</si>
  <si>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</si>
  <si>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</si>
  <si>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</si>
  <si>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</si>
  <si>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</si>
  <si>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</si>
  <si>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</si>
  <si>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</si>
  <si>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</si>
  <si>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</si>
  <si>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</si>
  <si>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</si>
  <si>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</si>
  <si>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</si>
  <si>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</si>
  <si>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</si>
  <si>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</si>
  <si>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</si>
  <si>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</si>
  <si>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</si>
  <si>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</si>
  <si>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</si>
  <si>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</si>
  <si>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</si>
  <si>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</si>
  <si>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</si>
  <si>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</si>
  <si>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</si>
  <si>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</si>
  <si>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</si>
  <si>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</si>
  <si>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</si>
  <si>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</si>
  <si>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</si>
  <si>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</si>
  <si>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</si>
  <si>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</si>
  <si>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</si>
  <si>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</si>
  <si>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</si>
  <si>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</si>
  <si>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</si>
  <si>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</si>
  <si>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</si>
  <si>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</si>
  <si>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</si>
  <si>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</si>
  <si>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</si>
  <si>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</si>
  <si>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</si>
  <si>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</si>
  <si>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</si>
  <si>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</si>
  <si>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</si>
  <si>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</si>
  <si>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</si>
  <si>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</si>
  <si>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</si>
  <si>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</si>
  <si>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</si>
  <si>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</si>
  <si>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</si>
  <si>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</si>
  <si>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</si>
  <si>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</si>
  <si>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</si>
  <si>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</si>
  <si>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</si>
  <si>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</si>
  <si>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</si>
  <si>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</si>
  <si>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</si>
  <si>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</si>
  <si>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</si>
  <si>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</si>
  <si>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</si>
  <si>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</si>
  <si>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</si>
  <si>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</si>
  <si>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</si>
  <si>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</si>
  <si>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</si>
  <si>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</si>
  <si>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</si>
  <si>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</si>
  <si>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</si>
  <si>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</si>
  <si>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</si>
  <si>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</si>
  <si>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</si>
  <si>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</si>
  <si>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</si>
  <si>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</si>
  <si>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</si>
  <si>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</si>
  <si>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</si>
  <si>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</si>
  <si>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</si>
  <si>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</si>
  <si>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</si>
  <si>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</si>
  <si>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</si>
  <si>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</si>
  <si>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</si>
  <si>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</si>
  <si>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</si>
  <si>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</si>
  <si>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</si>
  <si>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</si>
  <si>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</si>
  <si>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</si>
  <si>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</si>
  <si>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</si>
  <si>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</si>
  <si>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</si>
  <si>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</si>
  <si>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</si>
  <si>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</si>
  <si>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</si>
  <si>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</si>
  <si>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</si>
  <si>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</si>
  <si>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</si>
  <si>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</si>
  <si>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</si>
  <si>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</si>
  <si>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</si>
  <si>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</si>
  <si>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</si>
  <si>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</si>
  <si>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</si>
  <si>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</si>
  <si>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</si>
  <si>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</si>
  <si>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</si>
  <si>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</si>
  <si>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</si>
  <si>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</si>
  <si>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</si>
  <si>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</si>
  <si>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</si>
  <si>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</si>
  <si>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</si>
  <si>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</si>
  <si>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</si>
  <si>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</si>
  <si>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</si>
  <si>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</si>
  <si>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</si>
  <si>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</si>
  <si>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</si>
  <si>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</si>
  <si>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</si>
  <si>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</si>
  <si>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</si>
  <si>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</si>
  <si>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</si>
  <si>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</si>
  <si>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</si>
  <si>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</si>
  <si>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</si>
  <si>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</si>
  <si>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</si>
  <si>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</si>
  <si>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</si>
  <si>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</si>
  <si>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</si>
  <si>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</si>
  <si>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</si>
  <si>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</si>
  <si>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</si>
  <si>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</si>
  <si>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</si>
  <si>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</si>
  <si>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</si>
  <si>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</si>
  <si>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</si>
  <si>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</si>
  <si>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</si>
  <si>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</si>
  <si>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</si>
  <si>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</si>
  <si>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</si>
  <si>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</si>
  <si>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</si>
  <si>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</si>
  <si>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</si>
  <si>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</si>
  <si>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</si>
  <si>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</si>
  <si>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</si>
  <si>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</si>
  <si>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</si>
  <si>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</si>
  <si>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</si>
  <si>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</si>
  <si>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</si>
  <si>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</si>
  <si>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</si>
  <si>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</si>
  <si>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</si>
  <si>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</si>
  <si>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</si>
  <si>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</si>
  <si>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</si>
  <si>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</si>
  <si>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</si>
  <si>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</si>
  <si>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</si>
  <si>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</si>
  <si>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</si>
  <si>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</si>
  <si>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</si>
  <si>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</si>
  <si>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</si>
  <si>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</si>
  <si>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</si>
  <si>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</si>
  <si>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</si>
  <si>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</si>
  <si>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</si>
  <si>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</si>
  <si>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</si>
  <si>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</si>
  <si>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</si>
  <si>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</si>
  <si>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</si>
  <si>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</si>
  <si>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</si>
  <si>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</si>
  <si>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</si>
  <si>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</si>
  <si>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</si>
  <si>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</si>
  <si>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</si>
  <si>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</si>
  <si>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</si>
  <si>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</si>
  <si>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</si>
  <si>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</si>
  <si>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</si>
  <si>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</si>
  <si>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</si>
  <si>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</si>
  <si>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</si>
  <si>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</si>
  <si>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</si>
  <si>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</si>
  <si>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</si>
  <si>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</si>
  <si>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</si>
  <si>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</si>
  <si>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</si>
  <si>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</si>
  <si>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</si>
  <si>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</si>
  <si>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</si>
  <si>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</si>
  <si>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</si>
  <si>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</si>
  <si>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</si>
  <si>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</si>
  <si>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</si>
  <si>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</si>
  <si>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</si>
  <si>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</si>
  <si>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</si>
  <si>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</si>
  <si>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</si>
  <si>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</si>
  <si>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</si>
  <si>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</si>
  <si>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</si>
  <si>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</si>
  <si>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</si>
  <si>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</si>
  <si>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</si>
  <si>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</si>
  <si>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</si>
  <si>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</si>
  <si>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</si>
  <si>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</si>
  <si>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</si>
  <si>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</si>
  <si>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</si>
  <si>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</si>
  <si>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</si>
  <si>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</si>
  <si>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</si>
  <si>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</si>
  <si>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</si>
  <si>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</si>
  <si>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</si>
  <si>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</si>
  <si>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</si>
  <si>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</si>
  <si>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</si>
  <si>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</si>
  <si>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</si>
  <si>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</si>
  <si>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</si>
  <si>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</si>
  <si>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</si>
  <si>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</si>
  <si>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</si>
  <si>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</si>
  <si>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</si>
  <si>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</si>
  <si>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</si>
  <si>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</si>
  <si>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</si>
  <si>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</si>
  <si>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</si>
  <si>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</si>
  <si>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</si>
  <si>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</si>
  <si>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</si>
  <si>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</si>
  <si>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</si>
  <si>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</si>
  <si>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</si>
  <si>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</si>
  <si>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</si>
  <si>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</si>
  <si>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</si>
  <si>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</si>
  <si>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</si>
  <si>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</si>
  <si>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</si>
  <si>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</si>
  <si>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</si>
  <si>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</si>
  <si>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</si>
  <si>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</si>
  <si>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</si>
  <si>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</si>
  <si>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</si>
  <si>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</si>
  <si>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</si>
  <si>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</si>
  <si>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</si>
  <si>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</si>
  <si>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</si>
  <si>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</si>
  <si>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</si>
  <si>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</si>
  <si>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</si>
  <si>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</si>
  <si>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</si>
  <si>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</si>
  <si>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</si>
  <si>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</si>
  <si>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</si>
  <si>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</si>
  <si>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</si>
  <si>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</si>
  <si>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</si>
  <si>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</si>
  <si>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</si>
  <si>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</si>
  <si>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</si>
  <si>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</si>
  <si>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</si>
  <si>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</si>
  <si>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</si>
  <si>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</si>
  <si>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</si>
  <si>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</si>
  <si>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</si>
  <si>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</si>
  <si>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</si>
  <si>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</si>
  <si>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</si>
  <si>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</si>
  <si>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</si>
  <si>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</si>
  <si>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</si>
  <si>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</si>
  <si>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</si>
  <si>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</si>
  <si>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</si>
  <si>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</si>
  <si>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</si>
  <si>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</si>
  <si>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</si>
  <si>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</si>
  <si>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</si>
  <si>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</si>
  <si>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</si>
  <si>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</si>
  <si>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</si>
  <si>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</si>
  <si>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</si>
  <si>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</si>
  <si>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</si>
  <si>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</si>
  <si>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</si>
  <si>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</si>
  <si>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</si>
  <si>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</si>
  <si>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</si>
  <si>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</si>
  <si>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</si>
  <si>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</si>
  <si>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</si>
  <si>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</si>
  <si>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</si>
  <si>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</si>
  <si>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</si>
  <si>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</si>
  <si>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</si>
  <si>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</si>
  <si>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</si>
  <si>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</si>
  <si>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</si>
  <si>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</si>
  <si>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</si>
  <si>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</si>
  <si>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</si>
  <si>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</si>
  <si>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</si>
  <si>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</si>
  <si>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</si>
  <si>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</si>
  <si>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</si>
  <si>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</si>
  <si>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</si>
  <si>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</si>
  <si>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</si>
  <si>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</si>
  <si>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</si>
  <si>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</si>
  <si>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</si>
  <si>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</si>
  <si>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</si>
  <si>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</si>
  <si>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</si>
  <si>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</si>
  <si>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</si>
  <si>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</si>
  <si>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</si>
  <si>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</si>
  <si>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</si>
  <si>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</si>
  <si>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</si>
  <si>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</si>
  <si>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</si>
  <si>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</si>
  <si>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</si>
  <si>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</si>
  <si>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</si>
  <si>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</si>
  <si>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</si>
  <si>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</si>
  <si>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</si>
  <si>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</si>
  <si>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</si>
  <si>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</si>
  <si>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</si>
  <si>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</si>
  <si>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</si>
  <si>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</si>
  <si>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</si>
  <si>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</si>
  <si>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</si>
  <si>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</si>
  <si>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</si>
  <si>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</si>
  <si>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</si>
  <si>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</si>
  <si>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</si>
  <si>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</si>
  <si>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</si>
  <si>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</si>
  <si>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</si>
  <si>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</si>
  <si>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</si>
  <si>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</si>
  <si>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</si>
  <si>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</si>
  <si>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</si>
  <si>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</si>
  <si>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</si>
  <si>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</si>
  <si>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</si>
  <si>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</si>
  <si>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</si>
  <si>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</si>
  <si>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</si>
  <si>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</si>
  <si>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</si>
  <si>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</si>
  <si>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</si>
  <si>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</si>
  <si>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</si>
  <si>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</si>
  <si>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</si>
  <si>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</si>
  <si>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</si>
  <si>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</si>
  <si>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</si>
  <si>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</si>
  <si>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</si>
  <si>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</si>
  <si>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</si>
  <si>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</si>
  <si>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</si>
  <si>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</si>
  <si>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</si>
  <si>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</si>
  <si>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</si>
  <si>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</si>
  <si>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</si>
  <si>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</si>
  <si>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</si>
  <si>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</si>
  <si>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</si>
  <si>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</si>
  <si>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</si>
  <si>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</si>
  <si>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</si>
  <si>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</si>
  <si>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</si>
  <si>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</si>
  <si>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</si>
  <si>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</si>
  <si>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</si>
  <si>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</si>
  <si>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</si>
  <si>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</si>
  <si>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</si>
  <si>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</si>
  <si>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</si>
  <si>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</si>
  <si>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</si>
  <si>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</si>
  <si>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</si>
  <si>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</si>
  <si>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</si>
  <si>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</si>
  <si>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</si>
  <si>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</si>
  <si>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</si>
  <si>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</si>
  <si>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</si>
  <si>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</si>
  <si>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</si>
  <si>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</si>
  <si>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</si>
  <si>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</si>
  <si>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</si>
  <si>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</si>
  <si>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</si>
  <si>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</si>
  <si>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</si>
  <si>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</si>
  <si>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</si>
  <si>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</si>
  <si>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</si>
  <si>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</si>
  <si>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</si>
  <si>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</si>
  <si>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</si>
  <si>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</si>
  <si>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</si>
  <si>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</si>
  <si>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</si>
  <si>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</si>
  <si>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</si>
  <si>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</si>
  <si>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</si>
  <si>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</si>
  <si>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</si>
  <si>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</si>
  <si>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</si>
  <si>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</si>
  <si>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</si>
  <si>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</si>
  <si>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</si>
  <si>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</si>
  <si>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</si>
  <si>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</si>
  <si>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</si>
  <si>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</si>
  <si>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</si>
  <si>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</si>
  <si>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</si>
  <si>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</si>
  <si>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</si>
  <si>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</si>
  <si>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</si>
  <si>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</si>
  <si>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</si>
  <si>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</si>
  <si>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</si>
  <si>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</si>
  <si>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</si>
  <si>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</si>
  <si>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</si>
  <si>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</si>
  <si>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</si>
  <si>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</si>
  <si>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</si>
  <si>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</si>
  <si>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</si>
  <si>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</si>
  <si>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</si>
  <si>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</si>
  <si>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</si>
  <si>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</si>
  <si>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</si>
  <si>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</si>
  <si>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</si>
  <si>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</si>
  <si>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</si>
  <si>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</si>
  <si>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</si>
  <si>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</si>
  <si>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</si>
  <si>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</si>
  <si>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</si>
  <si>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</si>
  <si>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</si>
  <si>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</si>
  <si>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</si>
  <si>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</si>
  <si>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</si>
  <si>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</si>
  <si>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</si>
  <si>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</si>
  <si>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</si>
  <si>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</si>
  <si>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</si>
  <si>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</si>
  <si>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</si>
  <si>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</si>
  <si>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</si>
  <si>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</si>
  <si>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</si>
  <si>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</si>
  <si>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</si>
  <si>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</si>
  <si>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</si>
  <si>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</si>
  <si>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</si>
  <si>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</si>
  <si>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</si>
  <si>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</si>
  <si>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</si>
  <si>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</si>
  <si>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</si>
  <si>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</si>
  <si>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</si>
  <si>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</si>
  <si>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</si>
  <si>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</si>
  <si>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</si>
  <si>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</si>
  <si>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</si>
  <si>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</si>
  <si>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</si>
  <si>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</si>
  <si>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</si>
  <si>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</si>
  <si>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</si>
  <si>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</si>
  <si>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</si>
  <si>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</si>
  <si>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</si>
  <si>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</si>
  <si>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</si>
  <si>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</si>
  <si>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</si>
  <si>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</si>
  <si>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</si>
  <si>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</si>
  <si>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</si>
  <si>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</si>
  <si>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</si>
  <si>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</si>
  <si>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</si>
  <si>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</si>
  <si>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</si>
  <si>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</si>
  <si>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</si>
  <si>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</si>
  <si>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</si>
  <si>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</si>
  <si>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</si>
  <si>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</si>
  <si>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</si>
  <si>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</si>
  <si>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</si>
  <si>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</si>
  <si>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</si>
  <si>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</si>
  <si>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</si>
  <si>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</si>
  <si>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</si>
  <si>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</si>
  <si>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</si>
  <si>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</si>
  <si>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</si>
  <si>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</si>
  <si>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</si>
  <si>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</si>
  <si>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</si>
  <si>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</si>
  <si>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</si>
  <si>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</si>
  <si>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</si>
  <si>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</si>
  <si>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</si>
  <si>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</si>
  <si>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</si>
  <si>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</si>
  <si>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</si>
  <si>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</si>
  <si>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</si>
  <si>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</si>
  <si>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</si>
  <si>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</si>
  <si>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</si>
  <si>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</si>
  <si>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</si>
  <si>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</si>
  <si>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</si>
  <si>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</si>
  <si>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</si>
  <si>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</si>
  <si>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</si>
  <si>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</si>
  <si>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</si>
  <si>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</si>
  <si>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</si>
  <si>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</si>
  <si>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</si>
  <si>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</si>
  <si>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</si>
  <si>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</si>
  <si>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</si>
  <si>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</si>
  <si>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</si>
  <si>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</si>
  <si>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</si>
  <si>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</si>
  <si>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</si>
  <si>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</si>
  <si>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</si>
  <si>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</si>
  <si>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</si>
  <si>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</si>
  <si>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</si>
  <si>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</si>
  <si>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</si>
  <si>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</si>
  <si>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</si>
  <si>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</si>
  <si>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</si>
  <si>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</si>
  <si>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</si>
  <si>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</si>
  <si>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</si>
  <si>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</si>
  <si>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</si>
  <si>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</si>
  <si>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</si>
  <si>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</si>
  <si>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</si>
  <si>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</si>
  <si>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</si>
  <si>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</si>
  <si>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</si>
  <si>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</si>
  <si>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</si>
  <si>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</si>
  <si>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</si>
  <si>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</si>
  <si>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</si>
  <si>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</si>
  <si>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</si>
  <si>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</si>
  <si>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</si>
  <si>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</si>
  <si>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</si>
  <si>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</si>
  <si>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</si>
  <si>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</si>
  <si>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</si>
  <si>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</si>
  <si>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</si>
  <si>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</si>
  <si>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</si>
  <si>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</si>
  <si>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</si>
  <si>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</si>
  <si>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</si>
  <si>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</si>
  <si>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</si>
  <si>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</si>
  <si>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</si>
  <si>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</si>
  <si>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</si>
  <si>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</si>
  <si>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</si>
  <si>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</si>
  <si>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</si>
  <si>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</si>
  <si>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</si>
  <si>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</si>
  <si>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</si>
  <si>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</si>
  <si>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</si>
  <si>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</si>
  <si>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</si>
  <si>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</si>
  <si>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</si>
  <si>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</si>
  <si>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</si>
  <si>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</si>
  <si>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</si>
  <si>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</si>
  <si>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</si>
  <si>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</si>
  <si>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</si>
  <si>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</si>
  <si>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</si>
  <si>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</si>
  <si>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</si>
  <si>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</si>
  <si>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</si>
  <si>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</si>
  <si>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</si>
  <si>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</si>
  <si>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</si>
  <si>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</si>
  <si>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</si>
  <si>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</si>
  <si>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</si>
  <si>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</si>
  <si>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</si>
  <si>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</si>
  <si>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</si>
  <si>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</si>
  <si>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</si>
  <si>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</si>
  <si>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</si>
  <si>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</si>
  <si>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</si>
  <si>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</si>
  <si>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</si>
  <si>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</si>
  <si>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</si>
  <si>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</si>
  <si>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</si>
  <si>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</si>
  <si>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</si>
  <si>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</si>
  <si>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</si>
  <si>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</si>
  <si>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</si>
  <si>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</si>
  <si>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</si>
  <si>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</si>
  <si>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</si>
  <si>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</si>
  <si>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</si>
  <si>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</si>
  <si>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</si>
  <si>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</si>
  <si>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</si>
  <si>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</si>
  <si>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</si>
  <si>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</si>
  <si>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</si>
  <si>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</si>
  <si>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</si>
  <si>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</si>
  <si>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</si>
  <si>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</si>
  <si>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</si>
  <si>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</si>
  <si>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</si>
  <si>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</si>
  <si>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</si>
  <si>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</si>
  <si>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</si>
  <si>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</si>
  <si>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</si>
  <si>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</si>
  <si>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</si>
  <si>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</si>
  <si>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</si>
  <si>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</si>
  <si>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</si>
  <si>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</si>
  <si>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</si>
  <si>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</si>
  <si>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</si>
  <si>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</si>
  <si>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</si>
  <si>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</si>
  <si>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</si>
  <si>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</si>
  <si>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</si>
  <si>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</si>
  <si>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</si>
  <si>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</si>
  <si>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</si>
  <si>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</si>
  <si>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</si>
  <si>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</si>
  <si>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</si>
  <si>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</si>
  <si>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</si>
  <si>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</si>
  <si>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</si>
  <si>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</si>
  <si>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</si>
  <si>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</si>
  <si>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</si>
  <si>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</si>
  <si>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</si>
  <si>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</si>
  <si>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</si>
  <si>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</si>
  <si>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</si>
  <si>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</si>
  <si>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</si>
  <si>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</si>
  <si>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</si>
  <si>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</si>
  <si>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</si>
  <si>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</si>
  <si>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</si>
  <si>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</si>
  <si>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</si>
  <si>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</si>
  <si>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</si>
  <si>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</si>
  <si>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</si>
  <si>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</si>
  <si>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</si>
  <si>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</si>
  <si>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</si>
  <si>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</si>
  <si>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</si>
  <si>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</si>
  <si>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</si>
  <si>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</si>
  <si>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</si>
  <si>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</si>
  <si>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</si>
  <si>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</si>
  <si>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</si>
  <si>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</si>
  <si>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</si>
  <si>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</si>
  <si>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</si>
  <si>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</si>
  <si>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</si>
  <si>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</si>
  <si>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</si>
  <si>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</si>
  <si>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</si>
  <si>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</si>
  <si>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</si>
  <si>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</si>
  <si>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</si>
  <si>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</si>
  <si>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</si>
  <si>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</si>
  <si>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</si>
  <si>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</si>
  <si>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</si>
  <si>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</si>
  <si>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</si>
  <si>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</si>
  <si>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</si>
  <si>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</si>
  <si>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</si>
  <si>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</si>
  <si>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</si>
  <si>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</si>
  <si>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</si>
  <si>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</si>
  <si>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</si>
  <si>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</si>
  <si>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</si>
  <si>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</si>
  <si>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</si>
  <si>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</si>
  <si>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</si>
  <si>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</si>
  <si>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</si>
  <si>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</si>
  <si>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</si>
  <si>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</si>
  <si>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</si>
  <si>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</si>
  <si>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</si>
  <si>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</si>
  <si>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</si>
  <si>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</si>
  <si>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</si>
  <si>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</si>
  <si>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</si>
  <si>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</si>
  <si>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</si>
  <si>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</si>
  <si>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</si>
  <si>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</si>
  <si>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</si>
  <si>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</si>
  <si>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</si>
  <si>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</si>
  <si>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</si>
  <si>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</si>
  <si>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</si>
  <si>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</si>
  <si>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</si>
  <si>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</si>
  <si>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</si>
  <si>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</si>
  <si>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</si>
  <si>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</si>
  <si>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</si>
  <si>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</si>
  <si>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</si>
  <si>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</si>
  <si>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</si>
  <si>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</si>
  <si>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</si>
  <si>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</si>
  <si>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</si>
  <si>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</si>
  <si>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</si>
  <si>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</si>
  <si>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</si>
  <si>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</si>
  <si>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</si>
  <si>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</si>
  <si>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</si>
  <si>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</si>
  <si>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</si>
  <si>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</si>
  <si>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</si>
  <si>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</si>
  <si>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</si>
  <si>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</si>
  <si>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</si>
  <si>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</si>
  <si>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</si>
  <si>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</si>
  <si>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</si>
  <si>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</si>
  <si>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</si>
  <si>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</si>
  <si>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</si>
  <si>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</si>
  <si>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</si>
  <si>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</si>
  <si>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</si>
  <si>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</si>
  <si>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</si>
  <si>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</si>
  <si>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</si>
  <si>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</si>
  <si>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</si>
  <si>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</si>
  <si>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</si>
  <si>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</si>
  <si>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</si>
  <si>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</si>
  <si>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</si>
  <si>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</si>
  <si>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</si>
  <si>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</si>
  <si>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</si>
  <si>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</si>
  <si>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</si>
  <si>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</si>
  <si>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</si>
  <si>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</si>
  <si>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</si>
  <si>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</si>
  <si>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</si>
  <si>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</si>
  <si>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</si>
  <si>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</si>
  <si>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</si>
  <si>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</si>
  <si>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</si>
  <si>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</si>
  <si>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</si>
  <si>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</si>
  <si>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</si>
  <si>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</si>
  <si>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</si>
  <si>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</si>
  <si>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</si>
  <si>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</si>
  <si>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</si>
  <si>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</si>
  <si>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</si>
  <si>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</si>
  <si>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</si>
  <si>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</si>
  <si>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</si>
  <si>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</si>
  <si>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</si>
  <si>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</si>
  <si>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</si>
  <si>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</si>
  <si>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</si>
  <si>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</si>
  <si>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</si>
  <si>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</si>
  <si>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</si>
  <si>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</si>
  <si>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</si>
  <si>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</si>
  <si>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</si>
  <si>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</si>
  <si>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</si>
  <si>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</si>
  <si>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</si>
  <si>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</si>
  <si>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</si>
  <si>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</si>
  <si>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</si>
  <si>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</si>
  <si>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</si>
  <si>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</si>
  <si>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</si>
  <si>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</si>
  <si>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</si>
  <si>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</si>
  <si>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</si>
  <si>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</si>
  <si>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</si>
  <si>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</si>
  <si>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</si>
  <si>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</si>
  <si>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</si>
  <si>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</si>
  <si>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</si>
  <si>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</si>
  <si>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</si>
  <si>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</si>
  <si>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</si>
  <si>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</si>
  <si>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</si>
  <si>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</si>
  <si>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</si>
  <si>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</si>
  <si>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</si>
  <si>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</si>
  <si>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</si>
  <si>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</si>
  <si>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</si>
  <si>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</si>
  <si>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</si>
  <si>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</si>
  <si>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</si>
  <si>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</si>
  <si>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</si>
  <si>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</si>
  <si>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</si>
  <si>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</si>
  <si>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</si>
  <si>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</si>
  <si>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</si>
  <si>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</si>
  <si>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</si>
  <si>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</si>
  <si>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</si>
  <si>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</si>
  <si>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</si>
  <si>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</si>
  <si>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</si>
  <si>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</si>
  <si>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</si>
  <si>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</si>
  <si>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</si>
  <si>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</si>
  <si>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</si>
  <si>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</si>
  <si>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</si>
  <si>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</si>
  <si>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</si>
  <si>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</si>
  <si>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</si>
  <si>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</si>
  <si>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</si>
  <si>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</si>
  <si>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</si>
  <si>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</si>
  <si>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</si>
  <si>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</si>
  <si>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</si>
  <si>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</si>
  <si>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</si>
  <si>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</si>
  <si>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</si>
  <si>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</si>
  <si>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</si>
  <si>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</si>
  <si>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</si>
  <si>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</si>
  <si>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</si>
  <si>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</si>
  <si>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</si>
  <si>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</si>
  <si>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</si>
  <si>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</si>
  <si>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</si>
  <si>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</si>
  <si>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</si>
  <si>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</si>
  <si>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</si>
  <si>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</si>
  <si>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</si>
  <si>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</si>
  <si>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</si>
  <si>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</si>
  <si>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</si>
  <si>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</si>
  <si>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</si>
  <si>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</si>
  <si>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</si>
  <si>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</si>
  <si>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</si>
  <si>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</si>
  <si>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</si>
  <si>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</si>
  <si>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</si>
  <si>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</si>
  <si>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</si>
  <si>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</si>
  <si>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</si>
  <si>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</si>
  <si>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</si>
  <si>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</si>
  <si>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</si>
  <si>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</si>
  <si>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</si>
  <si>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</si>
  <si>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</si>
  <si>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</si>
  <si>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</si>
  <si>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</si>
  <si>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</si>
  <si>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</si>
  <si>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</si>
  <si>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</si>
  <si>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</si>
  <si>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</si>
  <si>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</si>
  <si>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</si>
  <si>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</si>
  <si>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</si>
  <si>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</si>
  <si>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</si>
  <si>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</si>
  <si>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</si>
  <si>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</si>
  <si>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</si>
  <si>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</si>
  <si>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</si>
  <si>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</si>
  <si>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</si>
  <si>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</si>
  <si>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</si>
  <si>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</si>
  <si>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</si>
  <si>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</si>
  <si>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</si>
  <si>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</si>
  <si>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</si>
  <si>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</si>
  <si>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</si>
  <si>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</si>
  <si>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</si>
  <si>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</si>
  <si>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</si>
  <si>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</si>
  <si>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</si>
  <si>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</si>
  <si>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</si>
  <si>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</si>
  <si>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</si>
  <si>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</si>
  <si>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</si>
  <si>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</si>
  <si>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</si>
  <si>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</si>
  <si>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</si>
  <si>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</si>
  <si>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</si>
  <si>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</si>
  <si>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</si>
  <si>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</si>
  <si>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</si>
  <si>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</si>
  <si>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</si>
  <si>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</si>
  <si>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</si>
  <si>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</si>
  <si>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</si>
  <si>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</si>
  <si>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</si>
  <si>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</si>
  <si>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</si>
  <si>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</si>
  <si>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</si>
  <si>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</si>
  <si>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</si>
  <si>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</si>
  <si>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</si>
  <si>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</si>
  <si>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</si>
  <si>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</si>
  <si>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</si>
  <si>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</si>
  <si>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</si>
  <si>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</si>
  <si>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</si>
  <si>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</si>
  <si>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</si>
  <si>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</si>
  <si>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</si>
  <si>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</si>
  <si>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</si>
  <si>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</si>
  <si>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</si>
  <si>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</si>
  <si>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</si>
  <si>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</si>
  <si>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</si>
  <si>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</si>
  <si>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</si>
  <si>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</si>
  <si>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</si>
  <si>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</si>
  <si>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</si>
  <si>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</si>
  <si>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</si>
  <si>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</si>
  <si>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</si>
  <si>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</si>
  <si>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</si>
  <si>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</si>
  <si>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</si>
  <si>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</si>
  <si>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</si>
  <si>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</si>
  <si>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</si>
  <si>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</si>
  <si>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</si>
  <si>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</si>
  <si>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</si>
  <si>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</si>
  <si>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</si>
  <si>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</si>
  <si>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</si>
  <si>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</si>
  <si>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</si>
  <si>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</si>
  <si>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</si>
  <si>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</si>
  <si>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</si>
  <si>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</si>
  <si>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</si>
  <si>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</si>
  <si>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</si>
  <si>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</si>
  <si>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</si>
  <si>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</si>
  <si>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</si>
  <si>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</si>
  <si>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</si>
  <si>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</si>
  <si>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</si>
  <si>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</si>
  <si>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</si>
  <si>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</si>
  <si>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</si>
  <si>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</si>
  <si>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</si>
  <si>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</si>
  <si>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</si>
  <si>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</si>
  <si>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</si>
  <si>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</si>
  <si>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</si>
  <si>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</si>
  <si>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</si>
  <si>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</si>
  <si>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</si>
  <si>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</si>
  <si>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</si>
  <si>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</si>
  <si>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</si>
  <si>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</si>
  <si>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</si>
  <si>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</si>
  <si>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</si>
  <si>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</si>
  <si>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</si>
  <si>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</si>
  <si>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</si>
  <si>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</si>
  <si>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</si>
  <si>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</si>
  <si>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</si>
  <si>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</si>
  <si>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</si>
  <si>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</si>
  <si>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</si>
  <si>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</si>
  <si>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</si>
  <si>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</si>
  <si>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</si>
  <si>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</si>
  <si>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</si>
  <si>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</si>
  <si>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</si>
  <si>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</si>
  <si>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</si>
  <si>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</si>
  <si>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</si>
  <si>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</si>
  <si>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</si>
  <si>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</si>
  <si>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</si>
  <si>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</si>
  <si>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</si>
  <si>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</si>
  <si>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</si>
  <si>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</si>
  <si>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</si>
  <si>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</si>
  <si>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</si>
  <si>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</si>
  <si>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</si>
  <si>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</si>
  <si>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</si>
  <si>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</si>
  <si>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</si>
  <si>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</si>
  <si>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</si>
  <si>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</si>
  <si>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</si>
  <si>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</si>
  <si>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</si>
  <si>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</si>
  <si>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</si>
  <si>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</si>
  <si>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</si>
  <si>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</si>
  <si>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</si>
  <si>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</si>
  <si>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</si>
  <si>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</si>
  <si>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</si>
  <si>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</si>
  <si>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</si>
  <si>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</si>
  <si>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</si>
  <si>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</si>
  <si>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</si>
  <si>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</si>
  <si>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</si>
  <si>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</si>
  <si>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</si>
  <si>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</si>
  <si>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</si>
  <si>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</si>
  <si>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</si>
  <si>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</si>
  <si>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</si>
  <si>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</si>
  <si>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</si>
  <si>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</si>
  <si>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</si>
  <si>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</si>
  <si>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</si>
  <si>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</si>
  <si>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</si>
  <si>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</si>
  <si>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</si>
  <si>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</si>
  <si>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</si>
  <si>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</si>
  <si>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</si>
  <si>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</si>
  <si>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</si>
  <si>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</si>
  <si>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</si>
  <si>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</si>
  <si>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</si>
  <si>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</si>
  <si>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</si>
  <si>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</si>
  <si>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</si>
  <si>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</si>
  <si>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</si>
  <si>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</si>
  <si>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</si>
  <si>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</si>
  <si>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</si>
  <si>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</si>
  <si>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</si>
  <si>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</si>
  <si>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</si>
  <si>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</si>
  <si>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</si>
  <si>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</si>
  <si>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</si>
  <si>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</si>
  <si>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</si>
  <si>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</si>
  <si>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</si>
  <si>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</si>
  <si>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</si>
  <si>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</si>
  <si>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</si>
  <si>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</si>
  <si>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</si>
  <si>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</si>
  <si>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</si>
  <si>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</si>
  <si>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</si>
  <si>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</si>
  <si>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</si>
  <si>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</si>
  <si>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</si>
  <si>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</si>
  <si>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</si>
  <si>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</si>
  <si>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</si>
  <si>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</si>
  <si>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</si>
  <si>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</si>
  <si>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</si>
  <si>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</si>
  <si>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</si>
  <si>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</si>
  <si>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</si>
  <si>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</si>
  <si>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</si>
  <si>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</si>
  <si>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</si>
  <si>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</si>
  <si>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</si>
  <si>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</si>
  <si>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</si>
  <si>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</si>
  <si>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</si>
  <si>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</si>
  <si>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</si>
  <si>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</si>
  <si>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</si>
  <si>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</si>
  <si>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</si>
  <si>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</si>
  <si>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</si>
  <si>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</si>
  <si>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</si>
  <si>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</si>
  <si>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</si>
  <si>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</si>
  <si>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</si>
  <si>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</si>
  <si>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</si>
  <si>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</si>
  <si>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</si>
  <si>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</si>
  <si>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</si>
  <si>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</si>
  <si>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</si>
  <si>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</si>
  <si>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</si>
  <si>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</si>
  <si>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</si>
  <si>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</si>
  <si>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</si>
  <si>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</si>
  <si>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</si>
  <si>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</si>
  <si>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</si>
  <si>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</si>
  <si>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</si>
  <si>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</si>
  <si>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</si>
  <si>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</si>
  <si>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</si>
  <si>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</si>
  <si>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</si>
  <si>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</si>
  <si>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</si>
  <si>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</si>
  <si>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</si>
  <si>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</si>
  <si>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</si>
  <si>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</si>
  <si>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</si>
  <si>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</si>
  <si>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</si>
  <si>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</si>
  <si>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</si>
  <si>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</si>
  <si>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</si>
  <si>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</si>
  <si>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</si>
  <si>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</si>
  <si>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</si>
  <si>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</si>
  <si>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</si>
  <si>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</si>
  <si>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</si>
  <si>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</si>
  <si>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</si>
  <si>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</si>
  <si>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</si>
  <si>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</si>
  <si>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</si>
  <si>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</si>
  <si>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</si>
  <si>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</si>
  <si>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</si>
  <si>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</si>
  <si>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</si>
  <si>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</si>
  <si>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</si>
  <si>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</si>
  <si>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</si>
  <si>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</si>
  <si>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</si>
  <si>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</si>
  <si>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</si>
  <si>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</si>
  <si>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</si>
  <si>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</si>
  <si>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</si>
  <si>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</si>
  <si>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</si>
  <si>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</si>
  <si>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</si>
  <si>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</si>
  <si>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</si>
  <si>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</si>
  <si>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</si>
  <si>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</si>
  <si>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</si>
  <si>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</si>
  <si>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</si>
  <si>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</si>
  <si>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</si>
  <si>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</si>
  <si>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</si>
  <si>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</si>
  <si>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</si>
  <si>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</si>
  <si>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</si>
  <si>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</si>
  <si>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</si>
  <si>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</si>
  <si>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</si>
  <si>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</si>
  <si>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</si>
  <si>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</si>
  <si>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</si>
  <si>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</si>
  <si>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</si>
  <si>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</si>
  <si>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</si>
  <si>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</si>
  <si>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</si>
  <si>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</si>
  <si>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</si>
  <si>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</si>
  <si>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</si>
  <si>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</si>
  <si>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</si>
  <si>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</si>
  <si>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</si>
  <si>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</si>
  <si>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</si>
  <si>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</si>
  <si>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</si>
  <si>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</si>
  <si>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</si>
  <si>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</si>
  <si>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</si>
  <si>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</si>
  <si>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</si>
  <si>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</si>
  <si>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</si>
  <si>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</si>
  <si>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</si>
  <si>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</si>
  <si>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</si>
  <si>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</si>
  <si>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</si>
  <si>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</si>
  <si>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</si>
  <si>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</si>
  <si>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</si>
  <si>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</si>
  <si>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</si>
  <si>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</si>
  <si>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</si>
  <si>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</si>
  <si>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</si>
  <si>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</si>
  <si>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</si>
  <si>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</si>
  <si>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</si>
  <si>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</si>
  <si>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</si>
  <si>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</si>
  <si>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</si>
  <si>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</si>
  <si>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</si>
  <si>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</si>
  <si>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</si>
  <si>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</si>
  <si>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</si>
  <si>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</si>
  <si>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</si>
  <si>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</si>
  <si>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</si>
  <si>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</si>
  <si>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</si>
  <si>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</si>
  <si>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</si>
  <si>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</si>
  <si>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</si>
  <si>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</si>
  <si>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</si>
  <si>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</si>
  <si>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</si>
  <si>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</si>
  <si>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</si>
  <si>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</si>
  <si>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</si>
  <si>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</si>
  <si>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</si>
  <si>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</si>
  <si>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</si>
  <si>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</si>
  <si>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</si>
  <si>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</si>
  <si>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</si>
  <si>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</si>
  <si>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</si>
  <si>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</si>
  <si>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</si>
  <si>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</si>
  <si>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</si>
  <si>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</si>
  <si>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</si>
  <si>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</si>
  <si>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</si>
  <si>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</si>
  <si>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</si>
  <si>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</si>
  <si>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</si>
  <si>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</si>
  <si>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</si>
  <si>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</si>
  <si>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</si>
  <si>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</si>
  <si>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</si>
  <si>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</si>
  <si>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</si>
  <si>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</si>
  <si>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</si>
  <si>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</si>
  <si>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</si>
  <si>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</si>
  <si>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</si>
  <si>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</si>
  <si>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</si>
  <si>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</si>
  <si>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</si>
  <si>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</si>
  <si>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</si>
  <si>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</si>
  <si>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</si>
  <si>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</si>
  <si>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</si>
  <si>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</si>
  <si>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</si>
  <si>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</si>
  <si>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</si>
  <si>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</si>
  <si>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</si>
  <si>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</si>
  <si>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</si>
  <si>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</si>
  <si>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</si>
  <si>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</si>
  <si>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</si>
  <si>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</si>
  <si>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</si>
  <si>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</si>
  <si>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</si>
  <si>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</si>
  <si>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</si>
  <si>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</si>
  <si>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</si>
  <si>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</si>
  <si>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</si>
  <si>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</si>
  <si>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</si>
  <si>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</si>
  <si>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</si>
  <si>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</si>
  <si>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</si>
  <si>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</si>
  <si>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</si>
  <si>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</si>
  <si>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</si>
  <si>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</si>
  <si>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</si>
  <si>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</si>
  <si>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</si>
  <si>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</si>
  <si>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</si>
  <si>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</si>
  <si>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</si>
  <si>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</si>
  <si>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</si>
  <si>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</si>
  <si>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</si>
  <si>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</si>
  <si>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</si>
  <si>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</si>
  <si>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</si>
  <si>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</si>
  <si>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</si>
  <si>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</si>
  <si>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</si>
  <si>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</si>
  <si>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</si>
  <si>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</si>
  <si>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</si>
  <si>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</si>
  <si>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</si>
  <si>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</si>
  <si>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</si>
  <si>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</si>
  <si>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</si>
  <si>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</si>
  <si>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</si>
  <si>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</si>
  <si>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</si>
  <si>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</si>
  <si>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</si>
  <si>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</si>
  <si>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</si>
  <si>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</si>
  <si>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</si>
  <si>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</si>
  <si>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</si>
  <si>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</si>
  <si>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</si>
  <si>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</si>
  <si>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</si>
  <si>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</si>
  <si>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</si>
  <si>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</si>
  <si>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</si>
  <si>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</si>
  <si>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</si>
  <si>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</si>
  <si>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</si>
  <si>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</si>
  <si>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</si>
  <si>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</si>
  <si>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</si>
  <si>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</si>
  <si>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</si>
  <si>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</si>
  <si>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</si>
  <si>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</si>
  <si>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</si>
  <si>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</si>
  <si>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</si>
  <si>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</si>
  <si>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</si>
  <si>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</si>
  <si>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</si>
  <si>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</si>
  <si>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</si>
  <si>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</si>
  <si>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</si>
  <si>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</si>
  <si>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</si>
  <si>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</si>
  <si>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</si>
  <si>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</si>
  <si>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</si>
  <si>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</si>
  <si>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</si>
  <si>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</si>
  <si>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</si>
  <si>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</si>
  <si>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</si>
  <si>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</si>
  <si>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</si>
  <si>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</si>
  <si>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</si>
  <si>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</si>
  <si>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</si>
  <si>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</si>
  <si>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</si>
  <si>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</si>
  <si>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</si>
  <si>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</si>
  <si>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</si>
  <si>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</si>
  <si>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</si>
  <si>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</si>
  <si>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</si>
  <si>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</si>
  <si>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</si>
  <si>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</si>
  <si>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</si>
  <si>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</si>
  <si>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</si>
  <si>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</si>
  <si>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</si>
  <si>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</si>
  <si>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</si>
  <si>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</si>
  <si>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</si>
  <si>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</si>
  <si>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</si>
  <si>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</si>
  <si>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</si>
  <si>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</si>
  <si>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</si>
  <si>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</si>
  <si>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</si>
  <si>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</si>
  <si>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</si>
  <si>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</si>
  <si>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</si>
  <si>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</si>
  <si>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</si>
  <si>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</si>
  <si>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</si>
  <si>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</si>
  <si>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</si>
  <si>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</si>
  <si>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</si>
  <si>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</si>
  <si>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</si>
  <si>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</si>
  <si>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</si>
  <si>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</si>
  <si>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</si>
  <si>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</si>
  <si>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</si>
  <si>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</si>
  <si>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</si>
  <si>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</si>
  <si>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</si>
  <si>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</si>
  <si>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</si>
  <si>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</si>
  <si>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</si>
  <si>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</si>
  <si>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</si>
  <si>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</si>
  <si>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</si>
  <si>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</si>
  <si>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</si>
  <si>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</si>
  <si>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</si>
  <si>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</si>
  <si>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</si>
  <si>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</si>
  <si>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</si>
  <si>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</si>
  <si>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</si>
  <si>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</si>
  <si>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</si>
  <si>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</si>
  <si>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</si>
  <si>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</si>
  <si>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</si>
  <si>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</si>
  <si>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</si>
  <si>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</si>
  <si>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</si>
  <si>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</si>
  <si>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</si>
  <si>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</si>
  <si>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</si>
  <si>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</si>
  <si>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</si>
  <si>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</si>
  <si>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</si>
  <si>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</si>
  <si>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</si>
  <si>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</si>
  <si>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</si>
  <si>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</si>
  <si>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</si>
  <si>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</si>
  <si>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</si>
  <si>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</si>
  <si>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</si>
  <si>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</si>
  <si>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</si>
  <si>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</si>
  <si>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</si>
  <si>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</si>
  <si>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</si>
  <si>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</si>
  <si>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</si>
  <si>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</si>
  <si>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</si>
  <si>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</si>
  <si>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</si>
  <si>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</si>
  <si>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</si>
  <si>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</si>
  <si>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</si>
  <si>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</si>
  <si>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</si>
  <si>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</si>
  <si>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</si>
  <si>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</si>
  <si>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</si>
  <si>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</si>
  <si>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</si>
  <si>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</si>
  <si>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</si>
  <si>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</si>
  <si>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</si>
  <si>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</si>
  <si>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</si>
  <si>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</si>
  <si>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</si>
  <si>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</si>
  <si>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</si>
  <si>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</si>
  <si>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</si>
  <si>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</si>
  <si>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</si>
  <si>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</si>
  <si>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</si>
  <si>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</si>
  <si>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</si>
  <si>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</si>
  <si>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</si>
  <si>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</si>
  <si>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</si>
  <si>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</si>
  <si>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</si>
  <si>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</si>
  <si>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</si>
  <si>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</si>
  <si>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</si>
  <si>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</si>
  <si>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</si>
  <si>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</si>
  <si>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</si>
  <si>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</si>
  <si>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</si>
  <si>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</si>
  <si>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</si>
  <si>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</si>
  <si>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</si>
  <si>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</si>
  <si>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</si>
  <si>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</si>
  <si>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</si>
  <si>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</si>
  <si>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</si>
  <si>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</si>
  <si>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</si>
  <si>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</si>
  <si>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</si>
  <si>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</si>
  <si>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</si>
  <si>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</si>
  <si>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</si>
  <si>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</si>
  <si>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</si>
  <si>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</si>
  <si>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</si>
  <si>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</si>
  <si>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</si>
  <si>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</si>
  <si>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</si>
  <si>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</si>
  <si>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</si>
  <si>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</si>
  <si>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</si>
  <si>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</si>
  <si>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</si>
  <si>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</si>
  <si>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</si>
  <si>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</si>
  <si>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</si>
  <si>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</si>
  <si>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</si>
  <si>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</si>
  <si>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</si>
  <si>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</si>
  <si>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</si>
  <si>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</si>
  <si>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</si>
  <si>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</si>
  <si>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</si>
  <si>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</si>
  <si>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</si>
  <si>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</si>
  <si>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</si>
  <si>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</si>
  <si>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</si>
  <si>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</si>
  <si>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</si>
  <si>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</si>
  <si>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</si>
  <si>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</si>
  <si>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</si>
  <si>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</si>
  <si>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</si>
  <si>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</si>
  <si>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</si>
  <si>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</si>
  <si>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</si>
  <si>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</si>
  <si>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</si>
  <si>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</si>
  <si>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</si>
  <si>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</si>
  <si>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</si>
  <si>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</si>
  <si>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</si>
  <si>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</si>
  <si>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</si>
  <si>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</si>
  <si>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</si>
  <si>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</si>
  <si>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</si>
  <si>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</si>
  <si>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</si>
  <si>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</si>
  <si>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</si>
  <si>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</si>
  <si>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</si>
  <si>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</si>
  <si>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</si>
  <si>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</si>
  <si>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</si>
  <si>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</si>
  <si>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</si>
  <si>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</si>
  <si>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</si>
  <si>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</si>
  <si>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</si>
  <si>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</si>
  <si>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</si>
  <si>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</si>
  <si>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</si>
  <si>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</si>
  <si>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</si>
  <si>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</si>
  <si>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</si>
  <si>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</si>
  <si>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</si>
  <si>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</si>
  <si>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</si>
  <si>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</si>
  <si>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</si>
  <si>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</si>
  <si>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</si>
  <si>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</si>
  <si>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</si>
  <si>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</si>
  <si>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</si>
  <si>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</si>
  <si>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</si>
  <si>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</si>
  <si>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</si>
  <si>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</si>
  <si>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</si>
  <si>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</si>
  <si>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</si>
  <si>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</si>
  <si>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</si>
  <si>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</si>
  <si>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</si>
  <si>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</si>
  <si>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</si>
  <si>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</si>
  <si>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</si>
  <si>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</si>
  <si>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</si>
  <si>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</si>
  <si>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</si>
  <si>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</si>
  <si>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</si>
  <si>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</si>
  <si>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</si>
  <si>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</si>
  <si>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</si>
  <si>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</si>
  <si>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</si>
  <si>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</si>
  <si>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</si>
  <si>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</si>
  <si>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</si>
  <si>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</si>
  <si>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</si>
  <si>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</si>
  <si>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</si>
  <si>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</si>
  <si>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</si>
  <si>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</si>
  <si>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</si>
  <si>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</si>
  <si>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</si>
  <si>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</si>
  <si>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</si>
  <si>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</si>
  <si>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</si>
  <si>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</si>
  <si>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</si>
  <si>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</si>
  <si>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</si>
  <si>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</si>
  <si>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</si>
  <si>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</si>
  <si>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</si>
  <si>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</si>
  <si>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</si>
  <si>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</si>
  <si>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</si>
  <si>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</si>
  <si>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</si>
  <si>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</si>
  <si>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</si>
  <si>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</si>
  <si>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</si>
  <si>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</si>
  <si>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</si>
  <si>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</si>
  <si>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</si>
  <si>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</si>
  <si>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</si>
  <si>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</si>
  <si>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</si>
  <si>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</si>
  <si>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</si>
  <si>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</si>
  <si>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</si>
  <si>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</si>
  <si>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</si>
  <si>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</si>
  <si>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</si>
  <si>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</si>
  <si>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</si>
  <si>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</si>
  <si>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</si>
  <si>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</si>
  <si>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</si>
  <si>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</si>
  <si>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</si>
  <si>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</si>
  <si>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</si>
  <si>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</si>
  <si>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</si>
  <si>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</si>
  <si>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</si>
  <si>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</si>
  <si>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</si>
  <si>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</si>
  <si>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</si>
  <si>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</si>
  <si>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</si>
  <si>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</si>
  <si>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</si>
  <si>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</si>
  <si>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</si>
  <si>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</si>
  <si>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</si>
  <si>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</si>
  <si>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</si>
  <si>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</si>
  <si>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</si>
  <si>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</si>
  <si>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</si>
  <si>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</si>
  <si>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</si>
  <si>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</si>
  <si>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</si>
  <si>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</si>
  <si>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</si>
  <si>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</si>
  <si>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</si>
  <si>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</si>
  <si>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</si>
  <si>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</si>
  <si>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</si>
  <si>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</si>
  <si>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</si>
  <si>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</si>
  <si>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</si>
  <si>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</si>
  <si>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</si>
  <si>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</si>
  <si>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</si>
  <si>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</si>
  <si>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</si>
  <si>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</si>
  <si>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</si>
  <si>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</si>
  <si>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</si>
  <si>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</si>
  <si>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</si>
  <si>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</si>
  <si>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</si>
  <si>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</si>
  <si>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</si>
  <si>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</si>
  <si>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</si>
  <si>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</si>
  <si>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</si>
  <si>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</si>
  <si>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</si>
  <si>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</si>
  <si>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</si>
  <si>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</si>
  <si>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</si>
  <si>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</si>
  <si>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</si>
  <si>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</si>
  <si>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</si>
  <si>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</si>
  <si>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</si>
  <si>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</si>
  <si>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</si>
  <si>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</si>
  <si>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</si>
  <si>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</si>
  <si>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</si>
  <si>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</si>
  <si>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</si>
  <si>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</si>
  <si>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</si>
  <si>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</si>
  <si>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</si>
  <si>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</si>
  <si>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</si>
  <si>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</si>
  <si>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</si>
  <si>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</si>
  <si>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</si>
  <si>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</si>
  <si>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</si>
  <si>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</si>
  <si>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</si>
  <si>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</si>
  <si>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</si>
  <si>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</si>
  <si>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</si>
  <si>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</si>
  <si>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</si>
  <si>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</si>
  <si>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</si>
  <si>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</si>
  <si>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</si>
  <si>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</si>
  <si>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</si>
  <si>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</si>
  <si>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</si>
  <si>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</si>
  <si>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</si>
  <si>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</si>
  <si>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</si>
  <si>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</si>
  <si>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</si>
  <si>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</si>
  <si>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</si>
  <si>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</si>
  <si>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</si>
  <si>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</si>
  <si>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</si>
  <si>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</si>
  <si>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</si>
  <si>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</si>
  <si>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</si>
  <si>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</si>
  <si>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</si>
  <si>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</si>
  <si>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</si>
  <si>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</si>
  <si>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</si>
  <si>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</si>
  <si>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</si>
  <si>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</si>
  <si>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</si>
  <si>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</si>
  <si>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</si>
  <si>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</si>
  <si>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</si>
  <si>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</si>
  <si>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</si>
  <si>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</si>
  <si>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</si>
  <si>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</si>
  <si>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</si>
  <si>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</si>
  <si>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</si>
  <si>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</si>
  <si>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</si>
  <si>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</si>
  <si>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</si>
  <si>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</si>
  <si>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</si>
  <si>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</si>
  <si>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</si>
  <si>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</si>
  <si>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</si>
  <si>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</si>
  <si>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</si>
  <si>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</si>
  <si>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</si>
  <si>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</si>
  <si>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</si>
  <si>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</si>
  <si>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</si>
  <si>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</si>
  <si>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</si>
  <si>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</si>
  <si>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</si>
  <si>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</si>
  <si>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</si>
  <si>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</si>
  <si>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</si>
  <si>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</si>
  <si>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</si>
  <si>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</si>
  <si>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</si>
  <si>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</si>
  <si>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</si>
  <si>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</si>
  <si>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</si>
  <si>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</si>
  <si>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</si>
  <si>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</si>
  <si>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</si>
  <si>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</si>
  <si>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</si>
  <si>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</si>
  <si>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</si>
  <si>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</si>
  <si>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</si>
  <si>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</si>
  <si>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</si>
  <si>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</si>
  <si>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</si>
  <si>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</si>
  <si>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</si>
  <si>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</si>
  <si>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</si>
  <si>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</si>
  <si>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</si>
  <si>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</si>
  <si>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</si>
  <si>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</si>
  <si>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</si>
  <si>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</si>
  <si>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</si>
  <si>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</si>
  <si>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</si>
  <si>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</si>
  <si>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</si>
  <si>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</si>
  <si>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</si>
  <si>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</si>
  <si>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</si>
  <si>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</si>
  <si>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</si>
  <si>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</si>
  <si>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</si>
  <si>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</si>
  <si>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</si>
  <si>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</si>
  <si>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</si>
  <si>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</si>
  <si>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</si>
  <si>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</si>
  <si>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</si>
  <si>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</si>
  <si>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</si>
  <si>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</si>
  <si>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</si>
  <si>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</si>
  <si>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</si>
  <si>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</si>
  <si>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</si>
  <si>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</si>
  <si>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</si>
  <si>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</si>
  <si>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</si>
  <si>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</si>
  <si>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</si>
  <si>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</si>
  <si>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</si>
  <si>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</si>
  <si>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</si>
  <si>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</si>
  <si>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</si>
  <si>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</si>
  <si>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</si>
  <si>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</si>
  <si>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</si>
  <si>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</si>
  <si>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</si>
  <si>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</si>
  <si>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</si>
  <si>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</si>
  <si>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</si>
  <si>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</si>
  <si>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</si>
  <si>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</si>
  <si>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</si>
  <si>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</si>
  <si>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</si>
  <si>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</si>
  <si>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</si>
  <si>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</si>
  <si>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</si>
  <si>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</si>
  <si>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</si>
  <si>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</si>
  <si>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</si>
  <si>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</si>
  <si>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</si>
  <si>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</si>
  <si>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</si>
  <si>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</si>
  <si>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</si>
  <si>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</si>
  <si>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</si>
  <si>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</si>
  <si>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</si>
  <si>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</si>
  <si>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</si>
  <si>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</si>
  <si>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</si>
  <si>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</si>
  <si>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</si>
  <si>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</si>
  <si>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</si>
  <si>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</si>
  <si>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</si>
  <si>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</si>
  <si>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</si>
  <si>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</si>
  <si>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</si>
  <si>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</si>
  <si>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</si>
  <si>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</si>
  <si>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</si>
  <si>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</si>
  <si>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</si>
  <si>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</si>
  <si>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</si>
  <si>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</si>
  <si>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</si>
  <si>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</si>
  <si>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</si>
  <si>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</si>
  <si>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</si>
  <si>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</si>
  <si>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</si>
  <si>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</si>
  <si>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</si>
  <si>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</si>
  <si>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</si>
  <si>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</si>
  <si>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</si>
  <si>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</si>
  <si>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</si>
  <si>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</si>
  <si>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</si>
  <si>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</si>
  <si>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</si>
  <si>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</si>
  <si>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</si>
  <si>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</si>
  <si>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</si>
  <si>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</si>
  <si>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</si>
  <si>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</si>
  <si>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</si>
  <si>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</si>
  <si>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</si>
  <si>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</si>
  <si>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</si>
  <si>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</si>
  <si>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</si>
  <si>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</si>
  <si>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</si>
  <si>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</si>
  <si>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</si>
  <si>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</si>
  <si>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</si>
  <si>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</si>
  <si>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</si>
  <si>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</si>
  <si>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</si>
  <si>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</si>
  <si>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</si>
  <si>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</si>
  <si>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</si>
  <si>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</si>
  <si>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</si>
  <si>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</si>
  <si>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</si>
  <si>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</si>
  <si>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</si>
  <si>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</si>
  <si>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</si>
  <si>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</si>
  <si>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</si>
  <si>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</si>
  <si>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</si>
  <si>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</si>
  <si>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</si>
  <si>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</si>
  <si>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</si>
  <si>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</si>
  <si>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</si>
  <si>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</si>
  <si>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</si>
  <si>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</si>
  <si>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</si>
  <si>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</si>
  <si>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</si>
  <si>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</si>
  <si>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</si>
  <si>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</si>
  <si>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</si>
  <si>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</si>
  <si>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</si>
  <si>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</si>
  <si>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</si>
  <si>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</si>
  <si>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</si>
  <si>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</si>
  <si>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</si>
  <si>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</si>
  <si>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</si>
  <si>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</si>
  <si>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</si>
  <si>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</si>
  <si>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</si>
  <si>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</si>
  <si>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</si>
  <si>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</si>
  <si>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</si>
  <si>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</si>
  <si>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</si>
  <si>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</si>
  <si>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</si>
  <si>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</si>
  <si>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</si>
  <si>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</si>
  <si>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</si>
  <si>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</si>
  <si>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</si>
  <si>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</si>
  <si>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</si>
  <si>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</si>
  <si>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</si>
  <si>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</si>
  <si>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</si>
  <si>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</si>
  <si>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</si>
  <si>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</si>
  <si>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</si>
  <si>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</si>
  <si>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</si>
  <si>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</si>
  <si>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</si>
  <si>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</si>
  <si>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</si>
  <si>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</si>
  <si>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</si>
  <si>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</si>
  <si>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</si>
  <si>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</si>
  <si>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</si>
  <si>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</si>
  <si>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</si>
  <si>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</si>
  <si>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</si>
  <si>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</si>
  <si>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</si>
  <si>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</si>
  <si>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</si>
  <si>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</si>
  <si>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</si>
  <si>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</si>
  <si>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</si>
  <si>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</si>
  <si>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</si>
  <si>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</si>
  <si>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</si>
  <si>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</si>
  <si>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</si>
  <si>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</si>
  <si>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</si>
  <si>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</si>
  <si>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</si>
  <si>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</si>
  <si>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</si>
  <si>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</si>
  <si>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</si>
  <si>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</si>
  <si>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</si>
  <si>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</si>
  <si>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</si>
  <si>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</si>
  <si>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</si>
  <si>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</si>
  <si>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</si>
  <si>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</si>
  <si>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</si>
  <si>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</si>
  <si>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</si>
  <si>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</si>
  <si>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</si>
  <si>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</si>
  <si>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</si>
  <si>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</si>
  <si>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</si>
  <si>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</si>
  <si>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</si>
  <si>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</si>
  <si>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</si>
  <si>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</si>
  <si>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</si>
  <si>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</si>
  <si>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</si>
  <si>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</si>
  <si>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</si>
  <si>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</si>
  <si>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</si>
  <si>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</si>
  <si>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</si>
  <si>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</si>
  <si>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</si>
  <si>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</si>
  <si>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</si>
  <si>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</si>
  <si>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</si>
  <si>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</si>
  <si>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</si>
  <si>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</si>
  <si>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</si>
  <si>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</si>
  <si>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</si>
  <si>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</si>
  <si>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</si>
  <si>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</si>
  <si>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</si>
  <si>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</si>
  <si>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</si>
  <si>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</si>
  <si>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</si>
  <si>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</si>
  <si>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</si>
  <si>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</si>
  <si>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</si>
  <si>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</si>
  <si>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</si>
  <si>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</si>
  <si>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</si>
  <si>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</si>
  <si>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</si>
  <si>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</si>
  <si>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</si>
  <si>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</si>
  <si>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</si>
  <si>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</si>
  <si>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</si>
  <si>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</si>
  <si>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</si>
  <si>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</si>
  <si>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</si>
  <si>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</si>
  <si>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</si>
  <si>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</si>
  <si>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</si>
  <si>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</si>
  <si>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</si>
  <si>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</si>
  <si>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</si>
  <si>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</si>
  <si>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</si>
  <si>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</si>
  <si>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</si>
  <si>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</si>
  <si>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</si>
  <si>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</si>
  <si>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</si>
  <si>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</si>
  <si>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</si>
  <si>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</si>
  <si>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</si>
  <si>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</si>
  <si>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</si>
  <si>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</si>
  <si>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</si>
  <si>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</si>
  <si>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</si>
  <si>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</si>
  <si>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</si>
  <si>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</si>
  <si>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</si>
  <si>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</si>
  <si>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</si>
  <si>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</si>
  <si>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</si>
  <si>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</si>
  <si>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</si>
  <si>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</si>
  <si>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</si>
  <si>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</si>
  <si>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</si>
  <si>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</si>
  <si>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</si>
  <si>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</si>
  <si>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</si>
  <si>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</si>
  <si>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</si>
  <si>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</si>
  <si>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</si>
  <si>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</si>
  <si>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</si>
  <si>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</si>
  <si>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</si>
  <si>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</si>
  <si>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</si>
  <si>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</si>
  <si>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</si>
  <si>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</si>
  <si>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</si>
  <si>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</si>
  <si>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</si>
  <si>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</si>
  <si>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</si>
  <si>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</si>
  <si>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</si>
  <si>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</si>
  <si>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</si>
  <si>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</si>
  <si>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</si>
  <si>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</si>
  <si>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</si>
  <si>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</si>
  <si>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</si>
  <si>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</si>
  <si>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</si>
  <si>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</si>
  <si>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</si>
  <si>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</si>
  <si>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</si>
  <si>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</si>
  <si>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</si>
  <si>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</si>
  <si>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</si>
  <si>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</si>
  <si>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</si>
  <si>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</si>
  <si>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</si>
  <si>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</si>
  <si>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</si>
  <si>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</si>
  <si>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</si>
  <si>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</si>
  <si>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</si>
  <si>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</si>
  <si>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</si>
  <si>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</si>
  <si>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</si>
  <si>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</si>
  <si>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</si>
  <si>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</si>
  <si>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</si>
  <si>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</si>
  <si>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</si>
  <si>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</si>
  <si>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</si>
  <si>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</si>
  <si>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</si>
  <si>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</si>
  <si>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</si>
  <si>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</si>
  <si>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</si>
  <si>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</si>
  <si>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</si>
  <si>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</si>
  <si>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</si>
  <si>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</si>
  <si>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</si>
  <si>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</si>
  <si>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</si>
  <si>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</si>
  <si>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</si>
  <si>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</si>
  <si>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</si>
  <si>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</si>
  <si>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</si>
  <si>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</si>
  <si>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</si>
  <si>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</si>
  <si>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</si>
  <si>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</si>
  <si>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</si>
  <si>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</si>
  <si>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</si>
  <si>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</si>
  <si>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</si>
  <si>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</si>
  <si>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</si>
  <si>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</si>
  <si>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</si>
  <si>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</si>
  <si>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</si>
  <si>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</si>
  <si>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</si>
  <si>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</si>
  <si>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</si>
  <si>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</si>
  <si>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</si>
  <si>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</si>
  <si>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</si>
  <si>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</si>
  <si>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</si>
  <si>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</si>
  <si>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</si>
  <si>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</si>
  <si>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</si>
  <si>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</si>
  <si>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</si>
  <si>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</si>
  <si>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</si>
  <si>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</si>
  <si>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</si>
  <si>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</si>
  <si>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</si>
  <si>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</si>
  <si>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</si>
  <si>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</si>
  <si>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</si>
  <si>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</si>
  <si>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</si>
  <si>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</si>
  <si>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</si>
  <si>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</si>
  <si>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</si>
  <si>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</si>
  <si>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</si>
  <si>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</si>
  <si>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</si>
  <si>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</si>
  <si>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</si>
  <si>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</si>
  <si>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</si>
  <si>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</si>
  <si>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</si>
  <si>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</si>
  <si>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</si>
  <si>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</si>
  <si>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</si>
  <si>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</si>
  <si>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</si>
  <si>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</si>
  <si>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</si>
  <si>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</si>
  <si>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</si>
  <si>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</si>
  <si>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</si>
  <si>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</si>
  <si>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</si>
  <si>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</si>
  <si>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</si>
  <si>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</si>
  <si>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</si>
  <si>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</si>
  <si>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</si>
  <si>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</si>
  <si>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</si>
  <si>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</si>
  <si>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</si>
  <si>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</si>
  <si>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</si>
  <si>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</si>
  <si>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</si>
  <si>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</si>
  <si>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</si>
  <si>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</si>
  <si>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</si>
  <si>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</si>
  <si>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</si>
  <si>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</si>
  <si>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</si>
  <si>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</si>
  <si>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</si>
  <si>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</si>
  <si>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</si>
  <si>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</si>
  <si>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</si>
  <si>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</si>
  <si>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</si>
  <si>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</si>
  <si>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</si>
  <si>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</si>
  <si>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</si>
  <si>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</si>
  <si>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</si>
  <si>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</si>
  <si>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</si>
  <si>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</si>
  <si>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</si>
  <si>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</si>
  <si>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</si>
  <si>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</si>
  <si>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</si>
  <si>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</si>
  <si>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</si>
  <si>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</si>
  <si>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</si>
  <si>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</si>
  <si>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</si>
  <si>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</si>
  <si>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</si>
  <si>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</si>
  <si>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</si>
  <si>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</si>
  <si>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</si>
  <si>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</si>
  <si>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</si>
  <si>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</si>
  <si>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</si>
  <si>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</si>
  <si>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</si>
  <si>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</si>
  <si>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</si>
  <si>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</si>
  <si>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</si>
  <si>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</si>
  <si>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</si>
  <si>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</si>
  <si>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</si>
  <si>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</si>
  <si>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</si>
  <si>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</si>
  <si>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</si>
  <si>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</si>
  <si>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</si>
  <si>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</si>
  <si>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</si>
  <si>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</si>
  <si>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</si>
  <si>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</si>
  <si>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</si>
  <si>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</si>
  <si>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</si>
  <si>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</si>
  <si>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</si>
  <si>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</si>
  <si>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</si>
  <si>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</si>
  <si>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</si>
  <si>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</si>
  <si>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</si>
  <si>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</si>
  <si>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</si>
  <si>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</si>
  <si>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</si>
  <si>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</si>
  <si>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</si>
  <si>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</si>
  <si>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</si>
  <si>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</si>
  <si>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</si>
  <si>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</si>
  <si>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</si>
  <si>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</si>
  <si>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</si>
  <si>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</si>
  <si>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</si>
  <si>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</si>
  <si>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</si>
  <si>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</si>
  <si>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</si>
  <si>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</si>
  <si>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</si>
  <si>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</si>
  <si>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</si>
  <si>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</si>
  <si>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</si>
  <si>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</si>
  <si>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</si>
  <si>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</si>
  <si>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</si>
  <si>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</si>
  <si>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</si>
  <si>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</si>
  <si>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</si>
  <si>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</si>
  <si>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</si>
  <si>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</si>
  <si>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</si>
  <si>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</si>
  <si>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</si>
  <si>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</si>
  <si>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</si>
  <si>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</si>
  <si>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</si>
  <si>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</si>
  <si>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</si>
  <si>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</si>
  <si>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</si>
  <si>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</si>
  <si>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</si>
  <si>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</si>
  <si>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</si>
  <si>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</si>
  <si>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</si>
  <si>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</si>
  <si>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</si>
  <si>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</si>
  <si>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</si>
  <si>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</si>
  <si>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</si>
  <si>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</si>
  <si>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</si>
  <si>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</si>
  <si>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</si>
  <si>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</si>
  <si>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</si>
  <si>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</si>
  <si>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</si>
  <si>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</si>
  <si>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</si>
  <si>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</si>
  <si>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</si>
  <si>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</si>
  <si>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</si>
  <si>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</si>
  <si>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</si>
  <si>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</si>
  <si>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</si>
  <si>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</si>
  <si>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</si>
  <si>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</si>
  <si>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</si>
  <si>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</si>
  <si>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</si>
  <si>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</si>
  <si>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</si>
  <si>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</si>
  <si>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</si>
  <si>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</si>
  <si>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</si>
  <si>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</si>
  <si>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</si>
  <si>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</si>
  <si>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</si>
  <si>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</si>
  <si>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</si>
  <si>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</si>
  <si>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</si>
  <si>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</si>
  <si>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</si>
  <si>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</si>
  <si>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</si>
  <si>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</si>
  <si>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</si>
  <si>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</si>
  <si>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</si>
  <si>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</si>
  <si>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</si>
  <si>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</si>
  <si>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</si>
  <si>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</si>
  <si>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</si>
  <si>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</si>
  <si>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</si>
  <si>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</si>
  <si>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</si>
  <si>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</si>
  <si>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</si>
  <si>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</si>
  <si>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</si>
  <si>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</si>
  <si>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</si>
  <si>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</si>
  <si>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</si>
  <si>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</si>
  <si>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</si>
  <si>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</si>
  <si>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</si>
  <si>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</si>
  <si>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</si>
  <si>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</si>
  <si>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</si>
  <si>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</si>
  <si>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</si>
  <si>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</si>
  <si>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</si>
  <si>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</si>
  <si>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</si>
  <si>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</si>
  <si>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</si>
  <si>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</si>
  <si>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</si>
  <si>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</si>
  <si>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</si>
  <si>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</si>
  <si>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</si>
  <si>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</si>
  <si>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</si>
  <si>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</si>
  <si>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</si>
  <si>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</si>
  <si>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</si>
  <si>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</si>
  <si>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</si>
  <si>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</si>
  <si>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</si>
  <si>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</si>
  <si>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</si>
  <si>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</si>
  <si>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</si>
  <si>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</si>
  <si>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</si>
  <si>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</si>
  <si>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</si>
  <si>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</si>
  <si>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</si>
  <si>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</si>
  <si>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</si>
  <si>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</si>
  <si>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</si>
  <si>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</si>
  <si>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</si>
  <si>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</si>
  <si>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</si>
  <si>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</si>
  <si>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</si>
  <si>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</si>
  <si>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</si>
  <si>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</si>
  <si>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</si>
  <si>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</si>
  <si>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</si>
  <si>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</si>
  <si>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</si>
  <si>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</si>
  <si>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</si>
  <si>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</si>
  <si>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</si>
  <si>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</si>
  <si>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</si>
  <si>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</si>
  <si>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</si>
  <si>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</si>
  <si>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</si>
  <si>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</si>
  <si>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</si>
  <si>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</si>
  <si>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</si>
  <si>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</si>
  <si>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</si>
  <si>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</si>
  <si>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</si>
  <si>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</si>
  <si>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</si>
  <si>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</si>
  <si>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</si>
  <si>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</si>
  <si>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</si>
  <si>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</si>
  <si>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</si>
  <si>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</si>
  <si>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</si>
  <si>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</si>
  <si>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</si>
  <si>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</si>
  <si>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</si>
  <si>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</si>
  <si>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</si>
  <si>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</si>
  <si>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</si>
  <si>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</si>
  <si>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</si>
  <si>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</si>
  <si>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</si>
  <si>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</si>
  <si>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</si>
  <si>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</si>
  <si>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</si>
  <si>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</si>
  <si>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</si>
  <si>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</si>
  <si>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</si>
  <si>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</si>
  <si>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</si>
  <si>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</si>
  <si>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</si>
  <si>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</si>
  <si>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</si>
  <si>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</si>
  <si>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</si>
  <si>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</si>
  <si>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</si>
  <si>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</si>
  <si>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</si>
  <si>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</si>
  <si>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</si>
  <si>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</si>
  <si>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</si>
  <si>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</si>
  <si>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</si>
  <si>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</si>
  <si>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</si>
  <si>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</si>
  <si>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</si>
  <si>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</si>
  <si>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</si>
  <si>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</si>
  <si>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</si>
  <si>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</si>
  <si>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</si>
  <si>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</si>
  <si>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</si>
  <si>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</si>
  <si>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</si>
  <si>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</si>
  <si>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</si>
  <si>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</si>
  <si>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</si>
  <si>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</si>
  <si>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</si>
  <si>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</si>
  <si>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</si>
  <si>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</si>
  <si>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</si>
  <si>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</si>
  <si>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</si>
  <si>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</si>
  <si>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</si>
  <si>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</si>
  <si>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</si>
  <si>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</si>
  <si>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</si>
  <si>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</si>
  <si>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</si>
  <si>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</si>
  <si>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</si>
  <si>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</si>
  <si>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</si>
  <si>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</si>
  <si>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</si>
  <si>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</si>
  <si>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</si>
  <si>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</si>
  <si>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</si>
  <si>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</si>
  <si>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</si>
  <si>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</si>
  <si>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</si>
  <si>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</si>
  <si>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</si>
  <si>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</si>
  <si>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</si>
  <si>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</si>
  <si>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</si>
  <si>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</si>
  <si>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</si>
  <si>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</si>
  <si>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</si>
  <si>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</si>
  <si>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</si>
  <si>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</si>
  <si>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</si>
  <si>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</si>
  <si>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</si>
  <si>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</si>
  <si>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</si>
  <si>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</si>
  <si>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</si>
  <si>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</si>
  <si>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</si>
  <si>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</si>
  <si>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</si>
  <si>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</si>
  <si>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</si>
  <si>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</si>
  <si>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</si>
  <si>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</si>
  <si>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</si>
  <si>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</si>
  <si>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</si>
  <si>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</si>
  <si>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</si>
  <si>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</si>
  <si>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</si>
  <si>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</si>
  <si>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</si>
  <si>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</si>
  <si>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</si>
  <si>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</si>
  <si>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</si>
  <si>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</si>
  <si>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</si>
  <si>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</si>
  <si>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</si>
  <si>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</si>
  <si>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</si>
  <si>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</si>
  <si>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</si>
  <si>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</si>
  <si>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</si>
  <si>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</si>
  <si>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</si>
  <si>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</si>
  <si>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</si>
  <si>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</si>
  <si>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</si>
  <si>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</si>
  <si>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</si>
  <si>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</si>
  <si>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</si>
  <si>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</si>
  <si>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</si>
  <si>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</si>
  <si>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</si>
  <si>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</si>
  <si>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</si>
  <si>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</si>
  <si>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</si>
  <si>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</si>
  <si>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</si>
  <si>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</si>
  <si>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</si>
  <si>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</si>
  <si>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</si>
  <si>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</si>
  <si>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</si>
  <si>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</si>
  <si>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</si>
  <si>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</si>
  <si>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</si>
  <si>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</si>
  <si>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</si>
  <si>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</si>
  <si>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</si>
  <si>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</si>
  <si>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</si>
  <si>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</si>
  <si>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</si>
  <si>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</si>
  <si>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</si>
  <si>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</si>
  <si>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</si>
  <si>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</si>
  <si>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</si>
  <si>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</si>
  <si>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</si>
  <si>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</si>
  <si>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</si>
  <si>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</si>
  <si>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</si>
  <si>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</si>
  <si>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</si>
  <si>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</si>
  <si>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</si>
  <si>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</si>
  <si>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</si>
  <si>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</si>
  <si>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</si>
  <si>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</si>
  <si>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</si>
  <si>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</si>
  <si>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</si>
  <si>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</si>
  <si>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</si>
  <si>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</si>
  <si>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</si>
  <si>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</si>
  <si>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</si>
  <si>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</si>
  <si>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</si>
  <si>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</si>
  <si>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</si>
  <si>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</si>
  <si>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</si>
  <si>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</si>
  <si>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</si>
  <si>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</si>
  <si>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</si>
  <si>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</si>
  <si>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</si>
  <si>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</si>
  <si>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</si>
  <si>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</si>
  <si>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</si>
  <si>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</si>
  <si>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</si>
  <si>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</si>
  <si>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</si>
  <si>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</si>
  <si>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</si>
  <si>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</si>
  <si>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</si>
  <si>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</si>
  <si>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</si>
  <si>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</si>
  <si>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</si>
  <si>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</si>
  <si>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</si>
  <si>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</si>
  <si>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</si>
  <si>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</si>
  <si>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</si>
  <si>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</si>
  <si>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</si>
  <si>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</si>
  <si>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</si>
  <si>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</si>
  <si>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</si>
  <si>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</si>
  <si>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</si>
  <si>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</si>
  <si>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</si>
  <si>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</si>
  <si>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</si>
  <si>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</si>
  <si>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</si>
  <si>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</si>
  <si>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</si>
  <si>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</si>
  <si>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</si>
  <si>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</si>
  <si>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</si>
  <si>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</si>
  <si>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</si>
  <si>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</si>
  <si>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</si>
  <si>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</si>
  <si>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</si>
  <si>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</si>
  <si>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</si>
  <si>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</si>
  <si>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</si>
  <si>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</si>
  <si>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</si>
  <si>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</si>
  <si>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</si>
  <si>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</si>
  <si>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</si>
  <si>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</si>
  <si>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</si>
  <si>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</si>
  <si>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</si>
  <si>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</si>
  <si>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</si>
  <si>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</si>
  <si>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</si>
  <si>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</si>
  <si>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</si>
  <si>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</si>
  <si>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</si>
  <si>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</si>
  <si>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</si>
  <si>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</si>
  <si>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</si>
  <si>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</si>
  <si>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</si>
  <si>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</si>
  <si>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</si>
  <si>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</si>
  <si>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</si>
  <si>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</si>
  <si>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</si>
  <si>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</si>
  <si>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</si>
  <si>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</si>
  <si>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</si>
  <si>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</si>
  <si>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</si>
  <si>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</si>
  <si>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</si>
  <si>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</si>
  <si>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</si>
  <si>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</si>
  <si>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</si>
  <si>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</si>
  <si>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</si>
  <si>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</si>
  <si>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</si>
  <si>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</si>
  <si>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</si>
  <si>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</si>
  <si>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</si>
  <si>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</si>
  <si>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</si>
  <si>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</si>
  <si>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</si>
  <si>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</si>
  <si>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</si>
  <si>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</si>
  <si>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</si>
  <si>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</si>
  <si>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</si>
  <si>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</si>
  <si>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</si>
  <si>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</si>
  <si>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</si>
  <si>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</si>
  <si>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</si>
  <si>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</si>
  <si>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</si>
  <si>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</si>
  <si>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</si>
  <si>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</si>
  <si>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</si>
  <si>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</si>
  <si>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</si>
  <si>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</si>
  <si>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</si>
  <si>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</si>
  <si>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</si>
  <si>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</si>
  <si>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</si>
  <si>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</si>
  <si>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</si>
  <si>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</si>
  <si>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</si>
  <si>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</si>
  <si>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</si>
  <si>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</si>
  <si>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</si>
  <si>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</si>
  <si>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</si>
  <si>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</si>
  <si>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</si>
  <si>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</si>
  <si>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</si>
  <si>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</si>
  <si>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</si>
  <si>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</si>
  <si>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</si>
  <si>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</si>
  <si>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</si>
  <si>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</si>
  <si>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</si>
  <si>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</si>
  <si>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</si>
  <si>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</si>
  <si>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</si>
  <si>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</si>
  <si>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</si>
  <si>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</si>
  <si>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</si>
  <si>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</si>
  <si>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</si>
  <si>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</si>
  <si>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</si>
  <si>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</si>
  <si>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</si>
  <si>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</si>
  <si>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</si>
  <si>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</si>
  <si>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</si>
  <si>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</si>
  <si>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</si>
  <si>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</si>
  <si>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</si>
  <si>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</si>
  <si>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</si>
  <si>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</si>
  <si>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</si>
  <si>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</si>
  <si>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</si>
  <si>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</si>
  <si>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</si>
  <si>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</si>
  <si>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</si>
  <si>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</si>
  <si>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</si>
  <si>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</si>
  <si>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</si>
  <si>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</si>
  <si>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</si>
  <si>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</si>
  <si>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</si>
  <si>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</si>
  <si>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</si>
  <si>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</si>
  <si>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</si>
  <si>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</si>
  <si>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</si>
  <si>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</si>
  <si>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</si>
  <si>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</si>
  <si>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</si>
  <si>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</si>
  <si>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</si>
  <si>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</si>
  <si>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</si>
  <si>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</si>
  <si>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</si>
  <si>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</si>
  <si>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</si>
  <si>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</si>
  <si>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</si>
  <si>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</si>
  <si>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</si>
  <si>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</si>
  <si>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</si>
  <si>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</si>
  <si>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</si>
  <si>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</si>
  <si>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</si>
  <si>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</si>
  <si>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</si>
  <si>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</si>
  <si>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</si>
  <si>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</si>
  <si>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</si>
  <si>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</si>
  <si>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</si>
  <si>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</si>
  <si>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</si>
  <si>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</si>
  <si>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</si>
  <si>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</si>
  <si>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</si>
  <si>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</si>
  <si>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</si>
  <si>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</si>
  <si>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</si>
  <si>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</si>
  <si>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</si>
  <si>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</si>
  <si>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</si>
  <si>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</si>
  <si>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</si>
  <si>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</si>
  <si>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</si>
  <si>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</si>
  <si>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</si>
  <si>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</si>
  <si>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</si>
  <si>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</si>
  <si>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</si>
  <si>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</si>
  <si>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</si>
  <si>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</si>
  <si>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</si>
  <si>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</si>
  <si>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</si>
  <si>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</si>
  <si>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</si>
  <si>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</si>
  <si>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</si>
  <si>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</si>
  <si>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</si>
  <si>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</si>
  <si>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</si>
  <si>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</si>
  <si>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</si>
  <si>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</si>
  <si>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</si>
  <si>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</si>
  <si>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</si>
  <si>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</si>
  <si>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</si>
  <si>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</si>
  <si>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</si>
  <si>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</si>
  <si>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</si>
  <si>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</si>
  <si>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</si>
  <si>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</si>
  <si>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</si>
  <si>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</si>
  <si>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</si>
  <si>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</si>
  <si>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</si>
  <si>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</si>
  <si>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</si>
  <si>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</si>
  <si>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</si>
  <si>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</si>
  <si>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</si>
  <si>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</si>
  <si>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</si>
  <si>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</si>
  <si>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</si>
  <si>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</si>
  <si>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</si>
  <si>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</si>
  <si>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</si>
  <si>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</si>
  <si>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</si>
  <si>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</si>
  <si>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</si>
  <si>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</si>
  <si>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</si>
  <si>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</si>
  <si>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</si>
  <si>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</si>
  <si>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</si>
  <si>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</si>
  <si>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</si>
  <si>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</si>
  <si>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</si>
  <si>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</si>
  <si>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</si>
  <si>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</si>
  <si>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</si>
  <si>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</si>
  <si>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</si>
  <si>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</si>
  <si>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</si>
  <si>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</si>
  <si>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</si>
  <si>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</si>
  <si>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</si>
  <si>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</si>
  <si>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</si>
  <si>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</si>
  <si>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</si>
  <si>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</si>
  <si>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</si>
  <si>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</si>
  <si>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</si>
  <si>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</si>
  <si>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</si>
  <si>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</si>
  <si>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</si>
  <si>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</si>
  <si>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</si>
  <si>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</si>
  <si>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</si>
  <si>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</si>
  <si>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</si>
  <si>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</si>
  <si>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</si>
  <si>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</si>
  <si>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</si>
  <si>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</si>
  <si>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</si>
  <si>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</si>
  <si>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</si>
  <si>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</si>
  <si>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</si>
  <si>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</si>
  <si>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</si>
  <si>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</si>
  <si>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</si>
  <si>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</si>
  <si>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</si>
  <si>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</si>
  <si>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</si>
  <si>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</si>
  <si>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</si>
  <si>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</si>
  <si>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</si>
  <si>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</si>
  <si>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</si>
  <si>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</si>
  <si>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</si>
  <si>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</si>
  <si>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</si>
  <si>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</si>
  <si>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</si>
  <si>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</si>
  <si>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</si>
  <si>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</si>
  <si>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</si>
  <si>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</si>
  <si>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</si>
  <si>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</si>
  <si>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</si>
  <si>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</si>
  <si>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</si>
  <si>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</si>
  <si>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</si>
  <si>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</si>
  <si>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</si>
  <si>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</si>
  <si>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</si>
  <si>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</si>
  <si>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</si>
  <si>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</si>
  <si>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</si>
  <si>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</si>
  <si>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</si>
  <si>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</si>
  <si>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</si>
  <si>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</si>
  <si>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</si>
  <si>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</si>
  <si>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</si>
  <si>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</si>
  <si>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</si>
  <si>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</si>
  <si>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</si>
  <si>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</si>
  <si>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</si>
  <si>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</si>
  <si>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</si>
  <si>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</si>
  <si>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</si>
  <si>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</si>
  <si>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</si>
  <si>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</si>
  <si>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</si>
  <si>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</si>
  <si>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</si>
  <si>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</si>
  <si>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</si>
  <si>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</si>
  <si>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</si>
  <si>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</si>
  <si>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</si>
  <si>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</si>
  <si>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</si>
  <si>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</si>
  <si>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</si>
  <si>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</si>
  <si>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</si>
  <si>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</si>
  <si>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</si>
  <si>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</si>
  <si>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</si>
  <si>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</si>
  <si>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</si>
  <si>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</si>
  <si>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</si>
  <si>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</si>
  <si>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</si>
  <si>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</si>
  <si>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</si>
  <si>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</si>
  <si>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</si>
  <si>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</si>
  <si>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</si>
  <si>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</si>
  <si>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</si>
  <si>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</si>
  <si>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</si>
  <si>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</si>
  <si>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</si>
  <si>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</si>
  <si>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</si>
  <si>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</si>
  <si>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</si>
  <si>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</si>
  <si>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</si>
  <si>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</si>
  <si>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</si>
  <si>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</si>
  <si>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</si>
  <si>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</si>
  <si>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</si>
  <si>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</si>
  <si>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</si>
  <si>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</si>
  <si>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</si>
  <si>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</si>
  <si>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</si>
  <si>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</si>
  <si>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</si>
  <si>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</si>
  <si>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</si>
  <si>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</si>
  <si>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</si>
  <si>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</si>
  <si>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</si>
  <si>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</si>
  <si>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</si>
  <si>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</si>
  <si>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</si>
  <si>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</si>
  <si>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</si>
  <si>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</si>
  <si>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</si>
  <si>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</si>
  <si>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</si>
  <si>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</si>
  <si>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</si>
  <si>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</si>
  <si>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</si>
  <si>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</si>
  <si>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</si>
  <si>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</si>
  <si>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</si>
  <si>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</si>
  <si>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</si>
  <si>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</si>
  <si>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</si>
  <si>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</si>
  <si>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</si>
  <si>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</si>
  <si>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</si>
  <si>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</si>
  <si>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</si>
  <si>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</si>
  <si>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</si>
  <si>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</si>
  <si>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</si>
  <si>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</si>
  <si>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</si>
  <si>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</si>
  <si>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</si>
  <si>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</si>
  <si>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</si>
  <si>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</si>
  <si>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</si>
  <si>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</si>
  <si>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</si>
  <si>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</si>
  <si>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</si>
  <si>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</si>
  <si>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</si>
  <si>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</si>
  <si>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</si>
  <si>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</si>
  <si>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</si>
  <si>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</si>
  <si>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</si>
  <si>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</si>
  <si>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</si>
  <si>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</si>
  <si>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</si>
  <si>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</si>
  <si>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</si>
  <si>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</si>
  <si>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</si>
  <si>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</si>
  <si>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</si>
  <si>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</si>
  <si>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</si>
  <si>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</si>
  <si>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</si>
  <si>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</si>
  <si>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</si>
  <si>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</si>
  <si>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</si>
  <si>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</si>
  <si>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</si>
  <si>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</si>
  <si>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</si>
  <si>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</si>
  <si>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</si>
  <si>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</si>
  <si>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</si>
  <si>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</si>
  <si>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</si>
  <si>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</si>
  <si>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</si>
  <si>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</si>
  <si>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</si>
  <si>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</si>
  <si>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</si>
  <si>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</si>
  <si>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</si>
  <si>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</si>
  <si>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</si>
  <si>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</si>
  <si>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</si>
  <si>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</si>
  <si>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</si>
  <si>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</si>
  <si>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</si>
  <si>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</si>
  <si>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</si>
  <si>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</si>
  <si>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</si>
  <si>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</si>
  <si>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</si>
  <si>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</si>
  <si>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</si>
  <si>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</si>
  <si>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</si>
  <si>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</si>
  <si>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</si>
  <si>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</si>
  <si>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</si>
  <si>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</si>
  <si>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</si>
  <si>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</si>
  <si>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</si>
  <si>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</si>
  <si>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</si>
  <si>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</si>
  <si>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</si>
  <si>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</si>
  <si>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</si>
  <si>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</si>
  <si>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</si>
  <si>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</si>
  <si>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</si>
  <si>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</si>
  <si>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</si>
  <si>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</si>
  <si>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</si>
  <si>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</si>
  <si>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</si>
  <si>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</si>
  <si>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</si>
  <si>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</si>
  <si>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</si>
  <si>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</si>
  <si>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</si>
  <si>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</si>
  <si>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</si>
  <si>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</si>
  <si>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</si>
  <si>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</si>
  <si>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</si>
  <si>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</si>
  <si>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</si>
  <si>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</si>
  <si>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</si>
  <si>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</si>
  <si>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</si>
  <si>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</si>
  <si>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</si>
  <si>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</si>
  <si>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</si>
  <si>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</si>
  <si>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</si>
  <si>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</si>
  <si>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</si>
  <si>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</si>
  <si>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</si>
  <si>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</si>
  <si>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</si>
  <si>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</si>
  <si>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</si>
  <si>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</si>
  <si>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</si>
  <si>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</si>
  <si>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</si>
  <si>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</si>
  <si>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</si>
  <si>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</si>
  <si>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</si>
  <si>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</si>
  <si>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</si>
  <si>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</si>
  <si>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</si>
  <si>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</si>
  <si>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</si>
  <si>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</si>
  <si>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</si>
  <si>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</si>
  <si>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</si>
  <si>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</si>
  <si>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</si>
  <si>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</si>
  <si>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</si>
  <si>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</si>
  <si>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</si>
  <si>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</si>
  <si>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</si>
  <si>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</si>
  <si>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</si>
  <si>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</si>
  <si>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</si>
  <si>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</si>
  <si>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</si>
  <si>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</si>
  <si>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</si>
  <si>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</si>
  <si>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</si>
  <si>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</si>
  <si>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</si>
  <si>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</si>
  <si>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</si>
  <si>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</si>
  <si>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</si>
  <si>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</si>
  <si>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</si>
  <si>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</si>
  <si>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</si>
  <si>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</si>
  <si>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</si>
  <si>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</si>
  <si>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</si>
  <si>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</si>
  <si>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</si>
  <si>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</si>
  <si>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</si>
  <si>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</si>
  <si>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</si>
  <si>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</si>
  <si>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</si>
  <si>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</si>
  <si>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</si>
  <si>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</si>
  <si>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</si>
  <si>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</si>
  <si>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</si>
  <si>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</si>
  <si>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</si>
  <si>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</si>
  <si>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</si>
  <si>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</si>
  <si>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</si>
  <si>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</si>
  <si>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</si>
  <si>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</si>
  <si>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</si>
  <si>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</si>
  <si>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</si>
  <si>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</si>
  <si>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</si>
  <si>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</si>
  <si>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</si>
  <si>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</si>
  <si>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</si>
  <si>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</si>
  <si>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</si>
  <si>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</si>
  <si>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</si>
  <si>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</si>
  <si>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</si>
  <si>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</si>
  <si>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</si>
  <si>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</si>
  <si>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</si>
  <si>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</si>
  <si>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</si>
  <si>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</si>
  <si>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</si>
  <si>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</si>
  <si>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</si>
  <si>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</si>
  <si>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</si>
  <si>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</si>
  <si>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</si>
  <si>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</si>
  <si>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</si>
  <si>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</si>
  <si>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</si>
  <si>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</si>
  <si>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</si>
  <si>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</si>
  <si>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</si>
  <si>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</si>
  <si>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</si>
  <si>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</si>
  <si>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</si>
  <si>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</si>
  <si>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</si>
  <si>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</si>
  <si>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</si>
  <si>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</si>
  <si>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</si>
  <si>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</si>
  <si>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</si>
  <si>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</si>
  <si>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</si>
  <si>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</si>
  <si>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</si>
  <si>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</si>
  <si>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</si>
  <si>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</si>
  <si>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</si>
  <si>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</si>
  <si>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</si>
  <si>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</si>
  <si>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</si>
  <si>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</si>
  <si>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</si>
  <si>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</si>
  <si>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</si>
  <si>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</si>
  <si>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</si>
  <si>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</si>
  <si>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</si>
  <si>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</si>
  <si>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</si>
  <si>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</si>
  <si>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</si>
  <si>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</si>
  <si>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</si>
  <si>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</si>
  <si>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</si>
  <si>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</si>
  <si>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</si>
  <si>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</si>
  <si>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</si>
  <si>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</si>
  <si>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</si>
  <si>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</si>
  <si>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</si>
  <si>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</si>
  <si>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</si>
  <si>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</si>
  <si>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</si>
  <si>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</si>
  <si>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</si>
  <si>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</si>
  <si>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</si>
  <si>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</si>
  <si>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</si>
  <si>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</si>
  <si>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</si>
  <si>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</si>
  <si>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</si>
  <si>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</si>
  <si>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</si>
  <si>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</si>
  <si>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</si>
  <si>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</si>
  <si>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</si>
  <si>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</si>
  <si>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</si>
  <si>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</si>
  <si>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</si>
  <si>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</si>
  <si>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</si>
  <si>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</si>
  <si>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</si>
  <si>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</si>
  <si>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</si>
  <si>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</si>
  <si>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</si>
  <si>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</si>
  <si>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</si>
  <si>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</si>
  <si>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</si>
  <si>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</si>
  <si>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</si>
  <si>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</si>
  <si>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</si>
  <si>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</si>
  <si>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</si>
  <si>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</si>
  <si>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</si>
  <si>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</si>
  <si>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</si>
  <si>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</si>
  <si>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</si>
  <si>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</si>
  <si>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</si>
  <si>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</si>
  <si>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</si>
  <si>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</si>
  <si>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</si>
  <si>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</si>
  <si>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</si>
  <si>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</si>
  <si>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</si>
  <si>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</si>
  <si>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</si>
  <si>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</si>
  <si>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</si>
  <si>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</si>
  <si>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</si>
  <si>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</si>
  <si>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</si>
  <si>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</si>
  <si>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</si>
  <si>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</si>
  <si>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</si>
  <si>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</si>
  <si>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</si>
  <si>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</si>
  <si>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</si>
  <si>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</si>
  <si>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</si>
  <si>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</si>
  <si>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</si>
  <si>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</si>
  <si>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</si>
  <si>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</si>
  <si>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</si>
  <si>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</si>
  <si>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</si>
  <si>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</si>
  <si>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</si>
  <si>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</si>
  <si>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</si>
  <si>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</si>
  <si>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</si>
  <si>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</si>
  <si>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</si>
  <si>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</si>
  <si>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</si>
  <si>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</si>
  <si>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</si>
  <si>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</si>
  <si>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</si>
  <si>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</si>
  <si>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</si>
  <si>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</si>
  <si>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</si>
  <si>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</si>
  <si>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</si>
  <si>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</si>
  <si>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</si>
  <si>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</si>
  <si>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</si>
  <si>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</si>
  <si>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</si>
  <si>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</si>
  <si>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</si>
  <si>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</si>
  <si>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</si>
  <si>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</si>
  <si>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</si>
  <si>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</si>
  <si>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</si>
  <si>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</si>
  <si>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</si>
  <si>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</si>
  <si>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</si>
  <si>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</si>
  <si>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</si>
  <si>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</si>
  <si>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</si>
  <si>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</si>
  <si>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</si>
  <si>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</si>
  <si>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</si>
  <si>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</si>
  <si>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</si>
  <si>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</si>
  <si>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</si>
  <si>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</si>
  <si>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</si>
  <si>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</si>
  <si>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</si>
  <si>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</si>
  <si>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</si>
  <si>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</si>
  <si>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</si>
  <si>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</si>
  <si>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</si>
  <si>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</si>
  <si>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</si>
  <si>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</si>
  <si>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</si>
  <si>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</si>
  <si>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</si>
  <si>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</si>
  <si>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</si>
  <si>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</si>
  <si>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</si>
  <si>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</si>
  <si>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</si>
  <si>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</si>
  <si>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</si>
  <si>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</si>
  <si>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</si>
  <si>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</si>
  <si>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</si>
  <si>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</si>
  <si>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</si>
  <si>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</si>
  <si>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</si>
  <si>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</si>
  <si>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</si>
  <si>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</si>
  <si>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</si>
  <si>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</si>
  <si>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</si>
  <si>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</si>
  <si>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</si>
  <si>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</si>
  <si>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</si>
  <si>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</si>
  <si>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</si>
  <si>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</si>
  <si>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</si>
  <si>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</si>
  <si>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</si>
  <si>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</si>
  <si>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</si>
  <si>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</si>
  <si>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</si>
  <si>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</si>
  <si>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</si>
  <si>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</si>
  <si>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</si>
  <si>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</si>
  <si>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</si>
  <si>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</si>
  <si>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</si>
  <si>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</si>
  <si>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</si>
  <si>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</si>
  <si>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</si>
  <si>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</si>
  <si>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</si>
  <si>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</si>
  <si>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</si>
  <si>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</si>
  <si>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</si>
  <si>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</si>
  <si>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</si>
  <si>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</si>
  <si>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</si>
  <si>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</si>
  <si>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</si>
  <si>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</si>
  <si>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</si>
  <si>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</si>
  <si>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</si>
  <si>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</si>
  <si>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</si>
  <si>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</si>
  <si>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</si>
  <si>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</si>
  <si>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</si>
  <si>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</si>
  <si>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</si>
  <si>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</si>
  <si>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</si>
  <si>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</si>
  <si>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</si>
  <si>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</si>
  <si>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</si>
  <si>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</si>
  <si>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</si>
  <si>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</si>
  <si>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</si>
  <si>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</si>
  <si>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</si>
  <si>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</si>
  <si>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</si>
  <si>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</si>
  <si>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</si>
  <si>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</si>
  <si>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</si>
  <si>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</si>
  <si>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</si>
  <si>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</si>
  <si>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</si>
  <si>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</si>
  <si>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</si>
  <si>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</si>
  <si>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</si>
  <si>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</si>
  <si>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</si>
  <si>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</si>
  <si>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</si>
  <si>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</si>
  <si>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</si>
  <si>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</si>
  <si>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</si>
  <si>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</si>
  <si>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</si>
  <si>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</si>
  <si>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</si>
  <si>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</si>
  <si>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</si>
  <si>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</si>
  <si>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</si>
  <si>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</si>
  <si>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</si>
  <si>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</si>
  <si>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</si>
  <si>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</si>
  <si>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</si>
  <si>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</si>
  <si>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</si>
  <si>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</si>
  <si>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</si>
  <si>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</si>
  <si>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</si>
  <si>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</si>
  <si>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</si>
  <si>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</si>
  <si>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</si>
  <si>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</si>
  <si>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</si>
  <si>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</si>
  <si>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</si>
  <si>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</si>
  <si>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</si>
  <si>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</si>
  <si>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</si>
  <si>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</si>
  <si>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</si>
  <si>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</si>
  <si>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</si>
  <si>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</si>
  <si>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</si>
  <si>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</si>
  <si>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</si>
  <si>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</si>
  <si>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</si>
  <si>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</si>
  <si>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</si>
  <si>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</si>
  <si>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</si>
  <si>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</si>
  <si>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</si>
  <si>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</si>
  <si>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</si>
  <si>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</si>
  <si>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</si>
  <si>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</si>
  <si>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</si>
  <si>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</si>
  <si>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</si>
  <si>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</si>
  <si>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</si>
  <si>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</si>
  <si>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</si>
  <si>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</si>
  <si>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</si>
  <si>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</si>
  <si>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</si>
  <si>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</si>
  <si>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</si>
  <si>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</si>
  <si>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</si>
  <si>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</si>
  <si>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</si>
  <si>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</si>
  <si>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</si>
  <si>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</si>
  <si>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</si>
  <si>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</si>
  <si>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</si>
  <si>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</si>
  <si>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</si>
  <si>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</si>
  <si>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</si>
  <si>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</si>
  <si>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</si>
  <si>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</si>
  <si>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</si>
  <si>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</si>
  <si>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</si>
  <si>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</si>
  <si>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</si>
  <si>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</si>
  <si>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</si>
  <si>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</si>
  <si>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</si>
  <si>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</si>
  <si>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</si>
  <si>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</si>
  <si>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</si>
  <si>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</si>
  <si>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</si>
  <si>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</si>
  <si>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</si>
  <si>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</si>
  <si>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</si>
  <si>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</si>
  <si>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</si>
  <si>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</si>
  <si>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</si>
  <si>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</si>
  <si>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</si>
  <si>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</si>
  <si>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</si>
  <si>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</si>
  <si>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</si>
  <si>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</si>
  <si>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</si>
  <si>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</si>
  <si>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</si>
  <si>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</si>
  <si>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</si>
  <si>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</si>
  <si>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</si>
  <si>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</si>
  <si>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</si>
  <si>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</si>
  <si>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</si>
  <si>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</si>
  <si>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</si>
  <si>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</si>
  <si>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</si>
  <si>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</si>
  <si>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</si>
  <si>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</si>
  <si>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</si>
  <si>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</si>
  <si>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</si>
  <si>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</si>
  <si>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</si>
  <si>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</si>
  <si>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</si>
  <si>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</si>
  <si>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</si>
  <si>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</si>
  <si>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</si>
  <si>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</si>
  <si>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</si>
  <si>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</si>
  <si>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</si>
  <si>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</si>
  <si>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</si>
  <si>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</si>
  <si>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</si>
  <si>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</si>
  <si>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</si>
  <si>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</si>
  <si>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</si>
  <si>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</si>
  <si>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</si>
  <si>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</si>
  <si>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</si>
  <si>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</si>
  <si>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</si>
  <si>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</si>
  <si>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</si>
  <si>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</si>
  <si>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</si>
  <si>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</si>
  <si>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</si>
  <si>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</si>
  <si>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</si>
  <si>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</si>
  <si>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</si>
  <si>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</si>
  <si>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</si>
  <si>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</si>
  <si>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</si>
  <si>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</si>
  <si>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</si>
  <si>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</si>
  <si>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</si>
  <si>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</si>
  <si>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</si>
  <si>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</si>
  <si>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</si>
  <si>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</si>
  <si>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</si>
  <si>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</si>
  <si>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</si>
  <si>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</si>
  <si>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</si>
  <si>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</si>
  <si>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</si>
  <si>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</si>
  <si>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</si>
  <si>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</si>
  <si>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</si>
  <si>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</si>
  <si>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</si>
  <si>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</si>
  <si>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</si>
  <si>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</si>
  <si>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</si>
  <si>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</si>
  <si>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</si>
  <si>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</si>
  <si>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</si>
  <si>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</si>
  <si>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</si>
  <si>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</si>
  <si>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</si>
  <si>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</si>
  <si>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</si>
  <si>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</si>
  <si>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</si>
  <si>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</si>
  <si>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</si>
  <si>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</si>
  <si>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</si>
  <si>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</si>
  <si>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</si>
  <si>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</si>
  <si>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</si>
  <si>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</si>
  <si>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</si>
  <si>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</si>
  <si>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</si>
  <si>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</si>
  <si>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</si>
  <si>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</si>
  <si>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</si>
  <si>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</si>
  <si>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</si>
  <si>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</si>
  <si>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</si>
  <si>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</si>
  <si>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</si>
  <si>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</si>
  <si>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</si>
  <si>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</si>
  <si>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</si>
  <si>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</si>
  <si>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</si>
  <si>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</si>
  <si>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</si>
  <si>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</si>
  <si>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</si>
  <si>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</si>
  <si>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</si>
  <si>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</si>
  <si>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</si>
  <si>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</si>
  <si>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</si>
  <si>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</si>
  <si>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</si>
  <si>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</si>
  <si>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</si>
  <si>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</si>
  <si>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</si>
  <si>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</si>
  <si>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</si>
  <si>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</si>
  <si>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</si>
  <si>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</si>
  <si>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</si>
  <si>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</si>
  <si>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</si>
  <si>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</si>
  <si>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</si>
  <si>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</si>
  <si>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</si>
  <si>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</si>
  <si>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</si>
  <si>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</si>
  <si>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</si>
  <si>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</si>
  <si>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</si>
  <si>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</si>
  <si>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</si>
  <si>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</si>
  <si>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</si>
  <si>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</si>
  <si>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</si>
  <si>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</si>
  <si>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</si>
  <si>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</si>
  <si>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</si>
  <si>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</si>
  <si>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</si>
  <si>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</si>
  <si>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</si>
  <si>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</si>
  <si>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</si>
  <si>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</si>
  <si>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</si>
  <si>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</si>
  <si>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</si>
  <si>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</si>
  <si>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</si>
  <si>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</si>
  <si>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</si>
  <si>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</si>
  <si>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</si>
  <si>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</si>
  <si>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</si>
  <si>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</si>
  <si>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</si>
  <si>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</si>
  <si>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</si>
  <si>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</si>
  <si>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</si>
  <si>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</si>
  <si>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</si>
  <si>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</si>
  <si>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</si>
  <si>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</si>
  <si>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</si>
  <si>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</si>
  <si>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</si>
  <si>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</si>
  <si>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</si>
  <si>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</si>
  <si>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</si>
  <si>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</si>
  <si>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</si>
  <si>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</si>
  <si>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</si>
  <si>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</si>
  <si>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</si>
  <si>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</si>
  <si>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</si>
  <si>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</si>
  <si>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</si>
  <si>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</si>
  <si>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</si>
  <si>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</si>
  <si>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</si>
  <si>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</si>
  <si>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</si>
  <si>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</si>
  <si>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</si>
  <si>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</si>
  <si>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</si>
  <si>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</si>
  <si>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</si>
  <si>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</si>
  <si>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</si>
  <si>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</si>
  <si>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</si>
  <si>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</si>
  <si>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</si>
  <si>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</si>
  <si>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</si>
  <si>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</si>
  <si>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</si>
  <si>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</si>
  <si>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</si>
  <si>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</si>
  <si>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</si>
  <si>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</si>
  <si>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</si>
  <si>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</si>
  <si>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</si>
  <si>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</si>
  <si>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</si>
  <si>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</si>
  <si>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</si>
  <si>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</si>
  <si>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</si>
  <si>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</si>
  <si>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</si>
  <si>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</si>
  <si>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</si>
  <si>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</si>
  <si>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</si>
  <si>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</si>
  <si>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</si>
  <si>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</si>
  <si>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</si>
  <si>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</si>
  <si>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</si>
  <si>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</si>
  <si>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</si>
  <si>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</si>
  <si>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</si>
  <si>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</si>
  <si>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</si>
  <si>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</si>
  <si>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</si>
  <si>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</si>
  <si>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</si>
  <si>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</si>
  <si>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</si>
  <si>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</si>
  <si>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</si>
  <si>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</si>
  <si>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</si>
  <si>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</si>
  <si>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</si>
  <si>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</si>
  <si>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</si>
  <si>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</si>
  <si>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</si>
  <si>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</si>
  <si>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</si>
  <si>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</si>
  <si>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</si>
  <si>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</si>
  <si>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</si>
  <si>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</si>
  <si>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</si>
  <si>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</si>
  <si>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</si>
  <si>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</si>
  <si>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</si>
  <si>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</si>
  <si>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</si>
  <si>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</si>
  <si>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</si>
  <si>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</si>
  <si>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</si>
  <si>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</si>
  <si>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</si>
  <si>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</si>
  <si>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</si>
  <si>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</si>
  <si>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</si>
  <si>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</si>
  <si>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</si>
  <si>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</si>
  <si>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</si>
  <si>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</si>
  <si>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</si>
  <si>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</si>
  <si>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</si>
  <si>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</si>
  <si>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</si>
  <si>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</si>
  <si>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</si>
  <si>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</si>
  <si>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</si>
  <si>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</si>
  <si>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</si>
  <si>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</si>
  <si>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</si>
  <si>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</si>
  <si>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</si>
  <si>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</si>
  <si>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</si>
  <si>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</si>
  <si>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</si>
  <si>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</si>
  <si>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</si>
  <si>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</si>
  <si>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</si>
  <si>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</si>
  <si>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</si>
  <si>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</si>
  <si>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</si>
  <si>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</si>
  <si>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</si>
  <si>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</si>
  <si>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</si>
  <si>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</si>
  <si>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</si>
  <si>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</si>
  <si>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</si>
  <si>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</si>
  <si>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</si>
  <si>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</si>
  <si>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</si>
  <si>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</si>
  <si>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</si>
  <si>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</si>
  <si>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</si>
  <si>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</si>
  <si>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</si>
  <si>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</si>
  <si>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</si>
  <si>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</si>
  <si>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</si>
  <si>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</si>
  <si>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</si>
  <si>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</si>
  <si>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</si>
  <si>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</si>
  <si>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</si>
  <si>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</si>
  <si>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</si>
  <si>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</si>
  <si>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</si>
  <si>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</si>
  <si>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</si>
  <si>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</si>
  <si>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</si>
  <si>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</si>
  <si>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</si>
  <si>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</si>
  <si>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</si>
  <si>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</si>
  <si>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</si>
  <si>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</si>
  <si>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</si>
  <si>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</si>
  <si>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</si>
  <si>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</si>
  <si>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</si>
  <si>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</si>
  <si>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</si>
  <si>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</si>
  <si>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</si>
  <si>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</si>
  <si>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</si>
  <si>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</si>
  <si>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</si>
  <si>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</si>
  <si>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</si>
  <si>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</si>
  <si>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</si>
  <si>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</si>
  <si>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</si>
  <si>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</si>
  <si>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</si>
  <si>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</si>
  <si>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</si>
  <si>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</si>
  <si>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</si>
  <si>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</si>
  <si>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</si>
  <si>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</si>
  <si>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</si>
  <si>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</si>
  <si>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</si>
  <si>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</si>
  <si>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</si>
  <si>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</si>
  <si>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</si>
  <si>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</si>
  <si>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</si>
  <si>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</si>
  <si>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</si>
  <si>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</si>
  <si>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</si>
  <si>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</si>
  <si>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</si>
  <si>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</si>
  <si>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</si>
  <si>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</si>
  <si>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</si>
  <si>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</si>
  <si>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</si>
  <si>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</si>
  <si>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</si>
  <si>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</si>
  <si>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</si>
  <si>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</si>
  <si>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</si>
  <si>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</si>
  <si>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</si>
  <si>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</si>
  <si>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</si>
  <si>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</si>
  <si>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</si>
  <si>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</si>
  <si>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</si>
  <si>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</si>
  <si>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</si>
  <si>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</si>
  <si>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</si>
  <si>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</si>
  <si>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</si>
  <si>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</si>
  <si>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</si>
  <si>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</si>
  <si>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</si>
  <si>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</si>
  <si>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</si>
  <si>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</si>
  <si>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</si>
  <si>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</si>
  <si>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</si>
  <si>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</si>
  <si>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</si>
  <si>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</si>
  <si>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</si>
  <si>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</si>
  <si>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</si>
  <si>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</si>
  <si>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</si>
  <si>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</si>
  <si>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</si>
  <si>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</si>
  <si>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</si>
  <si>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</si>
  <si>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</si>
  <si>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</si>
  <si>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</si>
  <si>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</si>
  <si>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</si>
  <si>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</si>
  <si>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</si>
  <si>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</si>
  <si>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</si>
  <si>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</si>
  <si>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</si>
  <si>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</si>
  <si>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</si>
  <si>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</si>
  <si>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</si>
  <si>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</si>
  <si>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</si>
  <si>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</si>
  <si>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</si>
  <si>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</si>
  <si>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</si>
  <si>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</si>
  <si>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</si>
  <si>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</si>
  <si>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</si>
  <si>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</si>
  <si>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</si>
  <si>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</si>
  <si>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</si>
  <si>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</si>
  <si>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</si>
  <si>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</si>
  <si>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</si>
  <si>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</si>
  <si>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</si>
  <si>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</si>
  <si>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</si>
  <si>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</si>
  <si>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</si>
  <si>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</si>
  <si>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</si>
  <si>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</si>
  <si>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</si>
  <si>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</si>
  <si>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</si>
  <si>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</si>
  <si>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</si>
  <si>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</si>
  <si>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</si>
  <si>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</si>
  <si>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</si>
  <si>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</si>
  <si>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</si>
  <si>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</si>
  <si>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</si>
  <si>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</si>
  <si>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</si>
  <si>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</si>
  <si>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</si>
  <si>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</si>
  <si>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</si>
  <si>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</si>
  <si>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</si>
  <si>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</si>
  <si>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</si>
  <si>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</si>
  <si>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</si>
  <si>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</si>
  <si>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</si>
  <si>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</si>
  <si>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</si>
  <si>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</si>
  <si>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</si>
  <si>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</si>
  <si>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</si>
  <si>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</si>
  <si>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</si>
  <si>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</si>
  <si>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</si>
  <si>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</si>
  <si>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</si>
  <si>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</si>
  <si>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</si>
  <si>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</si>
  <si>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</si>
  <si>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</si>
  <si>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</si>
  <si>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</si>
  <si>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</si>
  <si>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</si>
  <si>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</si>
  <si>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</si>
  <si>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</si>
  <si>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</si>
  <si>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</si>
  <si>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</si>
  <si>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</si>
  <si>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</si>
  <si>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</si>
  <si>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</si>
  <si>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</si>
  <si>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</si>
  <si>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</si>
  <si>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</si>
  <si>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</si>
  <si>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</si>
  <si>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</si>
  <si>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</si>
  <si>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</si>
  <si>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</si>
  <si>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</si>
  <si>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</si>
  <si>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</si>
  <si>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</si>
  <si>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</si>
  <si>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</si>
  <si>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</si>
  <si>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</si>
  <si>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</si>
  <si>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</si>
  <si>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</si>
  <si>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</si>
  <si>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</si>
  <si>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</si>
  <si>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</si>
  <si>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</si>
  <si>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</si>
  <si>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</si>
  <si>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</si>
  <si>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</si>
  <si>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</si>
  <si>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</si>
  <si>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</si>
  <si>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</si>
  <si>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</si>
  <si>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</si>
  <si>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</si>
  <si>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</si>
  <si>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</si>
  <si>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</si>
  <si>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</si>
  <si>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</si>
  <si>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</si>
  <si>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</si>
  <si>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</si>
  <si>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</si>
  <si>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</si>
  <si>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</si>
  <si>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</si>
  <si>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</si>
  <si>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</si>
  <si>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</si>
  <si>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</si>
  <si>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</si>
  <si>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</si>
  <si>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</si>
  <si>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</si>
  <si>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</si>
  <si>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</si>
  <si>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</si>
  <si>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</si>
  <si>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</si>
  <si>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</si>
  <si>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</si>
  <si>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</si>
  <si>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</si>
  <si>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</si>
  <si>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</si>
  <si>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</si>
  <si>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</si>
  <si>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</si>
  <si>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</si>
  <si>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</si>
  <si>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</si>
  <si>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</si>
  <si>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</si>
  <si>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</si>
  <si>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</si>
  <si>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</si>
  <si>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</si>
  <si>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</si>
  <si>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</si>
  <si>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</si>
  <si>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</si>
  <si>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</si>
  <si>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</si>
  <si>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</si>
  <si>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</si>
  <si>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</si>
  <si>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</si>
  <si>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</si>
  <si>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</si>
  <si>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</si>
  <si>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</si>
  <si>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</si>
  <si>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</si>
  <si>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</si>
  <si>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</si>
  <si>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</si>
  <si>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</si>
  <si>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</si>
  <si>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</si>
  <si>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</si>
  <si>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</si>
  <si>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</si>
  <si>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</si>
  <si>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</si>
  <si>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</si>
  <si>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</si>
  <si>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</si>
  <si>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</si>
  <si>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</si>
  <si>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</si>
  <si>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</si>
  <si>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</si>
  <si>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</si>
  <si>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</si>
  <si>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</si>
  <si>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</si>
  <si>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</si>
  <si>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</si>
  <si>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</si>
  <si>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</si>
  <si>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</si>
  <si>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</si>
  <si>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</si>
  <si>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</si>
  <si>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</si>
  <si>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</si>
  <si>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</si>
  <si>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</si>
  <si>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</si>
  <si>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</si>
  <si>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</si>
  <si>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</si>
  <si>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</si>
  <si>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</si>
  <si>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</si>
  <si>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</si>
  <si>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</si>
  <si>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</si>
  <si>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</si>
  <si>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</si>
  <si>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</si>
  <si>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</si>
  <si>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</si>
  <si>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</si>
  <si>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</si>
  <si>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</si>
  <si>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</si>
  <si>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</si>
  <si>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</si>
  <si>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</si>
  <si>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</si>
  <si>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</si>
  <si>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</si>
  <si>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</si>
  <si>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</si>
  <si>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</si>
  <si>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</si>
  <si>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</si>
  <si>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</si>
  <si>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</si>
  <si>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</si>
  <si>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</si>
  <si>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</si>
  <si>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</si>
  <si>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</si>
  <si>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</si>
  <si>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</si>
  <si>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</si>
  <si>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</si>
  <si>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</si>
  <si>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</si>
  <si>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</si>
  <si>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</si>
  <si>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</si>
  <si>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</si>
  <si>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</si>
  <si>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</si>
  <si>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</si>
  <si>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</si>
  <si>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</si>
  <si>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</si>
  <si>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</si>
  <si>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</si>
  <si>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</si>
  <si>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</si>
  <si>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</si>
  <si>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</si>
  <si>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</si>
  <si>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</si>
  <si>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</si>
  <si>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</si>
  <si>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</si>
  <si>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</si>
  <si>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</si>
  <si>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</si>
  <si>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</si>
  <si>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</si>
  <si>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</si>
  <si>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</si>
  <si>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</si>
  <si>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</si>
  <si>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</si>
  <si>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</si>
  <si>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</si>
  <si>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</si>
  <si>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</si>
  <si>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</si>
  <si>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</si>
  <si>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</si>
  <si>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</si>
  <si>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</si>
  <si>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</si>
  <si>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</si>
  <si>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</si>
  <si>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</si>
  <si>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</si>
  <si>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</si>
  <si>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</si>
  <si>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</si>
  <si>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</si>
  <si>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</si>
  <si>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</si>
  <si>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</si>
  <si>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</si>
  <si>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</si>
  <si>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</si>
  <si>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</si>
  <si>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</si>
  <si>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</si>
  <si>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</si>
  <si>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</si>
  <si>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</si>
  <si>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</si>
  <si>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</si>
  <si>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</si>
  <si>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</si>
  <si>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</si>
  <si>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</si>
  <si>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</si>
  <si>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</si>
  <si>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</si>
  <si>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</si>
  <si>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</si>
  <si>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</si>
  <si>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</si>
  <si>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</si>
  <si>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</si>
  <si>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</si>
  <si>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</si>
  <si>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</si>
  <si>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</si>
  <si>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</si>
  <si>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</si>
  <si>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</si>
  <si>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</si>
  <si>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</si>
  <si>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</si>
  <si>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</si>
  <si>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</si>
  <si>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</si>
  <si>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</si>
  <si>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</si>
  <si>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</si>
  <si>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</si>
  <si>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</si>
  <si>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</si>
  <si>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</si>
  <si>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</si>
  <si>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</si>
  <si>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</si>
  <si>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</si>
  <si>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</si>
  <si>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</si>
  <si>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</si>
  <si>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</si>
  <si>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</si>
  <si>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</si>
  <si>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</si>
  <si>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</si>
  <si>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</si>
  <si>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</si>
  <si>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</si>
  <si>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</si>
  <si>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</si>
  <si>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</si>
  <si>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</si>
  <si>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</si>
  <si>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</si>
  <si>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</si>
  <si>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</si>
  <si>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</si>
  <si>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</si>
  <si>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</si>
  <si>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</si>
  <si>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</si>
  <si>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</si>
  <si>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</si>
  <si>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</si>
  <si>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</si>
  <si>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</si>
  <si>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</si>
  <si>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</si>
  <si>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</si>
  <si>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</si>
  <si>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</si>
  <si>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</si>
  <si>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</si>
  <si>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</si>
  <si>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</si>
  <si>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</si>
  <si>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</si>
  <si>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</si>
  <si>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</si>
  <si>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</si>
  <si>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</si>
  <si>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</si>
  <si>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</si>
  <si>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</si>
  <si>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</si>
  <si>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</si>
  <si>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</si>
  <si>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</si>
  <si>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</si>
  <si>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</si>
  <si>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</si>
  <si>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</si>
  <si>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</si>
  <si>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</si>
  <si>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</si>
  <si>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</si>
  <si>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</si>
  <si>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</si>
  <si>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</si>
  <si>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</si>
  <si>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</si>
  <si>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</si>
  <si>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</si>
  <si>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</si>
  <si>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</si>
  <si>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</si>
  <si>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</si>
  <si>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</si>
  <si>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</si>
  <si>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</si>
  <si>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</si>
  <si>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</si>
  <si>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</si>
  <si>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</si>
  <si>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</si>
  <si>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</si>
  <si>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</si>
  <si>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</si>
  <si>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</si>
  <si>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</si>
  <si>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</si>
  <si>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</si>
  <si>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</si>
  <si>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</si>
  <si>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</si>
  <si>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</si>
  <si>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</si>
  <si>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</si>
  <si>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</si>
  <si>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</si>
  <si>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</si>
  <si>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</si>
  <si>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</si>
  <si>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</si>
  <si>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</si>
  <si>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</si>
  <si>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</si>
  <si>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</si>
  <si>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</si>
  <si>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</si>
  <si>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</si>
  <si>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</si>
  <si>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</si>
  <si>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</si>
  <si>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</si>
  <si>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</si>
  <si>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</si>
  <si>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</si>
  <si>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</si>
  <si>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</si>
  <si>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</si>
  <si>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</si>
  <si>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</si>
  <si>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</si>
  <si>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</si>
  <si>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</si>
  <si>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</si>
  <si>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</si>
  <si>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</si>
  <si>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</si>
  <si>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</si>
  <si>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</si>
  <si>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</si>
  <si>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</si>
  <si>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</si>
  <si>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</si>
  <si>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</si>
  <si>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</si>
  <si>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</si>
  <si>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</si>
  <si>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</si>
  <si>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</si>
  <si>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</si>
  <si>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</si>
  <si>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</si>
  <si>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</si>
  <si>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</si>
  <si>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</si>
  <si>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</si>
  <si>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</si>
  <si>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</si>
  <si>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</si>
  <si>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</si>
  <si>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</si>
  <si>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</si>
  <si>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</si>
  <si>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</si>
  <si>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</si>
  <si>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</si>
  <si>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</si>
  <si>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</si>
  <si>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</si>
  <si>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</si>
  <si>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</si>
  <si>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</si>
  <si>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</si>
  <si>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</si>
  <si>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</si>
  <si>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</si>
  <si>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</si>
  <si>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</si>
  <si>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</si>
  <si>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</si>
  <si>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</si>
  <si>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</si>
  <si>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</si>
  <si>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</si>
  <si>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</si>
  <si>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</si>
  <si>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</si>
  <si>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</si>
  <si>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</si>
  <si>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</si>
  <si>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</si>
  <si>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</si>
  <si>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</si>
  <si>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</si>
  <si>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</si>
  <si>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</si>
  <si>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</si>
  <si>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</si>
  <si>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</si>
  <si>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</si>
  <si>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</si>
  <si>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</si>
  <si>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</si>
  <si>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</si>
  <si>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</si>
  <si>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</si>
  <si>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</si>
  <si>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</si>
  <si>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</si>
  <si>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</si>
  <si>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</si>
  <si>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</si>
  <si>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</si>
  <si>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</si>
  <si>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</si>
  <si>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</si>
  <si>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</si>
  <si>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</si>
  <si>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</si>
  <si>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</si>
  <si>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</si>
  <si>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</si>
  <si>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</si>
  <si>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</si>
  <si>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</si>
  <si>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</si>
  <si>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</si>
  <si>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</si>
  <si>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</si>
  <si>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</si>
  <si>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</si>
  <si>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</si>
  <si>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</si>
  <si>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</si>
  <si>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</si>
  <si>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</si>
  <si>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</si>
  <si>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</si>
  <si>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</si>
  <si>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</si>
  <si>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</si>
  <si>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</si>
  <si>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</si>
  <si>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</si>
  <si>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</si>
  <si>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</si>
  <si>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</si>
  <si>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</si>
  <si>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</si>
  <si>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</si>
  <si>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</si>
  <si>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</si>
  <si>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</si>
  <si>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</si>
  <si>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</si>
  <si>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</si>
  <si>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</si>
  <si>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</si>
  <si>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</si>
  <si>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</si>
  <si>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</si>
  <si>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</si>
  <si>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</si>
  <si>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</si>
  <si>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</si>
  <si>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</si>
  <si>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</si>
  <si>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</si>
  <si>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</si>
  <si>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</si>
  <si>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</si>
  <si>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</si>
  <si>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</si>
  <si>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</si>
  <si>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</si>
  <si>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</si>
  <si>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</si>
  <si>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</si>
  <si>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</si>
  <si>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</si>
  <si>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</si>
  <si>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</si>
  <si>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</si>
  <si>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</si>
  <si>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</si>
  <si>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</si>
  <si>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</si>
  <si>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</si>
  <si>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</si>
  <si>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</si>
  <si>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</si>
  <si>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</si>
  <si>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</si>
  <si>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</si>
  <si>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</si>
  <si>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</si>
  <si>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</si>
  <si>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</si>
  <si>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</si>
  <si>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</si>
  <si>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</si>
  <si>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</si>
  <si>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</si>
  <si>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</si>
  <si>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</si>
  <si>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</si>
  <si>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</si>
  <si>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</si>
  <si>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</si>
  <si>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</si>
  <si>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</si>
  <si>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</si>
  <si>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</si>
  <si>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</si>
  <si>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</si>
  <si>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</si>
  <si>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</si>
  <si>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</si>
  <si>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</si>
  <si>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</si>
  <si>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</si>
  <si>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</si>
  <si>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</si>
  <si>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</si>
  <si>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</si>
  <si>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</si>
  <si>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</si>
  <si>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</si>
  <si>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</si>
  <si>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</si>
  <si>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</si>
  <si>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</si>
  <si>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</si>
  <si>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</si>
  <si>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</si>
  <si>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</si>
  <si>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</si>
  <si>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Count of outcomes</t>
  </si>
  <si>
    <t>Row Labels</t>
  </si>
  <si>
    <t>Parent Category</t>
  </si>
  <si>
    <t>Subcategory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</si>
  <si>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</si>
  <si>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</si>
  <si>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</si>
  <si>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</si>
  <si>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</si>
  <si>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</si>
  <si>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</si>
  <si>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</si>
  <si>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</si>
  <si>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</si>
  <si>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</si>
  <si>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</si>
  <si>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ended</t>
  </si>
  <si>
    <t>Date Created</t>
  </si>
  <si>
    <t>Years</t>
  </si>
  <si>
    <t>Name</t>
  </si>
  <si>
    <t>Blurb</t>
  </si>
  <si>
    <t>Goal</t>
  </si>
  <si>
    <t>Pledged</t>
  </si>
  <si>
    <t>Average donation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</si>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</sst>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Arial"/>
      <family val="2"/>
    </font>
    <font>
      <sz val="12"/>
      <color rgb="FFA5030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7" fontId="0" fillId="0" borderId="0" xfId="0" applyNumberFormat="1"/>
    <xf numFmtId="14" fontId="0" fillId="0" borderId="0" xfId="0" applyNumberFormat="1" applyAlignment="1">
      <alignment horizontal="left"/>
    </xf>
    <xf numFmtId="167" fontId="1" fillId="0" borderId="0" xfId="0" applyNumberFormat="1" applyFont="1" applyAlignment="1">
      <alignment horizontal="center"/>
    </xf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5">
    <dxf>
      <fill>
        <patternFill>
          <bgColor theme="3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(3).xlsx]Category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4582645026514541"/>
          <c:y val="4.054054054054054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DB-834F-BFB5-B577FE61C1E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3DB-834F-BFB5-B577FE61C1E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3DB-834F-BFB5-B577FE61C1E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3DB-834F-BFB5-B577FE61C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8553536"/>
        <c:axId val="709621792"/>
      </c:barChart>
      <c:catAx>
        <c:axId val="70855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621792"/>
        <c:crosses val="autoZero"/>
        <c:auto val="1"/>
        <c:lblAlgn val="ctr"/>
        <c:lblOffset val="100"/>
        <c:noMultiLvlLbl val="0"/>
      </c:catAx>
      <c:valAx>
        <c:axId val="70962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55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(3).xlsx]Subcategory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B9-1644-A105-727A8E7CB98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3B9-1644-A105-727A8E7CB98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3B9-1644-A105-727A8E7CB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7672544"/>
        <c:axId val="707622704"/>
      </c:barChart>
      <c:catAx>
        <c:axId val="70767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622704"/>
        <c:crosses val="autoZero"/>
        <c:auto val="1"/>
        <c:lblAlgn val="ctr"/>
        <c:lblOffset val="100"/>
        <c:noMultiLvlLbl val="0"/>
      </c:catAx>
      <c:valAx>
        <c:axId val="70762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67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(3).xlsx]Outcomes based on launch date!PivotTable11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31-DD4A-B5E8-67415AB655D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31-DD4A-B5E8-67415AB655D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D31-DD4A-B5E8-67415AB655D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D31-DD4A-B5E8-67415AB65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9169168"/>
        <c:axId val="790899456"/>
      </c:lineChart>
      <c:catAx>
        <c:axId val="79916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899456"/>
        <c:crosses val="autoZero"/>
        <c:auto val="1"/>
        <c:lblAlgn val="ctr"/>
        <c:lblOffset val="100"/>
        <c:noMultiLvlLbl val="0"/>
      </c:catAx>
      <c:valAx>
        <c:axId val="79089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16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1</xdr:row>
      <xdr:rowOff>152400</xdr:rowOff>
    </xdr:from>
    <xdr:to>
      <xdr:col>13</xdr:col>
      <xdr:colOff>698500</xdr:colOff>
      <xdr:row>21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68A150-04C6-D79B-80FB-D3EC0C6818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12</xdr:row>
      <xdr:rowOff>50800</xdr:rowOff>
    </xdr:from>
    <xdr:to>
      <xdr:col>10</xdr:col>
      <xdr:colOff>736600</xdr:colOff>
      <xdr:row>26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EBEC7E-1C43-EC0B-4963-533FCEB8A6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825500</xdr:colOff>
      <xdr:row>3</xdr:row>
      <xdr:rowOff>114300</xdr:rowOff>
    </xdr:from>
    <xdr:to>
      <xdr:col>10</xdr:col>
      <xdr:colOff>482600</xdr:colOff>
      <xdr:row>20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91D4AE-B4A7-DE7D-1871-FCF917C8A7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egory statistics"/>
      <sheetName val="Sheet5"/>
      <sheetName val="Orginal data"/>
      <sheetName val="Kickstarter"/>
    </sheetNames>
    <sheetDataSet>
      <sheetData sheetId="0" refreshError="1"/>
      <sheetData sheetId="1" refreshError="1"/>
      <sheetData sheetId="2" refreshError="1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>Average Donation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</row>
      </sheetData>
      <sheetData sheetId="3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ward Kim" refreshedDate="44721.63636759259" createdVersion="8" refreshedVersion="8" minRefreshableVersion="3" recordCount="4114" xr:uid="{37D3508B-95E1-AD45-8868-0D839CB7B0A3}">
  <cacheSource type="worksheet">
    <worksheetSource ref="A1:R4115" sheet="Orgin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ward Kim" refreshedDate="44721.67961712963" createdVersion="8" refreshedVersion="8" minRefreshableVersion="3" recordCount="4114" xr:uid="{5ED52402-B148-9B44-A993-BA29BC1E24EC}">
  <cacheSource type="worksheet">
    <worksheetSource ref="A1:T4115" sheet="Orgin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27E733-C644-534E-808F-21DDAE976158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BEC665-0F62-D44B-AE94-E52F52EC17C0}" name="PivotTable4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4C921F-D8AD-2D43-A0FD-8A5C9DB2AE09}" name="PivotTable11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37CE1-55A1-E04C-A77C-FD0784F59EDB}">
  <dimension ref="A1:F6"/>
  <sheetViews>
    <sheetView workbookViewId="0">
      <selection activeCell="E3" sqref="E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8361</v>
      </c>
      <c r="B3" s="11" t="s">
        <v>8358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3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3" t="s">
        <v>8359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763E8-89FA-D947-83B3-10A88F97EEED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9" width="14.83203125" bestFit="1" customWidth="1"/>
    <col min="10" max="10" width="10" bestFit="1" customWidth="1"/>
  </cols>
  <sheetData>
    <row r="1" spans="1:5" x14ac:dyDescent="0.2">
      <c r="A1" s="11" t="s">
        <v>8222</v>
      </c>
      <c r="B1" t="s">
        <v>8223</v>
      </c>
    </row>
    <row r="2" spans="1:5" x14ac:dyDescent="0.2">
      <c r="A2" s="11" t="s">
        <v>8363</v>
      </c>
      <c r="B2" t="s">
        <v>8360</v>
      </c>
    </row>
    <row r="4" spans="1:5" x14ac:dyDescent="0.2">
      <c r="A4" s="11" t="s">
        <v>8361</v>
      </c>
      <c r="B4" s="11" t="s">
        <v>8358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">
      <c r="A6" s="13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">
      <c r="A7" s="13" t="s">
        <v>8359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642C1-65BC-E44D-B584-3894379467B1}">
  <dimension ref="A1:F18"/>
  <sheetViews>
    <sheetView workbookViewId="0">
      <selection activeCell="D2" sqref="D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8.33203125" bestFit="1" customWidth="1"/>
    <col min="9" max="9" width="22.6640625" bestFit="1" customWidth="1"/>
    <col min="10" max="10" width="20" bestFit="1" customWidth="1"/>
  </cols>
  <sheetData>
    <row r="1" spans="1:6" x14ac:dyDescent="0.2">
      <c r="A1" s="11" t="s">
        <v>8379</v>
      </c>
      <c r="B1" t="s">
        <v>8360</v>
      </c>
    </row>
    <row r="2" spans="1:6" x14ac:dyDescent="0.2">
      <c r="A2" s="11" t="s">
        <v>8363</v>
      </c>
      <c r="B2" t="s">
        <v>8315</v>
      </c>
    </row>
    <row r="4" spans="1:6" x14ac:dyDescent="0.2">
      <c r="A4" s="11" t="s">
        <v>8361</v>
      </c>
      <c r="B4" s="11" t="s">
        <v>8358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">
      <c r="A6" s="15" t="s">
        <v>8371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5" t="s">
        <v>8372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5" t="s">
        <v>8373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5" t="s">
        <v>8374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5" t="s">
        <v>8365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5" t="s">
        <v>8375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5" t="s">
        <v>8366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5" t="s">
        <v>8367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5" t="s">
        <v>8368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5" t="s">
        <v>8369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5" t="s">
        <v>8370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5" t="s">
        <v>8376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5" t="s">
        <v>8359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11B82-EB87-6040-897F-284BDB5904F9}">
  <dimension ref="A1:F6"/>
  <sheetViews>
    <sheetView tabSelected="1" zoomScale="114" workbookViewId="0">
      <selection activeCell="F2" sqref="F2:F6"/>
    </sheetView>
  </sheetViews>
  <sheetFormatPr baseColWidth="10" defaultRowHeight="15" x14ac:dyDescent="0.2"/>
  <cols>
    <col min="1" max="1" width="29.33203125" bestFit="1" customWidth="1"/>
    <col min="2" max="2" width="109.83203125" bestFit="1" customWidth="1"/>
    <col min="5" max="5" width="14.83203125" bestFit="1" customWidth="1"/>
    <col min="6" max="6" width="15.6640625" bestFit="1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ht="16" x14ac:dyDescent="0.2">
      <c r="A2" s="17" t="s">
        <v>3473</v>
      </c>
      <c r="B2" t="str">
        <f>VLOOKUP(A2, '[1]Orginal data'!B:C, 2, FALSE)</f>
        <v>Help us get actor-writer Ian Bonar's debut play - a hilarious, heartbreaking story of grief and loss - to the 2016 Edinburgh Fringe.</v>
      </c>
      <c r="C2" s="18">
        <f>VLOOKUP(A2, '[1]Orginal data'!B:E, 3, FALSE)</f>
        <v>2000</v>
      </c>
      <c r="D2" s="18">
        <f>VLOOKUP(A2, '[1]Orginal data'!B:E, 4, FALSE)</f>
        <v>2020</v>
      </c>
      <c r="E2" s="18">
        <f>VLOOKUP(A2, '[1]Orginal data'!B:P, 15, FALSE)</f>
        <v>51.79</v>
      </c>
      <c r="F2" s="18">
        <f>VLOOKUP(A2, '[1]Orginal data'!B:L, 11, FALSE)</f>
        <v>39</v>
      </c>
    </row>
    <row r="3" spans="1:6" ht="16" x14ac:dyDescent="0.2">
      <c r="A3" s="17" t="s">
        <v>3616</v>
      </c>
      <c r="B3" t="str">
        <f>VLOOKUP(A3, '[1]Orginal data'!B:C, 2, FALSE)</f>
        <v>The play yet to be described as "A surefire Edinburgh Fringe Festival Cult Hit". Coming to the Underbelly, Edinburgh, 5th-30th August.</v>
      </c>
      <c r="C3" s="18">
        <f>VLOOKUP(A3, '[1]Orginal data'!B:E, 3, FALSE)</f>
        <v>2000</v>
      </c>
      <c r="D3" s="18">
        <f>VLOOKUP(A3, '[1]Orginal data'!B:E, 4, FALSE)</f>
        <v>2020</v>
      </c>
      <c r="E3" s="18">
        <f>VLOOKUP(A3, '[1]Orginal data'!B:P, 15, FALSE)</f>
        <v>36.07</v>
      </c>
      <c r="F3" s="18">
        <f>VLOOKUP(A3, '[1]Orginal data'!B:L, 11, FALSE)</f>
        <v>56</v>
      </c>
    </row>
    <row r="4" spans="1:6" ht="16" x14ac:dyDescent="0.2">
      <c r="A4" s="17" t="s">
        <v>3178</v>
      </c>
      <c r="B4" t="str">
        <f>VLOOKUP(A4, '[1]Orginal data'!B:C, 2, FALSE)</f>
        <v>Cutting Off Kate Bush is a one-woman show written &amp; performed by Lucy Benson-Brown, premiering at the Edinburgh Fringe Festival 2014</v>
      </c>
      <c r="C4" s="18">
        <f>VLOOKUP(A4, '[1]Orginal data'!B:E, 3, FALSE)</f>
        <v>1500</v>
      </c>
      <c r="D4" s="18">
        <f>VLOOKUP(A4, '[1]Orginal data'!B:E, 4, FALSE)</f>
        <v>2576</v>
      </c>
      <c r="E4" s="18">
        <f>VLOOKUP(A4, '[1]Orginal data'!B:P, 15, FALSE)</f>
        <v>33.03</v>
      </c>
      <c r="F4" s="18">
        <f>VLOOKUP(A4, '[1]Orginal data'!B:L, 11, FALSE)</f>
        <v>78</v>
      </c>
    </row>
    <row r="5" spans="1:6" ht="16" x14ac:dyDescent="0.2">
      <c r="A5" s="17" t="s">
        <v>3329</v>
      </c>
      <c r="B5" t="str">
        <f>VLOOKUP(A5, '[1]Orginal data'!B:C, 2, FALSE)</f>
        <v>Jestia and Raedon is a brand new romantic comedy play going to the Edinburgh Fringe Festival this summer.</v>
      </c>
      <c r="C5" s="18">
        <f>VLOOKUP(A5, '[1]Orginal data'!B:E, 3, FALSE)</f>
        <v>1000</v>
      </c>
      <c r="D5" s="18">
        <f>VLOOKUP(A5, '[1]Orginal data'!B:E, 4, FALSE)</f>
        <v>1168</v>
      </c>
      <c r="E5" s="18">
        <f>VLOOKUP(A5, '[1]Orginal data'!B:P, 15, FALSE)</f>
        <v>44.92</v>
      </c>
      <c r="F5" s="18">
        <f>VLOOKUP(A5, '[1]Orginal data'!B:L, 11, FALSE)</f>
        <v>26</v>
      </c>
    </row>
    <row r="6" spans="1:6" ht="16" x14ac:dyDescent="0.2">
      <c r="A6" s="17" t="s">
        <v>3221</v>
      </c>
      <c r="B6" t="str">
        <f>VLOOKUP(A6, '[1]Orginal data'!B:C, 2, FALSE)</f>
        <v>A one-man show about love, loss, and motorways, written &amp; performed by Ben Norris. Help us get to the 2015 Edinburgh Fringe and beyond!</v>
      </c>
      <c r="C6" s="18">
        <f>VLOOKUP(A6, '[1]Orginal data'!B:E, 3, FALSE)</f>
        <v>4000</v>
      </c>
      <c r="D6" s="18">
        <f>VLOOKUP(A6, '[1]Orginal data'!B:E, 4, FALSE)</f>
        <v>4137</v>
      </c>
      <c r="E6" s="18">
        <f>VLOOKUP(A6, '[1]Orginal data'!B:P, 15, FALSE)</f>
        <v>36.61</v>
      </c>
      <c r="F6" s="18">
        <f>VLOOKUP(A6, '[1]Orginal data'!B:L,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3471" zoomScale="109" zoomScaleNormal="110" workbookViewId="0">
      <selection activeCell="B3476" sqref="B34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20" bestFit="1" customWidth="1"/>
    <col min="17" max="17" width="41.1640625" customWidth="1"/>
    <col min="18" max="18" width="14.5" bestFit="1" customWidth="1"/>
    <col min="19" max="20" width="26.33203125" style="14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8364</v>
      </c>
      <c r="S1" s="16" t="s">
        <v>8378</v>
      </c>
      <c r="T1" s="16" t="s">
        <v>8377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P4115" xr:uid="{00000000-0001-0000-0000-000000000000}"/>
  <conditionalFormatting sqref="F1:F1048576">
    <cfRule type="containsText" dxfId="4" priority="3" operator="containsText" text="failed">
      <formula>NOT(ISERROR(SEARCH("failed",F1)))</formula>
    </cfRule>
    <cfRule type="containsText" dxfId="3" priority="4" operator="containsText" text="successful">
      <formula>NOT(ISERROR(SEARCH("successful",F1)))</formula>
    </cfRule>
    <cfRule type="containsText" dxfId="2" priority="5" operator="containsText" text="successfull">
      <formula>NOT(ISERROR(SEARCH("successfull",F1)))</formula>
    </cfRule>
    <cfRule type="containsText" dxfId="1" priority="6" operator="containsText" text="live">
      <formula>NOT(ISERROR(SEARCH("live",F1)))</formula>
    </cfRule>
    <cfRule type="cellIs" dxfId="0" priority="7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Subcategory statistics</vt:lpstr>
      <vt:lpstr>Outcomes based on launch date</vt:lpstr>
      <vt:lpstr>Edinburgh Research</vt:lpstr>
      <vt:lpstr>Orginal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Edward Kim</cp:lastModifiedBy>
  <dcterms:created xsi:type="dcterms:W3CDTF">2017-04-20T15:17:24Z</dcterms:created>
  <dcterms:modified xsi:type="dcterms:W3CDTF">2022-06-09T21:10:13Z</dcterms:modified>
</cp:coreProperties>
</file>