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FC695A55-6654-4D13-94CE-73BF644D1D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solver_adj" localSheetId="0" hidden="1">Лист1!$B$62:$F$68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Лист1!$B$77:$F$77</definedName>
    <definedName name="solver_lhs2" localSheetId="0" hidden="1">Лист1!$B$91:$D$91</definedName>
    <definedName name="solver_lhs3" localSheetId="0" hidden="1">Лист1!$E$86:$E$90</definedName>
    <definedName name="solver_lhs4" localSheetId="0" hidden="1">Лист1!$G$73:$G$76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Лист1!$C$97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Лист1!$B$79:$F$79</definedName>
    <definedName name="solver_rhs2" localSheetId="0" hidden="1">Лист1!$B$93:$D$93</definedName>
    <definedName name="solver_rhs3" localSheetId="0" hidden="1">Лист1!$G$86:$G$90</definedName>
    <definedName name="solver_rhs4" localSheetId="0" hidden="1">Лист1!$I$73:$I$76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48830289099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2" i="1" l="1"/>
  <c r="H113" i="1"/>
  <c r="H111" i="1"/>
  <c r="H107" i="1"/>
  <c r="H108" i="1"/>
  <c r="H109" i="1"/>
  <c r="H106" i="1"/>
  <c r="H103" i="1"/>
  <c r="H104" i="1"/>
  <c r="H102" i="1"/>
  <c r="F9" i="1"/>
  <c r="B34" i="1"/>
  <c r="C75" i="1"/>
  <c r="C73" i="1"/>
  <c r="B75" i="1"/>
  <c r="C79" i="1"/>
  <c r="F10" i="1"/>
  <c r="G88" i="1" s="1"/>
  <c r="D89" i="1"/>
  <c r="D88" i="1"/>
  <c r="D87" i="1"/>
  <c r="B89" i="1"/>
  <c r="C89" i="1"/>
  <c r="C88" i="1"/>
  <c r="C87" i="1"/>
  <c r="B88" i="1"/>
  <c r="B87" i="1"/>
  <c r="D86" i="1"/>
  <c r="C86" i="1"/>
  <c r="B86" i="1"/>
  <c r="E74" i="1"/>
  <c r="E75" i="1"/>
  <c r="D74" i="1"/>
  <c r="D75" i="1"/>
  <c r="C74" i="1"/>
  <c r="B74" i="1"/>
  <c r="D73" i="1"/>
  <c r="E73" i="1"/>
  <c r="B73" i="1"/>
  <c r="I74" i="1"/>
  <c r="I75" i="1"/>
  <c r="B46" i="1"/>
  <c r="B40" i="1"/>
  <c r="B54" i="1" s="1"/>
  <c r="C40" i="1"/>
  <c r="C54" i="1" s="1"/>
  <c r="D40" i="1"/>
  <c r="D54" i="1" s="1"/>
  <c r="B41" i="1"/>
  <c r="B55" i="1" s="1"/>
  <c r="C41" i="1"/>
  <c r="C55" i="1" s="1"/>
  <c r="D41" i="1"/>
  <c r="D55" i="1" s="1"/>
  <c r="B42" i="1"/>
  <c r="B56" i="1" s="1"/>
  <c r="C42" i="1"/>
  <c r="C56" i="1" s="1"/>
  <c r="D42" i="1"/>
  <c r="D56" i="1" s="1"/>
  <c r="C39" i="1"/>
  <c r="C53" i="1" s="1"/>
  <c r="D39" i="1"/>
  <c r="D53" i="1" s="1"/>
  <c r="B39" i="1"/>
  <c r="B53" i="1" s="1"/>
  <c r="B35" i="1"/>
  <c r="B47" i="1" s="1"/>
  <c r="C35" i="1"/>
  <c r="C47" i="1" s="1"/>
  <c r="D35" i="1"/>
  <c r="D47" i="1" s="1"/>
  <c r="E35" i="1"/>
  <c r="E47" i="1" s="1"/>
  <c r="B36" i="1"/>
  <c r="B48" i="1" s="1"/>
  <c r="C36" i="1"/>
  <c r="C48" i="1" s="1"/>
  <c r="D36" i="1"/>
  <c r="D48" i="1" s="1"/>
  <c r="E36" i="1"/>
  <c r="E48" i="1" s="1"/>
  <c r="C34" i="1"/>
  <c r="C46" i="1" s="1"/>
  <c r="D34" i="1"/>
  <c r="D46" i="1" s="1"/>
  <c r="E34" i="1"/>
  <c r="E46" i="1" s="1"/>
  <c r="F8" i="1"/>
  <c r="G86" i="1" s="1"/>
  <c r="H10" i="1"/>
  <c r="D79" i="1" s="1"/>
  <c r="F11" i="1"/>
  <c r="H11" i="1" s="1"/>
  <c r="E79" i="1" s="1"/>
  <c r="F14" i="1"/>
  <c r="G14" i="1" s="1"/>
  <c r="B93" i="1" s="1"/>
  <c r="F15" i="1"/>
  <c r="G15" i="1" s="1"/>
  <c r="C93" i="1" s="1"/>
  <c r="F16" i="1"/>
  <c r="G16" i="1" s="1"/>
  <c r="D93" i="1" s="1"/>
  <c r="F5" i="1"/>
  <c r="F3" i="1"/>
  <c r="I73" i="1" s="1"/>
  <c r="I79" i="1" l="1"/>
  <c r="G75" i="1"/>
  <c r="C81" i="1"/>
  <c r="C95" i="1"/>
  <c r="G73" i="1"/>
  <c r="E77" i="1"/>
  <c r="C77" i="1"/>
  <c r="C91" i="1"/>
  <c r="D91" i="1"/>
  <c r="D77" i="1"/>
  <c r="B91" i="1"/>
  <c r="G74" i="1"/>
  <c r="B77" i="1"/>
  <c r="G89" i="1"/>
  <c r="G87" i="1"/>
  <c r="G93" i="1" s="1"/>
  <c r="G76" i="1"/>
  <c r="E90" i="1"/>
  <c r="E89" i="1"/>
  <c r="E88" i="1"/>
  <c r="E86" i="1"/>
  <c r="E87" i="1"/>
  <c r="F13" i="1"/>
  <c r="G13" i="1"/>
  <c r="H8" i="1"/>
  <c r="B79" i="1" s="1"/>
  <c r="G90" i="1" l="1"/>
  <c r="C97" i="1"/>
  <c r="H7" i="1"/>
  <c r="F7" i="1"/>
  <c r="F2" i="1" l="1"/>
  <c r="I76" i="1"/>
</calcChain>
</file>

<file path=xl/sharedStrings.xml><?xml version="1.0" encoding="utf-8"?>
<sst xmlns="http://schemas.openxmlformats.org/spreadsheetml/2006/main" count="164" uniqueCount="42">
  <si>
    <t>Предприятия</t>
  </si>
  <si>
    <t>Норма расхода бенизна на 1т. спирта, тонн</t>
  </si>
  <si>
    <t>Норма расхода спирта на 1т. СК, тонн</t>
  </si>
  <si>
    <t>Коэффициент использоваия производственной мощности</t>
  </si>
  <si>
    <t>Производственная мощность, тыс. тонн.</t>
  </si>
  <si>
    <t>Нефтеперерабатывающие заводы (НПЗ)</t>
  </si>
  <si>
    <t>г. Кириши</t>
  </si>
  <si>
    <t>г. Нижнекамск</t>
  </si>
  <si>
    <t>г. Оренбург</t>
  </si>
  <si>
    <t>Спиртовые завды</t>
  </si>
  <si>
    <t>г. Орск</t>
  </si>
  <si>
    <t>г. Пенза</t>
  </si>
  <si>
    <t>г. Самара</t>
  </si>
  <si>
    <t>г. Уфа</t>
  </si>
  <si>
    <t>Заводы по производству СК</t>
  </si>
  <si>
    <t>г. Воронеж</t>
  </si>
  <si>
    <t>г. Пермь</t>
  </si>
  <si>
    <t>г. Ярославль</t>
  </si>
  <si>
    <t>НПЗ</t>
  </si>
  <si>
    <t>Спиртовые заводы</t>
  </si>
  <si>
    <t>Фактическая производственная мощность, тонн</t>
  </si>
  <si>
    <t>Стоимость перевозки бензина</t>
  </si>
  <si>
    <t>Стоимость перевозки спирта</t>
  </si>
  <si>
    <t>Требуется спирта, тонн</t>
  </si>
  <si>
    <t>Требуется бензина, тонн</t>
  </si>
  <si>
    <t>Фиктивный</t>
  </si>
  <si>
    <t>Матрица переменных</t>
  </si>
  <si>
    <t>Перевозка бензина</t>
  </si>
  <si>
    <t>Перевозка спирта</t>
  </si>
  <si>
    <t>ВСЕГО</t>
  </si>
  <si>
    <t>=</t>
  </si>
  <si>
    <t>Ограничение</t>
  </si>
  <si>
    <t>Суммарная стоимость перевозки</t>
  </si>
  <si>
    <t>Предприятия кооперированных отраслей</t>
  </si>
  <si>
    <t>Действующие мощности предприятия, тыс. тонн</t>
  </si>
  <si>
    <t>Коэффициент использования мощности</t>
  </si>
  <si>
    <t>Объем производства на действующих мощностях, тонн</t>
  </si>
  <si>
    <t>Дополнительный объем производства после проведения мероприятий, связанных с:</t>
  </si>
  <si>
    <t>повышением</t>
  </si>
  <si>
    <t>реконструкицей</t>
  </si>
  <si>
    <t>введением новых мощностей</t>
  </si>
  <si>
    <t>Итоговый объем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</si>
</sst>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6" xfId="0" applyNumberForma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 vertical="center" wrapText="1"/>
    </xf>
    <xf numFmtId="0" fontId="0" fillId="4" borderId="10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4" workbookViewId="0">
      <selection activeCell="H13" sqref="G13:H13"/>
    </sheetView>
  </sheetViews>
  <sheetFormatPr defaultRowHeight="15" x14ac:dyDescent="0.25"/>
  <cols>
    <col min="1" max="1" width="16.28515625" style="2" customWidth="1"/>
    <col min="2" max="2" width="19.7109375" style="2" customWidth="1"/>
    <col min="3" max="3" width="16.85546875" style="2" customWidth="1"/>
    <col min="4" max="4" width="18.140625" style="2" customWidth="1"/>
    <col min="5" max="5" width="14" style="2" customWidth="1"/>
    <col min="6" max="6" width="18.140625" style="2" customWidth="1"/>
    <col min="7" max="7" width="15" style="2" customWidth="1"/>
    <col min="8" max="8" width="13" style="2" customWidth="1"/>
    <col min="9" max="9" width="14.42578125" style="2" customWidth="1"/>
    <col min="10" max="16384" width="9.140625" style="2"/>
  </cols>
  <sheetData>
    <row r="1" spans="1:8" ht="78.7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20</v>
      </c>
      <c r="G1" s="11" t="s">
        <v>23</v>
      </c>
      <c r="H1" s="11" t="s">
        <v>24</v>
      </c>
    </row>
    <row r="2" spans="1:8" x14ac:dyDescent="0.25">
      <c r="A2" s="12" t="s">
        <v>5</v>
      </c>
      <c r="B2" s="12"/>
      <c r="C2" s="12"/>
      <c r="D2" s="12"/>
      <c r="E2" s="12"/>
      <c r="F2" s="6">
        <f>SUM(F3:F6)</f>
        <v>2051369.6880000001</v>
      </c>
      <c r="G2" s="6"/>
      <c r="H2" s="6"/>
    </row>
    <row r="3" spans="1:8" x14ac:dyDescent="0.25">
      <c r="A3" s="3" t="s">
        <v>6</v>
      </c>
      <c r="B3" s="3"/>
      <c r="C3" s="3"/>
      <c r="D3" s="3">
        <v>0.85</v>
      </c>
      <c r="E3" s="3">
        <v>410</v>
      </c>
      <c r="F3" s="3">
        <f>D3*E3*1000</f>
        <v>348500</v>
      </c>
      <c r="G3" s="3"/>
      <c r="H3" s="3"/>
    </row>
    <row r="4" spans="1:8" x14ac:dyDescent="0.25">
      <c r="A4" s="3" t="s">
        <v>7</v>
      </c>
      <c r="B4" s="3"/>
      <c r="C4" s="3"/>
      <c r="D4" s="3">
        <v>0.8</v>
      </c>
      <c r="E4" s="3">
        <v>560</v>
      </c>
      <c r="F4" s="3">
        <v>1182169.6880000001</v>
      </c>
      <c r="G4" s="3"/>
      <c r="H4" s="3"/>
    </row>
    <row r="5" spans="1:8" x14ac:dyDescent="0.25">
      <c r="A5" s="3" t="s">
        <v>8</v>
      </c>
      <c r="B5" s="3"/>
      <c r="C5" s="3"/>
      <c r="D5" s="3">
        <v>0.82</v>
      </c>
      <c r="E5" s="3">
        <v>635</v>
      </c>
      <c r="F5" s="3">
        <f t="shared" ref="F5" si="0">D5*E5*1000</f>
        <v>520699.99999999994</v>
      </c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12" t="s">
        <v>9</v>
      </c>
      <c r="B7" s="12"/>
      <c r="C7" s="12"/>
      <c r="D7" s="12"/>
      <c r="E7" s="12"/>
      <c r="F7" s="6">
        <f>SUM(F8:F12)</f>
        <v>771768.74999999627</v>
      </c>
      <c r="G7" s="6"/>
      <c r="H7" s="6">
        <f>SUM(H8:H12)</f>
        <v>2051369.6880000001</v>
      </c>
    </row>
    <row r="8" spans="1:8" x14ac:dyDescent="0.25">
      <c r="A8" s="3" t="s">
        <v>10</v>
      </c>
      <c r="B8" s="3">
        <v>2.625</v>
      </c>
      <c r="C8" s="3"/>
      <c r="D8" s="3">
        <v>0.85</v>
      </c>
      <c r="E8" s="3">
        <v>190</v>
      </c>
      <c r="F8" s="3">
        <f>D8*E8*1000</f>
        <v>161500</v>
      </c>
      <c r="G8" s="3"/>
      <c r="H8" s="3">
        <f>F8*B8</f>
        <v>423937.5</v>
      </c>
    </row>
    <row r="9" spans="1:8" x14ac:dyDescent="0.25">
      <c r="A9" s="3" t="s">
        <v>11</v>
      </c>
      <c r="B9" s="3">
        <v>2.65</v>
      </c>
      <c r="C9" s="3"/>
      <c r="D9" s="3">
        <v>0.875</v>
      </c>
      <c r="E9" s="2">
        <v>433.73571428571</v>
      </c>
      <c r="F9" s="3">
        <f>E9*D9*1000</f>
        <v>379518.74999999627</v>
      </c>
      <c r="G9" s="3"/>
      <c r="H9" s="3">
        <v>1005724.688</v>
      </c>
    </row>
    <row r="10" spans="1:8" x14ac:dyDescent="0.25">
      <c r="A10" s="3" t="s">
        <v>12</v>
      </c>
      <c r="B10" s="3">
        <v>2.7</v>
      </c>
      <c r="C10" s="3"/>
      <c r="D10" s="3">
        <v>0.82499999999999996</v>
      </c>
      <c r="E10" s="3">
        <v>120</v>
      </c>
      <c r="F10" s="3">
        <f>D10*E10*1000</f>
        <v>99000</v>
      </c>
      <c r="G10" s="3"/>
      <c r="H10" s="3">
        <f t="shared" ref="H10:H11" si="1">F10*B10</f>
        <v>267300</v>
      </c>
    </row>
    <row r="11" spans="1:8" x14ac:dyDescent="0.25">
      <c r="A11" s="3" t="s">
        <v>13</v>
      </c>
      <c r="B11" s="3">
        <v>2.69</v>
      </c>
      <c r="C11" s="3"/>
      <c r="D11" s="3">
        <v>0.85</v>
      </c>
      <c r="E11" s="3">
        <v>155</v>
      </c>
      <c r="F11" s="3">
        <f>D11*E11*1000</f>
        <v>131750</v>
      </c>
      <c r="G11" s="3"/>
      <c r="H11" s="3">
        <f t="shared" si="1"/>
        <v>354407.5</v>
      </c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13" t="s">
        <v>14</v>
      </c>
      <c r="B13" s="13"/>
      <c r="C13" s="13"/>
      <c r="D13" s="13"/>
      <c r="E13" s="13"/>
      <c r="F13" s="6">
        <f>SUM(F14:F16)</f>
        <v>278750</v>
      </c>
      <c r="G13" s="6">
        <f>SUM(G14:G16)</f>
        <v>771768.75</v>
      </c>
      <c r="H13" s="6"/>
    </row>
    <row r="14" spans="1:8" x14ac:dyDescent="0.25">
      <c r="A14" s="3" t="s">
        <v>15</v>
      </c>
      <c r="B14" s="3"/>
      <c r="C14" s="3">
        <v>2.8</v>
      </c>
      <c r="D14" s="3">
        <v>0.9</v>
      </c>
      <c r="E14" s="3">
        <v>105</v>
      </c>
      <c r="F14" s="3">
        <f>D14*E14*1000</f>
        <v>94500</v>
      </c>
      <c r="G14" s="3">
        <f>F14*C14</f>
        <v>264600</v>
      </c>
      <c r="H14" s="3"/>
    </row>
    <row r="15" spans="1:8" x14ac:dyDescent="0.25">
      <c r="A15" s="3" t="s">
        <v>16</v>
      </c>
      <c r="B15" s="3"/>
      <c r="C15" s="3">
        <v>2.75</v>
      </c>
      <c r="D15" s="3">
        <v>0.88</v>
      </c>
      <c r="E15" s="3">
        <v>100</v>
      </c>
      <c r="F15" s="3">
        <f>D15*E15*1000</f>
        <v>88000</v>
      </c>
      <c r="G15" s="3">
        <f t="shared" ref="G15:G16" si="2">F15*C15</f>
        <v>242000</v>
      </c>
      <c r="H15" s="3"/>
    </row>
    <row r="16" spans="1:8" x14ac:dyDescent="0.25">
      <c r="A16" s="3" t="s">
        <v>17</v>
      </c>
      <c r="B16" s="3"/>
      <c r="C16" s="3">
        <v>2.7549999999999999</v>
      </c>
      <c r="D16" s="3">
        <v>0.875</v>
      </c>
      <c r="E16" s="3">
        <v>110</v>
      </c>
      <c r="F16" s="3">
        <f>D16*E16*1000</f>
        <v>96250</v>
      </c>
      <c r="G16" s="3">
        <f t="shared" si="2"/>
        <v>265168.75</v>
      </c>
      <c r="H16" s="3"/>
    </row>
    <row r="18" spans="1:7" x14ac:dyDescent="0.25">
      <c r="A18" s="14" t="s">
        <v>18</v>
      </c>
      <c r="B18" s="15" t="s">
        <v>19</v>
      </c>
      <c r="C18" s="16"/>
      <c r="D18" s="16"/>
      <c r="E18" s="16"/>
      <c r="F18" s="7"/>
      <c r="G18" s="2">
        <v>433.73599999999999</v>
      </c>
    </row>
    <row r="19" spans="1:7" x14ac:dyDescent="0.25">
      <c r="A19" s="17"/>
      <c r="B19" s="10" t="s">
        <v>10</v>
      </c>
      <c r="C19" s="10" t="s">
        <v>11</v>
      </c>
      <c r="D19" s="10" t="s">
        <v>12</v>
      </c>
      <c r="E19" s="18" t="s">
        <v>13</v>
      </c>
      <c r="F19" s="8"/>
    </row>
    <row r="20" spans="1:7" x14ac:dyDescent="0.25">
      <c r="A20" s="3" t="s">
        <v>6</v>
      </c>
      <c r="B20" s="3">
        <v>1600</v>
      </c>
      <c r="C20" s="3">
        <v>1000</v>
      </c>
      <c r="D20" s="3">
        <v>1200</v>
      </c>
      <c r="E20" s="9">
        <v>2200</v>
      </c>
      <c r="F20" s="8"/>
    </row>
    <row r="21" spans="1:7" x14ac:dyDescent="0.25">
      <c r="A21" s="3" t="s">
        <v>7</v>
      </c>
      <c r="B21" s="3">
        <v>700</v>
      </c>
      <c r="C21" s="3">
        <v>420</v>
      </c>
      <c r="D21" s="3">
        <v>350</v>
      </c>
      <c r="E21" s="9">
        <v>300</v>
      </c>
      <c r="F21" s="8"/>
    </row>
    <row r="22" spans="1:7" x14ac:dyDescent="0.25">
      <c r="A22" s="3" t="s">
        <v>8</v>
      </c>
      <c r="B22" s="3">
        <v>240</v>
      </c>
      <c r="C22" s="3">
        <v>600</v>
      </c>
      <c r="D22" s="3">
        <v>400</v>
      </c>
      <c r="E22" s="9">
        <v>360</v>
      </c>
      <c r="F22" s="8"/>
    </row>
    <row r="23" spans="1:7" ht="15" customHeight="1" x14ac:dyDescent="0.25">
      <c r="A23" s="14" t="s">
        <v>19</v>
      </c>
      <c r="B23" s="15" t="s">
        <v>14</v>
      </c>
      <c r="C23" s="16"/>
      <c r="D23" s="19"/>
    </row>
    <row r="24" spans="1:7" x14ac:dyDescent="0.25">
      <c r="A24" s="17"/>
      <c r="B24" s="10" t="s">
        <v>15</v>
      </c>
      <c r="C24" s="10" t="s">
        <v>16</v>
      </c>
      <c r="D24" s="10" t="s">
        <v>17</v>
      </c>
    </row>
    <row r="25" spans="1:7" x14ac:dyDescent="0.25">
      <c r="A25" s="3" t="s">
        <v>10</v>
      </c>
      <c r="B25" s="3">
        <v>1300</v>
      </c>
      <c r="C25" s="3">
        <v>1150</v>
      </c>
      <c r="D25" s="3">
        <v>1400</v>
      </c>
    </row>
    <row r="26" spans="1:7" x14ac:dyDescent="0.25">
      <c r="A26" s="3" t="s">
        <v>11</v>
      </c>
      <c r="B26" s="3">
        <v>570</v>
      </c>
      <c r="C26" s="3">
        <v>1100</v>
      </c>
      <c r="D26" s="3">
        <v>800</v>
      </c>
    </row>
    <row r="27" spans="1:7" x14ac:dyDescent="0.25">
      <c r="A27" s="3" t="s">
        <v>12</v>
      </c>
      <c r="B27" s="3">
        <v>750</v>
      </c>
      <c r="C27" s="3">
        <v>950</v>
      </c>
      <c r="D27" s="3">
        <v>800</v>
      </c>
    </row>
    <row r="28" spans="1:7" x14ac:dyDescent="0.25">
      <c r="A28" s="3" t="s">
        <v>13</v>
      </c>
      <c r="B28" s="3">
        <v>1150</v>
      </c>
      <c r="C28" s="3">
        <v>650</v>
      </c>
      <c r="D28" s="3">
        <v>1000</v>
      </c>
    </row>
    <row r="30" spans="1:7" x14ac:dyDescent="0.25">
      <c r="A30" s="20" t="s">
        <v>21</v>
      </c>
      <c r="B30" s="20"/>
      <c r="C30" s="4">
        <v>28.1</v>
      </c>
    </row>
    <row r="31" spans="1:7" x14ac:dyDescent="0.25">
      <c r="A31" s="20" t="s">
        <v>22</v>
      </c>
      <c r="B31" s="20"/>
      <c r="C31" s="4">
        <v>37.4</v>
      </c>
    </row>
    <row r="32" spans="1:7" x14ac:dyDescent="0.25">
      <c r="A32" s="23" t="s">
        <v>18</v>
      </c>
      <c r="B32" s="18" t="s">
        <v>19</v>
      </c>
      <c r="C32" s="24"/>
      <c r="D32" s="24"/>
      <c r="E32" s="24"/>
    </row>
    <row r="33" spans="1:6" x14ac:dyDescent="0.25">
      <c r="A33" s="25"/>
      <c r="B33" s="10" t="s">
        <v>10</v>
      </c>
      <c r="C33" s="10" t="s">
        <v>11</v>
      </c>
      <c r="D33" s="10" t="s">
        <v>12</v>
      </c>
      <c r="E33" s="18" t="s">
        <v>13</v>
      </c>
    </row>
    <row r="34" spans="1:6" x14ac:dyDescent="0.25">
      <c r="A34" s="4" t="s">
        <v>6</v>
      </c>
      <c r="B34" s="4">
        <f>$C$30*B20</f>
        <v>44960</v>
      </c>
      <c r="C34" s="4">
        <f>$C$30*C20</f>
        <v>28100</v>
      </c>
      <c r="D34" s="4">
        <f>$C$30*D20</f>
        <v>33720</v>
      </c>
      <c r="E34" s="4">
        <f>$C$30*E20</f>
        <v>61820</v>
      </c>
    </row>
    <row r="35" spans="1:6" x14ac:dyDescent="0.25">
      <c r="A35" s="4" t="s">
        <v>7</v>
      </c>
      <c r="B35" s="4">
        <f>$C$30*B21</f>
        <v>19670</v>
      </c>
      <c r="C35" s="4">
        <f>$C$30*C21</f>
        <v>11802</v>
      </c>
      <c r="D35" s="4">
        <f>$C$30*D21</f>
        <v>9835</v>
      </c>
      <c r="E35" s="4">
        <f>$C$30*E21</f>
        <v>8430</v>
      </c>
    </row>
    <row r="36" spans="1:6" x14ac:dyDescent="0.25">
      <c r="A36" s="4" t="s">
        <v>8</v>
      </c>
      <c r="B36" s="4">
        <f>$C$30*B22</f>
        <v>6744</v>
      </c>
      <c r="C36" s="4">
        <f>$C$30*C22</f>
        <v>16860</v>
      </c>
      <c r="D36" s="4">
        <f>$C$30*D22</f>
        <v>11240</v>
      </c>
      <c r="E36" s="4">
        <f>$C$30*E22</f>
        <v>10116</v>
      </c>
    </row>
    <row r="37" spans="1:6" ht="30" x14ac:dyDescent="0.25">
      <c r="A37" s="23" t="s">
        <v>19</v>
      </c>
      <c r="B37" s="18" t="s">
        <v>14</v>
      </c>
      <c r="C37" s="24"/>
      <c r="D37" s="26"/>
    </row>
    <row r="38" spans="1:6" x14ac:dyDescent="0.25">
      <c r="A38" s="25"/>
      <c r="B38" s="10" t="s">
        <v>15</v>
      </c>
      <c r="C38" s="10" t="s">
        <v>16</v>
      </c>
      <c r="D38" s="10" t="s">
        <v>17</v>
      </c>
    </row>
    <row r="39" spans="1:6" ht="15" customHeight="1" x14ac:dyDescent="0.25">
      <c r="A39" s="4" t="s">
        <v>10</v>
      </c>
      <c r="B39" s="4">
        <f>$C$31*B25</f>
        <v>48620</v>
      </c>
      <c r="C39" s="4">
        <f>$C$31*C25</f>
        <v>43010</v>
      </c>
      <c r="D39" s="4">
        <f>$C$31*D25</f>
        <v>52360</v>
      </c>
    </row>
    <row r="40" spans="1:6" x14ac:dyDescent="0.25">
      <c r="A40" s="4" t="s">
        <v>11</v>
      </c>
      <c r="B40" s="4">
        <f>$C$31*B26</f>
        <v>21318</v>
      </c>
      <c r="C40" s="4">
        <f>$C$31*C26</f>
        <v>41140</v>
      </c>
      <c r="D40" s="4">
        <f>$C$31*D26</f>
        <v>29920</v>
      </c>
    </row>
    <row r="41" spans="1:6" x14ac:dyDescent="0.25">
      <c r="A41" s="3" t="s">
        <v>12</v>
      </c>
      <c r="B41" s="3">
        <f>$C$31*B27</f>
        <v>28050</v>
      </c>
      <c r="C41" s="3">
        <f>$C$31*C27</f>
        <v>35530</v>
      </c>
      <c r="D41" s="3">
        <f>$C$31*D27</f>
        <v>29920</v>
      </c>
    </row>
    <row r="42" spans="1:6" x14ac:dyDescent="0.25">
      <c r="A42" s="3" t="s">
        <v>13</v>
      </c>
      <c r="B42" s="3">
        <f>$C$31*B28</f>
        <v>43010</v>
      </c>
      <c r="C42" s="3">
        <f>$C$31*C28</f>
        <v>24310</v>
      </c>
      <c r="D42" s="3">
        <f>$C$31*D28</f>
        <v>37400</v>
      </c>
    </row>
    <row r="44" spans="1:6" x14ac:dyDescent="0.25">
      <c r="A44" s="11" t="s">
        <v>18</v>
      </c>
      <c r="B44" s="18" t="s">
        <v>19</v>
      </c>
      <c r="C44" s="24"/>
      <c r="D44" s="24"/>
      <c r="E44" s="24"/>
      <c r="F44" s="26"/>
    </row>
    <row r="45" spans="1:6" x14ac:dyDescent="0.25">
      <c r="A45" s="11"/>
      <c r="B45" s="10" t="s">
        <v>10</v>
      </c>
      <c r="C45" s="10" t="s">
        <v>11</v>
      </c>
      <c r="D45" s="10" t="s">
        <v>12</v>
      </c>
      <c r="E45" s="10" t="s">
        <v>13</v>
      </c>
      <c r="F45" s="10" t="s">
        <v>25</v>
      </c>
    </row>
    <row r="46" spans="1:6" x14ac:dyDescent="0.25">
      <c r="A46" s="4" t="s">
        <v>6</v>
      </c>
      <c r="B46" s="4">
        <f>B34</f>
        <v>44960</v>
      </c>
      <c r="C46" s="4">
        <f>C34</f>
        <v>28100</v>
      </c>
      <c r="D46" s="4">
        <f>D34</f>
        <v>33720</v>
      </c>
      <c r="E46" s="4">
        <f>E34</f>
        <v>61820</v>
      </c>
      <c r="F46" s="4">
        <v>0</v>
      </c>
    </row>
    <row r="47" spans="1:6" x14ac:dyDescent="0.25">
      <c r="A47" s="4" t="s">
        <v>7</v>
      </c>
      <c r="B47" s="4">
        <f>B35</f>
        <v>19670</v>
      </c>
      <c r="C47" s="4">
        <f>C35</f>
        <v>11802</v>
      </c>
      <c r="D47" s="4">
        <f>D35</f>
        <v>9835</v>
      </c>
      <c r="E47" s="4">
        <f>E35</f>
        <v>8430</v>
      </c>
      <c r="F47" s="4">
        <v>0</v>
      </c>
    </row>
    <row r="48" spans="1:6" x14ac:dyDescent="0.25">
      <c r="A48" s="4" t="s">
        <v>8</v>
      </c>
      <c r="B48" s="4">
        <f>B36</f>
        <v>6744</v>
      </c>
      <c r="C48" s="4">
        <f>C36</f>
        <v>16860</v>
      </c>
      <c r="D48" s="4">
        <f>D36</f>
        <v>11240</v>
      </c>
      <c r="E48" s="4">
        <f>E36</f>
        <v>10116</v>
      </c>
      <c r="F48" s="4">
        <v>0</v>
      </c>
    </row>
    <row r="49" spans="1:6" x14ac:dyDescent="0.25">
      <c r="A49" s="4" t="s">
        <v>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</row>
    <row r="50" spans="1:6" x14ac:dyDescent="0.25">
      <c r="A50" s="21"/>
      <c r="B50" s="21"/>
      <c r="C50" s="21"/>
      <c r="D50" s="21"/>
      <c r="E50" s="21"/>
    </row>
    <row r="51" spans="1:6" ht="30" x14ac:dyDescent="0.25">
      <c r="A51" s="11" t="s">
        <v>19</v>
      </c>
      <c r="B51" s="10" t="s">
        <v>14</v>
      </c>
      <c r="C51" s="10"/>
      <c r="D51" s="10"/>
      <c r="E51" s="10"/>
    </row>
    <row r="52" spans="1:6" x14ac:dyDescent="0.25">
      <c r="A52" s="11"/>
      <c r="B52" s="10" t="s">
        <v>15</v>
      </c>
      <c r="C52" s="10" t="s">
        <v>16</v>
      </c>
      <c r="D52" s="10" t="s">
        <v>17</v>
      </c>
      <c r="E52" s="10" t="s">
        <v>25</v>
      </c>
    </row>
    <row r="53" spans="1:6" x14ac:dyDescent="0.25">
      <c r="A53" s="4" t="s">
        <v>10</v>
      </c>
      <c r="B53" s="4">
        <f>B39</f>
        <v>48620</v>
      </c>
      <c r="C53" s="4">
        <f>C39</f>
        <v>43010</v>
      </c>
      <c r="D53" s="4">
        <f>D39</f>
        <v>52360</v>
      </c>
      <c r="E53" s="4">
        <v>0</v>
      </c>
    </row>
    <row r="54" spans="1:6" ht="15" customHeight="1" x14ac:dyDescent="0.25">
      <c r="A54" s="4" t="s">
        <v>11</v>
      </c>
      <c r="B54" s="4">
        <f>B40</f>
        <v>21318</v>
      </c>
      <c r="C54" s="4">
        <f>C40</f>
        <v>41140</v>
      </c>
      <c r="D54" s="4">
        <f>D40</f>
        <v>29920</v>
      </c>
      <c r="E54" s="4">
        <v>0</v>
      </c>
    </row>
    <row r="55" spans="1:6" x14ac:dyDescent="0.25">
      <c r="A55" s="3" t="s">
        <v>12</v>
      </c>
      <c r="B55" s="3">
        <f>B41</f>
        <v>28050</v>
      </c>
      <c r="C55" s="3">
        <f>C41</f>
        <v>35530</v>
      </c>
      <c r="D55" s="3">
        <f>D41</f>
        <v>29920</v>
      </c>
      <c r="E55" s="3">
        <v>0</v>
      </c>
    </row>
    <row r="56" spans="1:6" x14ac:dyDescent="0.25">
      <c r="A56" s="3" t="s">
        <v>13</v>
      </c>
      <c r="B56" s="3">
        <f>B42</f>
        <v>43010</v>
      </c>
      <c r="C56" s="3">
        <f>C42</f>
        <v>24310</v>
      </c>
      <c r="D56" s="3">
        <f>D42</f>
        <v>37400</v>
      </c>
      <c r="E56" s="3">
        <v>0</v>
      </c>
    </row>
    <row r="57" spans="1:6" x14ac:dyDescent="0.25">
      <c r="A57" s="3" t="s">
        <v>25</v>
      </c>
      <c r="B57" s="3">
        <v>0</v>
      </c>
      <c r="C57" s="3">
        <v>0</v>
      </c>
      <c r="D57" s="3">
        <v>0</v>
      </c>
      <c r="E57" s="3">
        <v>0</v>
      </c>
    </row>
    <row r="59" spans="1:6" x14ac:dyDescent="0.25">
      <c r="A59" s="4"/>
      <c r="B59" s="27" t="s">
        <v>26</v>
      </c>
      <c r="C59" s="27"/>
      <c r="D59" s="27"/>
      <c r="E59" s="27"/>
      <c r="F59" s="27"/>
    </row>
    <row r="60" spans="1:6" x14ac:dyDescent="0.25">
      <c r="A60" s="28" t="s">
        <v>18</v>
      </c>
      <c r="B60" s="18" t="s">
        <v>19</v>
      </c>
      <c r="C60" s="24"/>
      <c r="D60" s="24"/>
      <c r="E60" s="24"/>
      <c r="F60" s="26"/>
    </row>
    <row r="61" spans="1:6" x14ac:dyDescent="0.25">
      <c r="A61" s="29"/>
      <c r="B61" s="10" t="s">
        <v>10</v>
      </c>
      <c r="C61" s="10" t="s">
        <v>11</v>
      </c>
      <c r="D61" s="10" t="s">
        <v>12</v>
      </c>
      <c r="E61" s="10" t="s">
        <v>13</v>
      </c>
      <c r="F61" s="10"/>
    </row>
    <row r="62" spans="1:6" x14ac:dyDescent="0.25">
      <c r="A62" s="4" t="s">
        <v>6</v>
      </c>
      <c r="B62" s="4">
        <v>0</v>
      </c>
      <c r="C62" s="4">
        <v>348500</v>
      </c>
      <c r="D62" s="4">
        <v>0</v>
      </c>
      <c r="E62" s="4">
        <v>0</v>
      </c>
      <c r="F62" s="4">
        <v>0</v>
      </c>
    </row>
    <row r="63" spans="1:6" x14ac:dyDescent="0.25">
      <c r="A63" s="4" t="s">
        <v>7</v>
      </c>
      <c r="B63" s="4">
        <v>0</v>
      </c>
      <c r="C63" s="4">
        <v>657224.68799999997</v>
      </c>
      <c r="D63" s="4">
        <v>170537.50000000012</v>
      </c>
      <c r="E63" s="4">
        <v>354407.5</v>
      </c>
      <c r="F63" s="4">
        <v>0</v>
      </c>
    </row>
    <row r="64" spans="1:6" x14ac:dyDescent="0.25">
      <c r="A64" s="4" t="s">
        <v>8</v>
      </c>
      <c r="B64" s="4">
        <v>423937.5</v>
      </c>
      <c r="C64" s="4">
        <v>0</v>
      </c>
      <c r="D64" s="4">
        <v>96762.499999999884</v>
      </c>
      <c r="E64" s="4">
        <v>0</v>
      </c>
      <c r="F64" s="4">
        <v>0</v>
      </c>
    </row>
    <row r="65" spans="1:9" x14ac:dyDescent="0.25">
      <c r="A65" s="4" t="s">
        <v>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</row>
    <row r="66" spans="1:9" x14ac:dyDescent="0.25">
      <c r="A66" s="3" t="s">
        <v>15</v>
      </c>
      <c r="B66" s="3">
        <v>0</v>
      </c>
      <c r="C66" s="3">
        <v>264599.99999999627</v>
      </c>
      <c r="D66" s="3">
        <v>0</v>
      </c>
      <c r="E66" s="3">
        <v>0</v>
      </c>
      <c r="F66" s="3">
        <v>0</v>
      </c>
    </row>
    <row r="67" spans="1:9" x14ac:dyDescent="0.25">
      <c r="A67" s="3" t="s">
        <v>16</v>
      </c>
      <c r="B67" s="3">
        <v>110250</v>
      </c>
      <c r="C67" s="3">
        <v>0</v>
      </c>
      <c r="D67" s="3">
        <v>0</v>
      </c>
      <c r="E67" s="3">
        <v>131750</v>
      </c>
      <c r="F67" s="3">
        <v>0</v>
      </c>
    </row>
    <row r="68" spans="1:9" x14ac:dyDescent="0.25">
      <c r="A68" s="3" t="s">
        <v>17</v>
      </c>
      <c r="B68" s="3">
        <v>51250</v>
      </c>
      <c r="C68" s="3">
        <v>114918.75</v>
      </c>
      <c r="D68" s="3">
        <v>99000</v>
      </c>
      <c r="E68" s="3">
        <v>0</v>
      </c>
      <c r="F68" s="3">
        <v>0</v>
      </c>
    </row>
    <row r="70" spans="1:9" x14ac:dyDescent="0.25">
      <c r="B70" s="22" t="s">
        <v>27</v>
      </c>
      <c r="C70" s="22"/>
      <c r="D70" s="22"/>
      <c r="E70" s="22"/>
      <c r="F70" s="22"/>
    </row>
    <row r="71" spans="1:9" x14ac:dyDescent="0.25">
      <c r="A71" s="28" t="s">
        <v>18</v>
      </c>
      <c r="B71" s="18" t="s">
        <v>19</v>
      </c>
      <c r="C71" s="24"/>
      <c r="D71" s="24"/>
      <c r="E71" s="24"/>
      <c r="F71" s="26"/>
      <c r="G71" s="5" t="s">
        <v>29</v>
      </c>
      <c r="I71" s="5" t="s">
        <v>31</v>
      </c>
    </row>
    <row r="72" spans="1:9" x14ac:dyDescent="0.25">
      <c r="A72" s="29"/>
      <c r="B72" s="10" t="s">
        <v>10</v>
      </c>
      <c r="C72" s="10" t="s">
        <v>11</v>
      </c>
      <c r="D72" s="10" t="s">
        <v>12</v>
      </c>
      <c r="E72" s="10" t="s">
        <v>13</v>
      </c>
      <c r="F72" s="10"/>
      <c r="G72" s="5"/>
      <c r="I72" s="5"/>
    </row>
    <row r="73" spans="1:9" x14ac:dyDescent="0.25">
      <c r="A73" s="4" t="s">
        <v>6</v>
      </c>
      <c r="B73" s="4">
        <f>B62</f>
        <v>0</v>
      </c>
      <c r="C73" s="4">
        <f>C62</f>
        <v>348500</v>
      </c>
      <c r="D73" s="4">
        <f>D62</f>
        <v>0</v>
      </c>
      <c r="E73" s="4">
        <f>E62</f>
        <v>0</v>
      </c>
      <c r="F73" s="4"/>
      <c r="G73" s="5">
        <f>SUM(B73:E73)</f>
        <v>348500</v>
      </c>
      <c r="H73" s="2" t="s">
        <v>30</v>
      </c>
      <c r="I73" s="5">
        <f>F3</f>
        <v>348500</v>
      </c>
    </row>
    <row r="74" spans="1:9" x14ac:dyDescent="0.25">
      <c r="A74" s="4" t="s">
        <v>7</v>
      </c>
      <c r="B74" s="4">
        <f>B63</f>
        <v>0</v>
      </c>
      <c r="C74" s="4">
        <f>C63</f>
        <v>657224.68799999997</v>
      </c>
      <c r="D74" s="4">
        <f>D63</f>
        <v>170537.50000000012</v>
      </c>
      <c r="E74" s="4">
        <f>E63</f>
        <v>354407.5</v>
      </c>
      <c r="F74" s="4"/>
      <c r="G74" s="5">
        <f t="shared" ref="G74" si="3">SUM(B74:E74)</f>
        <v>1182169.6880000001</v>
      </c>
      <c r="H74" s="2" t="s">
        <v>30</v>
      </c>
      <c r="I74" s="5">
        <f>F4</f>
        <v>1182169.6880000001</v>
      </c>
    </row>
    <row r="75" spans="1:9" x14ac:dyDescent="0.25">
      <c r="A75" s="4" t="s">
        <v>8</v>
      </c>
      <c r="B75" s="4">
        <f>B64</f>
        <v>423937.5</v>
      </c>
      <c r="C75" s="4">
        <f>C64</f>
        <v>0</v>
      </c>
      <c r="D75" s="4">
        <f>D64</f>
        <v>96762.499999999884</v>
      </c>
      <c r="E75" s="4">
        <f>E64</f>
        <v>0</v>
      </c>
      <c r="F75" s="4"/>
      <c r="G75" s="5">
        <f>SUM(B75:E75)</f>
        <v>520699.99999999988</v>
      </c>
      <c r="H75" s="2" t="s">
        <v>30</v>
      </c>
      <c r="I75" s="5">
        <f>F5</f>
        <v>520699.99999999994</v>
      </c>
    </row>
    <row r="76" spans="1:9" x14ac:dyDescent="0.25">
      <c r="A76" s="4"/>
      <c r="B76" s="4"/>
      <c r="C76" s="4"/>
      <c r="D76" s="4"/>
      <c r="E76" s="4"/>
      <c r="F76" s="4"/>
      <c r="G76" s="5">
        <f t="shared" ref="G76" si="4">SUM(B76:F76)</f>
        <v>0</v>
      </c>
      <c r="H76" s="2" t="s">
        <v>30</v>
      </c>
      <c r="I76" s="5">
        <f>F6</f>
        <v>0</v>
      </c>
    </row>
    <row r="77" spans="1:9" x14ac:dyDescent="0.25">
      <c r="A77" s="1" t="s">
        <v>29</v>
      </c>
      <c r="B77" s="1">
        <f>SUM(B73:B75)</f>
        <v>423937.5</v>
      </c>
      <c r="C77" s="1">
        <f t="shared" ref="C77:E77" si="5">SUM(C73:C75)</f>
        <v>1005724.688</v>
      </c>
      <c r="D77" s="1">
        <f t="shared" si="5"/>
        <v>267300</v>
      </c>
      <c r="E77" s="1">
        <f t="shared" si="5"/>
        <v>354407.5</v>
      </c>
      <c r="F77" s="1">
        <v>0</v>
      </c>
    </row>
    <row r="78" spans="1:9" x14ac:dyDescent="0.25">
      <c r="B78" s="2" t="s">
        <v>30</v>
      </c>
      <c r="C78" s="2" t="s">
        <v>30</v>
      </c>
      <c r="D78" s="2" t="s">
        <v>30</v>
      </c>
      <c r="E78" s="2" t="s">
        <v>30</v>
      </c>
    </row>
    <row r="79" spans="1:9" x14ac:dyDescent="0.25">
      <c r="A79" s="1" t="s">
        <v>31</v>
      </c>
      <c r="B79" s="1">
        <f>H8</f>
        <v>423937.5</v>
      </c>
      <c r="C79" s="1">
        <f>H9</f>
        <v>1005724.688</v>
      </c>
      <c r="D79" s="1">
        <f>H10</f>
        <v>267300</v>
      </c>
      <c r="E79" s="1">
        <f>H11</f>
        <v>354407.5</v>
      </c>
      <c r="F79" s="1">
        <v>0</v>
      </c>
      <c r="I79" s="3">
        <f>SUM(I73:I75)</f>
        <v>2051369.6880000001</v>
      </c>
    </row>
    <row r="81" spans="1:7" x14ac:dyDescent="0.25">
      <c r="A81" s="4" t="s">
        <v>21</v>
      </c>
      <c r="B81" s="4"/>
      <c r="C81" s="4">
        <f>SUMPRODUCT(B73:E75,B34:E36)</f>
        <v>26160952305.276001</v>
      </c>
    </row>
    <row r="83" spans="1:7" x14ac:dyDescent="0.25">
      <c r="A83" s="30" t="s">
        <v>28</v>
      </c>
      <c r="B83" s="31"/>
      <c r="C83" s="31"/>
      <c r="D83" s="32"/>
    </row>
    <row r="84" spans="1:7" ht="30" x14ac:dyDescent="0.25">
      <c r="A84" s="23" t="s">
        <v>19</v>
      </c>
      <c r="B84" s="18" t="s">
        <v>14</v>
      </c>
      <c r="C84" s="24"/>
      <c r="D84" s="26"/>
      <c r="E84" s="5" t="s">
        <v>29</v>
      </c>
      <c r="G84" s="5" t="s">
        <v>31</v>
      </c>
    </row>
    <row r="85" spans="1:7" x14ac:dyDescent="0.25">
      <c r="A85" s="25"/>
      <c r="B85" s="10" t="s">
        <v>15</v>
      </c>
      <c r="C85" s="10" t="s">
        <v>16</v>
      </c>
      <c r="D85" s="10" t="s">
        <v>17</v>
      </c>
      <c r="E85" s="5"/>
      <c r="G85" s="5"/>
    </row>
    <row r="86" spans="1:7" x14ac:dyDescent="0.25">
      <c r="A86" s="4" t="s">
        <v>10</v>
      </c>
      <c r="B86" s="4">
        <f>B66</f>
        <v>0</v>
      </c>
      <c r="C86" s="4">
        <f>B67</f>
        <v>110250</v>
      </c>
      <c r="D86" s="4">
        <f>B68</f>
        <v>51250</v>
      </c>
      <c r="E86" s="5">
        <f>SUM(B86:D86)</f>
        <v>161500</v>
      </c>
      <c r="F86" s="2" t="s">
        <v>30</v>
      </c>
      <c r="G86" s="5">
        <f>F8</f>
        <v>161500</v>
      </c>
    </row>
    <row r="87" spans="1:7" ht="30" customHeight="1" x14ac:dyDescent="0.25">
      <c r="A87" s="4" t="s">
        <v>11</v>
      </c>
      <c r="B87" s="4">
        <f>C66</f>
        <v>264599.99999999627</v>
      </c>
      <c r="C87" s="4">
        <f>C67</f>
        <v>0</v>
      </c>
      <c r="D87" s="4">
        <f>C68</f>
        <v>114918.75</v>
      </c>
      <c r="E87" s="5">
        <f t="shared" ref="E87:E90" si="6">SUM(B87:D87)</f>
        <v>379518.74999999627</v>
      </c>
      <c r="F87" s="2" t="s">
        <v>30</v>
      </c>
      <c r="G87" s="5">
        <f>F9</f>
        <v>379518.74999999627</v>
      </c>
    </row>
    <row r="88" spans="1:7" x14ac:dyDescent="0.25">
      <c r="A88" s="4" t="s">
        <v>12</v>
      </c>
      <c r="B88" s="4">
        <f>D66</f>
        <v>0</v>
      </c>
      <c r="C88" s="4">
        <f>D67</f>
        <v>0</v>
      </c>
      <c r="D88" s="4">
        <f>D68</f>
        <v>99000</v>
      </c>
      <c r="E88" s="5">
        <f t="shared" si="6"/>
        <v>99000</v>
      </c>
      <c r="F88" s="2" t="s">
        <v>30</v>
      </c>
      <c r="G88" s="5">
        <f>F10</f>
        <v>99000</v>
      </c>
    </row>
    <row r="89" spans="1:7" x14ac:dyDescent="0.25">
      <c r="A89" s="4" t="s">
        <v>13</v>
      </c>
      <c r="B89" s="4">
        <f>E66</f>
        <v>0</v>
      </c>
      <c r="C89" s="4">
        <f>E67</f>
        <v>131750</v>
      </c>
      <c r="D89" s="4">
        <f>E68</f>
        <v>0</v>
      </c>
      <c r="E89" s="5">
        <f t="shared" si="6"/>
        <v>131750</v>
      </c>
      <c r="F89" s="2" t="s">
        <v>30</v>
      </c>
      <c r="G89" s="5">
        <f>F11</f>
        <v>131750</v>
      </c>
    </row>
    <row r="90" spans="1:7" x14ac:dyDescent="0.25">
      <c r="A90" s="4"/>
      <c r="B90" s="4"/>
      <c r="C90" s="4"/>
      <c r="D90" s="4"/>
      <c r="E90" s="5">
        <f t="shared" si="6"/>
        <v>0</v>
      </c>
      <c r="F90" s="2" t="s">
        <v>30</v>
      </c>
      <c r="G90" s="5">
        <f>F12</f>
        <v>0</v>
      </c>
    </row>
    <row r="91" spans="1:7" ht="15" customHeight="1" x14ac:dyDescent="0.25">
      <c r="A91" s="5" t="s">
        <v>29</v>
      </c>
      <c r="B91" s="5">
        <f>SUM(B86:B89)</f>
        <v>264599.99999999627</v>
      </c>
      <c r="C91" s="5">
        <f t="shared" ref="C91" si="7">SUM(C86:C89)</f>
        <v>242000</v>
      </c>
      <c r="D91" s="5">
        <f>SUM(D86:D89)</f>
        <v>265168.75</v>
      </c>
    </row>
    <row r="92" spans="1:7" x14ac:dyDescent="0.25">
      <c r="B92" s="2" t="s">
        <v>30</v>
      </c>
      <c r="C92" s="2" t="s">
        <v>30</v>
      </c>
      <c r="D92" s="2" t="s">
        <v>30</v>
      </c>
    </row>
    <row r="93" spans="1:7" x14ac:dyDescent="0.25">
      <c r="A93" s="5" t="s">
        <v>31</v>
      </c>
      <c r="B93" s="5">
        <f>G14</f>
        <v>264600</v>
      </c>
      <c r="C93" s="5">
        <f>G15</f>
        <v>242000</v>
      </c>
      <c r="D93" s="5">
        <f>G16</f>
        <v>265168.75</v>
      </c>
      <c r="G93" s="4">
        <f>SUM(G86:G89)</f>
        <v>771768.74999999627</v>
      </c>
    </row>
    <row r="95" spans="1:7" x14ac:dyDescent="0.25">
      <c r="A95" s="4" t="s">
        <v>22</v>
      </c>
      <c r="B95" s="4"/>
      <c r="C95" s="4">
        <f>SUMPRODUCT(B86:D89,B39:D42)</f>
        <v>22669336799.99992</v>
      </c>
    </row>
    <row r="97" spans="1:8" x14ac:dyDescent="0.25">
      <c r="A97" s="4" t="s">
        <v>32</v>
      </c>
      <c r="B97" s="4"/>
      <c r="C97" s="22">
        <f>C95+C81</f>
        <v>48830289105.275925</v>
      </c>
    </row>
    <row r="99" spans="1:8" ht="105" x14ac:dyDescent="0.25">
      <c r="A99" s="23" t="s">
        <v>33</v>
      </c>
      <c r="B99" s="23" t="s">
        <v>34</v>
      </c>
      <c r="C99" s="23" t="s">
        <v>35</v>
      </c>
      <c r="D99" s="23" t="s">
        <v>36</v>
      </c>
      <c r="E99" s="33" t="s">
        <v>37</v>
      </c>
      <c r="F99" s="34"/>
      <c r="G99" s="35"/>
      <c r="H99" s="23" t="s">
        <v>41</v>
      </c>
    </row>
    <row r="100" spans="1:8" ht="45" x14ac:dyDescent="0.25">
      <c r="A100" s="25"/>
      <c r="B100" s="25"/>
      <c r="C100" s="25"/>
      <c r="D100" s="25"/>
      <c r="E100" s="11" t="s">
        <v>38</v>
      </c>
      <c r="F100" s="11" t="s">
        <v>39</v>
      </c>
      <c r="G100" s="11" t="s">
        <v>40</v>
      </c>
      <c r="H100" s="25"/>
    </row>
    <row r="101" spans="1:8" x14ac:dyDescent="0.25">
      <c r="A101" s="13" t="s">
        <v>5</v>
      </c>
      <c r="B101" s="13"/>
      <c r="C101" s="13"/>
      <c r="D101" s="13"/>
      <c r="E101" s="13"/>
      <c r="F101" s="13"/>
      <c r="G101" s="13"/>
      <c r="H101" s="13"/>
    </row>
    <row r="102" spans="1:8" ht="60" customHeight="1" x14ac:dyDescent="0.25">
      <c r="A102" s="4" t="s">
        <v>6</v>
      </c>
      <c r="B102" s="4">
        <v>410</v>
      </c>
      <c r="C102" s="4">
        <v>0.85</v>
      </c>
      <c r="D102" s="4">
        <v>34800</v>
      </c>
      <c r="E102" s="4"/>
      <c r="F102" s="4"/>
      <c r="G102" s="4"/>
      <c r="H102" s="4">
        <f>SUM(D102:G102)</f>
        <v>34800</v>
      </c>
    </row>
    <row r="103" spans="1:8" ht="15" customHeight="1" x14ac:dyDescent="0.25">
      <c r="A103" s="4" t="s">
        <v>7</v>
      </c>
      <c r="B103" s="4">
        <v>560</v>
      </c>
      <c r="C103" s="4">
        <v>0.8</v>
      </c>
      <c r="D103" s="4">
        <v>44800</v>
      </c>
      <c r="E103" s="4"/>
      <c r="F103" s="4"/>
      <c r="G103" s="4">
        <v>734169.69</v>
      </c>
      <c r="H103" s="4">
        <f t="shared" ref="H103:H104" si="8">SUM(D103:G103)</f>
        <v>778969.69</v>
      </c>
    </row>
    <row r="104" spans="1:8" x14ac:dyDescent="0.25">
      <c r="A104" s="4" t="s">
        <v>8</v>
      </c>
      <c r="B104" s="4">
        <v>635</v>
      </c>
      <c r="C104" s="4">
        <v>0.82</v>
      </c>
      <c r="D104" s="4">
        <v>52070</v>
      </c>
      <c r="E104" s="4"/>
      <c r="F104" s="4"/>
      <c r="G104" s="4"/>
      <c r="H104" s="4">
        <f t="shared" si="8"/>
        <v>52070</v>
      </c>
    </row>
    <row r="105" spans="1:8" x14ac:dyDescent="0.25">
      <c r="A105" s="13" t="s">
        <v>19</v>
      </c>
      <c r="B105" s="13"/>
      <c r="C105" s="13"/>
      <c r="D105" s="13"/>
      <c r="E105" s="13"/>
      <c r="F105" s="13"/>
      <c r="G105" s="13"/>
      <c r="H105" s="13"/>
    </row>
    <row r="106" spans="1:8" x14ac:dyDescent="0.25">
      <c r="A106" s="4" t="s">
        <v>10</v>
      </c>
      <c r="B106" s="4">
        <v>190</v>
      </c>
      <c r="C106" s="4">
        <v>0.85</v>
      </c>
      <c r="D106" s="4">
        <v>161500</v>
      </c>
      <c r="E106" s="4"/>
      <c r="F106" s="4"/>
      <c r="G106" s="4"/>
      <c r="H106" s="4">
        <f>SUM(D106:G106)</f>
        <v>161500</v>
      </c>
    </row>
    <row r="107" spans="1:8" x14ac:dyDescent="0.25">
      <c r="A107" s="4" t="s">
        <v>11</v>
      </c>
      <c r="B107" s="4">
        <v>155</v>
      </c>
      <c r="C107" s="4">
        <v>0.875</v>
      </c>
      <c r="D107" s="4">
        <v>135625</v>
      </c>
      <c r="E107" s="4"/>
      <c r="F107" s="4"/>
      <c r="G107" s="4">
        <v>243893.75</v>
      </c>
      <c r="H107" s="4">
        <f t="shared" ref="H107:H109" si="9">SUM(D107:G107)</f>
        <v>379518.75</v>
      </c>
    </row>
    <row r="108" spans="1:8" x14ac:dyDescent="0.25">
      <c r="A108" s="4" t="s">
        <v>12</v>
      </c>
      <c r="B108" s="4">
        <v>120</v>
      </c>
      <c r="C108" s="4">
        <v>0.82499999999999996</v>
      </c>
      <c r="D108" s="4">
        <v>99000</v>
      </c>
      <c r="E108" s="4"/>
      <c r="F108" s="4"/>
      <c r="G108" s="4"/>
      <c r="H108" s="4">
        <f t="shared" si="9"/>
        <v>99000</v>
      </c>
    </row>
    <row r="109" spans="1:8" x14ac:dyDescent="0.25">
      <c r="A109" s="4" t="s">
        <v>13</v>
      </c>
      <c r="B109" s="4">
        <v>155</v>
      </c>
      <c r="C109" s="4">
        <v>0.85</v>
      </c>
      <c r="D109" s="4">
        <v>131750</v>
      </c>
      <c r="E109" s="4"/>
      <c r="F109" s="4"/>
      <c r="G109" s="4"/>
      <c r="H109" s="4">
        <f t="shared" si="9"/>
        <v>131750</v>
      </c>
    </row>
    <row r="110" spans="1:8" x14ac:dyDescent="0.25">
      <c r="A110" s="13" t="s">
        <v>14</v>
      </c>
      <c r="B110" s="13"/>
      <c r="C110" s="13"/>
      <c r="D110" s="13"/>
      <c r="E110" s="13"/>
      <c r="F110" s="13"/>
      <c r="G110" s="13"/>
      <c r="H110" s="13"/>
    </row>
    <row r="111" spans="1:8" x14ac:dyDescent="0.25">
      <c r="A111" s="3" t="s">
        <v>15</v>
      </c>
      <c r="B111" s="3">
        <v>105</v>
      </c>
      <c r="C111" s="3">
        <v>0.9</v>
      </c>
      <c r="D111" s="3">
        <v>94500</v>
      </c>
      <c r="E111" s="3"/>
      <c r="F111" s="3"/>
      <c r="G111" s="3"/>
      <c r="H111" s="3">
        <f>SUM(D111:G111)</f>
        <v>94500</v>
      </c>
    </row>
    <row r="112" spans="1:8" x14ac:dyDescent="0.25">
      <c r="A112" s="3" t="s">
        <v>16</v>
      </c>
      <c r="B112" s="3">
        <v>100</v>
      </c>
      <c r="C112" s="3">
        <v>0.88</v>
      </c>
      <c r="D112" s="3">
        <v>88000</v>
      </c>
      <c r="E112" s="3"/>
      <c r="F112" s="3"/>
      <c r="G112" s="3"/>
      <c r="H112" s="3">
        <f t="shared" ref="H112:H113" si="10">SUM(D112:G112)</f>
        <v>88000</v>
      </c>
    </row>
    <row r="113" spans="1:8" x14ac:dyDescent="0.25">
      <c r="A113" s="3" t="s">
        <v>17</v>
      </c>
      <c r="B113" s="3">
        <v>110</v>
      </c>
      <c r="C113" s="3">
        <v>0.875</v>
      </c>
      <c r="D113" s="3">
        <v>96250</v>
      </c>
      <c r="E113" s="3"/>
      <c r="F113" s="3"/>
      <c r="G113" s="3"/>
      <c r="H113" s="3">
        <f t="shared" si="10"/>
        <v>96250</v>
      </c>
    </row>
  </sheetData>
  <mergeCells count="6">
    <mergeCell ref="A18:A19"/>
    <mergeCell ref="A23:A24"/>
    <mergeCell ref="B23:D23"/>
    <mergeCell ref="B18:E18"/>
    <mergeCell ref="A2:E2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2024-01-22T06:43:24Z</dcterms:modified>
</cp:coreProperties>
</file>