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trlProps/ctrlProp59.xml" ContentType="application/vnd.ms-excel.controlproperties+xml"/>
  <Override PartName="/xl/ctrlProps/ctrlProp60.xml" ContentType="application/vnd.ms-excel.controlproperties+xml"/>
  <Override PartName="/xl/ctrlProps/ctrlProp61.xml" ContentType="application/vnd.ms-excel.controlproperties+xml"/>
  <Override PartName="/xl/ctrlProps/ctrlProp62.xml" ContentType="application/vnd.ms-excel.controlproperties+xml"/>
  <Override PartName="/xl/ctrlProps/ctrlProp63.xml" ContentType="application/vnd.ms-excel.controlproperties+xml"/>
  <Override PartName="/xl/ctrlProps/ctrlProp64.xml" ContentType="application/vnd.ms-excel.controlproperties+xml"/>
  <Override PartName="/xl/ctrlProps/ctrlProp65.xml" ContentType="application/vnd.ms-excel.controlproperties+xml"/>
  <Override PartName="/xl/ctrlProps/ctrlProp66.xml" ContentType="application/vnd.ms-excel.controlproperties+xml"/>
  <Override PartName="/xl/ctrlProps/ctrlProp67.xml" ContentType="application/vnd.ms-excel.controlproperties+xml"/>
  <Override PartName="/xl/ctrlProps/ctrlProp68.xml" ContentType="application/vnd.ms-excel.controlproperties+xml"/>
  <Override PartName="/xl/ctrlProps/ctrlProp69.xml" ContentType="application/vnd.ms-excel.controlproperties+xml"/>
  <Override PartName="/xl/ctrlProps/ctrlProp70.xml" ContentType="application/vnd.ms-excel.controlproperties+xml"/>
  <Override PartName="/xl/ctrlProps/ctrlProp71.xml" ContentType="application/vnd.ms-excel.controlproperties+xml"/>
  <Override PartName="/xl/ctrlProps/ctrlProp72.xml" ContentType="application/vnd.ms-excel.controlproperties+xml"/>
  <Override PartName="/xl/ctrlProps/ctrlProp73.xml" ContentType="application/vnd.ms-excel.controlproperties+xml"/>
  <Override PartName="/xl/ctrlProps/ctrlProp74.xml" ContentType="application/vnd.ms-excel.controlproperties+xml"/>
  <Override PartName="/xl/ctrlProps/ctrlProp75.xml" ContentType="application/vnd.ms-excel.controlproperties+xml"/>
  <Override PartName="/xl/ctrlProps/ctrlProp76.xml" ContentType="application/vnd.ms-excel.controlproperties+xml"/>
  <Override PartName="/xl/ctrlProps/ctrlProp77.xml" ContentType="application/vnd.ms-excel.controlproperties+xml"/>
  <Override PartName="/xl/ctrlProps/ctrlProp78.xml" ContentType="application/vnd.ms-excel.controlproperties+xml"/>
  <Override PartName="/xl/ctrlProps/ctrlProp79.xml" ContentType="application/vnd.ms-excel.controlproperties+xml"/>
  <Override PartName="/xl/ctrlProps/ctrlProp80.xml" ContentType="application/vnd.ms-excel.controlproperties+xml"/>
  <Override PartName="/xl/ctrlProps/ctrlProp81.xml" ContentType="application/vnd.ms-excel.controlproperties+xml"/>
  <Override PartName="/xl/ctrlProps/ctrlProp82.xml" ContentType="application/vnd.ms-excel.controlproperties+xml"/>
  <Override PartName="/xl/ctrlProps/ctrlProp83.xml" ContentType="application/vnd.ms-excel.controlproperties+xml"/>
  <Override PartName="/xl/ctrlProps/ctrlProp84.xml" ContentType="application/vnd.ms-excel.controlproperties+xml"/>
  <Override PartName="/xl/ctrlProps/ctrlProp85.xml" ContentType="application/vnd.ms-excel.controlproperties+xml"/>
  <Override PartName="/xl/ctrlProps/ctrlProp86.xml" ContentType="application/vnd.ms-excel.controlproperties+xml"/>
  <Override PartName="/xl/ctrlProps/ctrlProp87.xml" ContentType="application/vnd.ms-excel.controlproperties+xml"/>
  <Override PartName="/xl/ctrlProps/ctrlProp88.xml" ContentType="application/vnd.ms-excel.controlproperties+xml"/>
  <Override PartName="/xl/ctrlProps/ctrlProp89.xml" ContentType="application/vnd.ms-excel.controlproperties+xml"/>
  <Override PartName="/xl/ctrlProps/ctrlProp90.xml" ContentType="application/vnd.ms-excel.controlproperties+xml"/>
  <Override PartName="/xl/ctrlProps/ctrlProp91.xml" ContentType="application/vnd.ms-excel.controlproperties+xml"/>
  <Override PartName="/xl/ctrlProps/ctrlProp92.xml" ContentType="application/vnd.ms-excel.controlproperties+xml"/>
  <Override PartName="/xl/ctrlProps/ctrlProp93.xml" ContentType="application/vnd.ms-excel.controlproperties+xml"/>
  <Override PartName="/xl/ctrlProps/ctrlProp94.xml" ContentType="application/vnd.ms-excel.controlproperties+xml"/>
  <Override PartName="/xl/ctrlProps/ctrlProp95.xml" ContentType="application/vnd.ms-excel.controlproperties+xml"/>
  <Override PartName="/xl/ctrlProps/ctrlProp96.xml" ContentType="application/vnd.ms-excel.controlproperties+xml"/>
  <Override PartName="/xl/ctrlProps/ctrlProp97.xml" ContentType="application/vnd.ms-excel.controlproperties+xml"/>
  <Override PartName="/xl/ctrlProps/ctrlProp98.xml" ContentType="application/vnd.ms-excel.controlproperties+xml"/>
  <Override PartName="/xl/ctrlProps/ctrlProp99.xml" ContentType="application/vnd.ms-excel.controlproperties+xml"/>
  <Override PartName="/xl/ctrlProps/ctrlProp100.xml" ContentType="application/vnd.ms-excel.controlproperties+xml"/>
  <Override PartName="/xl/ctrlProps/ctrlProp101.xml" ContentType="application/vnd.ms-excel.controlproperties+xml"/>
  <Override PartName="/xl/ctrlProps/ctrlProp102.xml" ContentType="application/vnd.ms-excel.controlproperties+xml"/>
  <Override PartName="/xl/ctrlProps/ctrlProp103.xml" ContentType="application/vnd.ms-excel.controlproperties+xml"/>
  <Override PartName="/xl/ctrlProps/ctrlProp104.xml" ContentType="application/vnd.ms-excel.controlproperties+xml"/>
  <Override PartName="/xl/ctrlProps/ctrlProp105.xml" ContentType="application/vnd.ms-excel.controlproperties+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2"/>
  <workbookPr codeName="ThisWorkbook" defaultThemeVersion="166925"/>
  <mc:AlternateContent xmlns:mc="http://schemas.openxmlformats.org/markup-compatibility/2006">
    <mc:Choice Requires="x15">
      <x15ac:absPath xmlns:x15ac="http://schemas.microsoft.com/office/spreadsheetml/2010/11/ac" url="https://threekeycz-my.sharepoint.com/personal/roman_cinkais_3key_company/Documents/PKI Consortium/PKI MM/Tool/"/>
    </mc:Choice>
  </mc:AlternateContent>
  <xr:revisionPtr revIDLastSave="3212" documentId="8_{D3448BFC-C64F-4F18-B4DA-5AE72D8D0813}" xr6:coauthVersionLast="47" xr6:coauthVersionMax="47" xr10:uidLastSave="{53ED9756-4A8D-804A-B656-24C4D8FA2C4F}"/>
  <bookViews>
    <workbookView xWindow="0" yWindow="500" windowWidth="67200" windowHeight="26440" activeTab="1" xr2:uid="{10ECF9C7-09E1-418E-8376-2F96732A2169}"/>
  </bookViews>
  <sheets>
    <sheet name="Tool" sheetId="1" r:id="rId1"/>
    <sheet name="Report" sheetId="3" r:id="rId2"/>
    <sheet name="Source" sheetId="2" state="hidden"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4" i="3" l="1"/>
  <c r="D152" i="3"/>
  <c r="H152" i="3" s="1"/>
  <c r="B151" i="3"/>
  <c r="B150" i="3"/>
  <c r="D147" i="3"/>
  <c r="B146" i="3"/>
  <c r="B145" i="3"/>
  <c r="D142" i="3"/>
  <c r="B141" i="3"/>
  <c r="B140" i="3"/>
  <c r="B134" i="3"/>
  <c r="I14" i="3" s="1"/>
  <c r="D130" i="3"/>
  <c r="H130" i="3" s="1"/>
  <c r="D125" i="3"/>
  <c r="D120" i="3"/>
  <c r="D115" i="3"/>
  <c r="B129" i="3"/>
  <c r="B128" i="3"/>
  <c r="B124" i="3"/>
  <c r="B123" i="3"/>
  <c r="B119" i="3"/>
  <c r="B118" i="3"/>
  <c r="B114" i="3"/>
  <c r="B113" i="3"/>
  <c r="B107" i="3"/>
  <c r="G14" i="3" s="1"/>
  <c r="D103" i="3"/>
  <c r="H103" i="3" s="1"/>
  <c r="D98" i="3"/>
  <c r="D93" i="3"/>
  <c r="D88" i="3"/>
  <c r="H88" i="3" s="1"/>
  <c r="B102" i="3"/>
  <c r="B97" i="3"/>
  <c r="B92" i="3"/>
  <c r="B87" i="3"/>
  <c r="B101" i="3"/>
  <c r="B96" i="3"/>
  <c r="B91" i="3"/>
  <c r="B86" i="3"/>
  <c r="B80" i="3"/>
  <c r="E14" i="3" s="1"/>
  <c r="E147" i="3" l="1"/>
  <c r="F147" i="3" s="1"/>
  <c r="G147" i="3" s="1"/>
  <c r="H147" i="3"/>
  <c r="E115" i="3"/>
  <c r="F115" i="3" s="1"/>
  <c r="G115" i="3" s="1"/>
  <c r="H115" i="3"/>
  <c r="B143" i="3"/>
  <c r="N87" i="1" s="1"/>
  <c r="H142" i="3"/>
  <c r="B99" i="3"/>
  <c r="N41" i="1" s="1"/>
  <c r="H98" i="3"/>
  <c r="E93" i="3"/>
  <c r="F93" i="3" s="1"/>
  <c r="G93" i="3" s="1"/>
  <c r="H93" i="3"/>
  <c r="B121" i="3"/>
  <c r="N64" i="1" s="1"/>
  <c r="H120" i="3"/>
  <c r="B126" i="3"/>
  <c r="N65" i="1" s="1"/>
  <c r="H125" i="3"/>
  <c r="B94" i="3"/>
  <c r="N40" i="1" s="1"/>
  <c r="E130" i="3"/>
  <c r="F130" i="3" s="1"/>
  <c r="B131" i="3"/>
  <c r="N66" i="1" s="1"/>
  <c r="E88" i="3"/>
  <c r="F88" i="3" s="1"/>
  <c r="G88" i="3" s="1"/>
  <c r="E98" i="3"/>
  <c r="F98" i="3" s="1"/>
  <c r="G98" i="3" s="1"/>
  <c r="E103" i="3"/>
  <c r="F103" i="3" s="1"/>
  <c r="G103" i="3" s="1"/>
  <c r="E152" i="3"/>
  <c r="F152" i="3" s="1"/>
  <c r="G152" i="3" s="1"/>
  <c r="B153" i="3"/>
  <c r="N89" i="1" s="1"/>
  <c r="B148" i="3"/>
  <c r="N88" i="1" s="1"/>
  <c r="E142" i="3"/>
  <c r="B116" i="3"/>
  <c r="N63" i="1" s="1"/>
  <c r="E120" i="3"/>
  <c r="E125" i="3"/>
  <c r="B89" i="3"/>
  <c r="N39" i="1" s="1"/>
  <c r="B104" i="3"/>
  <c r="N42" i="1" s="1"/>
  <c r="E18" i="3" l="1"/>
  <c r="I18" i="3"/>
  <c r="G18" i="3"/>
  <c r="E83" i="3"/>
  <c r="G130" i="3"/>
  <c r="F142" i="3"/>
  <c r="G142" i="3" s="1"/>
  <c r="E137" i="3" s="1"/>
  <c r="F120" i="3"/>
  <c r="G120" i="3" s="1"/>
  <c r="F125" i="3"/>
  <c r="G125" i="3" s="1"/>
  <c r="D76" i="3"/>
  <c r="H76" i="3" s="1"/>
  <c r="D71" i="3"/>
  <c r="H71" i="3" s="1"/>
  <c r="D66" i="3"/>
  <c r="H66" i="3" s="1"/>
  <c r="D61" i="3"/>
  <c r="H61" i="3" s="1"/>
  <c r="O5" i="2"/>
  <c r="P5" i="2" s="1"/>
  <c r="O6" i="2"/>
  <c r="P6" i="2" s="1"/>
  <c r="O7" i="2"/>
  <c r="P7" i="2" s="1"/>
  <c r="O8" i="2"/>
  <c r="P8" i="2" s="1"/>
  <c r="O9" i="2"/>
  <c r="P9" i="2" s="1"/>
  <c r="O10" i="2"/>
  <c r="P10" i="2" s="1"/>
  <c r="O11" i="2"/>
  <c r="P11" i="2" s="1"/>
  <c r="O12" i="2"/>
  <c r="P12" i="2" s="1"/>
  <c r="O13" i="2"/>
  <c r="P13" i="2" s="1"/>
  <c r="O14" i="2"/>
  <c r="P14" i="2" s="1"/>
  <c r="O15" i="2"/>
  <c r="P15" i="2" s="1"/>
  <c r="O16" i="2"/>
  <c r="P16" i="2" s="1"/>
  <c r="O17" i="2"/>
  <c r="P17" i="2" s="1"/>
  <c r="O18" i="2"/>
  <c r="P18" i="2" s="1"/>
  <c r="O19" i="2"/>
  <c r="P19" i="2" s="1"/>
  <c r="B75" i="3"/>
  <c r="B74" i="3"/>
  <c r="B70" i="3"/>
  <c r="B69" i="3"/>
  <c r="B65" i="3"/>
  <c r="B64" i="3"/>
  <c r="B60" i="3"/>
  <c r="B59" i="3"/>
  <c r="B53" i="3"/>
  <c r="C14" i="3" s="1"/>
  <c r="C18" i="3" l="1"/>
  <c r="F11" i="3"/>
  <c r="M84" i="1"/>
  <c r="I16" i="3"/>
  <c r="M36" i="1"/>
  <c r="E16" i="3"/>
  <c r="E110" i="3"/>
  <c r="B77" i="3"/>
  <c r="N18" i="1" s="1"/>
  <c r="E76" i="3"/>
  <c r="E71" i="3"/>
  <c r="B72" i="3"/>
  <c r="N17" i="1" s="1"/>
  <c r="B67" i="3"/>
  <c r="N16" i="1" s="1"/>
  <c r="E66" i="3"/>
  <c r="E61" i="3"/>
  <c r="F61" i="3" s="1"/>
  <c r="B62" i="3"/>
  <c r="N15" i="1" s="1"/>
  <c r="D74" i="2"/>
  <c r="D75" i="2"/>
  <c r="D76" i="2"/>
  <c r="D77" i="2"/>
  <c r="D78" i="2"/>
  <c r="D54" i="2"/>
  <c r="D55" i="2"/>
  <c r="D56" i="2"/>
  <c r="D57" i="2"/>
  <c r="D58" i="2"/>
  <c r="D59" i="2"/>
  <c r="D60" i="2"/>
  <c r="D61" i="2"/>
  <c r="D62" i="2"/>
  <c r="D63" i="2"/>
  <c r="D64" i="2"/>
  <c r="D65" i="2"/>
  <c r="D66" i="2"/>
  <c r="D67" i="2"/>
  <c r="D68" i="2"/>
  <c r="D69" i="2"/>
  <c r="D70" i="2"/>
  <c r="D71" i="2"/>
  <c r="D72" i="2"/>
  <c r="D73"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10" i="2"/>
  <c r="D11" i="2"/>
  <c r="D12" i="2"/>
  <c r="D13" i="2"/>
  <c r="D14" i="2"/>
  <c r="D15" i="2"/>
  <c r="D16" i="2"/>
  <c r="D17" i="2"/>
  <c r="D18" i="2"/>
  <c r="D4" i="2"/>
  <c r="D5" i="2"/>
  <c r="D6" i="2"/>
  <c r="D7" i="2"/>
  <c r="D8" i="2"/>
  <c r="D9" i="2"/>
  <c r="B75" i="2"/>
  <c r="B76" i="2"/>
  <c r="B77" i="2"/>
  <c r="B78" i="2"/>
  <c r="B74" i="2"/>
  <c r="B70" i="2"/>
  <c r="B71" i="2"/>
  <c r="B72" i="2"/>
  <c r="B73" i="2"/>
  <c r="B69" i="2"/>
  <c r="B65" i="2"/>
  <c r="B66" i="2"/>
  <c r="B67" i="2"/>
  <c r="B68" i="2"/>
  <c r="B64" i="2"/>
  <c r="B60" i="2"/>
  <c r="B61" i="2"/>
  <c r="B62" i="2"/>
  <c r="B63" i="2"/>
  <c r="B59" i="2"/>
  <c r="B55" i="2"/>
  <c r="B56" i="2"/>
  <c r="B57" i="2"/>
  <c r="B58" i="2"/>
  <c r="B54" i="2"/>
  <c r="B50" i="2"/>
  <c r="B51" i="2"/>
  <c r="B52" i="2"/>
  <c r="B53" i="2"/>
  <c r="B49" i="2"/>
  <c r="B45" i="2"/>
  <c r="B46" i="2"/>
  <c r="B47" i="2"/>
  <c r="B48" i="2"/>
  <c r="B44" i="2"/>
  <c r="B40" i="2"/>
  <c r="B41" i="2"/>
  <c r="B42" i="2"/>
  <c r="B43" i="2"/>
  <c r="B39" i="2"/>
  <c r="B35" i="2"/>
  <c r="B36" i="2"/>
  <c r="B37" i="2"/>
  <c r="B38" i="2"/>
  <c r="B34" i="2"/>
  <c r="B30" i="2"/>
  <c r="B31" i="2"/>
  <c r="B32" i="2"/>
  <c r="B33" i="2"/>
  <c r="B29" i="2"/>
  <c r="B25" i="2"/>
  <c r="B26" i="2"/>
  <c r="B27" i="2"/>
  <c r="B28" i="2"/>
  <c r="B24" i="2"/>
  <c r="B20" i="2"/>
  <c r="B21" i="2"/>
  <c r="B22" i="2"/>
  <c r="B23" i="2"/>
  <c r="B19" i="2"/>
  <c r="B15" i="2"/>
  <c r="B16" i="2"/>
  <c r="B17" i="2"/>
  <c r="B18" i="2"/>
  <c r="B14" i="2"/>
  <c r="B10" i="2"/>
  <c r="B11" i="2"/>
  <c r="B12" i="2"/>
  <c r="B13" i="2"/>
  <c r="B9" i="2"/>
  <c r="B5" i="2"/>
  <c r="B6" i="2"/>
  <c r="B7" i="2"/>
  <c r="B8" i="2"/>
  <c r="B4" i="2"/>
  <c r="M60" i="1" l="1"/>
  <c r="G16" i="3"/>
  <c r="D131" i="3"/>
  <c r="D72" i="3"/>
  <c r="D62" i="3"/>
  <c r="D67" i="3"/>
  <c r="D143" i="3"/>
  <c r="D99" i="3"/>
  <c r="D121" i="3"/>
  <c r="D116" i="3"/>
  <c r="D153" i="3"/>
  <c r="D104" i="3"/>
  <c r="D89" i="3"/>
  <c r="D148" i="3"/>
  <c r="D94" i="3"/>
  <c r="D126" i="3"/>
  <c r="D77" i="3"/>
  <c r="F66" i="3"/>
  <c r="G66" i="3" s="1"/>
  <c r="F76" i="3"/>
  <c r="G76" i="3" s="1"/>
  <c r="F71" i="3"/>
  <c r="G71" i="3" s="1"/>
  <c r="G61" i="3"/>
  <c r="E98" i="1"/>
  <c r="I73" i="1"/>
  <c r="E26" i="1"/>
  <c r="E64" i="1"/>
  <c r="E19" i="1"/>
  <c r="E87" i="1"/>
  <c r="E17" i="1"/>
  <c r="E25" i="1"/>
  <c r="E65" i="1"/>
  <c r="E49" i="1"/>
  <c r="I28" i="1"/>
  <c r="E77" i="1"/>
  <c r="I26" i="1"/>
  <c r="I77" i="1"/>
  <c r="I42" i="1"/>
  <c r="I19" i="1"/>
  <c r="I76" i="1"/>
  <c r="E63" i="1"/>
  <c r="I18" i="1"/>
  <c r="I52" i="1"/>
  <c r="I91" i="1"/>
  <c r="I75" i="1"/>
  <c r="I17" i="1"/>
  <c r="E16" i="1"/>
  <c r="I67" i="1"/>
  <c r="I51" i="1"/>
  <c r="I39" i="1"/>
  <c r="I90" i="1"/>
  <c r="I25" i="1"/>
  <c r="I74" i="1"/>
  <c r="E29" i="1"/>
  <c r="E15" i="1"/>
  <c r="I66" i="1"/>
  <c r="I50" i="1"/>
  <c r="E43" i="1"/>
  <c r="I89" i="1"/>
  <c r="I29" i="1"/>
  <c r="E88" i="1"/>
  <c r="E28" i="1"/>
  <c r="I16" i="1"/>
  <c r="I65" i="1"/>
  <c r="I49" i="1"/>
  <c r="E42" i="1"/>
  <c r="I88" i="1"/>
  <c r="I27" i="1"/>
  <c r="E97" i="1"/>
  <c r="E27" i="1"/>
  <c r="I64" i="1"/>
  <c r="E53" i="1"/>
  <c r="E41" i="1"/>
  <c r="I87" i="1"/>
  <c r="E76" i="1"/>
  <c r="I43" i="1"/>
  <c r="E101" i="1"/>
  <c r="I63" i="1"/>
  <c r="E52" i="1"/>
  <c r="E40" i="1"/>
  <c r="E91" i="1"/>
  <c r="E75" i="1"/>
  <c r="I41" i="1"/>
  <c r="E100" i="1"/>
  <c r="I15" i="1"/>
  <c r="E67" i="1"/>
  <c r="E51" i="1"/>
  <c r="E39" i="1"/>
  <c r="E90" i="1"/>
  <c r="E74" i="1"/>
  <c r="I40" i="1"/>
  <c r="E99" i="1"/>
  <c r="E18" i="1"/>
  <c r="E66" i="1"/>
  <c r="E50" i="1"/>
  <c r="E89" i="1"/>
  <c r="E73" i="1"/>
  <c r="I53" i="1"/>
  <c r="E56" i="3" l="1"/>
  <c r="E8" i="3"/>
  <c r="I3" i="1" s="1"/>
  <c r="M12" i="1" l="1"/>
  <c r="C16" i="3"/>
</calcChain>
</file>

<file path=xl/sharedStrings.xml><?xml version="1.0" encoding="utf-8"?>
<sst xmlns="http://schemas.openxmlformats.org/spreadsheetml/2006/main" count="284" uniqueCount="174">
  <si>
    <t>1.1. Strategy and vision</t>
  </si>
  <si>
    <t>Responsible for the PKI management and strategy. Includes alignment with organizational goals and requirements, risk management, and policy decisions.</t>
  </si>
  <si>
    <t>1.2. Policies and documentation</t>
  </si>
  <si>
    <t>Formal policies and practice statements for supported PKI services and use-cases. Formal management of agreements between parties involved in the PKI.</t>
  </si>
  <si>
    <t>1.3. Compliance</t>
  </si>
  <si>
    <t>Adherence to standards and applicable regulations and requirements for the PKI and trust services. Standards and regulations may be internal or external, country specific or purpose specific.</t>
  </si>
  <si>
    <t>1.4. Processes and procedures</t>
  </si>
  <si>
    <t>Processes and procedures related to PKI management tasks and operational activities. This includes also the supply chain procedures and processes that includes acceptance or receipt of the HW and SW related to the PKI.</t>
  </si>
  <si>
    <t>2.1. Key Management</t>
  </si>
  <si>
    <t>Key management policy and procedures related to PKI cryptographic keys and its lifecycle. Inventory of cryptographic keys. Secure and trusted key ceremonies. Key escrow and key recovery if applicable.</t>
  </si>
  <si>
    <t>2.2. Certificate Management</t>
  </si>
  <si>
    <t>Certificate management policy and lifecycle. Inventory of certificates. Definition of the certificate profiles and supported states of the certificate including the transitions between the states. Proper validation fo the certificates.</t>
  </si>
  <si>
    <t>2.3. Infrastructure Management</t>
  </si>
  <si>
    <t>Availability of the PKI services, infrastructure setup to achieve availability goals. PKI continuity testing and infrastructure recovery. Infrastructure security controls.</t>
  </si>
  <si>
    <t>2.4. Change Management and Agility</t>
  </si>
  <si>
    <t>Secure and controlled process for the change management. Formal process to request changes in the PKI, approval, staging, roll-back.</t>
  </si>
  <si>
    <t>3.1. Resilience</t>
  </si>
  <si>
    <t>Quickly respond to potential attack and unavailability of the PKI services or other related resources.</t>
  </si>
  <si>
    <t>3.2. Interoperability</t>
  </si>
  <si>
    <t>Interoperability between applications, implementations, and technologies. Application of interoperable protocols and standards. Transparency and vendor lock avoidance strategy.</t>
  </si>
  <si>
    <t>3.3. Monitoring and Auditing</t>
  </si>
  <si>
    <t>Measurement of the PKI metrics, collecting evidence, monitoring and alerting of relevant issues, including references to incident response management.</t>
  </si>
  <si>
    <t>3.4. Automation</t>
  </si>
  <si>
    <t>Automation of certificate lifecycle management. Technology and tools for the automation. Monitoring of automated certificate operations.</t>
  </si>
  <si>
    <t>4.1. Sourcing</t>
  </si>
  <si>
    <t>Availability of skilled resources to manage PKI. Processes and procedures to maintain the required resources in time, monitoring of the skills.</t>
  </si>
  <si>
    <t>4.2. Knowledge and Training</t>
  </si>
  <si>
    <t>Education of people and continuously gathering required knowledge and skills to manage PKI. Training plans and improvement.</t>
  </si>
  <si>
    <t>4.3. Awareness</t>
  </si>
  <si>
    <t>Providing awareness about the PKI in the organization and its purpose. Awareness how to apply the PKI in a trusted and secure way.</t>
  </si>
  <si>
    <t>1. Governance</t>
  </si>
  <si>
    <t>G1</t>
  </si>
  <si>
    <t>G2</t>
  </si>
  <si>
    <t>G3</t>
  </si>
  <si>
    <t>G4</t>
  </si>
  <si>
    <t>2. Management</t>
  </si>
  <si>
    <t>M1</t>
  </si>
  <si>
    <t>M2</t>
  </si>
  <si>
    <t>M3</t>
  </si>
  <si>
    <t>M4</t>
  </si>
  <si>
    <t>3. Operations</t>
  </si>
  <si>
    <t>O1</t>
  </si>
  <si>
    <t>O2</t>
  </si>
  <si>
    <t>O3</t>
  </si>
  <si>
    <t>O4</t>
  </si>
  <si>
    <t>4. Resources</t>
  </si>
  <si>
    <t>R1</t>
  </si>
  <si>
    <t>R2</t>
  </si>
  <si>
    <t>R3</t>
  </si>
  <si>
    <t>Otázka</t>
  </si>
  <si>
    <t>| **1 - Initial**   | No automation in place.                                                                                                                                                                                       |</t>
  </si>
  <si>
    <t>| **2 - Basic**     | Automation is used for some tasks, however, it is not described and it is not reliable or repeatable.                                                                                                         |</t>
  </si>
  <si>
    <t>| **3 - Advanced**  | Automation is used for most of the tasks, where it makes sense. Automation is described but not monitoring or audited.                                                                                        |</t>
  </si>
  <si>
    <t>| **4 - Managed**   | Automation is used for all tasks, where it makes sense. Automation is described, followed and monitored or audited.                                                                                           |</t>
  </si>
  <si>
    <t>| **5 - Optimized** | Automation is analyzed and designed to apply the best practices. Automation is described, followed, monitored, and audited. Procedures are in place to handle exceptions and incidents related to automation. |</t>
  </si>
  <si>
    <t>No text inserted</t>
  </si>
  <si>
    <t>| **1 - Initial**   | No awareness is provided. No program is established.                                                                                                                                                                                                       |</t>
  </si>
  <si>
    <t>| **2 - Basic**     | Incomplete awareness plan is defined, and it is not often followed and communicated. It is mainly ad-hoc and not maintained, without proper planning and monitoring.                                                                                       |</t>
  </si>
  <si>
    <t xml:space="preserve">| **3 - Advanced**  | The awareness plan is defined, followed and communicated to all PKI participants. The awareness is not integrated in the organization and is not periodically reviewed and improved.                                                                       |                               </t>
  </si>
  <si>
    <t xml:space="preserve">| **4 - Managed**   | The awareness program is designed to support the PKI participants. The awareness plan is defined, followed and communicated to all PKI participants. It is maintained and monitored over the time.                                                         | </t>
  </si>
  <si>
    <t xml:space="preserve">| **5 - Optimized** | Information is disclosed and properly communicated to all PKI participant according to the awareness plan. The awareness plan is well designed and continuously improved. Participant are properly informed about important information and how to behave. | </t>
  </si>
  <si>
    <t>| **1 - Initial**   | There are no leadership responsibilities and vision defined. The design is managed ad-hoc.                                                              |</t>
  </si>
  <si>
    <t>| **2 - Basic**     | Basic vision has been developed but not followed. The scope and business drivers are not fully documented and understood.                               |</t>
  </si>
  <si>
    <t>| **3 - Advanced**  | There is a responsible sponsor of the PKI. Strategy has been defined and approved.                                                                      |</t>
  </si>
  <si>
    <t>| **4 - Managed**   | Strategy and vision are followed and regularly measured to improve. The scope, business drivers, and design are documented and reviewed regularly.      |</t>
  </si>
  <si>
    <t>| **5 - Optimized** | Strategy and vision are fully in line with the organizational strategy and helps business to achieve future development through continuous improvement. |</t>
  </si>
  <si>
    <t>| **1 - Initial**   | There are no or limited policies and documentation.                                                                                                                                                             |</t>
  </si>
  <si>
    <t>| **2 - Basic**     | The scope of policies is defined. Documented policies are not in the full scope and are not fully implemented and followed.                                                                                     |</t>
  </si>
  <si>
    <t>| **3 - Advanced**  | Documentation and policies are in the full scope implemented, including CP and CPS.                                                                                                                             |</t>
  </si>
  <si>
    <t xml:space="preserve">| **4 - Managed**   | Disclosure of information contains all relevant policies and documentation. CP and CPS are published and available. There is a documentation management in place that covers the policies and documentation.    |  </t>
  </si>
  <si>
    <t>| **5 - Optimized** | Policies are periodically reviewed and updated according to the changes in the PKI and its environment, and organizational strategy and goals. Policies are followed and enforced, communicated and understood. |</t>
  </si>
  <si>
    <t>Category</t>
  </si>
  <si>
    <t>Source</t>
  </si>
  <si>
    <t>Text</t>
  </si>
  <si>
    <t>| **1 - Initial**   | There is no compliance program in place. The organization is not aware of the relevant laws, regulations, and standards, and is exposed to significant risks.                                   |</t>
  </si>
  <si>
    <t>| **2 - Basic**     | The compliance responsibility is established and assigned. The organization is aware of the relevant laws, regulations, and standards that should be followed.                                  |</t>
  </si>
  <si>
    <t>| **3 - Advanced**  | Compliance policy is defined, implemented, and communicated. Compliance program is established.                                                                                                 |</t>
  </si>
  <si>
    <t>| **4 - Managed**   | Compliance program and policy is established and maintained by responsible personnel. Procedures are in place and followed to ensure compliance with relevant laws, regulations, and standards. |</t>
  </si>
  <si>
    <t>| **5 - Optimized** | Organization is aware of the relevant laws, regulations, and standards and is able to demonstrate compliance over the time. Compliance program is continuously maintained and improved.         |</t>
  </si>
  <si>
    <t>| **1 - Initial**   | Processes and procedures are not formally defined and documented. Ad-hoc reactions to the events.                                                                                |</t>
  </si>
  <si>
    <t>| **2 - Basic**     | Processes and procedures are formally defined and documented, but not in the full scope and fully implemented and followed.                                                      |</t>
  </si>
  <si>
    <t>| **3 - Advanced**  | The scope of the processes and procedures covers entire PKI implementation and policies, and is documented and followed.                                                         |</t>
  </si>
  <si>
    <t>| **4 - Managed**   | The evidence from the processes and procedures is collected and maintained. Recurring activities are defined and executed by responsible roles.                                  |</t>
  </si>
  <si>
    <t>| **5 - Optimized** | The processes and procedures, that are aligned with policies and organizational goals, are reviewed and updated on a regular basis. Evidence is properly managed and controlled. |</t>
  </si>
  <si>
    <t>| **1 - Initial**   | No key management is defined. There are no key management responsibilities defined and assigned.                                                                                                                                                                 |</t>
  </si>
  <si>
    <t>| **2 - Basic**     | Responsibilities and roles for key management are defined. Key management is managed ad-hoc and there is no documentation and inventory of cryptographic keys maintained.                                                                                        |</t>
  </si>
  <si>
    <t>| **3 - Advanced**  | Key management and lifecycle is documented and maintained. Inventory of cryptographic keys and devices is avaialble. Procedures are formally followed.                                                                                                           |</t>
  </si>
  <si>
    <t>| **4 - Managed**   | Encryption and key management policies are documented, followed, and integrated in the organization. Inventory of cryptographic keys and devices is maintained and validated. Responsibilities and roles are assigned and aware of all processes and procedures. |</t>
  </si>
  <si>
    <t>| **5 - Optimized** | Key management is periodically reviewed and updated. Inventory of cryptographic keys and devices is complete, maintained and frequently validated. Process and procedures are formally approved, integrated and followed in the organization.                    |</t>
  </si>
  <si>
    <t>| **1 - Initial**   | Certificates are ad-hoc managed, without proper control and always reactive. Inventory is not available.                                                                                                                                                                                                                                                              |</t>
  </si>
  <si>
    <t>| **2 - Basic**     | Certificates are managed, but not according to industry standards and regulations. Inventory of certificates is not maintained.                                                                                                                                                                                                                                       |</t>
  </si>
  <si>
    <t>| **3 - Advanced**  | Certificate profiles and attributes are documented and enforced. Certificate lifecycle management is documented and followed. Inventory of certificates is maintained with up-to-date information. Certificate management procedures and controls on are in place but not fully followed and understood.                                                              |</t>
  </si>
  <si>
    <t>| **4 - Managed**   | Certificate profiles, attributes, cipher suites, and tooling is properly documented and applied in the organization. Certificate management procedures are well designed and followed to maintain up-to-date inventory of certificates, including its state and location.                                                                                             |</t>
  </si>
  <si>
    <t>| **5 - Optimized** | Certificate lifecycle is properly documented and maintained. Up-to-date inventory is available and periodically updated according to defined procedures and certificate management controls. Discovery of certificates is often executed to provide assurance of the inventory completeness. Certificate management is integrated with the organizational governance. |</t>
  </si>
  <si>
    <t>GitHub</t>
  </si>
  <si>
    <t>Go to</t>
  </si>
  <si>
    <t>Find required categroy and open the folder</t>
  </si>
  <si>
    <t>Open "_index.md" file</t>
  </si>
  <si>
    <t>Go to "Code" tab</t>
  </si>
  <si>
    <t>| **1 - Initial**   | Flat network with no segmentation. No separation of environments. No network vulnerability management. No infrastructure recovery objectives. No periodic review of infrastructure activities.                                  |</t>
  </si>
  <si>
    <t>| **2 - Basic**     | Network and deployment infrastructure is documented and known by the infrastructure team.                                                                                                                                       |</t>
  </si>
  <si>
    <t>| **3 - Advanced**  | Infrastructure is documented and managed. Network vulnerability management is implemented. Responsibility for infrastructure is defined and approved by the management.                                                         |</t>
  </si>
  <si>
    <t>| **4 - Managed**   | The infrastructure is properly design, documented, and maintained, including procedures for vulnerability management, recovery and continuity.                                                                                  |</t>
  </si>
  <si>
    <t>| **5 - Optimized** | Processes and procedures are formally followed and periodically reviewed. The infrastructure is properly designed, documented, and maintained by responsible personnel and integrated into the overall organizational strategy. |</t>
  </si>
  <si>
    <t>Find "## Category maturity levels description" chapter</t>
  </si>
  <si>
    <t>Mark 5 rows of the table containing the description and copy it</t>
  </si>
  <si>
    <t>Step in the first cell of category in "C" column</t>
  </si>
  <si>
    <t>Paste it</t>
  </si>
  <si>
    <t>| **1 - Initial**   | Change management is not defined and agility is not considered and applied.                                                                                                            |</t>
  </si>
  <si>
    <t>| **2 - Basic**     | Change management does not have documented and followed structure and is often ad-hoc. Agility is not formally cosnidered, however, it is applied in some cases.                       |</t>
  </si>
  <si>
    <t>| **3 - Advanced**  | Processes for change management and agility are defined and designed to support the PKI implementation. The procedures and not always followed.                                        |</t>
  </si>
  <si>
    <t>| **4 - Managed**   | Change management is integrated with the organizational change management process. Requirements for the agility are identified and implemented. Procedures are followed and monitored. |</t>
  </si>
  <si>
    <t>| **5 - Optimized** | Approved change management policy and agility processes are followed and monitored. It is continuously improved and adapted to the changes.                                            |</t>
  </si>
  <si>
    <t>| **1 - Initial**   | There is no resilience strategy or requirements in place.                                                                                                                                                                                                                                        |</t>
  </si>
  <si>
    <t>| **2 - Basic**     | Risk assessment and business impact analysis is performed. Results are documented and used to develop resilience strategy, however, the strategy is not fully defined and implemented.                                                                                                           |</t>
  </si>
  <si>
    <t>| **3 - Advanced**  | Resilience strategy is defined and implemented. Business continuity planning and disaster recovery is executed on a regular basis.                                                                                                                                                               |</t>
  </si>
  <si>
    <t>| **4 - Managed**   | The infrastructure resilience is often proven and tested through the competence management and results are used to improve the resilience planning and documentation.                                                                                                                            |</t>
  </si>
  <si>
    <t xml:space="preserve">| **5 - Optimized** | Analysis and assessment is regularly updated with the latest information and used to improve the resilience strategy. Incident response plans are tested and improved, including disaster recovery plans and procedures. Resilience is fully aligned with the organizational goals and policies. | </t>
  </si>
  <si>
    <t>| **1 - Initial**   | There is no interoperability strategy or requirements.                                                                                                                                                                                               |</t>
  </si>
  <si>
    <t>| **2 - Basic**     | Interoperability strategy is not completely defined and formal. Some integration guidance is available but not maintained.                                                                                                                           |</t>
  </si>
  <si>
    <t>| **3 - Advanced**  | Interoperability strategy is defined and integrated within the infrastructure, covering all necessary components.                                                                                                                                    |</t>
  </si>
  <si>
    <t>| **4 - Managed**   | Interoperability strategy is defined, integrated and maintained, with open standards and protocols applied to avoid vendor lock-in.                                                                                                                  |</t>
  </si>
  <si>
    <t>| **5 - Optimized** | Interoperability requirements, strategy and guidance are well defined, integrated and maintained. Adoption of open standards and protocols is applied to avoid vendor lock-in, where possible. Interoperability is periodically tested and improved. |</t>
  </si>
  <si>
    <t>| **1 - Initial**   | There is no or limited monitoring and auditing capabilities in place.                                                                                                                                                                        |</t>
  </si>
  <si>
    <t>| **2 - Basic**     | Logs are collected, however, they are not reviewed, nor correlated with other records.                                                                                                                                                       |</t>
  </si>
  <si>
    <t xml:space="preserve">| **3 - Advanced**  | Documeneted requirements for monitoring and auditing are defined and implemented. Logs are centrally collected and correlated with other records.                                                                                            | </t>
  </si>
  <si>
    <t>| **4 - Managed**   | Centrally collected logs are reviewed and monitored periodically according to documented policy and requirements. Audit trail can be constructed for critical events from audit logs.                                                        |</t>
  </si>
  <si>
    <t>| **5 - Optimized** | Monitoring and auditing requirements are periodically reviewed and improved. Documented policy and system requirements are in place and followed. Critical events are immediately alerted and resolved according to incident response plans. |</t>
  </si>
  <si>
    <t>| **1 - Initial**   | The resources needed for the PKI are not defined and documented. There is a risk of unavailable resources causing the PKI to be unavailable.                |</t>
  </si>
  <si>
    <t>| **2 - Basic**     | Resource are identified and documented. The resources and their specification are not clearly defined, which can lead to misuse of resources.               |</t>
  </si>
  <si>
    <t>| **3 - Advanced**  | Resources are identified, documented, and clearly defined. The capacity of resources is aligned with the PKI scope and use-case(s).                         |</t>
  </si>
  <si>
    <t>| **4 - Managed**   | Resources are identified, documented, and clearly defined. Resource management process ensures that the resources are available when needed.                |</t>
  </si>
  <si>
    <t>| **5 - Optimized** | Resources are periodically reviewed and updated to ensure that the required capacity is available and aligned with the PKI scope and organization strategy. |</t>
  </si>
  <si>
    <t>| **1 - Initial**   | There is no training plan or education plan for the PKI personnel.                                                                                                                                                                 |</t>
  </si>
  <si>
    <t>| **2 - Basic**     | Training plan is defined, however, there is no responsibility for the execution of the plan.                                                                                                                                       |</t>
  </si>
  <si>
    <t xml:space="preserve">| **3 - Advanced**  | Training plan is defined and integrated in the organization. PKI personnel are aware of the training plan and their responsibilities.                                                                                              |                                    </t>
  </si>
  <si>
    <t>| **4 - Managed**   | Training plan is defined, maintained and integrated in the organization. It is executed and requirements on the knowledge and proficiency are monitored.                                                                           |</t>
  </si>
  <si>
    <t>| **5 - Optimized** | Training plan is periodically reviewed and updated. Education plan is defined and maintained. PKI personnel are aware of the training plan and their responsibilities that are fully aligned with the PKI policies and procedures. |</t>
  </si>
  <si>
    <t>Not evaluated</t>
  </si>
  <si>
    <t>Not Applicable</t>
  </si>
  <si>
    <t>Value</t>
  </si>
  <si>
    <t>Evaluation:</t>
  </si>
  <si>
    <t>Initial</t>
  </si>
  <si>
    <t>Basic</t>
  </si>
  <si>
    <t>Advanced</t>
  </si>
  <si>
    <t>Managed</t>
  </si>
  <si>
    <t>Optimized</t>
  </si>
  <si>
    <t>Not Evaluated</t>
  </si>
  <si>
    <t>The category has been evaluated as "Not Applicable" in terms of this self-assessment.</t>
  </si>
  <si>
    <t>def1</t>
  </si>
  <si>
    <t>def2</t>
  </si>
  <si>
    <t>def3</t>
  </si>
  <si>
    <t>def4</t>
  </si>
  <si>
    <t>def5</t>
  </si>
  <si>
    <t>The category is not yet evaluated.</t>
  </si>
  <si>
    <t>Assessment</t>
  </si>
  <si>
    <t>Weight categories</t>
  </si>
  <si>
    <t>5</t>
  </si>
  <si>
    <t>4</t>
  </si>
  <si>
    <t>2</t>
  </si>
  <si>
    <t>3</t>
  </si>
  <si>
    <t>Reached maturity of module:</t>
  </si>
  <si>
    <t>Assessed
use-case:</t>
  </si>
  <si>
    <t>Overall maturity:</t>
  </si>
  <si>
    <t>Cool PKI 2023</t>
  </si>
  <si>
    <t>Statistics</t>
  </si>
  <si>
    <t>Module maturity:</t>
  </si>
  <si>
    <t>PKI Maturity - Self Assessment results</t>
  </si>
  <si>
    <t>Overall reached maturity of use-case:</t>
  </si>
  <si>
    <t>Applicable categories</t>
  </si>
  <si>
    <t>Module results</t>
  </si>
  <si>
    <t>Module</t>
  </si>
  <si>
    <t>Maturity</t>
  </si>
  <si>
    <t>Number of applicable categories: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</si>
</sst>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theme="1"/>
      <name val="Calibri"/>
      <family val="2"/>
      <charset val="238"/>
      <scheme val="minor"/>
    </font>
    <font>
      <sz val="11"/>
      <name val="Calibri"/>
      <family val="2"/>
      <charset val="238"/>
      <scheme val="minor"/>
    </font>
    <font>
      <b/>
      <sz val="11"/>
      <color theme="1"/>
      <name val="Calibri"/>
      <family val="2"/>
      <charset val="238"/>
      <scheme val="minor"/>
    </font>
    <font>
      <u/>
      <sz val="11"/>
      <color theme="10"/>
      <name val="Calibri"/>
      <family val="2"/>
      <charset val="238"/>
      <scheme val="minor"/>
    </font>
    <font>
      <i/>
      <sz val="11"/>
      <color theme="1"/>
      <name val="Calibri"/>
      <family val="2"/>
      <charset val="238"/>
      <scheme val="minor"/>
    </font>
    <font>
      <sz val="22"/>
      <color theme="1"/>
      <name val="Calibri"/>
      <family val="2"/>
      <charset val="238"/>
      <scheme val="minor"/>
    </font>
    <font>
      <sz val="11"/>
      <color theme="9" tint="0.79998168889431442"/>
      <name val="Calibri"/>
      <family val="2"/>
      <charset val="238"/>
      <scheme val="minor"/>
    </font>
    <font>
      <b/>
      <i/>
      <sz val="11"/>
      <color theme="1"/>
      <name val="Calibri"/>
      <family val="2"/>
      <charset val="238"/>
      <scheme val="minor"/>
    </font>
    <font>
      <sz val="11"/>
      <color theme="0"/>
      <name val="Calibri"/>
      <family val="2"/>
      <charset val="238"/>
      <scheme val="minor"/>
    </font>
    <font>
      <i/>
      <sz val="11"/>
      <color theme="0"/>
      <name val="Calibri"/>
      <family val="2"/>
      <charset val="238"/>
      <scheme val="minor"/>
    </font>
    <font>
      <sz val="16"/>
      <color theme="1"/>
      <name val="Calibri"/>
      <family val="2"/>
      <charset val="238"/>
      <scheme val="minor"/>
    </font>
    <font>
      <sz val="18"/>
      <color theme="1"/>
      <name val="Calibri"/>
      <family val="2"/>
      <charset val="238"/>
      <scheme val="minor"/>
    </font>
    <font>
      <b/>
      <sz val="12"/>
      <color theme="1"/>
      <name val="Calibri"/>
      <family val="2"/>
      <charset val="238"/>
      <scheme val="minor"/>
    </font>
    <font>
      <sz val="20"/>
      <color theme="1"/>
      <name val="Calibri"/>
      <family val="2"/>
      <charset val="238"/>
      <scheme val="minor"/>
    </font>
    <font>
      <sz val="14"/>
      <color theme="1"/>
      <name val="Calibri"/>
      <family val="2"/>
      <charset val="238"/>
      <scheme val="minor"/>
    </font>
    <font>
      <sz val="30"/>
      <color theme="1"/>
      <name val="Calibri"/>
      <family val="2"/>
      <charset val="238"/>
      <scheme val="minor"/>
    </font>
    <font>
      <sz val="12"/>
      <color theme="1"/>
      <name val="Calibri"/>
      <family val="2"/>
      <charset val="238"/>
      <scheme val="minor"/>
    </font>
    <font>
      <sz val="13"/>
      <color theme="1"/>
      <name val="Calibri"/>
      <family val="2"/>
      <charset val="238"/>
      <scheme val="minor"/>
    </font>
    <font>
      <sz val="15"/>
      <color theme="1"/>
      <name val="Calibri"/>
      <family val="2"/>
      <charset val="238"/>
      <scheme val="minor"/>
    </font>
    <font>
      <sz val="10"/>
      <color theme="1"/>
      <name val="Calibri"/>
      <family val="2"/>
      <charset val="238"/>
      <scheme val="minor"/>
    </font>
    <font>
      <b/>
      <sz val="22"/>
      <color theme="1"/>
      <name val="Calibri"/>
      <family val="2"/>
      <charset val="238"/>
      <scheme val="minor"/>
    </font>
    <font>
      <sz val="8"/>
      <color rgb="FF000000"/>
      <name val="Segoe UI"/>
      <charset val="1"/>
    </font>
  </fonts>
  <fills count="16">
    <fill>
      <patternFill patternType="none"/>
    </fill>
    <fill>
      <patternFill patternType="gray125"/>
    </fill>
    <fill>
      <patternFill patternType="solid">
        <fgColor theme="5" tint="0.39997558519241921"/>
        <bgColor indexed="64"/>
      </patternFill>
    </fill>
    <fill>
      <patternFill patternType="solid">
        <fgColor theme="8" tint="0.39997558519241921"/>
        <bgColor indexed="64"/>
      </patternFill>
    </fill>
    <fill>
      <patternFill patternType="solid">
        <fgColor theme="7" tint="0.39997558519241921"/>
        <bgColor indexed="64"/>
      </patternFill>
    </fill>
    <fill>
      <patternFill patternType="solid">
        <fgColor theme="9" tint="0.39997558519241921"/>
        <bgColor indexed="64"/>
      </patternFill>
    </fill>
    <fill>
      <patternFill patternType="solid">
        <fgColor theme="5"/>
        <bgColor indexed="64"/>
      </patternFill>
    </fill>
    <fill>
      <patternFill patternType="solid">
        <fgColor theme="8"/>
        <bgColor indexed="64"/>
      </patternFill>
    </fill>
    <fill>
      <patternFill patternType="solid">
        <fgColor theme="7"/>
        <bgColor indexed="64"/>
      </patternFill>
    </fill>
    <fill>
      <patternFill patternType="solid">
        <fgColor theme="9"/>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3" tint="0.79998168889431442"/>
        <bgColor indexed="64"/>
      </patternFill>
    </fill>
    <fill>
      <patternFill patternType="solid">
        <fgColor theme="3" tint="0.59999389629810485"/>
        <bgColor indexed="64"/>
      </patternFill>
    </fill>
  </fills>
  <borders count="49">
    <border>
      <left/>
      <right/>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style="medium">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right/>
      <top style="medium">
        <color indexed="64"/>
      </top>
      <bottom style="medium">
        <color indexed="64"/>
      </bottom>
      <diagonal/>
    </border>
    <border>
      <left/>
      <right/>
      <top style="thin">
        <color indexed="64"/>
      </top>
      <bottom/>
      <diagonal/>
    </border>
    <border>
      <left style="medium">
        <color indexed="64"/>
      </left>
      <right style="medium">
        <color indexed="64"/>
      </right>
      <top/>
      <bottom/>
      <diagonal/>
    </border>
    <border>
      <left style="thin">
        <color indexed="64"/>
      </left>
      <right/>
      <top style="medium">
        <color indexed="64"/>
      </top>
      <bottom/>
      <diagonal/>
    </border>
    <border>
      <left style="thin">
        <color indexed="64"/>
      </left>
      <right/>
      <top/>
      <bottom style="medium">
        <color indexed="64"/>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style="thin">
        <color indexed="64"/>
      </right>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top style="thin">
        <color indexed="64"/>
      </top>
      <bottom style="medium">
        <color indexed="64"/>
      </bottom>
      <diagonal/>
    </border>
  </borders>
  <cellStyleXfs count="2">
    <xf numFmtId="0" fontId="0" fillId="0" borderId="0"/>
    <xf numFmtId="0" fontId="3" fillId="0" borderId="0" applyNumberFormat="0" applyFill="0" applyBorder="0" applyAlignment="0" applyProtection="0"/>
  </cellStyleXfs>
  <cellXfs count="345">
    <xf numFmtId="0" fontId="0" fillId="0" borderId="0" xfId="0"/>
    <xf numFmtId="0" fontId="0" fillId="0" borderId="0" xfId="0" applyAlignment="1">
      <alignment horizontal="left" vertical="top" wrapText="1"/>
    </xf>
    <xf numFmtId="0" fontId="0" fillId="0" borderId="0" xfId="0" applyAlignment="1">
      <alignment horizontal="center" vertical="top"/>
    </xf>
    <xf numFmtId="0" fontId="0" fillId="0" borderId="0" xfId="0" applyAlignment="1">
      <alignment horizontal="left" vertical="top"/>
    </xf>
    <xf numFmtId="0" fontId="0" fillId="2" borderId="1" xfId="0" applyFill="1" applyBorder="1" applyAlignment="1">
      <alignment horizontal="left" vertical="top"/>
    </xf>
    <xf numFmtId="0" fontId="0" fillId="0" borderId="2" xfId="0" applyBorder="1" applyAlignment="1">
      <alignment horizontal="left" vertical="top" wrapText="1"/>
    </xf>
    <xf numFmtId="0" fontId="0" fillId="0" borderId="3" xfId="0" applyBorder="1" applyAlignment="1">
      <alignment horizontal="left" vertical="top" wrapText="1"/>
    </xf>
    <xf numFmtId="0" fontId="0" fillId="2" borderId="4" xfId="0" applyFill="1" applyBorder="1" applyAlignment="1">
      <alignment horizontal="left" vertical="top"/>
    </xf>
    <xf numFmtId="0" fontId="0" fillId="0" borderId="5" xfId="0" applyBorder="1" applyAlignment="1">
      <alignment horizontal="left" vertical="top" wrapText="1"/>
    </xf>
    <xf numFmtId="0" fontId="0" fillId="0" borderId="6" xfId="0" applyBorder="1" applyAlignment="1">
      <alignment horizontal="left" vertical="top" wrapText="1"/>
    </xf>
    <xf numFmtId="0" fontId="0" fillId="2" borderId="7" xfId="0" applyFill="1" applyBorder="1" applyAlignment="1">
      <alignment horizontal="left" vertical="top"/>
    </xf>
    <xf numFmtId="0" fontId="0" fillId="0" borderId="8" xfId="0" applyBorder="1" applyAlignment="1">
      <alignment horizontal="left" vertical="top" wrapText="1"/>
    </xf>
    <xf numFmtId="0" fontId="0" fillId="0" borderId="9" xfId="0" applyBorder="1" applyAlignment="1">
      <alignment horizontal="left" vertical="top" wrapText="1"/>
    </xf>
    <xf numFmtId="0" fontId="0" fillId="3" borderId="1" xfId="0" applyFill="1" applyBorder="1" applyAlignment="1">
      <alignment horizontal="left" vertical="top"/>
    </xf>
    <xf numFmtId="0" fontId="0" fillId="3" borderId="4" xfId="0" applyFill="1" applyBorder="1" applyAlignment="1">
      <alignment horizontal="left" vertical="top"/>
    </xf>
    <xf numFmtId="0" fontId="0" fillId="3" borderId="7" xfId="0" applyFill="1" applyBorder="1" applyAlignment="1">
      <alignment horizontal="left" vertical="top"/>
    </xf>
    <xf numFmtId="0" fontId="0" fillId="4" borderId="1" xfId="0" applyFill="1" applyBorder="1" applyAlignment="1">
      <alignment horizontal="left" vertical="top"/>
    </xf>
    <xf numFmtId="0" fontId="0" fillId="4" borderId="4" xfId="0" applyFill="1" applyBorder="1" applyAlignment="1">
      <alignment horizontal="left" vertical="top"/>
    </xf>
    <xf numFmtId="0" fontId="0" fillId="4" borderId="7" xfId="0" applyFill="1" applyBorder="1" applyAlignment="1">
      <alignment horizontal="left" vertical="top"/>
    </xf>
    <xf numFmtId="16" fontId="0" fillId="4" borderId="4" xfId="0" applyNumberFormat="1" applyFill="1" applyBorder="1" applyAlignment="1">
      <alignment horizontal="left" vertical="top" wrapText="1"/>
    </xf>
    <xf numFmtId="16" fontId="0" fillId="4" borderId="7" xfId="0" applyNumberFormat="1" applyFill="1" applyBorder="1" applyAlignment="1">
      <alignment horizontal="left" vertical="top" wrapText="1"/>
    </xf>
    <xf numFmtId="0" fontId="0" fillId="5" borderId="1" xfId="0" applyFill="1" applyBorder="1" applyAlignment="1">
      <alignment horizontal="left" vertical="top"/>
    </xf>
    <xf numFmtId="0" fontId="0" fillId="5" borderId="4" xfId="0" applyFill="1" applyBorder="1" applyAlignment="1">
      <alignment horizontal="left" vertical="top"/>
    </xf>
    <xf numFmtId="0" fontId="0" fillId="5" borderId="7" xfId="0" applyFill="1" applyBorder="1" applyAlignment="1">
      <alignment horizontal="left" vertical="top"/>
    </xf>
    <xf numFmtId="0" fontId="2" fillId="0" borderId="0" xfId="0" applyFont="1" applyAlignment="1">
      <alignment horizontal="left" vertical="top"/>
    </xf>
    <xf numFmtId="0" fontId="2" fillId="0" borderId="0" xfId="0" applyFont="1" applyAlignment="1">
      <alignment horizontal="left" vertical="top" wrapText="1"/>
    </xf>
    <xf numFmtId="0" fontId="3" fillId="0" borderId="0" xfId="1"/>
    <xf numFmtId="0" fontId="0" fillId="0" borderId="0" xfId="0" applyAlignment="1">
      <alignment horizontal="center" vertical="center"/>
    </xf>
    <xf numFmtId="0" fontId="0" fillId="0" borderId="0" xfId="0" applyAlignment="1">
      <alignment vertical="center"/>
    </xf>
    <xf numFmtId="0" fontId="0" fillId="0" borderId="10" xfId="0" applyBorder="1" applyAlignment="1">
      <alignment horizontal="center" vertical="center"/>
    </xf>
    <xf numFmtId="0" fontId="0" fillId="0" borderId="15" xfId="0" applyBorder="1" applyAlignment="1">
      <alignment horizontal="left" vertical="center" wrapText="1"/>
    </xf>
    <xf numFmtId="0" fontId="0" fillId="0" borderId="14" xfId="0" applyBorder="1"/>
    <xf numFmtId="0" fontId="0" fillId="0" borderId="16" xfId="0" applyBorder="1"/>
    <xf numFmtId="0" fontId="0" fillId="0" borderId="17" xfId="0" applyBorder="1" applyAlignment="1">
      <alignment horizontal="center" vertical="center"/>
    </xf>
    <xf numFmtId="0" fontId="0" fillId="0" borderId="18" xfId="0" applyBorder="1" applyAlignment="1">
      <alignment horizontal="left" vertical="center" wrapText="1"/>
    </xf>
    <xf numFmtId="0" fontId="0" fillId="6" borderId="19" xfId="0" applyFill="1" applyBorder="1"/>
    <xf numFmtId="0" fontId="0" fillId="6" borderId="21" xfId="0" applyFill="1" applyBorder="1"/>
    <xf numFmtId="0" fontId="0" fillId="6" borderId="22" xfId="0" applyFill="1" applyBorder="1"/>
    <xf numFmtId="0" fontId="0" fillId="6" borderId="23" xfId="0" applyFill="1" applyBorder="1"/>
    <xf numFmtId="0" fontId="0" fillId="6" borderId="24" xfId="0" applyFill="1" applyBorder="1"/>
    <xf numFmtId="0" fontId="0" fillId="6" borderId="25" xfId="0" applyFill="1" applyBorder="1"/>
    <xf numFmtId="0" fontId="0" fillId="6" borderId="25" xfId="0" applyFill="1" applyBorder="1" applyAlignment="1">
      <alignment horizontal="center" vertical="center"/>
    </xf>
    <xf numFmtId="0" fontId="0" fillId="6" borderId="25" xfId="0" applyFill="1" applyBorder="1" applyAlignment="1">
      <alignment horizontal="left" vertical="top" wrapText="1"/>
    </xf>
    <xf numFmtId="0" fontId="0" fillId="6" borderId="26" xfId="0" applyFill="1" applyBorder="1"/>
    <xf numFmtId="0" fontId="0" fillId="0" borderId="22" xfId="0" applyBorder="1"/>
    <xf numFmtId="0" fontId="0" fillId="0" borderId="23" xfId="0" applyBorder="1"/>
    <xf numFmtId="0" fontId="0" fillId="0" borderId="25" xfId="0" applyBorder="1"/>
    <xf numFmtId="0" fontId="6" fillId="0" borderId="14" xfId="0" applyFont="1" applyBorder="1" applyAlignment="1">
      <alignment vertical="top"/>
    </xf>
    <xf numFmtId="0" fontId="0" fillId="7" borderId="19" xfId="0" applyFill="1" applyBorder="1"/>
    <xf numFmtId="0" fontId="0" fillId="7" borderId="21" xfId="0" applyFill="1" applyBorder="1"/>
    <xf numFmtId="0" fontId="0" fillId="7" borderId="22" xfId="0" applyFill="1" applyBorder="1"/>
    <xf numFmtId="0" fontId="0" fillId="7" borderId="23" xfId="0" applyFill="1" applyBorder="1"/>
    <xf numFmtId="0" fontId="0" fillId="7" borderId="24" xfId="0" applyFill="1" applyBorder="1"/>
    <xf numFmtId="0" fontId="0" fillId="7" borderId="25" xfId="0" applyFill="1" applyBorder="1"/>
    <xf numFmtId="0" fontId="0" fillId="7" borderId="25" xfId="0" applyFill="1" applyBorder="1" applyAlignment="1">
      <alignment horizontal="center" vertical="center"/>
    </xf>
    <xf numFmtId="0" fontId="0" fillId="7" borderId="25" xfId="0" applyFill="1" applyBorder="1" applyAlignment="1">
      <alignment horizontal="left" vertical="top" wrapText="1"/>
    </xf>
    <xf numFmtId="0" fontId="0" fillId="7" borderId="26" xfId="0" applyFill="1" applyBorder="1"/>
    <xf numFmtId="0" fontId="0" fillId="8" borderId="19" xfId="0" applyFill="1" applyBorder="1"/>
    <xf numFmtId="0" fontId="0" fillId="8" borderId="21" xfId="0" applyFill="1" applyBorder="1"/>
    <xf numFmtId="0" fontId="0" fillId="8" borderId="22" xfId="0" applyFill="1" applyBorder="1"/>
    <xf numFmtId="0" fontId="0" fillId="8" borderId="23" xfId="0" applyFill="1" applyBorder="1"/>
    <xf numFmtId="0" fontId="0" fillId="8" borderId="24" xfId="0" applyFill="1" applyBorder="1"/>
    <xf numFmtId="0" fontId="0" fillId="8" borderId="25" xfId="0" applyFill="1" applyBorder="1"/>
    <xf numFmtId="0" fontId="0" fillId="8" borderId="25" xfId="0" applyFill="1" applyBorder="1" applyAlignment="1">
      <alignment horizontal="center" vertical="center"/>
    </xf>
    <xf numFmtId="0" fontId="0" fillId="8" borderId="25" xfId="0" applyFill="1" applyBorder="1" applyAlignment="1">
      <alignment horizontal="left" vertical="top" wrapText="1"/>
    </xf>
    <xf numFmtId="0" fontId="0" fillId="8" borderId="26" xfId="0" applyFill="1" applyBorder="1"/>
    <xf numFmtId="0" fontId="0" fillId="0" borderId="26" xfId="0" applyBorder="1"/>
    <xf numFmtId="0" fontId="0" fillId="9" borderId="19" xfId="0" applyFill="1" applyBorder="1"/>
    <xf numFmtId="0" fontId="0" fillId="9" borderId="21" xfId="0" applyFill="1" applyBorder="1"/>
    <xf numFmtId="0" fontId="0" fillId="9" borderId="22" xfId="0" applyFill="1" applyBorder="1"/>
    <xf numFmtId="0" fontId="0" fillId="9" borderId="23" xfId="0" applyFill="1" applyBorder="1"/>
    <xf numFmtId="0" fontId="0" fillId="9" borderId="24" xfId="0" applyFill="1" applyBorder="1"/>
    <xf numFmtId="0" fontId="0" fillId="9" borderId="25" xfId="0" applyFill="1" applyBorder="1"/>
    <xf numFmtId="0" fontId="0" fillId="9" borderId="25" xfId="0" applyFill="1" applyBorder="1" applyAlignment="1">
      <alignment horizontal="center" vertical="center"/>
    </xf>
    <xf numFmtId="0" fontId="0" fillId="9" borderId="25" xfId="0" applyFill="1" applyBorder="1" applyAlignment="1">
      <alignment horizontal="left" vertical="top" wrapText="1"/>
    </xf>
    <xf numFmtId="0" fontId="0" fillId="9" borderId="26" xfId="0" applyFill="1" applyBorder="1"/>
    <xf numFmtId="0" fontId="0" fillId="7" borderId="22" xfId="0" applyFill="1" applyBorder="1" applyAlignment="1">
      <alignment vertical="center"/>
    </xf>
    <xf numFmtId="0" fontId="0" fillId="0" borderId="20" xfId="0" applyBorder="1" applyAlignment="1">
      <alignment vertical="center"/>
    </xf>
    <xf numFmtId="0" fontId="0" fillId="7" borderId="23" xfId="0" applyFill="1" applyBorder="1" applyAlignment="1">
      <alignment vertical="center"/>
    </xf>
    <xf numFmtId="0" fontId="0" fillId="6" borderId="22" xfId="0" applyFill="1" applyBorder="1" applyAlignment="1">
      <alignment vertical="center"/>
    </xf>
    <xf numFmtId="0" fontId="0" fillId="6" borderId="23" xfId="0" applyFill="1" applyBorder="1" applyAlignment="1">
      <alignment vertical="center"/>
    </xf>
    <xf numFmtId="0" fontId="0" fillId="8" borderId="22" xfId="0" applyFill="1" applyBorder="1" applyAlignment="1">
      <alignment vertical="center"/>
    </xf>
    <xf numFmtId="0" fontId="0" fillId="8" borderId="23" xfId="0" applyFill="1" applyBorder="1" applyAlignment="1">
      <alignment vertical="center"/>
    </xf>
    <xf numFmtId="0" fontId="0" fillId="9" borderId="22" xfId="0" applyFill="1" applyBorder="1" applyAlignment="1">
      <alignment vertical="center"/>
    </xf>
    <xf numFmtId="0" fontId="0" fillId="9" borderId="23" xfId="0" applyFill="1" applyBorder="1" applyAlignment="1">
      <alignment vertical="center"/>
    </xf>
    <xf numFmtId="0" fontId="4" fillId="0" borderId="14" xfId="0" applyFont="1" applyBorder="1" applyAlignment="1">
      <alignment horizontal="left" vertical="center" wrapText="1"/>
    </xf>
    <xf numFmtId="0" fontId="1" fillId="0" borderId="14" xfId="0" applyFont="1" applyBorder="1"/>
    <xf numFmtId="0" fontId="2" fillId="9" borderId="22" xfId="0" applyFont="1" applyFill="1" applyBorder="1"/>
    <xf numFmtId="0" fontId="2" fillId="0" borderId="0" xfId="0" applyFont="1"/>
    <xf numFmtId="0" fontId="2" fillId="9" borderId="23" xfId="0" applyFont="1" applyFill="1" applyBorder="1"/>
    <xf numFmtId="0" fontId="8" fillId="0" borderId="0" xfId="0" applyFont="1"/>
    <xf numFmtId="0" fontId="7" fillId="0" borderId="14" xfId="0" applyFont="1" applyBorder="1" applyAlignment="1">
      <alignment horizontal="left" vertical="center" wrapText="1"/>
    </xf>
    <xf numFmtId="0" fontId="0" fillId="0" borderId="10" xfId="0" applyBorder="1" applyAlignment="1">
      <alignment horizontal="left" vertical="center" wrapText="1"/>
    </xf>
    <xf numFmtId="0" fontId="4" fillId="0" borderId="14" xfId="0" applyFont="1" applyBorder="1" applyAlignment="1">
      <alignment horizontal="left" vertical="top" wrapText="1"/>
    </xf>
    <xf numFmtId="0" fontId="9" fillId="0" borderId="14" xfId="0" applyFont="1" applyBorder="1" applyAlignment="1">
      <alignment horizontal="left" vertical="center" wrapText="1"/>
    </xf>
    <xf numFmtId="0" fontId="9" fillId="0" borderId="14" xfId="0" applyFont="1" applyBorder="1" applyAlignment="1">
      <alignment horizontal="left" vertical="top" wrapText="1"/>
    </xf>
    <xf numFmtId="0" fontId="0" fillId="0" borderId="0" xfId="0" applyAlignment="1">
      <alignment horizontal="left" vertical="center"/>
    </xf>
    <xf numFmtId="0" fontId="0" fillId="0" borderId="0" xfId="0" applyAlignment="1">
      <alignment horizontal="left" vertical="center" wrapText="1"/>
    </xf>
    <xf numFmtId="0" fontId="0" fillId="0" borderId="0" xfId="0" applyAlignment="1">
      <alignment horizontal="right" vertical="top"/>
    </xf>
    <xf numFmtId="1" fontId="0" fillId="0" borderId="0" xfId="0" applyNumberFormat="1" applyAlignment="1">
      <alignment horizontal="center" vertical="center"/>
    </xf>
    <xf numFmtId="1" fontId="0" fillId="0" borderId="23" xfId="0" applyNumberFormat="1" applyBorder="1" applyAlignment="1">
      <alignment horizontal="center" vertical="center"/>
    </xf>
    <xf numFmtId="1" fontId="8" fillId="0" borderId="0" xfId="0" applyNumberFormat="1" applyFont="1" applyAlignment="1">
      <alignment horizontal="center" vertical="center"/>
    </xf>
    <xf numFmtId="0" fontId="0" fillId="0" borderId="27" xfId="0" applyBorder="1"/>
    <xf numFmtId="1" fontId="8" fillId="0" borderId="28" xfId="0" applyNumberFormat="1" applyFont="1" applyBorder="1" applyAlignment="1">
      <alignment horizontal="center" vertical="center"/>
    </xf>
    <xf numFmtId="0" fontId="0" fillId="6" borderId="20" xfId="0" applyFill="1" applyBorder="1"/>
    <xf numFmtId="1" fontId="0" fillId="6" borderId="20" xfId="0" applyNumberFormat="1" applyFill="1" applyBorder="1"/>
    <xf numFmtId="0" fontId="0" fillId="0" borderId="24" xfId="0" applyBorder="1"/>
    <xf numFmtId="0" fontId="0" fillId="6" borderId="30" xfId="0" applyFill="1" applyBorder="1"/>
    <xf numFmtId="1" fontId="0" fillId="6" borderId="30" xfId="0" applyNumberFormat="1" applyFill="1" applyBorder="1"/>
    <xf numFmtId="0" fontId="0" fillId="7" borderId="20" xfId="0" applyFill="1" applyBorder="1"/>
    <xf numFmtId="1" fontId="0" fillId="7" borderId="20" xfId="0" applyNumberFormat="1" applyFill="1" applyBorder="1"/>
    <xf numFmtId="0" fontId="0" fillId="7" borderId="30" xfId="0" applyFill="1" applyBorder="1"/>
    <xf numFmtId="1" fontId="0" fillId="7" borderId="30" xfId="0" applyNumberFormat="1" applyFill="1" applyBorder="1"/>
    <xf numFmtId="0" fontId="0" fillId="8" borderId="30" xfId="0" applyFill="1" applyBorder="1"/>
    <xf numFmtId="1" fontId="0" fillId="8" borderId="30" xfId="0" applyNumberFormat="1" applyFill="1" applyBorder="1"/>
    <xf numFmtId="0" fontId="10" fillId="8" borderId="30" xfId="0" applyFont="1" applyFill="1" applyBorder="1" applyAlignment="1">
      <alignment vertical="center"/>
    </xf>
    <xf numFmtId="0" fontId="0" fillId="8" borderId="20" xfId="0" applyFill="1" applyBorder="1"/>
    <xf numFmtId="1" fontId="0" fillId="8" borderId="20" xfId="0" applyNumberFormat="1" applyFill="1" applyBorder="1"/>
    <xf numFmtId="0" fontId="10" fillId="8" borderId="20" xfId="0" applyFont="1" applyFill="1" applyBorder="1" applyAlignment="1">
      <alignment vertical="center"/>
    </xf>
    <xf numFmtId="0" fontId="10" fillId="8" borderId="21" xfId="0" applyFont="1" applyFill="1" applyBorder="1" applyAlignment="1">
      <alignment vertical="center"/>
    </xf>
    <xf numFmtId="0" fontId="10" fillId="8" borderId="31" xfId="0" applyFont="1" applyFill="1" applyBorder="1" applyAlignment="1">
      <alignment vertical="center"/>
    </xf>
    <xf numFmtId="0" fontId="0" fillId="9" borderId="20" xfId="0" applyFill="1" applyBorder="1"/>
    <xf numFmtId="1" fontId="0" fillId="9" borderId="20" xfId="0" applyNumberFormat="1" applyFill="1" applyBorder="1"/>
    <xf numFmtId="0" fontId="0" fillId="9" borderId="30" xfId="0" applyFill="1" applyBorder="1"/>
    <xf numFmtId="1" fontId="0" fillId="9" borderId="30" xfId="0" applyNumberFormat="1" applyFill="1" applyBorder="1"/>
    <xf numFmtId="0" fontId="0" fillId="0" borderId="32" xfId="0" applyBorder="1"/>
    <xf numFmtId="0" fontId="11" fillId="0" borderId="32" xfId="0" applyFont="1" applyBorder="1" applyAlignment="1">
      <alignment horizontal="right" vertical="center"/>
    </xf>
    <xf numFmtId="0" fontId="11" fillId="0" borderId="0" xfId="0" applyFont="1" applyAlignment="1">
      <alignment vertical="center"/>
    </xf>
    <xf numFmtId="0" fontId="11" fillId="0" borderId="23" xfId="0" applyFont="1" applyBorder="1" applyAlignment="1">
      <alignment vertical="center"/>
    </xf>
    <xf numFmtId="0" fontId="11" fillId="0" borderId="25" xfId="0" applyFont="1" applyBorder="1" applyAlignment="1">
      <alignment vertical="center"/>
    </xf>
    <xf numFmtId="0" fontId="11" fillId="0" borderId="26" xfId="0" applyFont="1" applyBorder="1" applyAlignment="1">
      <alignment vertical="center"/>
    </xf>
    <xf numFmtId="0" fontId="0" fillId="0" borderId="19" xfId="0" applyBorder="1"/>
    <xf numFmtId="0" fontId="0" fillId="0" borderId="20" xfId="0" applyBorder="1" applyAlignment="1">
      <alignment horizontal="center" vertical="center"/>
    </xf>
    <xf numFmtId="0" fontId="0" fillId="0" borderId="20" xfId="0" applyBorder="1"/>
    <xf numFmtId="0" fontId="0" fillId="0" borderId="21" xfId="0" applyBorder="1"/>
    <xf numFmtId="0" fontId="0" fillId="0" borderId="25" xfId="0" applyBorder="1" applyAlignment="1">
      <alignment horizontal="center" vertical="center"/>
    </xf>
    <xf numFmtId="0" fontId="0" fillId="0" borderId="34" xfId="0" applyBorder="1"/>
    <xf numFmtId="0" fontId="12" fillId="0" borderId="25" xfId="0" applyFont="1" applyBorder="1" applyAlignment="1">
      <alignment horizontal="center" vertical="center" wrapText="1"/>
    </xf>
    <xf numFmtId="0" fontId="12" fillId="0" borderId="0" xfId="0" applyFont="1" applyAlignment="1">
      <alignment horizontal="center" vertical="center" wrapText="1"/>
    </xf>
    <xf numFmtId="0" fontId="13" fillId="0" borderId="0" xfId="0" applyFont="1" applyAlignment="1">
      <alignment horizontal="left" vertical="center" indent="1"/>
    </xf>
    <xf numFmtId="0" fontId="0" fillId="0" borderId="20" xfId="0" applyBorder="1" applyAlignment="1">
      <alignment horizontal="left" vertical="top" wrapText="1"/>
    </xf>
    <xf numFmtId="0" fontId="0" fillId="0" borderId="25" xfId="0" applyBorder="1" applyAlignment="1">
      <alignment horizontal="left" vertical="center" wrapText="1"/>
    </xf>
    <xf numFmtId="0" fontId="13" fillId="0" borderId="25" xfId="0" applyFont="1" applyBorder="1" applyAlignment="1">
      <alignment horizontal="left" vertical="center" indent="1"/>
    </xf>
    <xf numFmtId="0" fontId="0" fillId="11" borderId="11" xfId="0" applyFill="1" applyBorder="1" applyAlignment="1">
      <alignment vertical="center"/>
    </xf>
    <xf numFmtId="0" fontId="0" fillId="11" borderId="39" xfId="0" applyFill="1" applyBorder="1" applyAlignment="1">
      <alignment vertical="center"/>
    </xf>
    <xf numFmtId="0" fontId="0" fillId="11" borderId="7" xfId="0" applyFill="1" applyBorder="1" applyAlignment="1">
      <alignment vertical="center"/>
    </xf>
    <xf numFmtId="0" fontId="0" fillId="0" borderId="40" xfId="0" applyBorder="1" applyAlignment="1">
      <alignment horizontal="center" vertical="center"/>
    </xf>
    <xf numFmtId="0" fontId="0" fillId="0" borderId="31" xfId="0" applyBorder="1" applyAlignment="1">
      <alignment horizontal="center" vertical="center"/>
    </xf>
    <xf numFmtId="0" fontId="0" fillId="0" borderId="26" xfId="0" applyBorder="1" applyAlignment="1">
      <alignment horizontal="center" vertical="center"/>
    </xf>
    <xf numFmtId="0" fontId="0" fillId="12" borderId="11" xfId="0" applyFill="1" applyBorder="1" applyAlignment="1">
      <alignment vertical="center"/>
    </xf>
    <xf numFmtId="0" fontId="0" fillId="12" borderId="39" xfId="0" applyFill="1" applyBorder="1" applyAlignment="1">
      <alignment vertical="center"/>
    </xf>
    <xf numFmtId="0" fontId="0" fillId="12" borderId="7" xfId="0" applyFill="1" applyBorder="1" applyAlignment="1">
      <alignment vertical="center"/>
    </xf>
    <xf numFmtId="0" fontId="0" fillId="13" borderId="11" xfId="0" applyFill="1" applyBorder="1" applyAlignment="1">
      <alignment vertical="center"/>
    </xf>
    <xf numFmtId="0" fontId="0" fillId="13" borderId="39" xfId="0" applyFill="1" applyBorder="1" applyAlignment="1">
      <alignment vertical="center"/>
    </xf>
    <xf numFmtId="0" fontId="0" fillId="13" borderId="7" xfId="0" applyFill="1" applyBorder="1" applyAlignment="1">
      <alignment vertical="center"/>
    </xf>
    <xf numFmtId="0" fontId="0" fillId="10" borderId="11" xfId="0" applyFill="1" applyBorder="1" applyAlignment="1">
      <alignment vertical="center"/>
    </xf>
    <xf numFmtId="0" fontId="0" fillId="10" borderId="39" xfId="0" applyFill="1" applyBorder="1" applyAlignment="1">
      <alignment vertical="center"/>
    </xf>
    <xf numFmtId="0" fontId="0" fillId="10" borderId="7" xfId="0" applyFill="1" applyBorder="1" applyAlignment="1">
      <alignment vertical="center"/>
    </xf>
    <xf numFmtId="0" fontId="0" fillId="0" borderId="19" xfId="0" applyBorder="1" applyAlignment="1">
      <alignment vertical="center"/>
    </xf>
    <xf numFmtId="0" fontId="0" fillId="0" borderId="21" xfId="0" applyBorder="1" applyAlignment="1">
      <alignment vertical="center"/>
    </xf>
    <xf numFmtId="0" fontId="0" fillId="0" borderId="0" xfId="0" applyAlignment="1">
      <alignment horizontal="center"/>
    </xf>
    <xf numFmtId="0" fontId="0" fillId="0" borderId="18" xfId="0" applyBorder="1" applyAlignment="1">
      <alignment horizontal="center" vertical="center"/>
    </xf>
    <xf numFmtId="0" fontId="0" fillId="11" borderId="14" xfId="0" applyFill="1" applyBorder="1" applyAlignment="1">
      <alignment horizontal="center" vertical="center"/>
    </xf>
    <xf numFmtId="0" fontId="0" fillId="11" borderId="15" xfId="0" applyFill="1" applyBorder="1" applyAlignment="1">
      <alignment horizontal="center" vertical="center"/>
    </xf>
    <xf numFmtId="0" fontId="0" fillId="11" borderId="16" xfId="0" applyFill="1" applyBorder="1" applyAlignment="1">
      <alignment horizontal="center" vertical="center"/>
    </xf>
    <xf numFmtId="0" fontId="0" fillId="11" borderId="18" xfId="0" applyFill="1" applyBorder="1" applyAlignment="1">
      <alignment horizontal="center" vertical="center"/>
    </xf>
    <xf numFmtId="0" fontId="0" fillId="12" borderId="14" xfId="0" applyFill="1" applyBorder="1" applyAlignment="1">
      <alignment horizontal="center" vertical="center"/>
    </xf>
    <xf numFmtId="0" fontId="0" fillId="12" borderId="15" xfId="0" applyFill="1" applyBorder="1" applyAlignment="1">
      <alignment horizontal="center" vertical="center"/>
    </xf>
    <xf numFmtId="0" fontId="0" fillId="12" borderId="16" xfId="0" applyFill="1" applyBorder="1" applyAlignment="1">
      <alignment horizontal="center" vertical="center"/>
    </xf>
    <xf numFmtId="0" fontId="0" fillId="12" borderId="18" xfId="0" applyFill="1" applyBorder="1" applyAlignment="1">
      <alignment horizontal="center" vertical="center"/>
    </xf>
    <xf numFmtId="0" fontId="0" fillId="13" borderId="14" xfId="0" applyFill="1" applyBorder="1" applyAlignment="1">
      <alignment horizontal="center" vertical="center"/>
    </xf>
    <xf numFmtId="0" fontId="0" fillId="13" borderId="15" xfId="0" applyFill="1" applyBorder="1" applyAlignment="1">
      <alignment horizontal="center" vertical="center"/>
    </xf>
    <xf numFmtId="0" fontId="0" fillId="13" borderId="16" xfId="0" applyFill="1" applyBorder="1" applyAlignment="1">
      <alignment horizontal="center" vertical="center"/>
    </xf>
    <xf numFmtId="0" fontId="0" fillId="13" borderId="18" xfId="0" applyFill="1" applyBorder="1" applyAlignment="1">
      <alignment horizontal="center" vertical="center"/>
    </xf>
    <xf numFmtId="0" fontId="0" fillId="10" borderId="16" xfId="0" applyFill="1" applyBorder="1" applyAlignment="1">
      <alignment horizontal="center" vertical="center"/>
    </xf>
    <xf numFmtId="0" fontId="0" fillId="10" borderId="14" xfId="0" applyFill="1" applyBorder="1" applyAlignment="1">
      <alignment horizontal="center" vertical="center"/>
    </xf>
    <xf numFmtId="0" fontId="0" fillId="10" borderId="15" xfId="0" applyFill="1" applyBorder="1" applyAlignment="1">
      <alignment horizontal="center" vertical="center"/>
    </xf>
    <xf numFmtId="0" fontId="0" fillId="0" borderId="47" xfId="0" applyBorder="1"/>
    <xf numFmtId="0" fontId="0" fillId="0" borderId="40" xfId="0" applyBorder="1"/>
    <xf numFmtId="0" fontId="0" fillId="0" borderId="42" xfId="0" applyBorder="1"/>
    <xf numFmtId="0" fontId="0" fillId="0" borderId="48" xfId="0" applyBorder="1"/>
    <xf numFmtId="0" fontId="2" fillId="0" borderId="48" xfId="0" applyFont="1" applyBorder="1" applyAlignment="1">
      <alignment horizontal="center" vertical="center"/>
    </xf>
    <xf numFmtId="0" fontId="0" fillId="0" borderId="45" xfId="0" applyBorder="1"/>
    <xf numFmtId="0" fontId="0" fillId="15" borderId="22" xfId="0" applyFill="1" applyBorder="1"/>
    <xf numFmtId="0" fontId="0" fillId="15" borderId="23" xfId="0" applyFill="1" applyBorder="1"/>
    <xf numFmtId="0" fontId="0" fillId="15" borderId="24" xfId="0" applyFill="1" applyBorder="1"/>
    <xf numFmtId="0" fontId="0" fillId="15" borderId="26" xfId="0" applyFill="1" applyBorder="1"/>
    <xf numFmtId="0" fontId="0" fillId="15" borderId="32" xfId="0" applyFill="1" applyBorder="1"/>
    <xf numFmtId="0" fontId="0" fillId="15" borderId="44" xfId="0" applyFill="1" applyBorder="1"/>
    <xf numFmtId="0" fontId="14" fillId="0" borderId="37" xfId="0" applyFont="1" applyBorder="1" applyAlignment="1">
      <alignment horizontal="center" vertical="center"/>
    </xf>
    <xf numFmtId="0" fontId="14" fillId="0" borderId="38" xfId="0" applyFont="1" applyBorder="1" applyAlignment="1">
      <alignment horizontal="center" vertical="center"/>
    </xf>
    <xf numFmtId="0" fontId="14" fillId="0" borderId="22" xfId="0" applyFont="1" applyBorder="1" applyAlignment="1">
      <alignment horizontal="center" vertical="center"/>
    </xf>
    <xf numFmtId="0" fontId="14" fillId="0" borderId="23" xfId="0" applyFont="1" applyBorder="1" applyAlignment="1">
      <alignment horizontal="center" vertical="center"/>
    </xf>
    <xf numFmtId="0" fontId="14" fillId="0" borderId="24" xfId="0" applyFont="1" applyBorder="1" applyAlignment="1">
      <alignment horizontal="center" vertical="center"/>
    </xf>
    <xf numFmtId="0" fontId="14" fillId="0" borderId="26" xfId="0" applyFont="1" applyBorder="1" applyAlignment="1">
      <alignment horizontal="center" vertical="center"/>
    </xf>
    <xf numFmtId="0" fontId="10" fillId="8" borderId="20" xfId="0" applyFont="1" applyFill="1" applyBorder="1" applyAlignment="1">
      <alignment horizontal="center" vertical="center"/>
    </xf>
    <xf numFmtId="0" fontId="10" fillId="8" borderId="0" xfId="0" applyFont="1" applyFill="1" applyAlignment="1">
      <alignment horizontal="center" vertical="center"/>
    </xf>
    <xf numFmtId="0" fontId="10" fillId="8" borderId="25" xfId="0" applyFont="1" applyFill="1" applyBorder="1" applyAlignment="1">
      <alignment horizontal="center" vertical="center"/>
    </xf>
    <xf numFmtId="0" fontId="0" fillId="4" borderId="22" xfId="0" applyFill="1" applyBorder="1" applyAlignment="1">
      <alignment horizontal="center" vertical="center"/>
    </xf>
    <xf numFmtId="0" fontId="0" fillId="4" borderId="23" xfId="0" applyFill="1" applyBorder="1" applyAlignment="1">
      <alignment horizontal="center" vertical="center"/>
    </xf>
    <xf numFmtId="0" fontId="10" fillId="9" borderId="20" xfId="0" applyFont="1" applyFill="1" applyBorder="1" applyAlignment="1">
      <alignment horizontal="center" vertical="center"/>
    </xf>
    <xf numFmtId="0" fontId="10" fillId="9" borderId="0" xfId="0" applyFont="1" applyFill="1" applyAlignment="1">
      <alignment horizontal="center" vertical="center"/>
    </xf>
    <xf numFmtId="0" fontId="10" fillId="9" borderId="25" xfId="0" applyFont="1" applyFill="1" applyBorder="1" applyAlignment="1">
      <alignment horizontal="center" vertical="center"/>
    </xf>
    <xf numFmtId="0" fontId="0" fillId="5" borderId="22" xfId="0" applyFill="1" applyBorder="1" applyAlignment="1">
      <alignment horizontal="center" vertical="center"/>
    </xf>
    <xf numFmtId="0" fontId="0" fillId="5" borderId="23" xfId="0" applyFill="1" applyBorder="1" applyAlignment="1">
      <alignment horizontal="center" vertical="center"/>
    </xf>
    <xf numFmtId="0" fontId="5" fillId="9" borderId="20" xfId="0" applyFont="1" applyFill="1" applyBorder="1" applyAlignment="1">
      <alignment horizontal="center" vertical="center" wrapText="1"/>
    </xf>
    <xf numFmtId="0" fontId="5" fillId="9" borderId="0" xfId="0" applyFont="1" applyFill="1" applyAlignment="1">
      <alignment horizontal="center" vertical="center" wrapText="1"/>
    </xf>
    <xf numFmtId="0" fontId="4" fillId="10" borderId="14" xfId="0" applyFont="1" applyFill="1" applyBorder="1" applyAlignment="1">
      <alignment horizontal="left" vertical="center" wrapText="1"/>
    </xf>
    <xf numFmtId="0" fontId="4" fillId="10" borderId="10" xfId="0" applyFont="1" applyFill="1" applyBorder="1" applyAlignment="1">
      <alignment horizontal="left" vertical="center" wrapText="1"/>
    </xf>
    <xf numFmtId="0" fontId="4" fillId="10" borderId="15" xfId="0" applyFont="1" applyFill="1" applyBorder="1" applyAlignment="1">
      <alignment horizontal="left" vertical="center" wrapText="1"/>
    </xf>
    <xf numFmtId="0" fontId="2" fillId="5" borderId="11" xfId="0" applyFont="1" applyFill="1" applyBorder="1" applyAlignment="1">
      <alignment horizontal="left" vertical="center" wrapText="1"/>
    </xf>
    <xf numFmtId="0" fontId="2" fillId="5" borderId="12" xfId="0" applyFont="1" applyFill="1" applyBorder="1" applyAlignment="1">
      <alignment horizontal="left" vertical="center" wrapText="1"/>
    </xf>
    <xf numFmtId="0" fontId="2" fillId="5" borderId="13" xfId="0" applyFont="1" applyFill="1" applyBorder="1" applyAlignment="1">
      <alignment horizontal="left" vertical="center" wrapText="1"/>
    </xf>
    <xf numFmtId="0" fontId="5" fillId="8" borderId="20" xfId="0" applyFont="1" applyFill="1" applyBorder="1" applyAlignment="1">
      <alignment horizontal="center" vertical="center" wrapText="1"/>
    </xf>
    <xf numFmtId="0" fontId="5" fillId="8" borderId="0" xfId="0" applyFont="1" applyFill="1" applyAlignment="1">
      <alignment horizontal="center" vertical="center" wrapText="1"/>
    </xf>
    <xf numFmtId="0" fontId="4" fillId="13" borderId="14" xfId="0" applyFont="1" applyFill="1" applyBorder="1" applyAlignment="1">
      <alignment horizontal="left" vertical="center" wrapText="1"/>
    </xf>
    <xf numFmtId="0" fontId="4" fillId="13" borderId="10" xfId="0" applyFont="1" applyFill="1" applyBorder="1" applyAlignment="1">
      <alignment horizontal="left" vertical="center" wrapText="1"/>
    </xf>
    <xf numFmtId="0" fontId="4" fillId="13" borderId="15" xfId="0" applyFont="1" applyFill="1" applyBorder="1" applyAlignment="1">
      <alignment horizontal="left" vertical="center" wrapText="1"/>
    </xf>
    <xf numFmtId="0" fontId="2" fillId="4" borderId="11" xfId="0" applyFont="1" applyFill="1" applyBorder="1" applyAlignment="1">
      <alignment horizontal="left" vertical="center" wrapText="1"/>
    </xf>
    <xf numFmtId="0" fontId="2" fillId="4" borderId="12" xfId="0" applyFont="1" applyFill="1" applyBorder="1" applyAlignment="1">
      <alignment horizontal="left" vertical="center" wrapText="1"/>
    </xf>
    <xf numFmtId="0" fontId="2" fillId="4" borderId="13" xfId="0" applyFont="1" applyFill="1" applyBorder="1" applyAlignment="1">
      <alignment horizontal="left" vertical="center" wrapText="1"/>
    </xf>
    <xf numFmtId="0" fontId="4" fillId="12" borderId="14" xfId="0" applyFont="1" applyFill="1" applyBorder="1" applyAlignment="1">
      <alignment horizontal="left" vertical="center" wrapText="1"/>
    </xf>
    <xf numFmtId="0" fontId="4" fillId="12" borderId="10" xfId="0" applyFont="1" applyFill="1" applyBorder="1" applyAlignment="1">
      <alignment horizontal="left" vertical="center" wrapText="1"/>
    </xf>
    <xf numFmtId="0" fontId="4" fillId="12" borderId="15" xfId="0" applyFont="1" applyFill="1" applyBorder="1" applyAlignment="1">
      <alignment horizontal="left" vertical="center" wrapText="1"/>
    </xf>
    <xf numFmtId="0" fontId="2" fillId="3" borderId="11" xfId="0" applyFont="1" applyFill="1" applyBorder="1" applyAlignment="1">
      <alignment horizontal="left" vertical="center" wrapText="1"/>
    </xf>
    <xf numFmtId="0" fontId="2" fillId="3" borderId="12" xfId="0" applyFont="1" applyFill="1" applyBorder="1" applyAlignment="1">
      <alignment horizontal="left" vertical="center" wrapText="1"/>
    </xf>
    <xf numFmtId="0" fontId="2" fillId="3" borderId="13" xfId="0" applyFont="1" applyFill="1" applyBorder="1" applyAlignment="1">
      <alignment horizontal="left" vertical="center" wrapText="1"/>
    </xf>
    <xf numFmtId="0" fontId="13" fillId="0" borderId="3" xfId="0" applyFont="1" applyBorder="1" applyAlignment="1">
      <alignment horizontal="left" vertical="center" wrapText="1" indent="1"/>
    </xf>
    <xf numFmtId="0" fontId="13" fillId="0" borderId="9" xfId="0" applyFont="1" applyBorder="1" applyAlignment="1">
      <alignment horizontal="left" vertical="center" wrapText="1" indent="1"/>
    </xf>
    <xf numFmtId="0" fontId="12" fillId="0" borderId="20" xfId="0" applyFont="1" applyBorder="1" applyAlignment="1">
      <alignment horizontal="center" vertical="center" wrapText="1"/>
    </xf>
    <xf numFmtId="0" fontId="12" fillId="0" borderId="25" xfId="0" applyFont="1" applyBorder="1" applyAlignment="1">
      <alignment horizontal="center" vertical="center" wrapText="1"/>
    </xf>
    <xf numFmtId="0" fontId="13" fillId="0" borderId="35" xfId="0" applyFont="1" applyBorder="1" applyAlignment="1">
      <alignment horizontal="left" vertical="center" indent="1"/>
    </xf>
    <xf numFmtId="0" fontId="13" fillId="0" borderId="36" xfId="0" applyFont="1" applyBorder="1" applyAlignment="1">
      <alignment horizontal="left" vertical="center" indent="1"/>
    </xf>
    <xf numFmtId="0" fontId="12" fillId="0" borderId="19" xfId="0" applyFont="1" applyBorder="1" applyAlignment="1">
      <alignment horizontal="center" vertical="center" wrapText="1"/>
    </xf>
    <xf numFmtId="0" fontId="12" fillId="0" borderId="24" xfId="0" applyFont="1" applyBorder="1" applyAlignment="1">
      <alignment horizontal="center" vertical="center" wrapText="1"/>
    </xf>
    <xf numFmtId="0" fontId="2" fillId="2" borderId="11" xfId="0" applyFont="1" applyFill="1" applyBorder="1" applyAlignment="1">
      <alignment horizontal="left" vertical="center" wrapText="1"/>
    </xf>
    <xf numFmtId="0" fontId="2" fillId="2" borderId="12" xfId="0" applyFont="1" applyFill="1" applyBorder="1" applyAlignment="1">
      <alignment horizontal="left" vertical="center" wrapText="1"/>
    </xf>
    <xf numFmtId="0" fontId="2" fillId="2" borderId="13" xfId="0" applyFont="1" applyFill="1" applyBorder="1" applyAlignment="1">
      <alignment horizontal="left" vertical="center" wrapText="1"/>
    </xf>
    <xf numFmtId="0" fontId="10" fillId="6" borderId="20" xfId="0" applyFont="1" applyFill="1" applyBorder="1" applyAlignment="1">
      <alignment horizontal="center" vertical="center"/>
    </xf>
    <xf numFmtId="0" fontId="10" fillId="6" borderId="0" xfId="0" applyFont="1" applyFill="1" applyAlignment="1">
      <alignment horizontal="center" vertical="center"/>
    </xf>
    <xf numFmtId="0" fontId="10" fillId="6" borderId="25" xfId="0" applyFont="1" applyFill="1" applyBorder="1" applyAlignment="1">
      <alignment horizontal="center" vertical="center"/>
    </xf>
    <xf numFmtId="0" fontId="5" fillId="6" borderId="20" xfId="0" applyFont="1" applyFill="1" applyBorder="1" applyAlignment="1">
      <alignment horizontal="center" vertical="center" wrapText="1"/>
    </xf>
    <xf numFmtId="0" fontId="5" fillId="6" borderId="0" xfId="0" applyFont="1" applyFill="1" applyAlignment="1">
      <alignment horizontal="center" vertical="center" wrapText="1"/>
    </xf>
    <xf numFmtId="0" fontId="0" fillId="2" borderId="22" xfId="0" applyFill="1" applyBorder="1" applyAlignment="1">
      <alignment horizontal="center" vertical="center"/>
    </xf>
    <xf numFmtId="0" fontId="0" fillId="2" borderId="23" xfId="0" applyFill="1" applyBorder="1" applyAlignment="1">
      <alignment horizontal="center" vertical="center"/>
    </xf>
    <xf numFmtId="0" fontId="10" fillId="7" borderId="20" xfId="0" applyFont="1" applyFill="1" applyBorder="1" applyAlignment="1">
      <alignment horizontal="center" vertical="center"/>
    </xf>
    <xf numFmtId="0" fontId="10" fillId="7" borderId="0" xfId="0" applyFont="1" applyFill="1" applyAlignment="1">
      <alignment horizontal="center" vertical="center"/>
    </xf>
    <xf numFmtId="0" fontId="10" fillId="7" borderId="25" xfId="0" applyFont="1" applyFill="1" applyBorder="1" applyAlignment="1">
      <alignment horizontal="center" vertical="center"/>
    </xf>
    <xf numFmtId="0" fontId="0" fillId="3" borderId="22" xfId="0" applyFill="1" applyBorder="1" applyAlignment="1">
      <alignment horizontal="center" vertical="center"/>
    </xf>
    <xf numFmtId="0" fontId="0" fillId="3" borderId="23" xfId="0" applyFill="1" applyBorder="1" applyAlignment="1">
      <alignment horizontal="center" vertical="center"/>
    </xf>
    <xf numFmtId="0" fontId="5" fillId="7" borderId="20" xfId="0" applyFont="1" applyFill="1" applyBorder="1" applyAlignment="1">
      <alignment horizontal="center" vertical="center" wrapText="1"/>
    </xf>
    <xf numFmtId="0" fontId="5" fillId="7" borderId="0" xfId="0" applyFont="1" applyFill="1" applyAlignment="1">
      <alignment horizontal="center" vertical="center" wrapText="1"/>
    </xf>
    <xf numFmtId="0" fontId="4" fillId="11" borderId="14" xfId="0" applyFont="1" applyFill="1" applyBorder="1" applyAlignment="1">
      <alignment horizontal="left" vertical="center" wrapText="1"/>
    </xf>
    <xf numFmtId="0" fontId="4" fillId="11" borderId="10" xfId="0" applyFont="1" applyFill="1" applyBorder="1" applyAlignment="1">
      <alignment horizontal="left" vertical="center" wrapText="1"/>
    </xf>
    <xf numFmtId="0" fontId="4" fillId="11" borderId="15" xfId="0" applyFont="1" applyFill="1" applyBorder="1" applyAlignment="1">
      <alignment horizontal="left" vertical="center" wrapText="1"/>
    </xf>
    <xf numFmtId="1" fontId="0" fillId="0" borderId="14" xfId="0" applyNumberFormat="1" applyBorder="1" applyAlignment="1">
      <alignment horizontal="center" vertical="center"/>
    </xf>
    <xf numFmtId="1" fontId="0" fillId="0" borderId="15" xfId="0" applyNumberFormat="1"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19" fillId="14" borderId="37" xfId="0" applyFont="1" applyFill="1" applyBorder="1" applyAlignment="1">
      <alignment horizontal="center" vertical="center" wrapText="1"/>
    </xf>
    <xf numFmtId="0" fontId="19" fillId="14" borderId="22" xfId="0" applyFont="1" applyFill="1" applyBorder="1" applyAlignment="1">
      <alignment horizontal="center" vertical="center" wrapText="1"/>
    </xf>
    <xf numFmtId="0" fontId="19" fillId="14" borderId="24" xfId="0" applyFont="1" applyFill="1" applyBorder="1" applyAlignment="1">
      <alignment horizontal="center" vertical="center" wrapText="1"/>
    </xf>
    <xf numFmtId="0" fontId="2" fillId="15" borderId="43" xfId="0" applyFont="1" applyFill="1" applyBorder="1" applyAlignment="1">
      <alignment horizontal="left" vertical="center"/>
    </xf>
    <xf numFmtId="0" fontId="2" fillId="15" borderId="32" xfId="0" applyFont="1" applyFill="1" applyBorder="1" applyAlignment="1">
      <alignment horizontal="left" vertical="center"/>
    </xf>
    <xf numFmtId="0" fontId="17" fillId="0" borderId="14" xfId="0" applyFont="1" applyBorder="1" applyAlignment="1">
      <alignment horizontal="center" vertical="center"/>
    </xf>
    <xf numFmtId="0" fontId="17" fillId="0" borderId="15" xfId="0" applyFont="1" applyBorder="1" applyAlignment="1">
      <alignment horizontal="center" vertical="center"/>
    </xf>
    <xf numFmtId="0" fontId="18" fillId="9" borderId="11" xfId="0" applyFont="1" applyFill="1" applyBorder="1" applyAlignment="1">
      <alignment horizontal="center" vertical="center"/>
    </xf>
    <xf numFmtId="0" fontId="18" fillId="9" borderId="13" xfId="0" applyFont="1" applyFill="1" applyBorder="1" applyAlignment="1">
      <alignment horizontal="center" vertical="center"/>
    </xf>
    <xf numFmtId="0" fontId="18" fillId="9" borderId="14" xfId="0" applyFont="1" applyFill="1" applyBorder="1" applyAlignment="1">
      <alignment horizontal="center" vertical="center"/>
    </xf>
    <xf numFmtId="0" fontId="18" fillId="9" borderId="15" xfId="0" applyFont="1" applyFill="1" applyBorder="1" applyAlignment="1">
      <alignment horizontal="center" vertical="center"/>
    </xf>
    <xf numFmtId="0" fontId="18" fillId="8" borderId="11" xfId="0" applyFont="1" applyFill="1" applyBorder="1" applyAlignment="1">
      <alignment horizontal="center" vertical="center"/>
    </xf>
    <xf numFmtId="0" fontId="18" fillId="8" borderId="13" xfId="0" applyFont="1" applyFill="1" applyBorder="1" applyAlignment="1">
      <alignment horizontal="center" vertical="center"/>
    </xf>
    <xf numFmtId="0" fontId="18" fillId="8" borderId="14" xfId="0" applyFont="1" applyFill="1" applyBorder="1" applyAlignment="1">
      <alignment horizontal="center" vertical="center"/>
    </xf>
    <xf numFmtId="0" fontId="18" fillId="8" borderId="15" xfId="0" applyFont="1" applyFill="1" applyBorder="1" applyAlignment="1">
      <alignment horizontal="center" vertical="center"/>
    </xf>
    <xf numFmtId="0" fontId="18" fillId="7" borderId="11" xfId="0" applyFont="1" applyFill="1" applyBorder="1" applyAlignment="1">
      <alignment horizontal="center" vertical="center"/>
    </xf>
    <xf numFmtId="0" fontId="18" fillId="7" borderId="13" xfId="0" applyFont="1" applyFill="1" applyBorder="1" applyAlignment="1">
      <alignment horizontal="center" vertical="center"/>
    </xf>
    <xf numFmtId="0" fontId="18" fillId="7" borderId="14" xfId="0" applyFont="1" applyFill="1" applyBorder="1" applyAlignment="1">
      <alignment horizontal="center" vertical="center"/>
    </xf>
    <xf numFmtId="0" fontId="18" fillId="7" borderId="15" xfId="0" applyFont="1" applyFill="1" applyBorder="1" applyAlignment="1">
      <alignment horizontal="center" vertical="center"/>
    </xf>
    <xf numFmtId="0" fontId="18" fillId="6" borderId="11" xfId="0" applyFont="1" applyFill="1" applyBorder="1" applyAlignment="1">
      <alignment horizontal="center" vertical="center"/>
    </xf>
    <xf numFmtId="0" fontId="18" fillId="6" borderId="13" xfId="0" applyFont="1" applyFill="1" applyBorder="1" applyAlignment="1">
      <alignment horizontal="center" vertical="center"/>
    </xf>
    <xf numFmtId="0" fontId="18" fillId="6" borderId="14" xfId="0" applyFont="1" applyFill="1" applyBorder="1" applyAlignment="1">
      <alignment horizontal="center" vertical="center"/>
    </xf>
    <xf numFmtId="0" fontId="18" fillId="6" borderId="15" xfId="0" applyFont="1" applyFill="1" applyBorder="1" applyAlignment="1">
      <alignment horizontal="center" vertical="center"/>
    </xf>
    <xf numFmtId="0" fontId="19" fillId="14" borderId="41" xfId="0" applyFont="1" applyFill="1" applyBorder="1" applyAlignment="1">
      <alignment horizontal="center" vertical="center" wrapText="1"/>
    </xf>
    <xf numFmtId="0" fontId="19" fillId="14" borderId="46" xfId="0" applyFont="1" applyFill="1" applyBorder="1" applyAlignment="1">
      <alignment horizontal="center" vertical="center" wrapText="1"/>
    </xf>
    <xf numFmtId="0" fontId="13" fillId="15" borderId="19" xfId="0" applyFont="1" applyFill="1" applyBorder="1" applyAlignment="1">
      <alignment horizontal="center" vertical="center"/>
    </xf>
    <xf numFmtId="0" fontId="13" fillId="15" borderId="20" xfId="0" applyFont="1" applyFill="1" applyBorder="1" applyAlignment="1">
      <alignment horizontal="center" vertical="center"/>
    </xf>
    <xf numFmtId="0" fontId="13" fillId="15" borderId="21" xfId="0" applyFont="1" applyFill="1" applyBorder="1" applyAlignment="1">
      <alignment horizontal="center" vertical="center"/>
    </xf>
    <xf numFmtId="0" fontId="13" fillId="15" borderId="22" xfId="0" applyFont="1" applyFill="1" applyBorder="1" applyAlignment="1">
      <alignment horizontal="center" vertical="center"/>
    </xf>
    <xf numFmtId="0" fontId="13" fillId="15" borderId="0" xfId="0" applyFont="1" applyFill="1" applyAlignment="1">
      <alignment horizontal="center" vertical="center"/>
    </xf>
    <xf numFmtId="0" fontId="13" fillId="15" borderId="23" xfId="0" applyFont="1" applyFill="1" applyBorder="1" applyAlignment="1">
      <alignment horizontal="center" vertical="center"/>
    </xf>
    <xf numFmtId="0" fontId="20" fillId="15" borderId="0" xfId="0" applyFont="1" applyFill="1" applyAlignment="1">
      <alignment horizontal="center" vertical="center"/>
    </xf>
    <xf numFmtId="0" fontId="20" fillId="15" borderId="25" xfId="0" applyFont="1" applyFill="1" applyBorder="1" applyAlignment="1">
      <alignment horizontal="center" vertical="center"/>
    </xf>
    <xf numFmtId="0" fontId="15" fillId="0" borderId="0" xfId="0" applyFont="1" applyAlignment="1">
      <alignment horizontal="center" vertical="top"/>
    </xf>
    <xf numFmtId="0" fontId="16" fillId="0" borderId="46" xfId="0" applyFont="1" applyBorder="1" applyAlignment="1">
      <alignment horizontal="left" vertical="center"/>
    </xf>
    <xf numFmtId="0" fontId="16" fillId="0" borderId="47" xfId="0" applyFont="1" applyBorder="1" applyAlignment="1">
      <alignment horizontal="left" vertical="center"/>
    </xf>
    <xf numFmtId="0" fontId="10" fillId="0" borderId="16" xfId="0" applyFont="1" applyBorder="1" applyAlignment="1">
      <alignment horizontal="left" vertical="center"/>
    </xf>
    <xf numFmtId="0" fontId="10" fillId="0" borderId="17" xfId="0" applyFont="1" applyBorder="1" applyAlignment="1">
      <alignment horizontal="left" vertical="center"/>
    </xf>
    <xf numFmtId="0" fontId="0" fillId="0" borderId="17" xfId="0" applyBorder="1" applyAlignment="1">
      <alignment horizontal="left" vertical="center" wrapText="1"/>
    </xf>
    <xf numFmtId="0" fontId="0" fillId="0" borderId="18" xfId="0" applyBorder="1" applyAlignment="1">
      <alignment horizontal="left" vertical="center" wrapText="1"/>
    </xf>
    <xf numFmtId="0" fontId="0" fillId="0" borderId="0" xfId="0" applyAlignment="1">
      <alignment horizontal="right"/>
    </xf>
    <xf numFmtId="0" fontId="0" fillId="0" borderId="23" xfId="0" applyBorder="1" applyAlignment="1">
      <alignment horizontal="right"/>
    </xf>
    <xf numFmtId="0" fontId="11" fillId="0" borderId="0" xfId="0" applyFont="1" applyAlignment="1">
      <alignment horizontal="right" vertical="center"/>
    </xf>
    <xf numFmtId="0" fontId="11" fillId="0" borderId="23" xfId="0" applyFont="1" applyBorder="1" applyAlignment="1">
      <alignment horizontal="right" vertical="center"/>
    </xf>
    <xf numFmtId="0" fontId="11" fillId="0" borderId="25" xfId="0" applyFont="1" applyBorder="1" applyAlignment="1">
      <alignment horizontal="right" vertical="center"/>
    </xf>
    <xf numFmtId="0" fontId="11" fillId="0" borderId="26" xfId="0" applyFont="1" applyBorder="1" applyAlignment="1">
      <alignment horizontal="right" vertical="center"/>
    </xf>
    <xf numFmtId="0" fontId="2" fillId="5" borderId="11" xfId="0" applyFont="1" applyFill="1" applyBorder="1" applyAlignment="1">
      <alignment horizontal="left" vertical="center"/>
    </xf>
    <xf numFmtId="0" fontId="2" fillId="5" borderId="12" xfId="0" applyFont="1" applyFill="1" applyBorder="1" applyAlignment="1">
      <alignment horizontal="left" vertical="center"/>
    </xf>
    <xf numFmtId="0" fontId="2" fillId="5" borderId="13" xfId="0" applyFont="1" applyFill="1" applyBorder="1" applyAlignment="1">
      <alignment horizontal="left" vertical="center"/>
    </xf>
    <xf numFmtId="0" fontId="2" fillId="4" borderId="11" xfId="0" applyFont="1" applyFill="1" applyBorder="1" applyAlignment="1">
      <alignment horizontal="left" vertical="center"/>
    </xf>
    <xf numFmtId="0" fontId="2" fillId="4" borderId="12" xfId="0" applyFont="1" applyFill="1" applyBorder="1" applyAlignment="1">
      <alignment horizontal="left" vertical="center"/>
    </xf>
    <xf numFmtId="0" fontId="2" fillId="4" borderId="13" xfId="0" applyFont="1" applyFill="1" applyBorder="1" applyAlignment="1">
      <alignment horizontal="left" vertical="center"/>
    </xf>
    <xf numFmtId="0" fontId="5" fillId="9" borderId="19" xfId="0" applyFont="1" applyFill="1" applyBorder="1" applyAlignment="1">
      <alignment horizontal="left" vertical="center"/>
    </xf>
    <xf numFmtId="0" fontId="5" fillId="9" borderId="20" xfId="0" applyFont="1" applyFill="1" applyBorder="1" applyAlignment="1">
      <alignment horizontal="left" vertical="center"/>
    </xf>
    <xf numFmtId="0" fontId="5" fillId="9" borderId="29" xfId="0" applyFont="1" applyFill="1" applyBorder="1" applyAlignment="1">
      <alignment horizontal="left" vertical="center"/>
    </xf>
    <xf numFmtId="0" fontId="5" fillId="9" borderId="30" xfId="0" applyFont="1" applyFill="1" applyBorder="1" applyAlignment="1">
      <alignment horizontal="left" vertical="center"/>
    </xf>
    <xf numFmtId="0" fontId="10" fillId="9" borderId="21" xfId="0" applyFont="1" applyFill="1" applyBorder="1" applyAlignment="1">
      <alignment horizontal="center" vertical="center"/>
    </xf>
    <xf numFmtId="0" fontId="10" fillId="9" borderId="30" xfId="0" applyFont="1" applyFill="1" applyBorder="1" applyAlignment="1">
      <alignment horizontal="center" vertical="center"/>
    </xf>
    <xf numFmtId="0" fontId="10" fillId="9" borderId="31" xfId="0" applyFont="1" applyFill="1" applyBorder="1" applyAlignment="1">
      <alignment horizontal="center" vertical="center"/>
    </xf>
    <xf numFmtId="0" fontId="5" fillId="7" borderId="19" xfId="0" applyFont="1" applyFill="1" applyBorder="1" applyAlignment="1">
      <alignment horizontal="left" vertical="center"/>
    </xf>
    <xf numFmtId="0" fontId="5" fillId="7" borderId="20" xfId="0" applyFont="1" applyFill="1" applyBorder="1" applyAlignment="1">
      <alignment horizontal="left" vertical="center"/>
    </xf>
    <xf numFmtId="0" fontId="5" fillId="7" borderId="29" xfId="0" applyFont="1" applyFill="1" applyBorder="1" applyAlignment="1">
      <alignment horizontal="left" vertical="center"/>
    </xf>
    <xf numFmtId="0" fontId="5" fillId="7" borderId="30" xfId="0" applyFont="1" applyFill="1" applyBorder="1" applyAlignment="1">
      <alignment horizontal="left" vertical="center"/>
    </xf>
    <xf numFmtId="0" fontId="10" fillId="7" borderId="21" xfId="0" applyFont="1" applyFill="1" applyBorder="1" applyAlignment="1">
      <alignment horizontal="center" vertical="center"/>
    </xf>
    <xf numFmtId="0" fontId="10" fillId="7" borderId="30" xfId="0" applyFont="1" applyFill="1" applyBorder="1" applyAlignment="1">
      <alignment horizontal="center" vertical="center"/>
    </xf>
    <xf numFmtId="0" fontId="10" fillId="7" borderId="31" xfId="0" applyFont="1" applyFill="1" applyBorder="1" applyAlignment="1">
      <alignment horizontal="center" vertical="center"/>
    </xf>
    <xf numFmtId="0" fontId="2" fillId="3" borderId="11" xfId="0" applyFont="1" applyFill="1" applyBorder="1" applyAlignment="1">
      <alignment horizontal="left" vertical="center"/>
    </xf>
    <xf numFmtId="0" fontId="2" fillId="3" borderId="12" xfId="0" applyFont="1" applyFill="1" applyBorder="1" applyAlignment="1">
      <alignment horizontal="left" vertical="center"/>
    </xf>
    <xf numFmtId="0" fontId="2" fillId="3" borderId="13" xfId="0" applyFont="1" applyFill="1" applyBorder="1" applyAlignment="1">
      <alignment horizontal="left" vertical="center"/>
    </xf>
    <xf numFmtId="0" fontId="11" fillId="0" borderId="0" xfId="0" applyFont="1" applyAlignment="1">
      <alignment horizontal="center" vertical="center"/>
    </xf>
    <xf numFmtId="0" fontId="11" fillId="0" borderId="25" xfId="0" applyFont="1" applyBorder="1" applyAlignment="1">
      <alignment horizontal="center" vertical="center"/>
    </xf>
    <xf numFmtId="0" fontId="0" fillId="0" borderId="33" xfId="0" applyBorder="1" applyAlignment="1">
      <alignment horizontal="center" vertical="center"/>
    </xf>
    <xf numFmtId="0" fontId="5" fillId="6" borderId="19" xfId="0" applyFont="1" applyFill="1" applyBorder="1" applyAlignment="1">
      <alignment horizontal="left" vertical="center"/>
    </xf>
    <xf numFmtId="0" fontId="5" fillId="6" borderId="20" xfId="0" applyFont="1" applyFill="1" applyBorder="1" applyAlignment="1">
      <alignment horizontal="left" vertical="center"/>
    </xf>
    <xf numFmtId="0" fontId="5" fillId="6" borderId="29" xfId="0" applyFont="1" applyFill="1" applyBorder="1" applyAlignment="1">
      <alignment horizontal="left" vertical="center"/>
    </xf>
    <xf numFmtId="0" fontId="5" fillId="6" borderId="30" xfId="0" applyFont="1" applyFill="1" applyBorder="1" applyAlignment="1">
      <alignment horizontal="left" vertical="center"/>
    </xf>
    <xf numFmtId="0" fontId="10" fillId="6" borderId="21" xfId="0" applyFont="1" applyFill="1" applyBorder="1" applyAlignment="1">
      <alignment horizontal="center" vertical="center"/>
    </xf>
    <xf numFmtId="0" fontId="10" fillId="6" borderId="30" xfId="0" applyFont="1" applyFill="1" applyBorder="1" applyAlignment="1">
      <alignment horizontal="center" vertical="center"/>
    </xf>
    <xf numFmtId="0" fontId="10" fillId="6" borderId="31" xfId="0" applyFont="1" applyFill="1" applyBorder="1" applyAlignment="1">
      <alignment horizontal="center" vertical="center"/>
    </xf>
    <xf numFmtId="0" fontId="2" fillId="2" borderId="11" xfId="0" applyFont="1" applyFill="1" applyBorder="1" applyAlignment="1">
      <alignment horizontal="left" vertical="center"/>
    </xf>
    <xf numFmtId="0" fontId="2" fillId="2" borderId="12" xfId="0" applyFont="1" applyFill="1" applyBorder="1" applyAlignment="1">
      <alignment horizontal="left" vertical="center"/>
    </xf>
    <xf numFmtId="0" fontId="2" fillId="2" borderId="13" xfId="0" applyFont="1" applyFill="1" applyBorder="1" applyAlignment="1">
      <alignment horizontal="left" vertical="center"/>
    </xf>
    <xf numFmtId="0" fontId="5" fillId="8" borderId="19" xfId="0" applyFont="1" applyFill="1" applyBorder="1" applyAlignment="1">
      <alignment horizontal="left" vertical="center"/>
    </xf>
    <xf numFmtId="0" fontId="5" fillId="8" borderId="20" xfId="0" applyFont="1" applyFill="1" applyBorder="1" applyAlignment="1">
      <alignment horizontal="left" vertical="center"/>
    </xf>
    <xf numFmtId="0" fontId="5" fillId="8" borderId="29" xfId="0" applyFont="1" applyFill="1" applyBorder="1" applyAlignment="1">
      <alignment horizontal="left" vertical="center"/>
    </xf>
    <xf numFmtId="0" fontId="5" fillId="8" borderId="30" xfId="0" applyFont="1" applyFill="1" applyBorder="1" applyAlignment="1">
      <alignment horizontal="left" vertical="center"/>
    </xf>
  </cellXfs>
  <cellStyles count="2">
    <cellStyle name="Hyperlink" xfId="1" builtinId="8"/>
    <cellStyle name="Normal" xfId="0" builtinId="0"/>
  </cellStyles>
  <dxfs count="107">
    <dxf>
      <font>
        <color theme="1" tint="0.34998626667073579"/>
      </font>
      <fill>
        <patternFill>
          <bgColor theme="0" tint="-4.9989318521683403E-2"/>
        </patternFill>
      </fill>
    </dxf>
    <dxf>
      <font>
        <color theme="1" tint="0.34998626667073579"/>
      </font>
      <fill>
        <patternFill>
          <bgColor theme="0" tint="-4.9989318521683403E-2"/>
        </patternFill>
      </fill>
    </dxf>
    <dxf>
      <font>
        <color theme="1" tint="0.34998626667073579"/>
      </font>
      <fill>
        <patternFill>
          <bgColor theme="0" tint="-4.9989318521683403E-2"/>
        </patternFill>
      </fill>
    </dxf>
    <dxf>
      <font>
        <color theme="1" tint="0.34998626667073579"/>
      </font>
      <fill>
        <patternFill>
          <bgColor theme="0" tint="-4.9989318521683403E-2"/>
        </patternFill>
      </fill>
    </dxf>
    <dxf>
      <font>
        <color theme="1" tint="0.34998626667073579"/>
      </font>
      <fill>
        <patternFill>
          <bgColor theme="0" tint="-4.9989318521683403E-2"/>
        </patternFill>
      </fill>
    </dxf>
    <dxf>
      <font>
        <color theme="1" tint="0.34998626667073579"/>
      </font>
      <fill>
        <patternFill>
          <bgColor theme="0" tint="-4.9989318521683403E-2"/>
        </patternFill>
      </fill>
    </dxf>
    <dxf>
      <font>
        <color theme="1" tint="0.34998626667073579"/>
      </font>
      <fill>
        <patternFill>
          <bgColor theme="0" tint="-4.9989318521683403E-2"/>
        </patternFill>
      </fill>
    </dxf>
    <dxf>
      <font>
        <color theme="1" tint="0.34998626667073579"/>
      </font>
      <fill>
        <patternFill>
          <bgColor theme="0" tint="-4.9989318521683403E-2"/>
        </patternFill>
      </fill>
    </dxf>
    <dxf>
      <font>
        <color theme="1" tint="0.34998626667073579"/>
      </font>
      <fill>
        <patternFill>
          <bgColor theme="0" tint="-4.9989318521683403E-2"/>
        </patternFill>
      </fill>
    </dxf>
    <dxf>
      <font>
        <color theme="1" tint="0.34998626667073579"/>
      </font>
      <fill>
        <patternFill>
          <bgColor theme="0" tint="-4.9989318521683403E-2"/>
        </patternFill>
      </fill>
    </dxf>
    <dxf>
      <font>
        <color theme="1" tint="0.34998626667073579"/>
      </font>
      <fill>
        <patternFill>
          <bgColor theme="0" tint="-4.9989318521683403E-2"/>
        </patternFill>
      </fill>
    </dxf>
    <dxf>
      <font>
        <color theme="1" tint="0.34998626667073579"/>
      </font>
      <fill>
        <patternFill>
          <bgColor theme="0" tint="-4.9989318521683403E-2"/>
        </patternFill>
      </fill>
    </dxf>
    <dxf>
      <font>
        <color theme="1" tint="0.34998626667073579"/>
      </font>
      <fill>
        <patternFill>
          <bgColor theme="0" tint="-4.9989318521683403E-2"/>
        </patternFill>
      </fill>
    </dxf>
    <dxf>
      <font>
        <color theme="1" tint="0.34998626667073579"/>
      </font>
      <fill>
        <patternFill>
          <bgColor theme="0" tint="-4.9989318521683403E-2"/>
        </patternFill>
      </fill>
    </dxf>
    <dxf>
      <font>
        <color theme="1" tint="0.34998626667073579"/>
      </font>
      <fill>
        <patternFill>
          <bgColor theme="0" tint="-4.9989318521683403E-2"/>
        </patternFill>
      </fill>
    </dxf>
    <dxf>
      <fill>
        <patternFill>
          <bgColor rgb="FFFFE7E7"/>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ont>
        <color theme="0" tint="-4.9989318521683403E-2"/>
      </font>
      <fill>
        <patternFill>
          <bgColor theme="5" tint="-0.24994659260841701"/>
        </patternFill>
      </fill>
    </dxf>
    <dxf>
      <font>
        <color theme="0" tint="-4.9989318521683403E-2"/>
      </font>
      <fill>
        <patternFill>
          <bgColor theme="7" tint="-0.24994659260841701"/>
        </patternFill>
      </fill>
    </dxf>
    <dxf>
      <font>
        <color theme="0" tint="-4.9989318521683403E-2"/>
      </font>
      <fill>
        <patternFill>
          <bgColor theme="4" tint="-0.24994659260841701"/>
        </patternFill>
      </fill>
    </dxf>
    <dxf>
      <font>
        <color theme="0" tint="-4.9989318521683403E-2"/>
      </font>
      <fill>
        <patternFill>
          <bgColor rgb="FFC00000"/>
        </patternFill>
      </fill>
    </dxf>
    <dxf>
      <font>
        <color theme="0" tint="-4.9989318521683403E-2"/>
      </font>
      <fill>
        <patternFill>
          <bgColor theme="9" tint="-0.24994659260841701"/>
        </patternFill>
      </fill>
    </dxf>
    <dxf>
      <font>
        <color theme="1" tint="0.499984740745262"/>
      </font>
      <fill>
        <patternFill>
          <bgColor theme="0" tint="-0.14996795556505021"/>
        </patternFill>
      </fill>
    </dxf>
    <dxf>
      <font>
        <color theme="1" tint="0.34998626667073579"/>
      </font>
      <fill>
        <patternFill>
          <bgColor theme="0" tint="-0.24994659260841701"/>
        </patternFill>
      </fill>
    </dxf>
    <dxf>
      <fill>
        <patternFill>
          <bgColor theme="7" tint="0.79998168889431442"/>
        </patternFill>
      </fill>
    </dxf>
    <dxf>
      <fill>
        <patternFill>
          <bgColor rgb="FFFFE7E7"/>
        </patternFill>
      </fill>
    </dxf>
    <dxf>
      <fill>
        <patternFill>
          <bgColor theme="4" tint="0.79998168889431442"/>
        </patternFill>
      </fill>
    </dxf>
    <dxf>
      <fill>
        <patternFill>
          <bgColor theme="5"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4" tint="0.79998168889431442"/>
        </patternFill>
      </fill>
    </dxf>
    <dxf>
      <fill>
        <patternFill>
          <bgColor theme="5" tint="0.79998168889431442"/>
        </patternFill>
      </fill>
    </dxf>
    <dxf>
      <fill>
        <patternFill>
          <bgColor rgb="FFFFE7E7"/>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rgb="FFFFE7E7"/>
        </patternFill>
      </fill>
    </dxf>
    <dxf>
      <fill>
        <patternFill>
          <bgColor theme="7" tint="0.79998168889431442"/>
        </patternFill>
      </fill>
    </dxf>
    <dxf>
      <fill>
        <patternFill>
          <bgColor rgb="FFFFE7E7"/>
        </patternFill>
      </fill>
    </dxf>
    <dxf>
      <fill>
        <patternFill>
          <bgColor theme="5"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0" tint="-4.9989318521683403E-2"/>
        </patternFill>
      </fill>
    </dxf>
    <dxf>
      <fill>
        <patternFill>
          <bgColor theme="0" tint="-4.9989318521683403E-2"/>
        </patternFill>
      </fill>
    </dxf>
    <dxf>
      <fill>
        <patternFill>
          <bgColor theme="0" tint="-4.9989318521683403E-2"/>
        </patternFill>
      </fill>
    </dxf>
    <dxf>
      <font>
        <b/>
        <i val="0"/>
      </font>
      <fill>
        <patternFill>
          <bgColor rgb="FFFFFFD9"/>
        </patternFill>
      </fill>
    </dxf>
    <dxf>
      <font>
        <b/>
        <i val="0"/>
      </font>
      <fill>
        <patternFill>
          <bgColor rgb="FFFFFFD9"/>
        </patternFill>
      </fill>
    </dxf>
    <dxf>
      <font>
        <b/>
        <i val="0"/>
      </font>
      <fill>
        <patternFill>
          <bgColor rgb="FFFFFFD9"/>
        </patternFill>
      </fill>
    </dxf>
    <dxf>
      <font>
        <b/>
        <i val="0"/>
      </font>
      <fill>
        <patternFill>
          <bgColor rgb="FFFFFFD9"/>
        </patternFill>
      </fill>
    </dxf>
    <dxf>
      <font>
        <b/>
        <i val="0"/>
      </font>
      <fill>
        <patternFill>
          <bgColor rgb="FFFFFFD9"/>
        </patternFill>
      </fill>
    </dxf>
    <dxf>
      <font>
        <b/>
        <i val="0"/>
      </font>
      <fill>
        <patternFill>
          <bgColor rgb="FFFFFFD9"/>
        </patternFill>
      </fill>
    </dxf>
    <dxf>
      <font>
        <b/>
        <i val="0"/>
      </font>
      <fill>
        <patternFill>
          <bgColor rgb="FFFFFFD9"/>
        </patternFill>
      </fill>
    </dxf>
    <dxf>
      <fill>
        <patternFill>
          <bgColor theme="0" tint="-4.9989318521683403E-2"/>
        </patternFill>
      </fill>
    </dxf>
    <dxf>
      <fill>
        <patternFill>
          <bgColor theme="4"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FE7E7"/>
        </patternFill>
      </fill>
    </dxf>
    <dxf>
      <fill>
        <patternFill>
          <bgColor theme="9" tint="0.79998168889431442"/>
        </patternFill>
      </fill>
    </dxf>
    <dxf>
      <fill>
        <patternFill>
          <bgColor rgb="FFFFE7E7"/>
        </patternFill>
      </fill>
    </dxf>
    <dxf>
      <fill>
        <patternFill>
          <bgColor theme="4" tint="0.79998168889431442"/>
        </patternFill>
      </fill>
    </dxf>
    <dxf>
      <fill>
        <patternFill>
          <bgColor theme="7" tint="0.79998168889431442"/>
        </patternFill>
      </fill>
    </dxf>
    <dxf>
      <fill>
        <patternFill>
          <bgColor theme="5" tint="0.79998168889431442"/>
        </patternFill>
      </fill>
    </dxf>
    <dxf>
      <fill>
        <patternFill>
          <bgColor theme="4" tint="0.79998168889431442"/>
        </patternFill>
      </fill>
    </dxf>
    <dxf>
      <fill>
        <patternFill>
          <bgColor theme="7" tint="0.79998168889431442"/>
        </patternFill>
      </fill>
    </dxf>
    <dxf>
      <fill>
        <patternFill>
          <bgColor theme="5" tint="0.79998168889431442"/>
        </patternFill>
      </fill>
    </dxf>
    <dxf>
      <fill>
        <patternFill>
          <bgColor rgb="FFFFE7E7"/>
        </patternFill>
      </fill>
    </dxf>
    <dxf>
      <fill>
        <patternFill>
          <bgColor theme="9"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rgb="FFFFE7E7"/>
        </patternFill>
      </fill>
    </dxf>
    <dxf>
      <fill>
        <patternFill>
          <bgColor theme="7" tint="0.79998168889431442"/>
        </patternFill>
      </fill>
    </dxf>
    <dxf>
      <font>
        <color theme="1" tint="0.499984740745262"/>
      </font>
    </dxf>
    <dxf>
      <font>
        <color theme="1" tint="0.499984740745262"/>
      </font>
    </dxf>
    <dxf>
      <font>
        <color theme="1" tint="0.499984740745262"/>
      </font>
    </dxf>
    <dxf>
      <font>
        <color theme="1" tint="0.499984740745262"/>
      </font>
    </dxf>
    <dxf>
      <font>
        <color theme="1" tint="0.499984740745262"/>
      </font>
    </dxf>
    <dxf>
      <font>
        <color theme="1" tint="0.499984740745262"/>
      </font>
    </dxf>
    <dxf>
      <font>
        <color theme="1" tint="0.499984740745262"/>
      </font>
    </dxf>
    <dxf>
      <font>
        <color theme="1" tint="0.499984740745262"/>
      </font>
    </dxf>
    <dxf>
      <fill>
        <patternFill>
          <bgColor rgb="FFC00000"/>
        </patternFill>
      </fill>
    </dxf>
    <dxf>
      <fill>
        <patternFill>
          <bgColor theme="5" tint="-0.24994659260841701"/>
        </patternFill>
      </fill>
    </dxf>
    <dxf>
      <fill>
        <patternFill>
          <bgColor theme="9" tint="-0.24994659260841701"/>
        </patternFill>
      </fill>
    </dxf>
    <dxf>
      <fill>
        <patternFill>
          <bgColor theme="4" tint="-0.24994659260841701"/>
        </patternFill>
      </fill>
    </dxf>
    <dxf>
      <fill>
        <patternFill>
          <bgColor theme="7" tint="-0.24994659260841701"/>
        </patternFill>
      </fill>
    </dxf>
    <dxf>
      <font>
        <b/>
        <i val="0"/>
      </font>
      <fill>
        <patternFill>
          <bgColor rgb="FFFFFFD9"/>
        </patternFill>
      </fill>
    </dxf>
    <dxf>
      <font>
        <b/>
        <i val="0"/>
      </font>
      <fill>
        <patternFill>
          <bgColor rgb="FFFFFFD9"/>
        </patternFill>
      </fill>
    </dxf>
    <dxf>
      <font>
        <b/>
        <i val="0"/>
      </font>
      <fill>
        <patternFill>
          <bgColor rgb="FFFFFFD9"/>
        </patternFill>
      </fill>
    </dxf>
    <dxf>
      <font>
        <b/>
        <i val="0"/>
      </font>
      <fill>
        <patternFill>
          <bgColor rgb="FFFFFFD9"/>
        </patternFill>
      </fill>
    </dxf>
    <dxf>
      <font>
        <b/>
        <i val="0"/>
      </font>
      <fill>
        <patternFill>
          <bgColor rgb="FFFFFFD9"/>
        </patternFill>
      </fill>
    </dxf>
    <dxf>
      <font>
        <b/>
        <i val="0"/>
      </font>
      <fill>
        <patternFill>
          <bgColor rgb="FFFFFFD9"/>
        </patternFill>
      </fill>
    </dxf>
    <dxf>
      <font>
        <b/>
        <i val="0"/>
      </font>
      <fill>
        <patternFill>
          <bgColor rgb="FFFFFFD9"/>
        </patternFill>
      </fill>
    </dxf>
    <dxf>
      <font>
        <b/>
        <i val="0"/>
      </font>
      <fill>
        <patternFill>
          <bgColor rgb="FFFFFFD9"/>
        </patternFill>
      </fill>
    </dxf>
    <dxf>
      <fill>
        <patternFill>
          <bgColor theme="0" tint="-4.9989318521683403E-2"/>
        </patternFill>
      </fill>
    </dxf>
    <dxf>
      <fill>
        <patternFill>
          <bgColor rgb="FFFFE7E7"/>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ont>
        <color theme="1" tint="0.499984740745262"/>
      </font>
      <fill>
        <patternFill>
          <bgColor theme="0" tint="-0.14996795556505021"/>
        </patternFill>
      </fill>
    </dxf>
    <dxf>
      <font>
        <color theme="1" tint="0.34998626667073579"/>
      </font>
      <fill>
        <patternFill>
          <bgColor theme="0" tint="-0.24994659260841701"/>
        </patternFill>
      </fill>
    </dxf>
  </dxfs>
  <tableStyles count="0" defaultTableStyle="TableStyleMedium2" defaultPivotStyle="PivotStyleLight16"/>
  <colors>
    <mruColors>
      <color rgb="FFFFE7E7"/>
      <color rgb="FFFFFFD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Assessment</a:t>
            </a:r>
            <a:r>
              <a:rPr lang="cs-CZ"/>
              <a:t> result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CZ"/>
        </a:p>
      </c:txPr>
    </c:title>
    <c:autoTitleDeleted val="0"/>
    <c:plotArea>
      <c:layout/>
      <c:radarChart>
        <c:radarStyle val="filled"/>
        <c:varyColors val="0"/>
        <c:ser>
          <c:idx val="0"/>
          <c:order val="0"/>
          <c:tx>
            <c:strRef>
              <c:f>Source!$P$4</c:f>
              <c:strCache>
                <c:ptCount val="1"/>
                <c:pt idx="0">
                  <c:v>Assessment</c:v>
                </c:pt>
              </c:strCache>
            </c:strRef>
          </c:tx>
          <c:spPr>
            <a:solidFill>
              <a:schemeClr val="accent1"/>
            </a:solidFill>
            <a:ln w="15875">
              <a:solidFill>
                <a:srgbClr val="C00000"/>
              </a:solidFill>
            </a:ln>
            <a:effectLst/>
          </c:spPr>
          <c:cat>
            <c:strRef>
              <c:f>Source!$N$5:$N$19</c:f>
              <c:strCache>
                <c:ptCount val="15"/>
                <c:pt idx="0">
                  <c:v>G1</c:v>
                </c:pt>
                <c:pt idx="1">
                  <c:v>G2</c:v>
                </c:pt>
                <c:pt idx="2">
                  <c:v>G3</c:v>
                </c:pt>
                <c:pt idx="3">
                  <c:v>G4</c:v>
                </c:pt>
                <c:pt idx="4">
                  <c:v>M1</c:v>
                </c:pt>
                <c:pt idx="5">
                  <c:v>M2</c:v>
                </c:pt>
                <c:pt idx="6">
                  <c:v>M3</c:v>
                </c:pt>
                <c:pt idx="7">
                  <c:v>M4</c:v>
                </c:pt>
                <c:pt idx="8">
                  <c:v>O1</c:v>
                </c:pt>
                <c:pt idx="9">
                  <c:v>O2</c:v>
                </c:pt>
                <c:pt idx="10">
                  <c:v>O3</c:v>
                </c:pt>
                <c:pt idx="11">
                  <c:v>O4</c:v>
                </c:pt>
                <c:pt idx="12">
                  <c:v>R1</c:v>
                </c:pt>
                <c:pt idx="13">
                  <c:v>R2</c:v>
                </c:pt>
                <c:pt idx="14">
                  <c:v>R3</c:v>
                </c:pt>
              </c:strCache>
            </c:strRef>
          </c:cat>
          <c:val>
            <c:numRef>
              <c:f>Source!$P$5:$P$19</c:f>
              <c:numCache>
                <c:formatCode>General</c:formatCode>
                <c:ptCount val="15"/>
                <c:pt idx="0">
                  <c:v>0</c:v>
                </c:pt>
                <c:pt idx="1">
                  <c:v>3</c:v>
                </c:pt>
                <c:pt idx="2">
                  <c:v>4</c:v>
                </c:pt>
                <c:pt idx="3">
                  <c:v>5</c:v>
                </c:pt>
                <c:pt idx="4">
                  <c:v>4</c:v>
                </c:pt>
                <c:pt idx="5">
                  <c:v>4</c:v>
                </c:pt>
                <c:pt idx="6">
                  <c:v>1</c:v>
                </c:pt>
                <c:pt idx="7">
                  <c:v>1</c:v>
                </c:pt>
                <c:pt idx="8">
                  <c:v>1</c:v>
                </c:pt>
                <c:pt idx="9">
                  <c:v>1</c:v>
                </c:pt>
                <c:pt idx="10">
                  <c:v>1</c:v>
                </c:pt>
                <c:pt idx="11">
                  <c:v>1</c:v>
                </c:pt>
                <c:pt idx="12">
                  <c:v>1</c:v>
                </c:pt>
                <c:pt idx="13">
                  <c:v>3</c:v>
                </c:pt>
                <c:pt idx="14">
                  <c:v>1</c:v>
                </c:pt>
              </c:numCache>
            </c:numRef>
          </c:val>
          <c:extLst>
            <c:ext xmlns:c16="http://schemas.microsoft.com/office/drawing/2014/chart" uri="{C3380CC4-5D6E-409C-BE32-E72D297353CC}">
              <c16:uniqueId val="{00000000-366C-4410-A573-A0474261694C}"/>
            </c:ext>
          </c:extLst>
        </c:ser>
        <c:dLbls>
          <c:showLegendKey val="0"/>
          <c:showVal val="0"/>
          <c:showCatName val="0"/>
          <c:showSerName val="0"/>
          <c:showPercent val="0"/>
          <c:showBubbleSize val="0"/>
        </c:dLbls>
        <c:axId val="1111742447"/>
        <c:axId val="1587651807"/>
      </c:radarChart>
      <c:catAx>
        <c:axId val="11117424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Z"/>
          </a:p>
        </c:txPr>
        <c:crossAx val="1587651807"/>
        <c:crosses val="autoZero"/>
        <c:auto val="1"/>
        <c:lblAlgn val="ctr"/>
        <c:lblOffset val="100"/>
        <c:noMultiLvlLbl val="0"/>
      </c:catAx>
      <c:valAx>
        <c:axId val="1587651807"/>
        <c:scaling>
          <c:orientation val="minMax"/>
          <c:max val="5"/>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Z"/>
          </a:p>
        </c:txPr>
        <c:crossAx val="1111742447"/>
        <c:crosses val="autoZero"/>
        <c:crossBetween val="between"/>
        <c:maj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CZ"/>
    </a:p>
  </c:txPr>
  <c:printSettings>
    <c:headerFooter/>
    <c:pageMargins b="0.78740157499999996" l="0.7" r="0.7" t="0.78740157499999996"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GBox" noThreeD="1"/>
</file>

<file path=xl/ctrlProps/ctrlProp10.xml><?xml version="1.0" encoding="utf-8"?>
<formControlPr xmlns="http://schemas.microsoft.com/office/spreadsheetml/2009/9/main" objectType="Radio" lockText="1"/>
</file>

<file path=xl/ctrlProps/ctrlProp100.xml><?xml version="1.0" encoding="utf-8"?>
<formControlPr xmlns="http://schemas.microsoft.com/office/spreadsheetml/2009/9/main" objectType="Radio" lockText="1"/>
</file>

<file path=xl/ctrlProps/ctrlProp101.xml><?xml version="1.0" encoding="utf-8"?>
<formControlPr xmlns="http://schemas.microsoft.com/office/spreadsheetml/2009/9/main" objectType="Radio" lockText="1"/>
</file>

<file path=xl/ctrlProps/ctrlProp102.xml><?xml version="1.0" encoding="utf-8"?>
<formControlPr xmlns="http://schemas.microsoft.com/office/spreadsheetml/2009/9/main" objectType="Radio" lockText="1"/>
</file>

<file path=xl/ctrlProps/ctrlProp103.xml><?xml version="1.0" encoding="utf-8"?>
<formControlPr xmlns="http://schemas.microsoft.com/office/spreadsheetml/2009/9/main" objectType="Radio" lockText="1"/>
</file>

<file path=xl/ctrlProps/ctrlProp104.xml><?xml version="1.0" encoding="utf-8"?>
<formControlPr xmlns="http://schemas.microsoft.com/office/spreadsheetml/2009/9/main" objectType="Radio" lockText="1"/>
</file>

<file path=xl/ctrlProps/ctrlProp105.xml><?xml version="1.0" encoding="utf-8"?>
<formControlPr xmlns="http://schemas.microsoft.com/office/spreadsheetml/2009/9/main" objectType="GBox" noThreeD="1"/>
</file>

<file path=xl/ctrlProps/ctrlProp11.xml><?xml version="1.0" encoding="utf-8"?>
<formControlPr xmlns="http://schemas.microsoft.com/office/spreadsheetml/2009/9/main" objectType="Radio" checked="Checked" lockText="1"/>
</file>

<file path=xl/ctrlProps/ctrlProp12.xml><?xml version="1.0" encoding="utf-8"?>
<formControlPr xmlns="http://schemas.microsoft.com/office/spreadsheetml/2009/9/main" objectType="Radio" lockText="1"/>
</file>

<file path=xl/ctrlProps/ctrlProp13.xml><?xml version="1.0" encoding="utf-8"?>
<formControlPr xmlns="http://schemas.microsoft.com/office/spreadsheetml/2009/9/main" objectType="GBox" noThreeD="1"/>
</file>

<file path=xl/ctrlProps/ctrlProp14.xml><?xml version="1.0" encoding="utf-8"?>
<formControlPr xmlns="http://schemas.microsoft.com/office/spreadsheetml/2009/9/main" objectType="Radio" checked="Checked" firstButton="1" fmlaLink="$C$47" lockText="1"/>
</file>

<file path=xl/ctrlProps/ctrlProp15.xml><?xml version="1.0" encoding="utf-8"?>
<formControlPr xmlns="http://schemas.microsoft.com/office/spreadsheetml/2009/9/main" objectType="Radio" lockText="1"/>
</file>

<file path=xl/ctrlProps/ctrlProp16.xml><?xml version="1.0" encoding="utf-8"?>
<formControlPr xmlns="http://schemas.microsoft.com/office/spreadsheetml/2009/9/main" objectType="Radio" lockText="1"/>
</file>

<file path=xl/ctrlProps/ctrlProp17.xml><?xml version="1.0" encoding="utf-8"?>
<formControlPr xmlns="http://schemas.microsoft.com/office/spreadsheetml/2009/9/main" objectType="Radio" lockText="1"/>
</file>

<file path=xl/ctrlProps/ctrlProp18.xml><?xml version="1.0" encoding="utf-8"?>
<formControlPr xmlns="http://schemas.microsoft.com/office/spreadsheetml/2009/9/main" objectType="Radio" lockText="1"/>
</file>

<file path=xl/ctrlProps/ctrlProp19.xml><?xml version="1.0" encoding="utf-8"?>
<formControlPr xmlns="http://schemas.microsoft.com/office/spreadsheetml/2009/9/main" objectType="GBox" noThreeD="1"/>
</file>

<file path=xl/ctrlProps/ctrlProp2.xml><?xml version="1.0" encoding="utf-8"?>
<formControlPr xmlns="http://schemas.microsoft.com/office/spreadsheetml/2009/9/main" objectType="Radio" firstButton="1" fmlaLink="$C$37" lockText="1"/>
</file>

<file path=xl/ctrlProps/ctrlProp20.xml><?xml version="1.0" encoding="utf-8"?>
<formControlPr xmlns="http://schemas.microsoft.com/office/spreadsheetml/2009/9/main" objectType="Radio" checked="Checked" firstButton="1" fmlaLink="$G$47" lockText="1"/>
</file>

<file path=xl/ctrlProps/ctrlProp21.xml><?xml version="1.0" encoding="utf-8"?>
<formControlPr xmlns="http://schemas.microsoft.com/office/spreadsheetml/2009/9/main" objectType="Radio" lockText="1"/>
</file>

<file path=xl/ctrlProps/ctrlProp22.xml><?xml version="1.0" encoding="utf-8"?>
<formControlPr xmlns="http://schemas.microsoft.com/office/spreadsheetml/2009/9/main" objectType="Radio" lockText="1"/>
</file>

<file path=xl/ctrlProps/ctrlProp23.xml><?xml version="1.0" encoding="utf-8"?>
<formControlPr xmlns="http://schemas.microsoft.com/office/spreadsheetml/2009/9/main" objectType="Radio" lockText="1"/>
</file>

<file path=xl/ctrlProps/ctrlProp24.xml><?xml version="1.0" encoding="utf-8"?>
<formControlPr xmlns="http://schemas.microsoft.com/office/spreadsheetml/2009/9/main" objectType="GBox" noThreeD="1"/>
</file>

<file path=xl/ctrlProps/ctrlProp25.xml><?xml version="1.0" encoding="utf-8"?>
<formControlPr xmlns="http://schemas.microsoft.com/office/spreadsheetml/2009/9/main" objectType="Radio" firstButton="1" fmlaLink="$C$13" lockText="1"/>
</file>

<file path=xl/ctrlProps/ctrlProp26.xml><?xml version="1.0" encoding="utf-8"?>
<formControlPr xmlns="http://schemas.microsoft.com/office/spreadsheetml/2009/9/main" objectType="Radio" lockText="1"/>
</file>

<file path=xl/ctrlProps/ctrlProp27.xml><?xml version="1.0" encoding="utf-8"?>
<formControlPr xmlns="http://schemas.microsoft.com/office/spreadsheetml/2009/9/main" objectType="Radio" lockText="1"/>
</file>

<file path=xl/ctrlProps/ctrlProp28.xml><?xml version="1.0" encoding="utf-8"?>
<formControlPr xmlns="http://schemas.microsoft.com/office/spreadsheetml/2009/9/main" objectType="Radio" lockText="1"/>
</file>

<file path=xl/ctrlProps/ctrlProp29.xml><?xml version="1.0" encoding="utf-8"?>
<formControlPr xmlns="http://schemas.microsoft.com/office/spreadsheetml/2009/9/main" objectType="Radio" lockText="1"/>
</file>

<file path=xl/ctrlProps/ctrlProp3.xml><?xml version="1.0" encoding="utf-8"?>
<formControlPr xmlns="http://schemas.microsoft.com/office/spreadsheetml/2009/9/main" objectType="Radio" lockText="1"/>
</file>

<file path=xl/ctrlProps/ctrlProp30.xml><?xml version="1.0" encoding="utf-8"?>
<formControlPr xmlns="http://schemas.microsoft.com/office/spreadsheetml/2009/9/main" objectType="Radio" firstButton="1" fmlaLink="$G$13" lockText="1"/>
</file>

<file path=xl/ctrlProps/ctrlProp31.xml><?xml version="1.0" encoding="utf-8"?>
<formControlPr xmlns="http://schemas.microsoft.com/office/spreadsheetml/2009/9/main" objectType="Radio" lockText="1"/>
</file>

<file path=xl/ctrlProps/ctrlProp32.xml><?xml version="1.0" encoding="utf-8"?>
<formControlPr xmlns="http://schemas.microsoft.com/office/spreadsheetml/2009/9/main" objectType="Radio" checked="Checked" lockText="1"/>
</file>

<file path=xl/ctrlProps/ctrlProp33.xml><?xml version="1.0" encoding="utf-8"?>
<formControlPr xmlns="http://schemas.microsoft.com/office/spreadsheetml/2009/9/main" objectType="Radio" lockText="1"/>
</file>

<file path=xl/ctrlProps/ctrlProp34.xml><?xml version="1.0" encoding="utf-8"?>
<formControlPr xmlns="http://schemas.microsoft.com/office/spreadsheetml/2009/9/main" objectType="Radio" lockText="1"/>
</file>

<file path=xl/ctrlProps/ctrlProp35.xml><?xml version="1.0" encoding="utf-8"?>
<formControlPr xmlns="http://schemas.microsoft.com/office/spreadsheetml/2009/9/main" objectType="GBox" noThreeD="1"/>
</file>

<file path=xl/ctrlProps/ctrlProp36.xml><?xml version="1.0" encoding="utf-8"?>
<formControlPr xmlns="http://schemas.microsoft.com/office/spreadsheetml/2009/9/main" objectType="Radio" firstButton="1" fmlaLink="$C$23" lockText="1"/>
</file>

<file path=xl/ctrlProps/ctrlProp37.xml><?xml version="1.0" encoding="utf-8"?>
<formControlPr xmlns="http://schemas.microsoft.com/office/spreadsheetml/2009/9/main" objectType="Radio" lockText="1"/>
</file>

<file path=xl/ctrlProps/ctrlProp38.xml><?xml version="1.0" encoding="utf-8"?>
<formControlPr xmlns="http://schemas.microsoft.com/office/spreadsheetml/2009/9/main" objectType="Radio" lockText="1"/>
</file>

<file path=xl/ctrlProps/ctrlProp39.xml><?xml version="1.0" encoding="utf-8"?>
<formControlPr xmlns="http://schemas.microsoft.com/office/spreadsheetml/2009/9/main" objectType="Radio" checked="Checked" lockText="1"/>
</file>

<file path=xl/ctrlProps/ctrlProp4.xml><?xml version="1.0" encoding="utf-8"?>
<formControlPr xmlns="http://schemas.microsoft.com/office/spreadsheetml/2009/9/main" objectType="Radio" lockText="1"/>
</file>

<file path=xl/ctrlProps/ctrlProp40.xml><?xml version="1.0" encoding="utf-8"?>
<formControlPr xmlns="http://schemas.microsoft.com/office/spreadsheetml/2009/9/main" objectType="Radio" lockText="1"/>
</file>

<file path=xl/ctrlProps/ctrlProp41.xml><?xml version="1.0" encoding="utf-8"?>
<formControlPr xmlns="http://schemas.microsoft.com/office/spreadsheetml/2009/9/main" objectType="GBox" noThreeD="1"/>
</file>

<file path=xl/ctrlProps/ctrlProp42.xml><?xml version="1.0" encoding="utf-8"?>
<formControlPr xmlns="http://schemas.microsoft.com/office/spreadsheetml/2009/9/main" objectType="Radio" firstButton="1" fmlaLink="$G$23" lockText="1"/>
</file>

<file path=xl/ctrlProps/ctrlProp43.xml><?xml version="1.0" encoding="utf-8"?>
<formControlPr xmlns="http://schemas.microsoft.com/office/spreadsheetml/2009/9/main" objectType="Radio" lockText="1"/>
</file>

<file path=xl/ctrlProps/ctrlProp44.xml><?xml version="1.0" encoding="utf-8"?>
<formControlPr xmlns="http://schemas.microsoft.com/office/spreadsheetml/2009/9/main" objectType="Radio" lockText="1"/>
</file>

<file path=xl/ctrlProps/ctrlProp45.xml><?xml version="1.0" encoding="utf-8"?>
<formControlPr xmlns="http://schemas.microsoft.com/office/spreadsheetml/2009/9/main" objectType="Radio" lockText="1"/>
</file>

<file path=xl/ctrlProps/ctrlProp46.xml><?xml version="1.0" encoding="utf-8"?>
<formControlPr xmlns="http://schemas.microsoft.com/office/spreadsheetml/2009/9/main" objectType="Radio" checked="Checked" lockText="1"/>
</file>

<file path=xl/ctrlProps/ctrlProp47.xml><?xml version="1.0" encoding="utf-8"?>
<formControlPr xmlns="http://schemas.microsoft.com/office/spreadsheetml/2009/9/main" objectType="GBox" noThreeD="1"/>
</file>

<file path=xl/ctrlProps/ctrlProp48.xml><?xml version="1.0" encoding="utf-8"?>
<formControlPr xmlns="http://schemas.microsoft.com/office/spreadsheetml/2009/9/main" objectType="Radio" checked="Checked" firstButton="1" fmlaLink="$C$61" lockText="1"/>
</file>

<file path=xl/ctrlProps/ctrlProp49.xml><?xml version="1.0" encoding="utf-8"?>
<formControlPr xmlns="http://schemas.microsoft.com/office/spreadsheetml/2009/9/main" objectType="Radio" lockText="1"/>
</file>

<file path=xl/ctrlProps/ctrlProp5.xml><?xml version="1.0" encoding="utf-8"?>
<formControlPr xmlns="http://schemas.microsoft.com/office/spreadsheetml/2009/9/main" objectType="Radio" checked="Checked" lockText="1"/>
</file>

<file path=xl/ctrlProps/ctrlProp50.xml><?xml version="1.0" encoding="utf-8"?>
<formControlPr xmlns="http://schemas.microsoft.com/office/spreadsheetml/2009/9/main" objectType="Radio" lockText="1"/>
</file>

<file path=xl/ctrlProps/ctrlProp51.xml><?xml version="1.0" encoding="utf-8"?>
<formControlPr xmlns="http://schemas.microsoft.com/office/spreadsheetml/2009/9/main" objectType="Radio" lockText="1"/>
</file>

<file path=xl/ctrlProps/ctrlProp52.xml><?xml version="1.0" encoding="utf-8"?>
<formControlPr xmlns="http://schemas.microsoft.com/office/spreadsheetml/2009/9/main" objectType="Radio" lockText="1"/>
</file>

<file path=xl/ctrlProps/ctrlProp53.xml><?xml version="1.0" encoding="utf-8"?>
<formControlPr xmlns="http://schemas.microsoft.com/office/spreadsheetml/2009/9/main" objectType="GBox" noThreeD="1"/>
</file>

<file path=xl/ctrlProps/ctrlProp54.xml><?xml version="1.0" encoding="utf-8"?>
<formControlPr xmlns="http://schemas.microsoft.com/office/spreadsheetml/2009/9/main" objectType="Radio" checked="Checked" firstButton="1" fmlaLink="$G$61" lockText="1"/>
</file>

<file path=xl/ctrlProps/ctrlProp55.xml><?xml version="1.0" encoding="utf-8"?>
<formControlPr xmlns="http://schemas.microsoft.com/office/spreadsheetml/2009/9/main" objectType="Radio" lockText="1"/>
</file>

<file path=xl/ctrlProps/ctrlProp56.xml><?xml version="1.0" encoding="utf-8"?>
<formControlPr xmlns="http://schemas.microsoft.com/office/spreadsheetml/2009/9/main" objectType="Radio" lockText="1"/>
</file>

<file path=xl/ctrlProps/ctrlProp57.xml><?xml version="1.0" encoding="utf-8"?>
<formControlPr xmlns="http://schemas.microsoft.com/office/spreadsheetml/2009/9/main" objectType="Radio" lockText="1"/>
</file>

<file path=xl/ctrlProps/ctrlProp58.xml><?xml version="1.0" encoding="utf-8"?>
<formControlPr xmlns="http://schemas.microsoft.com/office/spreadsheetml/2009/9/main" objectType="Radio" lockText="1"/>
</file>

<file path=xl/ctrlProps/ctrlProp59.xml><?xml version="1.0" encoding="utf-8"?>
<formControlPr xmlns="http://schemas.microsoft.com/office/spreadsheetml/2009/9/main" objectType="GBox" noThreeD="1"/>
</file>

<file path=xl/ctrlProps/ctrlProp6.xml><?xml version="1.0" encoding="utf-8"?>
<formControlPr xmlns="http://schemas.microsoft.com/office/spreadsheetml/2009/9/main" objectType="Radio" lockText="1"/>
</file>

<file path=xl/ctrlProps/ctrlProp60.xml><?xml version="1.0" encoding="utf-8"?>
<formControlPr xmlns="http://schemas.microsoft.com/office/spreadsheetml/2009/9/main" objectType="Radio" checked="Checked" firstButton="1" fmlaLink="$C$71" lockText="1"/>
</file>

<file path=xl/ctrlProps/ctrlProp61.xml><?xml version="1.0" encoding="utf-8"?>
<formControlPr xmlns="http://schemas.microsoft.com/office/spreadsheetml/2009/9/main" objectType="Radio" lockText="1"/>
</file>

<file path=xl/ctrlProps/ctrlProp62.xml><?xml version="1.0" encoding="utf-8"?>
<formControlPr xmlns="http://schemas.microsoft.com/office/spreadsheetml/2009/9/main" objectType="Radio" lockText="1"/>
</file>

<file path=xl/ctrlProps/ctrlProp63.xml><?xml version="1.0" encoding="utf-8"?>
<formControlPr xmlns="http://schemas.microsoft.com/office/spreadsheetml/2009/9/main" objectType="Radio" lockText="1"/>
</file>

<file path=xl/ctrlProps/ctrlProp64.xml><?xml version="1.0" encoding="utf-8"?>
<formControlPr xmlns="http://schemas.microsoft.com/office/spreadsheetml/2009/9/main" objectType="Radio" lockText="1"/>
</file>

<file path=xl/ctrlProps/ctrlProp65.xml><?xml version="1.0" encoding="utf-8"?>
<formControlPr xmlns="http://schemas.microsoft.com/office/spreadsheetml/2009/9/main" objectType="GBox" noThreeD="1"/>
</file>

<file path=xl/ctrlProps/ctrlProp66.xml><?xml version="1.0" encoding="utf-8"?>
<formControlPr xmlns="http://schemas.microsoft.com/office/spreadsheetml/2009/9/main" objectType="Radio" checked="Checked" firstButton="1" fmlaLink="$G$71" lockText="1"/>
</file>

<file path=xl/ctrlProps/ctrlProp67.xml><?xml version="1.0" encoding="utf-8"?>
<formControlPr xmlns="http://schemas.microsoft.com/office/spreadsheetml/2009/9/main" objectType="Radio" lockText="1"/>
</file>

<file path=xl/ctrlProps/ctrlProp68.xml><?xml version="1.0" encoding="utf-8"?>
<formControlPr xmlns="http://schemas.microsoft.com/office/spreadsheetml/2009/9/main" objectType="Radio" lockText="1"/>
</file>

<file path=xl/ctrlProps/ctrlProp69.xml><?xml version="1.0" encoding="utf-8"?>
<formControlPr xmlns="http://schemas.microsoft.com/office/spreadsheetml/2009/9/main" objectType="Radio" lockText="1"/>
</file>

<file path=xl/ctrlProps/ctrlProp7.xml><?xml version="1.0" encoding="utf-8"?>
<formControlPr xmlns="http://schemas.microsoft.com/office/spreadsheetml/2009/9/main" objectType="GBox" noThreeD="1"/>
</file>

<file path=xl/ctrlProps/ctrlProp70.xml><?xml version="1.0" encoding="utf-8"?>
<formControlPr xmlns="http://schemas.microsoft.com/office/spreadsheetml/2009/9/main" objectType="Radio" lockText="1"/>
</file>

<file path=xl/ctrlProps/ctrlProp71.xml><?xml version="1.0" encoding="utf-8"?>
<formControlPr xmlns="http://schemas.microsoft.com/office/spreadsheetml/2009/9/main" objectType="Radio" lockText="1"/>
</file>

<file path=xl/ctrlProps/ctrlProp72.xml><?xml version="1.0" encoding="utf-8"?>
<formControlPr xmlns="http://schemas.microsoft.com/office/spreadsheetml/2009/9/main" objectType="Radio" lockText="1"/>
</file>

<file path=xl/ctrlProps/ctrlProp73.xml><?xml version="1.0" encoding="utf-8"?>
<formControlPr xmlns="http://schemas.microsoft.com/office/spreadsheetml/2009/9/main" objectType="Radio" lockText="1"/>
</file>

<file path=xl/ctrlProps/ctrlProp74.xml><?xml version="1.0" encoding="utf-8"?>
<formControlPr xmlns="http://schemas.microsoft.com/office/spreadsheetml/2009/9/main" objectType="Radio" lockText="1"/>
</file>

<file path=xl/ctrlProps/ctrlProp75.xml><?xml version="1.0" encoding="utf-8"?>
<formControlPr xmlns="http://schemas.microsoft.com/office/spreadsheetml/2009/9/main" objectType="Radio" lockText="1"/>
</file>

<file path=xl/ctrlProps/ctrlProp76.xml><?xml version="1.0" encoding="utf-8"?>
<formControlPr xmlns="http://schemas.microsoft.com/office/spreadsheetml/2009/9/main" objectType="Radio" lockText="1"/>
</file>

<file path=xl/ctrlProps/ctrlProp77.xml><?xml version="1.0" encoding="utf-8"?>
<formControlPr xmlns="http://schemas.microsoft.com/office/spreadsheetml/2009/9/main" objectType="Radio" lockText="1"/>
</file>

<file path=xl/ctrlProps/ctrlProp78.xml><?xml version="1.0" encoding="utf-8"?>
<formControlPr xmlns="http://schemas.microsoft.com/office/spreadsheetml/2009/9/main" objectType="Radio" lockText="1"/>
</file>

<file path=xl/ctrlProps/ctrlProp79.xml><?xml version="1.0" encoding="utf-8"?>
<formControlPr xmlns="http://schemas.microsoft.com/office/spreadsheetml/2009/9/main" objectType="Radio" lockText="1"/>
</file>

<file path=xl/ctrlProps/ctrlProp8.xml><?xml version="1.0" encoding="utf-8"?>
<formControlPr xmlns="http://schemas.microsoft.com/office/spreadsheetml/2009/9/main" objectType="Radio" firstButton="1" fmlaLink="$G$37" lockText="1"/>
</file>

<file path=xl/ctrlProps/ctrlProp80.xml><?xml version="1.0" encoding="utf-8"?>
<formControlPr xmlns="http://schemas.microsoft.com/office/spreadsheetml/2009/9/main" objectType="Radio" lockText="1"/>
</file>

<file path=xl/ctrlProps/ctrlProp81.xml><?xml version="1.0" encoding="utf-8"?>
<formControlPr xmlns="http://schemas.microsoft.com/office/spreadsheetml/2009/9/main" objectType="Radio" lockText="1"/>
</file>

<file path=xl/ctrlProps/ctrlProp82.xml><?xml version="1.0" encoding="utf-8"?>
<formControlPr xmlns="http://schemas.microsoft.com/office/spreadsheetml/2009/9/main" objectType="Radio" checked="Checked" lockText="1"/>
</file>

<file path=xl/ctrlProps/ctrlProp83.xml><?xml version="1.0" encoding="utf-8"?>
<formControlPr xmlns="http://schemas.microsoft.com/office/spreadsheetml/2009/9/main" objectType="Radio" lockText="1"/>
</file>

<file path=xl/ctrlProps/ctrlProp84.xml><?xml version="1.0" encoding="utf-8"?>
<formControlPr xmlns="http://schemas.microsoft.com/office/spreadsheetml/2009/9/main" objectType="GBox" noThreeD="1"/>
</file>

<file path=xl/ctrlProps/ctrlProp85.xml><?xml version="1.0" encoding="utf-8"?>
<formControlPr xmlns="http://schemas.microsoft.com/office/spreadsheetml/2009/9/main" objectType="Radio" checked="Checked" firstButton="1" fmlaLink="$C$85" lockText="1"/>
</file>

<file path=xl/ctrlProps/ctrlProp86.xml><?xml version="1.0" encoding="utf-8"?>
<formControlPr xmlns="http://schemas.microsoft.com/office/spreadsheetml/2009/9/main" objectType="Radio" lockText="1"/>
</file>

<file path=xl/ctrlProps/ctrlProp87.xml><?xml version="1.0" encoding="utf-8"?>
<formControlPr xmlns="http://schemas.microsoft.com/office/spreadsheetml/2009/9/main" objectType="Radio" lockText="1"/>
</file>

<file path=xl/ctrlProps/ctrlProp88.xml><?xml version="1.0" encoding="utf-8"?>
<formControlPr xmlns="http://schemas.microsoft.com/office/spreadsheetml/2009/9/main" objectType="Radio" lockText="1"/>
</file>

<file path=xl/ctrlProps/ctrlProp89.xml><?xml version="1.0" encoding="utf-8"?>
<formControlPr xmlns="http://schemas.microsoft.com/office/spreadsheetml/2009/9/main" objectType="Radio" lockText="1"/>
</file>

<file path=xl/ctrlProps/ctrlProp9.xml><?xml version="1.0" encoding="utf-8"?>
<formControlPr xmlns="http://schemas.microsoft.com/office/spreadsheetml/2009/9/main" objectType="Radio" lockText="1"/>
</file>

<file path=xl/ctrlProps/ctrlProp90.xml><?xml version="1.0" encoding="utf-8"?>
<formControlPr xmlns="http://schemas.microsoft.com/office/spreadsheetml/2009/9/main" objectType="Radio" lockText="1"/>
</file>

<file path=xl/ctrlProps/ctrlProp91.xml><?xml version="1.0" encoding="utf-8"?>
<formControlPr xmlns="http://schemas.microsoft.com/office/spreadsheetml/2009/9/main" objectType="GBox" noThreeD="1"/>
</file>

<file path=xl/ctrlProps/ctrlProp92.xml><?xml version="1.0" encoding="utf-8"?>
<formControlPr xmlns="http://schemas.microsoft.com/office/spreadsheetml/2009/9/main" objectType="Radio" firstButton="1" fmlaLink="$G$85" lockText="1"/>
</file>

<file path=xl/ctrlProps/ctrlProp93.xml><?xml version="1.0" encoding="utf-8"?>
<formControlPr xmlns="http://schemas.microsoft.com/office/spreadsheetml/2009/9/main" objectType="Radio" lockText="1"/>
</file>

<file path=xl/ctrlProps/ctrlProp94.xml><?xml version="1.0" encoding="utf-8"?>
<formControlPr xmlns="http://schemas.microsoft.com/office/spreadsheetml/2009/9/main" objectType="Radio" checked="Checked" lockText="1"/>
</file>

<file path=xl/ctrlProps/ctrlProp95.xml><?xml version="1.0" encoding="utf-8"?>
<formControlPr xmlns="http://schemas.microsoft.com/office/spreadsheetml/2009/9/main" objectType="Radio" lockText="1"/>
</file>

<file path=xl/ctrlProps/ctrlProp96.xml><?xml version="1.0" encoding="utf-8"?>
<formControlPr xmlns="http://schemas.microsoft.com/office/spreadsheetml/2009/9/main" objectType="Radio" lockText="1"/>
</file>

<file path=xl/ctrlProps/ctrlProp97.xml><?xml version="1.0" encoding="utf-8"?>
<formControlPr xmlns="http://schemas.microsoft.com/office/spreadsheetml/2009/9/main" objectType="Radio" lockText="1"/>
</file>

<file path=xl/ctrlProps/ctrlProp98.xml><?xml version="1.0" encoding="utf-8"?>
<formControlPr xmlns="http://schemas.microsoft.com/office/spreadsheetml/2009/9/main" objectType="GBox" noThreeD="1"/>
</file>

<file path=xl/ctrlProps/ctrlProp99.xml><?xml version="1.0" encoding="utf-8"?>
<formControlPr xmlns="http://schemas.microsoft.com/office/spreadsheetml/2009/9/main" objectType="Radio" checked="Checked" firstButton="1" fmlaLink="$C$95" lockText="1"/>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0</xdr:colOff>
          <xdr:row>36</xdr:row>
          <xdr:rowOff>0</xdr:rowOff>
        </xdr:from>
        <xdr:to>
          <xdr:col>3</xdr:col>
          <xdr:colOff>0</xdr:colOff>
          <xdr:row>42</xdr:row>
          <xdr:rowOff>749300</xdr:rowOff>
        </xdr:to>
        <xdr:sp macro="" textlink="">
          <xdr:nvSpPr>
            <xdr:cNvPr id="1050" name="Group Box 26" hidden="1">
              <a:extLst>
                <a:ext uri="{63B3BB69-23CF-44E3-9099-C40C66FF867C}">
                  <a14:compatExt spid="_x0000_s1050"/>
                </a:ext>
                <a:ext uri="{FF2B5EF4-FFF2-40B4-BE49-F238E27FC236}">
                  <a16:creationId xmlns:a16="http://schemas.microsoft.com/office/drawing/2014/main" id="{00000000-0008-0000-0000-00001A0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101600</xdr:colOff>
          <xdr:row>38</xdr:row>
          <xdr:rowOff>241300</xdr:rowOff>
        </xdr:from>
        <xdr:to>
          <xdr:col>2</xdr:col>
          <xdr:colOff>914400</xdr:colOff>
          <xdr:row>38</xdr:row>
          <xdr:rowOff>533400</xdr:rowOff>
        </xdr:to>
        <xdr:sp macro="" textlink="">
          <xdr:nvSpPr>
            <xdr:cNvPr id="1051" name="Option Button 27" hidden="1">
              <a:extLst>
                <a:ext uri="{63B3BB69-23CF-44E3-9099-C40C66FF867C}">
                  <a14:compatExt spid="_x0000_s1051"/>
                </a:ext>
                <a:ext uri="{FF2B5EF4-FFF2-40B4-BE49-F238E27FC236}">
                  <a16:creationId xmlns:a16="http://schemas.microsoft.com/office/drawing/2014/main" id="{00000000-0008-0000-0000-00001B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GB" sz="800" b="0" i="0" u="none" strike="noStrike" baseline="0">
                  <a:solidFill>
                    <a:srgbClr val="000000"/>
                  </a:solidFill>
                  <a:latin typeface="Segoe UI"/>
                  <a:cs typeface="Segoe UI"/>
                </a:rPr>
                <a:t>Initial</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101600</xdr:colOff>
          <xdr:row>39</xdr:row>
          <xdr:rowOff>241300</xdr:rowOff>
        </xdr:from>
        <xdr:to>
          <xdr:col>2</xdr:col>
          <xdr:colOff>914400</xdr:colOff>
          <xdr:row>39</xdr:row>
          <xdr:rowOff>533400</xdr:rowOff>
        </xdr:to>
        <xdr:sp macro="" textlink="">
          <xdr:nvSpPr>
            <xdr:cNvPr id="1052" name="Option Button 28" hidden="1">
              <a:extLst>
                <a:ext uri="{63B3BB69-23CF-44E3-9099-C40C66FF867C}">
                  <a14:compatExt spid="_x0000_s1052"/>
                </a:ext>
                <a:ext uri="{FF2B5EF4-FFF2-40B4-BE49-F238E27FC236}">
                  <a16:creationId xmlns:a16="http://schemas.microsoft.com/office/drawing/2014/main" id="{00000000-0008-0000-0000-00001C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GB" sz="800" b="0" i="0" u="none" strike="noStrike" baseline="0">
                  <a:solidFill>
                    <a:srgbClr val="000000"/>
                  </a:solidFill>
                  <a:latin typeface="Segoe UI"/>
                  <a:cs typeface="Segoe UI"/>
                </a:rPr>
                <a:t>Basic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101600</xdr:colOff>
          <xdr:row>40</xdr:row>
          <xdr:rowOff>215900</xdr:rowOff>
        </xdr:from>
        <xdr:to>
          <xdr:col>2</xdr:col>
          <xdr:colOff>889000</xdr:colOff>
          <xdr:row>40</xdr:row>
          <xdr:rowOff>558800</xdr:rowOff>
        </xdr:to>
        <xdr:sp macro="" textlink="">
          <xdr:nvSpPr>
            <xdr:cNvPr id="1053" name="Option Button 29" hidden="1">
              <a:extLst>
                <a:ext uri="{63B3BB69-23CF-44E3-9099-C40C66FF867C}">
                  <a14:compatExt spid="_x0000_s1053"/>
                </a:ext>
                <a:ext uri="{FF2B5EF4-FFF2-40B4-BE49-F238E27FC236}">
                  <a16:creationId xmlns:a16="http://schemas.microsoft.com/office/drawing/2014/main" id="{00000000-0008-0000-0000-00001D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GB" sz="800" b="0" i="0" u="none" strike="noStrike" baseline="0">
                  <a:solidFill>
                    <a:srgbClr val="000000"/>
                  </a:solidFill>
                  <a:latin typeface="Segoe UI"/>
                  <a:cs typeface="Segoe UI"/>
                </a:rPr>
                <a:t>Advanced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101600</xdr:colOff>
          <xdr:row>41</xdr:row>
          <xdr:rowOff>215900</xdr:rowOff>
        </xdr:from>
        <xdr:to>
          <xdr:col>2</xdr:col>
          <xdr:colOff>914400</xdr:colOff>
          <xdr:row>41</xdr:row>
          <xdr:rowOff>558800</xdr:rowOff>
        </xdr:to>
        <xdr:sp macro="" textlink="">
          <xdr:nvSpPr>
            <xdr:cNvPr id="1054" name="Option Button 30" hidden="1">
              <a:extLst>
                <a:ext uri="{63B3BB69-23CF-44E3-9099-C40C66FF867C}">
                  <a14:compatExt spid="_x0000_s1054"/>
                </a:ext>
                <a:ext uri="{FF2B5EF4-FFF2-40B4-BE49-F238E27FC236}">
                  <a16:creationId xmlns:a16="http://schemas.microsoft.com/office/drawing/2014/main" id="{00000000-0008-0000-0000-00001E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GB" sz="800" b="0" i="0" u="none" strike="noStrike" baseline="0">
                  <a:solidFill>
                    <a:srgbClr val="000000"/>
                  </a:solidFill>
                  <a:latin typeface="Segoe UI"/>
                  <a:cs typeface="Segoe UI"/>
                </a:rPr>
                <a:t>Managed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101600</xdr:colOff>
          <xdr:row>42</xdr:row>
          <xdr:rowOff>215900</xdr:rowOff>
        </xdr:from>
        <xdr:to>
          <xdr:col>2</xdr:col>
          <xdr:colOff>901700</xdr:colOff>
          <xdr:row>42</xdr:row>
          <xdr:rowOff>558800</xdr:rowOff>
        </xdr:to>
        <xdr:sp macro="" textlink="">
          <xdr:nvSpPr>
            <xdr:cNvPr id="1055" name="Option Button 31" hidden="1">
              <a:extLst>
                <a:ext uri="{63B3BB69-23CF-44E3-9099-C40C66FF867C}">
                  <a14:compatExt spid="_x0000_s1055"/>
                </a:ext>
                <a:ext uri="{FF2B5EF4-FFF2-40B4-BE49-F238E27FC236}">
                  <a16:creationId xmlns:a16="http://schemas.microsoft.com/office/drawing/2014/main" id="{00000000-0008-0000-0000-00001F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GB" sz="800" b="0" i="0" u="none" strike="noStrike" baseline="0">
                  <a:solidFill>
                    <a:srgbClr val="000000"/>
                  </a:solidFill>
                  <a:latin typeface="Segoe UI"/>
                  <a:cs typeface="Segoe UI"/>
                </a:rPr>
                <a:t>Optimized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36</xdr:row>
          <xdr:rowOff>0</xdr:rowOff>
        </xdr:from>
        <xdr:to>
          <xdr:col>7</xdr:col>
          <xdr:colOff>0</xdr:colOff>
          <xdr:row>42</xdr:row>
          <xdr:rowOff>749300</xdr:rowOff>
        </xdr:to>
        <xdr:sp macro="" textlink="">
          <xdr:nvSpPr>
            <xdr:cNvPr id="1056" name="Group Box 32" hidden="1">
              <a:extLst>
                <a:ext uri="{63B3BB69-23CF-44E3-9099-C40C66FF867C}">
                  <a14:compatExt spid="_x0000_s1056"/>
                </a:ext>
                <a:ext uri="{FF2B5EF4-FFF2-40B4-BE49-F238E27FC236}">
                  <a16:creationId xmlns:a16="http://schemas.microsoft.com/office/drawing/2014/main" id="{00000000-0008-0000-0000-0000200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101600</xdr:colOff>
          <xdr:row>38</xdr:row>
          <xdr:rowOff>190500</xdr:rowOff>
        </xdr:from>
        <xdr:to>
          <xdr:col>6</xdr:col>
          <xdr:colOff>863600</xdr:colOff>
          <xdr:row>38</xdr:row>
          <xdr:rowOff>596900</xdr:rowOff>
        </xdr:to>
        <xdr:sp macro="" textlink="">
          <xdr:nvSpPr>
            <xdr:cNvPr id="1057" name="Option Button 33" hidden="1">
              <a:extLst>
                <a:ext uri="{63B3BB69-23CF-44E3-9099-C40C66FF867C}">
                  <a14:compatExt spid="_x0000_s1057"/>
                </a:ext>
                <a:ext uri="{FF2B5EF4-FFF2-40B4-BE49-F238E27FC236}">
                  <a16:creationId xmlns:a16="http://schemas.microsoft.com/office/drawing/2014/main" id="{00000000-0008-0000-0000-000021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GB" sz="800" b="0" i="0" u="none" strike="noStrike" baseline="0">
                  <a:solidFill>
                    <a:srgbClr val="000000"/>
                  </a:solidFill>
                  <a:latin typeface="Segoe UI"/>
                  <a:cs typeface="Segoe UI"/>
                </a:rPr>
                <a:t>Initial</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101600</xdr:colOff>
          <xdr:row>39</xdr:row>
          <xdr:rowOff>215900</xdr:rowOff>
        </xdr:from>
        <xdr:to>
          <xdr:col>6</xdr:col>
          <xdr:colOff>863600</xdr:colOff>
          <xdr:row>39</xdr:row>
          <xdr:rowOff>571500</xdr:rowOff>
        </xdr:to>
        <xdr:sp macro="" textlink="">
          <xdr:nvSpPr>
            <xdr:cNvPr id="1058" name="Option Button 34" hidden="1">
              <a:extLst>
                <a:ext uri="{63B3BB69-23CF-44E3-9099-C40C66FF867C}">
                  <a14:compatExt spid="_x0000_s1058"/>
                </a:ext>
                <a:ext uri="{FF2B5EF4-FFF2-40B4-BE49-F238E27FC236}">
                  <a16:creationId xmlns:a16="http://schemas.microsoft.com/office/drawing/2014/main" id="{00000000-0008-0000-0000-000022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GB" sz="800" b="0" i="0" u="none" strike="noStrike" baseline="0">
                  <a:solidFill>
                    <a:srgbClr val="000000"/>
                  </a:solidFill>
                  <a:latin typeface="Segoe UI"/>
                  <a:cs typeface="Segoe UI"/>
                </a:rPr>
                <a:t>Basic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101600</xdr:colOff>
          <xdr:row>40</xdr:row>
          <xdr:rowOff>215900</xdr:rowOff>
        </xdr:from>
        <xdr:to>
          <xdr:col>6</xdr:col>
          <xdr:colOff>863600</xdr:colOff>
          <xdr:row>40</xdr:row>
          <xdr:rowOff>558800</xdr:rowOff>
        </xdr:to>
        <xdr:sp macro="" textlink="">
          <xdr:nvSpPr>
            <xdr:cNvPr id="1059" name="Option Button 35" hidden="1">
              <a:extLst>
                <a:ext uri="{63B3BB69-23CF-44E3-9099-C40C66FF867C}">
                  <a14:compatExt spid="_x0000_s1059"/>
                </a:ext>
                <a:ext uri="{FF2B5EF4-FFF2-40B4-BE49-F238E27FC236}">
                  <a16:creationId xmlns:a16="http://schemas.microsoft.com/office/drawing/2014/main" id="{00000000-0008-0000-0000-000023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GB" sz="800" b="0" i="0" u="none" strike="noStrike" baseline="0">
                  <a:solidFill>
                    <a:srgbClr val="000000"/>
                  </a:solidFill>
                  <a:latin typeface="Segoe UI"/>
                  <a:cs typeface="Segoe UI"/>
                </a:rPr>
                <a:t>Advanced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101600</xdr:colOff>
          <xdr:row>41</xdr:row>
          <xdr:rowOff>190500</xdr:rowOff>
        </xdr:from>
        <xdr:to>
          <xdr:col>6</xdr:col>
          <xdr:colOff>863600</xdr:colOff>
          <xdr:row>41</xdr:row>
          <xdr:rowOff>571500</xdr:rowOff>
        </xdr:to>
        <xdr:sp macro="" textlink="">
          <xdr:nvSpPr>
            <xdr:cNvPr id="1060" name="Option Button 36" hidden="1">
              <a:extLst>
                <a:ext uri="{63B3BB69-23CF-44E3-9099-C40C66FF867C}">
                  <a14:compatExt spid="_x0000_s1060"/>
                </a:ext>
                <a:ext uri="{FF2B5EF4-FFF2-40B4-BE49-F238E27FC236}">
                  <a16:creationId xmlns:a16="http://schemas.microsoft.com/office/drawing/2014/main" id="{00000000-0008-0000-0000-000024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GB" sz="800" b="0" i="0" u="none" strike="noStrike" baseline="0">
                  <a:solidFill>
                    <a:srgbClr val="000000"/>
                  </a:solidFill>
                  <a:latin typeface="Segoe UI"/>
                  <a:cs typeface="Segoe UI"/>
                </a:rPr>
                <a:t>Managed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101600</xdr:colOff>
          <xdr:row>42</xdr:row>
          <xdr:rowOff>177800</xdr:rowOff>
        </xdr:from>
        <xdr:to>
          <xdr:col>6</xdr:col>
          <xdr:colOff>863600</xdr:colOff>
          <xdr:row>42</xdr:row>
          <xdr:rowOff>584200</xdr:rowOff>
        </xdr:to>
        <xdr:sp macro="" textlink="">
          <xdr:nvSpPr>
            <xdr:cNvPr id="1061" name="Option Button 37" hidden="1">
              <a:extLst>
                <a:ext uri="{63B3BB69-23CF-44E3-9099-C40C66FF867C}">
                  <a14:compatExt spid="_x0000_s1061"/>
                </a:ext>
                <a:ext uri="{FF2B5EF4-FFF2-40B4-BE49-F238E27FC236}">
                  <a16:creationId xmlns:a16="http://schemas.microsoft.com/office/drawing/2014/main" id="{00000000-0008-0000-0000-000025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GB" sz="800" b="0" i="0" u="none" strike="noStrike" baseline="0">
                  <a:solidFill>
                    <a:srgbClr val="000000"/>
                  </a:solidFill>
                  <a:latin typeface="Segoe UI"/>
                  <a:cs typeface="Segoe UI"/>
                </a:rPr>
                <a:t>Optimized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46</xdr:row>
          <xdr:rowOff>0</xdr:rowOff>
        </xdr:from>
        <xdr:to>
          <xdr:col>3</xdr:col>
          <xdr:colOff>0</xdr:colOff>
          <xdr:row>53</xdr:row>
          <xdr:rowOff>0</xdr:rowOff>
        </xdr:to>
        <xdr:sp macro="" textlink="">
          <xdr:nvSpPr>
            <xdr:cNvPr id="1062" name="Group Box 38" hidden="1">
              <a:extLst>
                <a:ext uri="{63B3BB69-23CF-44E3-9099-C40C66FF867C}">
                  <a14:compatExt spid="_x0000_s1062"/>
                </a:ext>
                <a:ext uri="{FF2B5EF4-FFF2-40B4-BE49-F238E27FC236}">
                  <a16:creationId xmlns:a16="http://schemas.microsoft.com/office/drawing/2014/main" id="{00000000-0008-0000-0000-0000260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101600</xdr:colOff>
          <xdr:row>48</xdr:row>
          <xdr:rowOff>152400</xdr:rowOff>
        </xdr:from>
        <xdr:to>
          <xdr:col>2</xdr:col>
          <xdr:colOff>876300</xdr:colOff>
          <xdr:row>48</xdr:row>
          <xdr:rowOff>520700</xdr:rowOff>
        </xdr:to>
        <xdr:sp macro="" textlink="">
          <xdr:nvSpPr>
            <xdr:cNvPr id="1063" name="Option Button 39" hidden="1">
              <a:extLst>
                <a:ext uri="{63B3BB69-23CF-44E3-9099-C40C66FF867C}">
                  <a14:compatExt spid="_x0000_s1063"/>
                </a:ext>
                <a:ext uri="{FF2B5EF4-FFF2-40B4-BE49-F238E27FC236}">
                  <a16:creationId xmlns:a16="http://schemas.microsoft.com/office/drawing/2014/main" id="{00000000-0008-0000-0000-000027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GB" sz="800" b="0" i="0" u="none" strike="noStrike" baseline="0">
                  <a:solidFill>
                    <a:srgbClr val="000000"/>
                  </a:solidFill>
                  <a:latin typeface="Segoe UI"/>
                  <a:cs typeface="Segoe UI"/>
                </a:rPr>
                <a:t>Initial</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101600</xdr:colOff>
          <xdr:row>49</xdr:row>
          <xdr:rowOff>215900</xdr:rowOff>
        </xdr:from>
        <xdr:to>
          <xdr:col>2</xdr:col>
          <xdr:colOff>876300</xdr:colOff>
          <xdr:row>49</xdr:row>
          <xdr:rowOff>444500</xdr:rowOff>
        </xdr:to>
        <xdr:sp macro="" textlink="">
          <xdr:nvSpPr>
            <xdr:cNvPr id="1064" name="Option Button 40" hidden="1">
              <a:extLst>
                <a:ext uri="{63B3BB69-23CF-44E3-9099-C40C66FF867C}">
                  <a14:compatExt spid="_x0000_s1064"/>
                </a:ext>
                <a:ext uri="{FF2B5EF4-FFF2-40B4-BE49-F238E27FC236}">
                  <a16:creationId xmlns:a16="http://schemas.microsoft.com/office/drawing/2014/main" id="{00000000-0008-0000-0000-000028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GB" sz="800" b="0" i="0" u="none" strike="noStrike" baseline="0">
                  <a:solidFill>
                    <a:srgbClr val="000000"/>
                  </a:solidFill>
                  <a:latin typeface="Segoe UI"/>
                  <a:cs typeface="Segoe UI"/>
                </a:rPr>
                <a:t>Basic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101600</xdr:colOff>
          <xdr:row>50</xdr:row>
          <xdr:rowOff>215900</xdr:rowOff>
        </xdr:from>
        <xdr:to>
          <xdr:col>2</xdr:col>
          <xdr:colOff>876300</xdr:colOff>
          <xdr:row>50</xdr:row>
          <xdr:rowOff>444500</xdr:rowOff>
        </xdr:to>
        <xdr:sp macro="" textlink="">
          <xdr:nvSpPr>
            <xdr:cNvPr id="1065" name="Option Button 41" hidden="1">
              <a:extLst>
                <a:ext uri="{63B3BB69-23CF-44E3-9099-C40C66FF867C}">
                  <a14:compatExt spid="_x0000_s1065"/>
                </a:ext>
                <a:ext uri="{FF2B5EF4-FFF2-40B4-BE49-F238E27FC236}">
                  <a16:creationId xmlns:a16="http://schemas.microsoft.com/office/drawing/2014/main" id="{00000000-0008-0000-0000-000029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GB" sz="800" b="0" i="0" u="none" strike="noStrike" baseline="0">
                  <a:solidFill>
                    <a:srgbClr val="000000"/>
                  </a:solidFill>
                  <a:latin typeface="Segoe UI"/>
                  <a:cs typeface="Segoe UI"/>
                </a:rPr>
                <a:t>Advanced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101600</xdr:colOff>
          <xdr:row>51</xdr:row>
          <xdr:rowOff>215900</xdr:rowOff>
        </xdr:from>
        <xdr:to>
          <xdr:col>2</xdr:col>
          <xdr:colOff>876300</xdr:colOff>
          <xdr:row>51</xdr:row>
          <xdr:rowOff>444500</xdr:rowOff>
        </xdr:to>
        <xdr:sp macro="" textlink="">
          <xdr:nvSpPr>
            <xdr:cNvPr id="1066" name="Option Button 42" hidden="1">
              <a:extLst>
                <a:ext uri="{63B3BB69-23CF-44E3-9099-C40C66FF867C}">
                  <a14:compatExt spid="_x0000_s1066"/>
                </a:ext>
                <a:ext uri="{FF2B5EF4-FFF2-40B4-BE49-F238E27FC236}">
                  <a16:creationId xmlns:a16="http://schemas.microsoft.com/office/drawing/2014/main" id="{00000000-0008-0000-0000-00002A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GB" sz="800" b="0" i="0" u="none" strike="noStrike" baseline="0">
                  <a:solidFill>
                    <a:srgbClr val="000000"/>
                  </a:solidFill>
                  <a:latin typeface="Segoe UI"/>
                  <a:cs typeface="Segoe UI"/>
                </a:rPr>
                <a:t>Managed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101600</xdr:colOff>
          <xdr:row>52</xdr:row>
          <xdr:rowOff>215900</xdr:rowOff>
        </xdr:from>
        <xdr:to>
          <xdr:col>2</xdr:col>
          <xdr:colOff>876300</xdr:colOff>
          <xdr:row>52</xdr:row>
          <xdr:rowOff>444500</xdr:rowOff>
        </xdr:to>
        <xdr:sp macro="" textlink="">
          <xdr:nvSpPr>
            <xdr:cNvPr id="1067" name="Option Button 43" hidden="1">
              <a:extLst>
                <a:ext uri="{63B3BB69-23CF-44E3-9099-C40C66FF867C}">
                  <a14:compatExt spid="_x0000_s1067"/>
                </a:ext>
                <a:ext uri="{FF2B5EF4-FFF2-40B4-BE49-F238E27FC236}">
                  <a16:creationId xmlns:a16="http://schemas.microsoft.com/office/drawing/2014/main" id="{00000000-0008-0000-0000-00002B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GB" sz="800" b="0" i="0" u="none" strike="noStrike" baseline="0">
                  <a:solidFill>
                    <a:srgbClr val="000000"/>
                  </a:solidFill>
                  <a:latin typeface="Segoe UI"/>
                  <a:cs typeface="Segoe UI"/>
                </a:rPr>
                <a:t>Optimized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46</xdr:row>
          <xdr:rowOff>0</xdr:rowOff>
        </xdr:from>
        <xdr:to>
          <xdr:col>7</xdr:col>
          <xdr:colOff>0</xdr:colOff>
          <xdr:row>53</xdr:row>
          <xdr:rowOff>0</xdr:rowOff>
        </xdr:to>
        <xdr:sp macro="" textlink="">
          <xdr:nvSpPr>
            <xdr:cNvPr id="1068" name="Group Box 44" hidden="1">
              <a:extLst>
                <a:ext uri="{63B3BB69-23CF-44E3-9099-C40C66FF867C}">
                  <a14:compatExt spid="_x0000_s1068"/>
                </a:ext>
                <a:ext uri="{FF2B5EF4-FFF2-40B4-BE49-F238E27FC236}">
                  <a16:creationId xmlns:a16="http://schemas.microsoft.com/office/drawing/2014/main" id="{00000000-0008-0000-0000-00002C0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101600</xdr:colOff>
          <xdr:row>48</xdr:row>
          <xdr:rowOff>139700</xdr:rowOff>
        </xdr:from>
        <xdr:to>
          <xdr:col>6</xdr:col>
          <xdr:colOff>838200</xdr:colOff>
          <xdr:row>48</xdr:row>
          <xdr:rowOff>546100</xdr:rowOff>
        </xdr:to>
        <xdr:sp macro="" textlink="">
          <xdr:nvSpPr>
            <xdr:cNvPr id="1069" name="Option Button 45" hidden="1">
              <a:extLst>
                <a:ext uri="{63B3BB69-23CF-44E3-9099-C40C66FF867C}">
                  <a14:compatExt spid="_x0000_s1069"/>
                </a:ext>
                <a:ext uri="{FF2B5EF4-FFF2-40B4-BE49-F238E27FC236}">
                  <a16:creationId xmlns:a16="http://schemas.microsoft.com/office/drawing/2014/main" id="{00000000-0008-0000-0000-00002D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GB" sz="800" b="0" i="0" u="none" strike="noStrike" baseline="0">
                  <a:solidFill>
                    <a:srgbClr val="000000"/>
                  </a:solidFill>
                  <a:latin typeface="Segoe UI"/>
                  <a:cs typeface="Segoe UI"/>
                </a:rPr>
                <a:t>Initial</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101600</xdr:colOff>
          <xdr:row>49</xdr:row>
          <xdr:rowOff>228600</xdr:rowOff>
        </xdr:from>
        <xdr:to>
          <xdr:col>6</xdr:col>
          <xdr:colOff>838200</xdr:colOff>
          <xdr:row>49</xdr:row>
          <xdr:rowOff>444500</xdr:rowOff>
        </xdr:to>
        <xdr:sp macro="" textlink="">
          <xdr:nvSpPr>
            <xdr:cNvPr id="1070" name="Option Button 46" hidden="1">
              <a:extLst>
                <a:ext uri="{63B3BB69-23CF-44E3-9099-C40C66FF867C}">
                  <a14:compatExt spid="_x0000_s1070"/>
                </a:ext>
                <a:ext uri="{FF2B5EF4-FFF2-40B4-BE49-F238E27FC236}">
                  <a16:creationId xmlns:a16="http://schemas.microsoft.com/office/drawing/2014/main" id="{00000000-0008-0000-0000-00002E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GB" sz="800" b="0" i="0" u="none" strike="noStrike" baseline="0">
                  <a:solidFill>
                    <a:srgbClr val="000000"/>
                  </a:solidFill>
                  <a:latin typeface="Segoe UI"/>
                  <a:cs typeface="Segoe UI"/>
                </a:rPr>
                <a:t>Basic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101600</xdr:colOff>
          <xdr:row>50</xdr:row>
          <xdr:rowOff>228600</xdr:rowOff>
        </xdr:from>
        <xdr:to>
          <xdr:col>6</xdr:col>
          <xdr:colOff>838200</xdr:colOff>
          <xdr:row>50</xdr:row>
          <xdr:rowOff>444500</xdr:rowOff>
        </xdr:to>
        <xdr:sp macro="" textlink="">
          <xdr:nvSpPr>
            <xdr:cNvPr id="1071" name="Option Button 47" hidden="1">
              <a:extLst>
                <a:ext uri="{63B3BB69-23CF-44E3-9099-C40C66FF867C}">
                  <a14:compatExt spid="_x0000_s1071"/>
                </a:ext>
                <a:ext uri="{FF2B5EF4-FFF2-40B4-BE49-F238E27FC236}">
                  <a16:creationId xmlns:a16="http://schemas.microsoft.com/office/drawing/2014/main" id="{00000000-0008-0000-0000-00002F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GB" sz="800" b="0" i="0" u="none" strike="noStrike" baseline="0">
                  <a:solidFill>
                    <a:srgbClr val="000000"/>
                  </a:solidFill>
                  <a:latin typeface="Segoe UI"/>
                  <a:cs typeface="Segoe UI"/>
                </a:rPr>
                <a:t>Advanced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101600</xdr:colOff>
          <xdr:row>51</xdr:row>
          <xdr:rowOff>228600</xdr:rowOff>
        </xdr:from>
        <xdr:to>
          <xdr:col>6</xdr:col>
          <xdr:colOff>838200</xdr:colOff>
          <xdr:row>51</xdr:row>
          <xdr:rowOff>444500</xdr:rowOff>
        </xdr:to>
        <xdr:sp macro="" textlink="">
          <xdr:nvSpPr>
            <xdr:cNvPr id="1072" name="Option Button 48" hidden="1">
              <a:extLst>
                <a:ext uri="{63B3BB69-23CF-44E3-9099-C40C66FF867C}">
                  <a14:compatExt spid="_x0000_s1072"/>
                </a:ext>
                <a:ext uri="{FF2B5EF4-FFF2-40B4-BE49-F238E27FC236}">
                  <a16:creationId xmlns:a16="http://schemas.microsoft.com/office/drawing/2014/main" id="{00000000-0008-0000-0000-000030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GB" sz="800" b="0" i="0" u="none" strike="noStrike" baseline="0">
                  <a:solidFill>
                    <a:srgbClr val="000000"/>
                  </a:solidFill>
                  <a:latin typeface="Segoe UI"/>
                  <a:cs typeface="Segoe UI"/>
                </a:rPr>
                <a:t>Managed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88900</xdr:colOff>
          <xdr:row>12</xdr:row>
          <xdr:rowOff>0</xdr:rowOff>
        </xdr:from>
        <xdr:to>
          <xdr:col>3</xdr:col>
          <xdr:colOff>0</xdr:colOff>
          <xdr:row>19</xdr:row>
          <xdr:rowOff>0</xdr:rowOff>
        </xdr:to>
        <xdr:sp macro="" textlink="">
          <xdr:nvSpPr>
            <xdr:cNvPr id="1074" name="Group Box 50" hidden="1">
              <a:extLst>
                <a:ext uri="{63B3BB69-23CF-44E3-9099-C40C66FF867C}">
                  <a14:compatExt spid="_x0000_s1074"/>
                </a:ext>
                <a:ext uri="{FF2B5EF4-FFF2-40B4-BE49-F238E27FC236}">
                  <a16:creationId xmlns:a16="http://schemas.microsoft.com/office/drawing/2014/main" id="{00000000-0008-0000-0000-0000320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101600</xdr:colOff>
          <xdr:row>14</xdr:row>
          <xdr:rowOff>177800</xdr:rowOff>
        </xdr:from>
        <xdr:to>
          <xdr:col>2</xdr:col>
          <xdr:colOff>749300</xdr:colOff>
          <xdr:row>14</xdr:row>
          <xdr:rowOff>482600</xdr:rowOff>
        </xdr:to>
        <xdr:sp macro="" textlink="">
          <xdr:nvSpPr>
            <xdr:cNvPr id="1075" name="Option Button 51" hidden="1">
              <a:extLst>
                <a:ext uri="{63B3BB69-23CF-44E3-9099-C40C66FF867C}">
                  <a14:compatExt spid="_x0000_s1075"/>
                </a:ext>
                <a:ext uri="{FF2B5EF4-FFF2-40B4-BE49-F238E27FC236}">
                  <a16:creationId xmlns:a16="http://schemas.microsoft.com/office/drawing/2014/main" id="{00000000-0008-0000-0000-000033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GB" sz="800" b="0" i="0" u="none" strike="noStrike" baseline="0">
                  <a:solidFill>
                    <a:srgbClr val="000000"/>
                  </a:solidFill>
                  <a:latin typeface="Segoe UI"/>
                  <a:cs typeface="Segoe UI"/>
                </a:rPr>
                <a:t>Initial</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101600</xdr:colOff>
          <xdr:row>15</xdr:row>
          <xdr:rowOff>215900</xdr:rowOff>
        </xdr:from>
        <xdr:to>
          <xdr:col>2</xdr:col>
          <xdr:colOff>749300</xdr:colOff>
          <xdr:row>15</xdr:row>
          <xdr:rowOff>444500</xdr:rowOff>
        </xdr:to>
        <xdr:sp macro="" textlink="">
          <xdr:nvSpPr>
            <xdr:cNvPr id="1076" name="Option Button 52" hidden="1">
              <a:extLst>
                <a:ext uri="{63B3BB69-23CF-44E3-9099-C40C66FF867C}">
                  <a14:compatExt spid="_x0000_s1076"/>
                </a:ext>
                <a:ext uri="{FF2B5EF4-FFF2-40B4-BE49-F238E27FC236}">
                  <a16:creationId xmlns:a16="http://schemas.microsoft.com/office/drawing/2014/main" id="{00000000-0008-0000-0000-000034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GB" sz="800" b="0" i="0" u="none" strike="noStrike" baseline="0">
                  <a:solidFill>
                    <a:srgbClr val="000000"/>
                  </a:solidFill>
                  <a:latin typeface="Segoe UI"/>
                  <a:cs typeface="Segoe UI"/>
                </a:rPr>
                <a:t>Basic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101600</xdr:colOff>
          <xdr:row>16</xdr:row>
          <xdr:rowOff>241300</xdr:rowOff>
        </xdr:from>
        <xdr:to>
          <xdr:col>2</xdr:col>
          <xdr:colOff>749300</xdr:colOff>
          <xdr:row>16</xdr:row>
          <xdr:rowOff>457200</xdr:rowOff>
        </xdr:to>
        <xdr:sp macro="" textlink="">
          <xdr:nvSpPr>
            <xdr:cNvPr id="1077" name="Option Button 53" hidden="1">
              <a:extLst>
                <a:ext uri="{63B3BB69-23CF-44E3-9099-C40C66FF867C}">
                  <a14:compatExt spid="_x0000_s1077"/>
                </a:ext>
                <a:ext uri="{FF2B5EF4-FFF2-40B4-BE49-F238E27FC236}">
                  <a16:creationId xmlns:a16="http://schemas.microsoft.com/office/drawing/2014/main" id="{00000000-0008-0000-0000-000035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GB" sz="800" b="0" i="0" u="none" strike="noStrike" baseline="0">
                  <a:solidFill>
                    <a:srgbClr val="000000"/>
                  </a:solidFill>
                  <a:latin typeface="Segoe UI"/>
                  <a:cs typeface="Segoe UI"/>
                </a:rPr>
                <a:t>Advanced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101600</xdr:colOff>
          <xdr:row>17</xdr:row>
          <xdr:rowOff>228600</xdr:rowOff>
        </xdr:from>
        <xdr:to>
          <xdr:col>2</xdr:col>
          <xdr:colOff>749300</xdr:colOff>
          <xdr:row>17</xdr:row>
          <xdr:rowOff>444500</xdr:rowOff>
        </xdr:to>
        <xdr:sp macro="" textlink="">
          <xdr:nvSpPr>
            <xdr:cNvPr id="1078" name="Option Button 54" hidden="1">
              <a:extLst>
                <a:ext uri="{63B3BB69-23CF-44E3-9099-C40C66FF867C}">
                  <a14:compatExt spid="_x0000_s1078"/>
                </a:ext>
                <a:ext uri="{FF2B5EF4-FFF2-40B4-BE49-F238E27FC236}">
                  <a16:creationId xmlns:a16="http://schemas.microsoft.com/office/drawing/2014/main" id="{00000000-0008-0000-0000-000036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GB" sz="800" b="0" i="0" u="none" strike="noStrike" baseline="0">
                  <a:solidFill>
                    <a:srgbClr val="000000"/>
                  </a:solidFill>
                  <a:latin typeface="Segoe UI"/>
                  <a:cs typeface="Segoe UI"/>
                </a:rPr>
                <a:t>Managed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101600</xdr:colOff>
          <xdr:row>18</xdr:row>
          <xdr:rowOff>228600</xdr:rowOff>
        </xdr:from>
        <xdr:to>
          <xdr:col>2</xdr:col>
          <xdr:colOff>749300</xdr:colOff>
          <xdr:row>18</xdr:row>
          <xdr:rowOff>444500</xdr:rowOff>
        </xdr:to>
        <xdr:sp macro="" textlink="">
          <xdr:nvSpPr>
            <xdr:cNvPr id="1079" name="Option Button 55" hidden="1">
              <a:extLst>
                <a:ext uri="{63B3BB69-23CF-44E3-9099-C40C66FF867C}">
                  <a14:compatExt spid="_x0000_s1079"/>
                </a:ext>
                <a:ext uri="{FF2B5EF4-FFF2-40B4-BE49-F238E27FC236}">
                  <a16:creationId xmlns:a16="http://schemas.microsoft.com/office/drawing/2014/main" id="{00000000-0008-0000-0000-000037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GB" sz="800" b="0" i="0" u="none" strike="noStrike" baseline="0">
                  <a:solidFill>
                    <a:srgbClr val="000000"/>
                  </a:solidFill>
                  <a:latin typeface="Segoe UI"/>
                  <a:cs typeface="Segoe UI"/>
                </a:rPr>
                <a:t>Optimized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88900</xdr:colOff>
          <xdr:row>12</xdr:row>
          <xdr:rowOff>0</xdr:rowOff>
        </xdr:from>
        <xdr:to>
          <xdr:col>7</xdr:col>
          <xdr:colOff>0</xdr:colOff>
          <xdr:row>19</xdr:row>
          <xdr:rowOff>0</xdr:rowOff>
        </xdr:to>
        <xdr:sp macro="" textlink="">
          <xdr:nvSpPr>
            <xdr:cNvPr id="1080" name="Group Box 56" hidden="1">
              <a:extLst>
                <a:ext uri="{63B3BB69-23CF-44E3-9099-C40C66FF867C}">
                  <a14:compatExt spid="_x0000_s1080"/>
                </a:ext>
                <a:ext uri="{FF2B5EF4-FFF2-40B4-BE49-F238E27FC236}">
                  <a16:creationId xmlns:a16="http://schemas.microsoft.com/office/drawing/2014/main" id="{00000000-0008-0000-0000-0000380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101600</xdr:colOff>
          <xdr:row>14</xdr:row>
          <xdr:rowOff>203200</xdr:rowOff>
        </xdr:from>
        <xdr:to>
          <xdr:col>6</xdr:col>
          <xdr:colOff>787400</xdr:colOff>
          <xdr:row>14</xdr:row>
          <xdr:rowOff>482600</xdr:rowOff>
        </xdr:to>
        <xdr:sp macro="" textlink="">
          <xdr:nvSpPr>
            <xdr:cNvPr id="1081" name="Option Button 57" hidden="1">
              <a:extLst>
                <a:ext uri="{63B3BB69-23CF-44E3-9099-C40C66FF867C}">
                  <a14:compatExt spid="_x0000_s1081"/>
                </a:ext>
                <a:ext uri="{FF2B5EF4-FFF2-40B4-BE49-F238E27FC236}">
                  <a16:creationId xmlns:a16="http://schemas.microsoft.com/office/drawing/2014/main" id="{00000000-0008-0000-0000-000039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GB" sz="800" b="0" i="0" u="none" strike="noStrike" baseline="0">
                  <a:solidFill>
                    <a:srgbClr val="000000"/>
                  </a:solidFill>
                  <a:latin typeface="Segoe UI"/>
                  <a:cs typeface="Segoe UI"/>
                </a:rPr>
                <a:t>Initial</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101600</xdr:colOff>
          <xdr:row>15</xdr:row>
          <xdr:rowOff>203200</xdr:rowOff>
        </xdr:from>
        <xdr:to>
          <xdr:col>6</xdr:col>
          <xdr:colOff>787400</xdr:colOff>
          <xdr:row>15</xdr:row>
          <xdr:rowOff>482600</xdr:rowOff>
        </xdr:to>
        <xdr:sp macro="" textlink="">
          <xdr:nvSpPr>
            <xdr:cNvPr id="1082" name="Option Button 58" hidden="1">
              <a:extLst>
                <a:ext uri="{63B3BB69-23CF-44E3-9099-C40C66FF867C}">
                  <a14:compatExt spid="_x0000_s1082"/>
                </a:ext>
                <a:ext uri="{FF2B5EF4-FFF2-40B4-BE49-F238E27FC236}">
                  <a16:creationId xmlns:a16="http://schemas.microsoft.com/office/drawing/2014/main" id="{00000000-0008-0000-0000-00003A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GB" sz="800" b="0" i="0" u="none" strike="noStrike" baseline="0">
                  <a:solidFill>
                    <a:srgbClr val="000000"/>
                  </a:solidFill>
                  <a:latin typeface="Segoe UI"/>
                  <a:cs typeface="Segoe UI"/>
                </a:rPr>
                <a:t>Basic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101600</xdr:colOff>
          <xdr:row>16</xdr:row>
          <xdr:rowOff>203200</xdr:rowOff>
        </xdr:from>
        <xdr:to>
          <xdr:col>6</xdr:col>
          <xdr:colOff>787400</xdr:colOff>
          <xdr:row>16</xdr:row>
          <xdr:rowOff>457200</xdr:rowOff>
        </xdr:to>
        <xdr:sp macro="" textlink="">
          <xdr:nvSpPr>
            <xdr:cNvPr id="1083" name="Option Button 59" hidden="1">
              <a:extLst>
                <a:ext uri="{63B3BB69-23CF-44E3-9099-C40C66FF867C}">
                  <a14:compatExt spid="_x0000_s1083"/>
                </a:ext>
                <a:ext uri="{FF2B5EF4-FFF2-40B4-BE49-F238E27FC236}">
                  <a16:creationId xmlns:a16="http://schemas.microsoft.com/office/drawing/2014/main" id="{00000000-0008-0000-0000-00003B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GB" sz="800" b="0" i="0" u="none" strike="noStrike" baseline="0">
                  <a:solidFill>
                    <a:srgbClr val="000000"/>
                  </a:solidFill>
                  <a:latin typeface="Segoe UI"/>
                  <a:cs typeface="Segoe UI"/>
                </a:rPr>
                <a:t>Advanced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101600</xdr:colOff>
          <xdr:row>17</xdr:row>
          <xdr:rowOff>203200</xdr:rowOff>
        </xdr:from>
        <xdr:to>
          <xdr:col>6</xdr:col>
          <xdr:colOff>787400</xdr:colOff>
          <xdr:row>17</xdr:row>
          <xdr:rowOff>469900</xdr:rowOff>
        </xdr:to>
        <xdr:sp macro="" textlink="">
          <xdr:nvSpPr>
            <xdr:cNvPr id="1084" name="Option Button 60" hidden="1">
              <a:extLst>
                <a:ext uri="{63B3BB69-23CF-44E3-9099-C40C66FF867C}">
                  <a14:compatExt spid="_x0000_s1084"/>
                </a:ext>
                <a:ext uri="{FF2B5EF4-FFF2-40B4-BE49-F238E27FC236}">
                  <a16:creationId xmlns:a16="http://schemas.microsoft.com/office/drawing/2014/main" id="{00000000-0008-0000-0000-00003C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GB" sz="800" b="0" i="0" u="none" strike="noStrike" baseline="0">
                  <a:solidFill>
                    <a:srgbClr val="000000"/>
                  </a:solidFill>
                  <a:latin typeface="Segoe UI"/>
                  <a:cs typeface="Segoe UI"/>
                </a:rPr>
                <a:t>Managed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101600</xdr:colOff>
          <xdr:row>18</xdr:row>
          <xdr:rowOff>203200</xdr:rowOff>
        </xdr:from>
        <xdr:to>
          <xdr:col>6</xdr:col>
          <xdr:colOff>787400</xdr:colOff>
          <xdr:row>18</xdr:row>
          <xdr:rowOff>469900</xdr:rowOff>
        </xdr:to>
        <xdr:sp macro="" textlink="">
          <xdr:nvSpPr>
            <xdr:cNvPr id="1085" name="Option Button 61" hidden="1">
              <a:extLst>
                <a:ext uri="{63B3BB69-23CF-44E3-9099-C40C66FF867C}">
                  <a14:compatExt spid="_x0000_s1085"/>
                </a:ext>
                <a:ext uri="{FF2B5EF4-FFF2-40B4-BE49-F238E27FC236}">
                  <a16:creationId xmlns:a16="http://schemas.microsoft.com/office/drawing/2014/main" id="{00000000-0008-0000-0000-00003D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GB" sz="800" b="0" i="0" u="none" strike="noStrike" baseline="0">
                  <a:solidFill>
                    <a:srgbClr val="000000"/>
                  </a:solidFill>
                  <a:latin typeface="Segoe UI"/>
                  <a:cs typeface="Segoe UI"/>
                </a:rPr>
                <a:t>Optimized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22</xdr:row>
          <xdr:rowOff>0</xdr:rowOff>
        </xdr:from>
        <xdr:to>
          <xdr:col>3</xdr:col>
          <xdr:colOff>0</xdr:colOff>
          <xdr:row>29</xdr:row>
          <xdr:rowOff>0</xdr:rowOff>
        </xdr:to>
        <xdr:sp macro="" textlink="">
          <xdr:nvSpPr>
            <xdr:cNvPr id="1086" name="Group Box 62" hidden="1">
              <a:extLst>
                <a:ext uri="{63B3BB69-23CF-44E3-9099-C40C66FF867C}">
                  <a14:compatExt spid="_x0000_s1086"/>
                </a:ext>
                <a:ext uri="{FF2B5EF4-FFF2-40B4-BE49-F238E27FC236}">
                  <a16:creationId xmlns:a16="http://schemas.microsoft.com/office/drawing/2014/main" id="{00000000-0008-0000-0000-00003E0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127000</xdr:colOff>
          <xdr:row>24</xdr:row>
          <xdr:rowOff>228600</xdr:rowOff>
        </xdr:from>
        <xdr:to>
          <xdr:col>2</xdr:col>
          <xdr:colOff>812800</xdr:colOff>
          <xdr:row>24</xdr:row>
          <xdr:rowOff>508000</xdr:rowOff>
        </xdr:to>
        <xdr:sp macro="" textlink="">
          <xdr:nvSpPr>
            <xdr:cNvPr id="1087" name="Option Button 63" hidden="1">
              <a:extLst>
                <a:ext uri="{63B3BB69-23CF-44E3-9099-C40C66FF867C}">
                  <a14:compatExt spid="_x0000_s1087"/>
                </a:ext>
                <a:ext uri="{FF2B5EF4-FFF2-40B4-BE49-F238E27FC236}">
                  <a16:creationId xmlns:a16="http://schemas.microsoft.com/office/drawing/2014/main" id="{00000000-0008-0000-0000-00003F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GB" sz="800" b="0" i="0" u="none" strike="noStrike" baseline="0">
                  <a:solidFill>
                    <a:srgbClr val="000000"/>
                  </a:solidFill>
                  <a:latin typeface="Segoe UI"/>
                  <a:cs typeface="Segoe UI"/>
                </a:rPr>
                <a:t>Initial</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127000</xdr:colOff>
          <xdr:row>25</xdr:row>
          <xdr:rowOff>228600</xdr:rowOff>
        </xdr:from>
        <xdr:to>
          <xdr:col>2</xdr:col>
          <xdr:colOff>812800</xdr:colOff>
          <xdr:row>25</xdr:row>
          <xdr:rowOff>444500</xdr:rowOff>
        </xdr:to>
        <xdr:sp macro="" textlink="">
          <xdr:nvSpPr>
            <xdr:cNvPr id="1088" name="Option Button 64" hidden="1">
              <a:extLst>
                <a:ext uri="{63B3BB69-23CF-44E3-9099-C40C66FF867C}">
                  <a14:compatExt spid="_x0000_s1088"/>
                </a:ext>
                <a:ext uri="{FF2B5EF4-FFF2-40B4-BE49-F238E27FC236}">
                  <a16:creationId xmlns:a16="http://schemas.microsoft.com/office/drawing/2014/main" id="{00000000-0008-0000-0000-000040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GB" sz="800" b="0" i="0" u="none" strike="noStrike" baseline="0">
                  <a:solidFill>
                    <a:srgbClr val="000000"/>
                  </a:solidFill>
                  <a:latin typeface="Segoe UI"/>
                  <a:cs typeface="Segoe UI"/>
                </a:rPr>
                <a:t>Basic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127000</xdr:colOff>
          <xdr:row>26</xdr:row>
          <xdr:rowOff>228600</xdr:rowOff>
        </xdr:from>
        <xdr:to>
          <xdr:col>2</xdr:col>
          <xdr:colOff>812800</xdr:colOff>
          <xdr:row>26</xdr:row>
          <xdr:rowOff>444500</xdr:rowOff>
        </xdr:to>
        <xdr:sp macro="" textlink="">
          <xdr:nvSpPr>
            <xdr:cNvPr id="1089" name="Option Button 65" hidden="1">
              <a:extLst>
                <a:ext uri="{63B3BB69-23CF-44E3-9099-C40C66FF867C}">
                  <a14:compatExt spid="_x0000_s1089"/>
                </a:ext>
                <a:ext uri="{FF2B5EF4-FFF2-40B4-BE49-F238E27FC236}">
                  <a16:creationId xmlns:a16="http://schemas.microsoft.com/office/drawing/2014/main" id="{00000000-0008-0000-0000-000041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GB" sz="800" b="0" i="0" u="none" strike="noStrike" baseline="0">
                  <a:solidFill>
                    <a:srgbClr val="000000"/>
                  </a:solidFill>
                  <a:latin typeface="Segoe UI"/>
                  <a:cs typeface="Segoe UI"/>
                </a:rPr>
                <a:t>Advanced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127000</xdr:colOff>
          <xdr:row>27</xdr:row>
          <xdr:rowOff>228600</xdr:rowOff>
        </xdr:from>
        <xdr:to>
          <xdr:col>2</xdr:col>
          <xdr:colOff>812800</xdr:colOff>
          <xdr:row>27</xdr:row>
          <xdr:rowOff>444500</xdr:rowOff>
        </xdr:to>
        <xdr:sp macro="" textlink="">
          <xdr:nvSpPr>
            <xdr:cNvPr id="1090" name="Option Button 66" hidden="1">
              <a:extLst>
                <a:ext uri="{63B3BB69-23CF-44E3-9099-C40C66FF867C}">
                  <a14:compatExt spid="_x0000_s1090"/>
                </a:ext>
                <a:ext uri="{FF2B5EF4-FFF2-40B4-BE49-F238E27FC236}">
                  <a16:creationId xmlns:a16="http://schemas.microsoft.com/office/drawing/2014/main" id="{00000000-0008-0000-0000-000042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GB" sz="800" b="0" i="0" u="none" strike="noStrike" baseline="0">
                  <a:solidFill>
                    <a:srgbClr val="000000"/>
                  </a:solidFill>
                  <a:latin typeface="Segoe UI"/>
                  <a:cs typeface="Segoe UI"/>
                </a:rPr>
                <a:t>Managed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127000</xdr:colOff>
          <xdr:row>28</xdr:row>
          <xdr:rowOff>228600</xdr:rowOff>
        </xdr:from>
        <xdr:to>
          <xdr:col>2</xdr:col>
          <xdr:colOff>812800</xdr:colOff>
          <xdr:row>28</xdr:row>
          <xdr:rowOff>444500</xdr:rowOff>
        </xdr:to>
        <xdr:sp macro="" textlink="">
          <xdr:nvSpPr>
            <xdr:cNvPr id="1091" name="Option Button 67" hidden="1">
              <a:extLst>
                <a:ext uri="{63B3BB69-23CF-44E3-9099-C40C66FF867C}">
                  <a14:compatExt spid="_x0000_s1091"/>
                </a:ext>
                <a:ext uri="{FF2B5EF4-FFF2-40B4-BE49-F238E27FC236}">
                  <a16:creationId xmlns:a16="http://schemas.microsoft.com/office/drawing/2014/main" id="{00000000-0008-0000-0000-000043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GB" sz="800" b="0" i="0" u="none" strike="noStrike" baseline="0">
                  <a:solidFill>
                    <a:srgbClr val="000000"/>
                  </a:solidFill>
                  <a:latin typeface="Segoe UI"/>
                  <a:cs typeface="Segoe UI"/>
                </a:rPr>
                <a:t>Optimized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22</xdr:row>
          <xdr:rowOff>0</xdr:rowOff>
        </xdr:from>
        <xdr:to>
          <xdr:col>7</xdr:col>
          <xdr:colOff>0</xdr:colOff>
          <xdr:row>29</xdr:row>
          <xdr:rowOff>0</xdr:rowOff>
        </xdr:to>
        <xdr:sp macro="" textlink="">
          <xdr:nvSpPr>
            <xdr:cNvPr id="1092" name="Group Box 68" hidden="1">
              <a:extLst>
                <a:ext uri="{63B3BB69-23CF-44E3-9099-C40C66FF867C}">
                  <a14:compatExt spid="_x0000_s1092"/>
                </a:ext>
                <a:ext uri="{FF2B5EF4-FFF2-40B4-BE49-F238E27FC236}">
                  <a16:creationId xmlns:a16="http://schemas.microsoft.com/office/drawing/2014/main" id="{00000000-0008-0000-0000-0000440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114300</xdr:colOff>
          <xdr:row>24</xdr:row>
          <xdr:rowOff>215900</xdr:rowOff>
        </xdr:from>
        <xdr:to>
          <xdr:col>6</xdr:col>
          <xdr:colOff>774700</xdr:colOff>
          <xdr:row>24</xdr:row>
          <xdr:rowOff>508000</xdr:rowOff>
        </xdr:to>
        <xdr:sp macro="" textlink="">
          <xdr:nvSpPr>
            <xdr:cNvPr id="1093" name="Option Button 69" hidden="1">
              <a:extLst>
                <a:ext uri="{63B3BB69-23CF-44E3-9099-C40C66FF867C}">
                  <a14:compatExt spid="_x0000_s1093"/>
                </a:ext>
                <a:ext uri="{FF2B5EF4-FFF2-40B4-BE49-F238E27FC236}">
                  <a16:creationId xmlns:a16="http://schemas.microsoft.com/office/drawing/2014/main" id="{00000000-0008-0000-0000-000045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GB" sz="800" b="0" i="0" u="none" strike="noStrike" baseline="0">
                  <a:solidFill>
                    <a:srgbClr val="000000"/>
                  </a:solidFill>
                  <a:latin typeface="Segoe UI"/>
                  <a:cs typeface="Segoe UI"/>
                </a:rPr>
                <a:t>Initial</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114300</xdr:colOff>
          <xdr:row>25</xdr:row>
          <xdr:rowOff>215900</xdr:rowOff>
        </xdr:from>
        <xdr:to>
          <xdr:col>6</xdr:col>
          <xdr:colOff>774700</xdr:colOff>
          <xdr:row>25</xdr:row>
          <xdr:rowOff>444500</xdr:rowOff>
        </xdr:to>
        <xdr:sp macro="" textlink="">
          <xdr:nvSpPr>
            <xdr:cNvPr id="1094" name="Option Button 70" hidden="1">
              <a:extLst>
                <a:ext uri="{63B3BB69-23CF-44E3-9099-C40C66FF867C}">
                  <a14:compatExt spid="_x0000_s1094"/>
                </a:ext>
                <a:ext uri="{FF2B5EF4-FFF2-40B4-BE49-F238E27FC236}">
                  <a16:creationId xmlns:a16="http://schemas.microsoft.com/office/drawing/2014/main" id="{00000000-0008-0000-0000-000046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GB" sz="800" b="0" i="0" u="none" strike="noStrike" baseline="0">
                  <a:solidFill>
                    <a:srgbClr val="000000"/>
                  </a:solidFill>
                  <a:latin typeface="Segoe UI"/>
                  <a:cs typeface="Segoe UI"/>
                </a:rPr>
                <a:t>Basic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114300</xdr:colOff>
          <xdr:row>26</xdr:row>
          <xdr:rowOff>215900</xdr:rowOff>
        </xdr:from>
        <xdr:to>
          <xdr:col>6</xdr:col>
          <xdr:colOff>774700</xdr:colOff>
          <xdr:row>26</xdr:row>
          <xdr:rowOff>444500</xdr:rowOff>
        </xdr:to>
        <xdr:sp macro="" textlink="">
          <xdr:nvSpPr>
            <xdr:cNvPr id="1095" name="Option Button 71" hidden="1">
              <a:extLst>
                <a:ext uri="{63B3BB69-23CF-44E3-9099-C40C66FF867C}">
                  <a14:compatExt spid="_x0000_s1095"/>
                </a:ext>
                <a:ext uri="{FF2B5EF4-FFF2-40B4-BE49-F238E27FC236}">
                  <a16:creationId xmlns:a16="http://schemas.microsoft.com/office/drawing/2014/main" id="{00000000-0008-0000-0000-000047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GB" sz="800" b="0" i="0" u="none" strike="noStrike" baseline="0">
                  <a:solidFill>
                    <a:srgbClr val="000000"/>
                  </a:solidFill>
                  <a:latin typeface="Segoe UI"/>
                  <a:cs typeface="Segoe UI"/>
                </a:rPr>
                <a:t>Advanced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114300</xdr:colOff>
          <xdr:row>27</xdr:row>
          <xdr:rowOff>215900</xdr:rowOff>
        </xdr:from>
        <xdr:to>
          <xdr:col>6</xdr:col>
          <xdr:colOff>774700</xdr:colOff>
          <xdr:row>27</xdr:row>
          <xdr:rowOff>444500</xdr:rowOff>
        </xdr:to>
        <xdr:sp macro="" textlink="">
          <xdr:nvSpPr>
            <xdr:cNvPr id="1096" name="Option Button 72" hidden="1">
              <a:extLst>
                <a:ext uri="{63B3BB69-23CF-44E3-9099-C40C66FF867C}">
                  <a14:compatExt spid="_x0000_s1096"/>
                </a:ext>
                <a:ext uri="{FF2B5EF4-FFF2-40B4-BE49-F238E27FC236}">
                  <a16:creationId xmlns:a16="http://schemas.microsoft.com/office/drawing/2014/main" id="{00000000-0008-0000-0000-000048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GB" sz="800" b="0" i="0" u="none" strike="noStrike" baseline="0">
                  <a:solidFill>
                    <a:srgbClr val="000000"/>
                  </a:solidFill>
                  <a:latin typeface="Segoe UI"/>
                  <a:cs typeface="Segoe UI"/>
                </a:rPr>
                <a:t>Managed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114300</xdr:colOff>
          <xdr:row>28</xdr:row>
          <xdr:rowOff>215900</xdr:rowOff>
        </xdr:from>
        <xdr:to>
          <xdr:col>6</xdr:col>
          <xdr:colOff>774700</xdr:colOff>
          <xdr:row>28</xdr:row>
          <xdr:rowOff>444500</xdr:rowOff>
        </xdr:to>
        <xdr:sp macro="" textlink="">
          <xdr:nvSpPr>
            <xdr:cNvPr id="1097" name="Option Button 73" hidden="1">
              <a:extLst>
                <a:ext uri="{63B3BB69-23CF-44E3-9099-C40C66FF867C}">
                  <a14:compatExt spid="_x0000_s1097"/>
                </a:ext>
                <a:ext uri="{FF2B5EF4-FFF2-40B4-BE49-F238E27FC236}">
                  <a16:creationId xmlns:a16="http://schemas.microsoft.com/office/drawing/2014/main" id="{00000000-0008-0000-0000-000049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GB" sz="800" b="0" i="0" u="none" strike="noStrike" baseline="0">
                  <a:solidFill>
                    <a:srgbClr val="000000"/>
                  </a:solidFill>
                  <a:latin typeface="Segoe UI"/>
                  <a:cs typeface="Segoe UI"/>
                </a:rPr>
                <a:t>Optimized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88900</xdr:colOff>
          <xdr:row>60</xdr:row>
          <xdr:rowOff>0</xdr:rowOff>
        </xdr:from>
        <xdr:to>
          <xdr:col>3</xdr:col>
          <xdr:colOff>0</xdr:colOff>
          <xdr:row>67</xdr:row>
          <xdr:rowOff>0</xdr:rowOff>
        </xdr:to>
        <xdr:sp macro="" textlink="">
          <xdr:nvSpPr>
            <xdr:cNvPr id="1098" name="Group Box 74" hidden="1">
              <a:extLst>
                <a:ext uri="{63B3BB69-23CF-44E3-9099-C40C66FF867C}">
                  <a14:compatExt spid="_x0000_s1098"/>
                </a:ext>
                <a:ext uri="{FF2B5EF4-FFF2-40B4-BE49-F238E27FC236}">
                  <a16:creationId xmlns:a16="http://schemas.microsoft.com/office/drawing/2014/main" id="{00000000-0008-0000-0000-00004A0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76200</xdr:colOff>
          <xdr:row>62</xdr:row>
          <xdr:rowOff>203200</xdr:rowOff>
        </xdr:from>
        <xdr:to>
          <xdr:col>2</xdr:col>
          <xdr:colOff>825500</xdr:colOff>
          <xdr:row>62</xdr:row>
          <xdr:rowOff>558800</xdr:rowOff>
        </xdr:to>
        <xdr:sp macro="" textlink="">
          <xdr:nvSpPr>
            <xdr:cNvPr id="1099" name="Option Button 75" hidden="1">
              <a:extLst>
                <a:ext uri="{63B3BB69-23CF-44E3-9099-C40C66FF867C}">
                  <a14:compatExt spid="_x0000_s1099"/>
                </a:ext>
                <a:ext uri="{FF2B5EF4-FFF2-40B4-BE49-F238E27FC236}">
                  <a16:creationId xmlns:a16="http://schemas.microsoft.com/office/drawing/2014/main" id="{00000000-0008-0000-0000-00004B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GB" sz="800" b="0" i="0" u="none" strike="noStrike" baseline="0">
                  <a:solidFill>
                    <a:srgbClr val="000000"/>
                  </a:solidFill>
                  <a:latin typeface="Segoe UI"/>
                  <a:cs typeface="Segoe UI"/>
                </a:rPr>
                <a:t>Initial</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76200</xdr:colOff>
          <xdr:row>63</xdr:row>
          <xdr:rowOff>279400</xdr:rowOff>
        </xdr:from>
        <xdr:to>
          <xdr:col>2</xdr:col>
          <xdr:colOff>825500</xdr:colOff>
          <xdr:row>63</xdr:row>
          <xdr:rowOff>495300</xdr:rowOff>
        </xdr:to>
        <xdr:sp macro="" textlink="">
          <xdr:nvSpPr>
            <xdr:cNvPr id="1100" name="Option Button 76" hidden="1">
              <a:extLst>
                <a:ext uri="{63B3BB69-23CF-44E3-9099-C40C66FF867C}">
                  <a14:compatExt spid="_x0000_s1100"/>
                </a:ext>
                <a:ext uri="{FF2B5EF4-FFF2-40B4-BE49-F238E27FC236}">
                  <a16:creationId xmlns:a16="http://schemas.microsoft.com/office/drawing/2014/main" id="{00000000-0008-0000-0000-00004C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GB" sz="800" b="0" i="0" u="none" strike="noStrike" baseline="0">
                  <a:solidFill>
                    <a:srgbClr val="000000"/>
                  </a:solidFill>
                  <a:latin typeface="Segoe UI"/>
                  <a:cs typeface="Segoe UI"/>
                </a:rPr>
                <a:t>Basic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76200</xdr:colOff>
          <xdr:row>64</xdr:row>
          <xdr:rowOff>279400</xdr:rowOff>
        </xdr:from>
        <xdr:to>
          <xdr:col>2</xdr:col>
          <xdr:colOff>825500</xdr:colOff>
          <xdr:row>64</xdr:row>
          <xdr:rowOff>495300</xdr:rowOff>
        </xdr:to>
        <xdr:sp macro="" textlink="">
          <xdr:nvSpPr>
            <xdr:cNvPr id="1101" name="Option Button 77" hidden="1">
              <a:extLst>
                <a:ext uri="{63B3BB69-23CF-44E3-9099-C40C66FF867C}">
                  <a14:compatExt spid="_x0000_s1101"/>
                </a:ext>
                <a:ext uri="{FF2B5EF4-FFF2-40B4-BE49-F238E27FC236}">
                  <a16:creationId xmlns:a16="http://schemas.microsoft.com/office/drawing/2014/main" id="{00000000-0008-0000-0000-00004D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GB" sz="800" b="0" i="0" u="none" strike="noStrike" baseline="0">
                  <a:solidFill>
                    <a:srgbClr val="000000"/>
                  </a:solidFill>
                  <a:latin typeface="Segoe UI"/>
                  <a:cs typeface="Segoe UI"/>
                </a:rPr>
                <a:t>Advanced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76200</xdr:colOff>
          <xdr:row>65</xdr:row>
          <xdr:rowOff>279400</xdr:rowOff>
        </xdr:from>
        <xdr:to>
          <xdr:col>2</xdr:col>
          <xdr:colOff>825500</xdr:colOff>
          <xdr:row>65</xdr:row>
          <xdr:rowOff>495300</xdr:rowOff>
        </xdr:to>
        <xdr:sp macro="" textlink="">
          <xdr:nvSpPr>
            <xdr:cNvPr id="1102" name="Option Button 78" hidden="1">
              <a:extLst>
                <a:ext uri="{63B3BB69-23CF-44E3-9099-C40C66FF867C}">
                  <a14:compatExt spid="_x0000_s1102"/>
                </a:ext>
                <a:ext uri="{FF2B5EF4-FFF2-40B4-BE49-F238E27FC236}">
                  <a16:creationId xmlns:a16="http://schemas.microsoft.com/office/drawing/2014/main" id="{00000000-0008-0000-0000-00004E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GB" sz="800" b="0" i="0" u="none" strike="noStrike" baseline="0">
                  <a:solidFill>
                    <a:srgbClr val="000000"/>
                  </a:solidFill>
                  <a:latin typeface="Segoe UI"/>
                  <a:cs typeface="Segoe UI"/>
                </a:rPr>
                <a:t>Managed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76200</xdr:colOff>
          <xdr:row>66</xdr:row>
          <xdr:rowOff>279400</xdr:rowOff>
        </xdr:from>
        <xdr:to>
          <xdr:col>2</xdr:col>
          <xdr:colOff>825500</xdr:colOff>
          <xdr:row>66</xdr:row>
          <xdr:rowOff>495300</xdr:rowOff>
        </xdr:to>
        <xdr:sp macro="" textlink="">
          <xdr:nvSpPr>
            <xdr:cNvPr id="1103" name="Option Button 79" hidden="1">
              <a:extLst>
                <a:ext uri="{63B3BB69-23CF-44E3-9099-C40C66FF867C}">
                  <a14:compatExt spid="_x0000_s1103"/>
                </a:ext>
                <a:ext uri="{FF2B5EF4-FFF2-40B4-BE49-F238E27FC236}">
                  <a16:creationId xmlns:a16="http://schemas.microsoft.com/office/drawing/2014/main" id="{00000000-0008-0000-0000-00004F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GB" sz="800" b="0" i="0" u="none" strike="noStrike" baseline="0">
                  <a:solidFill>
                    <a:srgbClr val="000000"/>
                  </a:solidFill>
                  <a:latin typeface="Segoe UI"/>
                  <a:cs typeface="Segoe UI"/>
                </a:rPr>
                <a:t>Optimized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88900</xdr:colOff>
          <xdr:row>60</xdr:row>
          <xdr:rowOff>0</xdr:rowOff>
        </xdr:from>
        <xdr:to>
          <xdr:col>7</xdr:col>
          <xdr:colOff>0</xdr:colOff>
          <xdr:row>67</xdr:row>
          <xdr:rowOff>0</xdr:rowOff>
        </xdr:to>
        <xdr:sp macro="" textlink="">
          <xdr:nvSpPr>
            <xdr:cNvPr id="1104" name="Group Box 80" hidden="1">
              <a:extLst>
                <a:ext uri="{63B3BB69-23CF-44E3-9099-C40C66FF867C}">
                  <a14:compatExt spid="_x0000_s1104"/>
                </a:ext>
                <a:ext uri="{FF2B5EF4-FFF2-40B4-BE49-F238E27FC236}">
                  <a16:creationId xmlns:a16="http://schemas.microsoft.com/office/drawing/2014/main" id="{00000000-0008-0000-0000-0000500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88900</xdr:colOff>
          <xdr:row>62</xdr:row>
          <xdr:rowOff>215900</xdr:rowOff>
        </xdr:from>
        <xdr:to>
          <xdr:col>6</xdr:col>
          <xdr:colOff>787400</xdr:colOff>
          <xdr:row>62</xdr:row>
          <xdr:rowOff>558800</xdr:rowOff>
        </xdr:to>
        <xdr:sp macro="" textlink="">
          <xdr:nvSpPr>
            <xdr:cNvPr id="1105" name="Option Button 81" hidden="1">
              <a:extLst>
                <a:ext uri="{63B3BB69-23CF-44E3-9099-C40C66FF867C}">
                  <a14:compatExt spid="_x0000_s1105"/>
                </a:ext>
                <a:ext uri="{FF2B5EF4-FFF2-40B4-BE49-F238E27FC236}">
                  <a16:creationId xmlns:a16="http://schemas.microsoft.com/office/drawing/2014/main" id="{00000000-0008-0000-0000-000051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GB" sz="800" b="0" i="0" u="none" strike="noStrike" baseline="0">
                  <a:solidFill>
                    <a:srgbClr val="000000"/>
                  </a:solidFill>
                  <a:latin typeface="Segoe UI"/>
                  <a:cs typeface="Segoe UI"/>
                </a:rPr>
                <a:t>Initial</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88900</xdr:colOff>
          <xdr:row>63</xdr:row>
          <xdr:rowOff>266700</xdr:rowOff>
        </xdr:from>
        <xdr:to>
          <xdr:col>6</xdr:col>
          <xdr:colOff>787400</xdr:colOff>
          <xdr:row>63</xdr:row>
          <xdr:rowOff>482600</xdr:rowOff>
        </xdr:to>
        <xdr:sp macro="" textlink="">
          <xdr:nvSpPr>
            <xdr:cNvPr id="1106" name="Option Button 82" hidden="1">
              <a:extLst>
                <a:ext uri="{63B3BB69-23CF-44E3-9099-C40C66FF867C}">
                  <a14:compatExt spid="_x0000_s1106"/>
                </a:ext>
                <a:ext uri="{FF2B5EF4-FFF2-40B4-BE49-F238E27FC236}">
                  <a16:creationId xmlns:a16="http://schemas.microsoft.com/office/drawing/2014/main" id="{00000000-0008-0000-0000-000052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GB" sz="800" b="0" i="0" u="none" strike="noStrike" baseline="0">
                  <a:solidFill>
                    <a:srgbClr val="000000"/>
                  </a:solidFill>
                  <a:latin typeface="Segoe UI"/>
                  <a:cs typeface="Segoe UI"/>
                </a:rPr>
                <a:t>Basic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88900</xdr:colOff>
          <xdr:row>64</xdr:row>
          <xdr:rowOff>266700</xdr:rowOff>
        </xdr:from>
        <xdr:to>
          <xdr:col>6</xdr:col>
          <xdr:colOff>787400</xdr:colOff>
          <xdr:row>64</xdr:row>
          <xdr:rowOff>482600</xdr:rowOff>
        </xdr:to>
        <xdr:sp macro="" textlink="">
          <xdr:nvSpPr>
            <xdr:cNvPr id="1107" name="Option Button 83" hidden="1">
              <a:extLst>
                <a:ext uri="{63B3BB69-23CF-44E3-9099-C40C66FF867C}">
                  <a14:compatExt spid="_x0000_s1107"/>
                </a:ext>
                <a:ext uri="{FF2B5EF4-FFF2-40B4-BE49-F238E27FC236}">
                  <a16:creationId xmlns:a16="http://schemas.microsoft.com/office/drawing/2014/main" id="{00000000-0008-0000-0000-000053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GB" sz="800" b="0" i="0" u="none" strike="noStrike" baseline="0">
                  <a:solidFill>
                    <a:srgbClr val="000000"/>
                  </a:solidFill>
                  <a:latin typeface="Segoe UI"/>
                  <a:cs typeface="Segoe UI"/>
                </a:rPr>
                <a:t>Advanced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88900</xdr:colOff>
          <xdr:row>65</xdr:row>
          <xdr:rowOff>266700</xdr:rowOff>
        </xdr:from>
        <xdr:to>
          <xdr:col>6</xdr:col>
          <xdr:colOff>787400</xdr:colOff>
          <xdr:row>65</xdr:row>
          <xdr:rowOff>482600</xdr:rowOff>
        </xdr:to>
        <xdr:sp macro="" textlink="">
          <xdr:nvSpPr>
            <xdr:cNvPr id="1108" name="Option Button 84" hidden="1">
              <a:extLst>
                <a:ext uri="{63B3BB69-23CF-44E3-9099-C40C66FF867C}">
                  <a14:compatExt spid="_x0000_s1108"/>
                </a:ext>
                <a:ext uri="{FF2B5EF4-FFF2-40B4-BE49-F238E27FC236}">
                  <a16:creationId xmlns:a16="http://schemas.microsoft.com/office/drawing/2014/main" id="{00000000-0008-0000-0000-000054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GB" sz="800" b="0" i="0" u="none" strike="noStrike" baseline="0">
                  <a:solidFill>
                    <a:srgbClr val="000000"/>
                  </a:solidFill>
                  <a:latin typeface="Segoe UI"/>
                  <a:cs typeface="Segoe UI"/>
                </a:rPr>
                <a:t>Managed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88900</xdr:colOff>
          <xdr:row>66</xdr:row>
          <xdr:rowOff>266700</xdr:rowOff>
        </xdr:from>
        <xdr:to>
          <xdr:col>6</xdr:col>
          <xdr:colOff>787400</xdr:colOff>
          <xdr:row>66</xdr:row>
          <xdr:rowOff>482600</xdr:rowOff>
        </xdr:to>
        <xdr:sp macro="" textlink="">
          <xdr:nvSpPr>
            <xdr:cNvPr id="1109" name="Option Button 85" hidden="1">
              <a:extLst>
                <a:ext uri="{63B3BB69-23CF-44E3-9099-C40C66FF867C}">
                  <a14:compatExt spid="_x0000_s1109"/>
                </a:ext>
                <a:ext uri="{FF2B5EF4-FFF2-40B4-BE49-F238E27FC236}">
                  <a16:creationId xmlns:a16="http://schemas.microsoft.com/office/drawing/2014/main" id="{00000000-0008-0000-0000-000055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GB" sz="800" b="0" i="0" u="none" strike="noStrike" baseline="0">
                  <a:solidFill>
                    <a:srgbClr val="000000"/>
                  </a:solidFill>
                  <a:latin typeface="Segoe UI"/>
                  <a:cs typeface="Segoe UI"/>
                </a:rPr>
                <a:t>Optimized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70</xdr:row>
          <xdr:rowOff>0</xdr:rowOff>
        </xdr:from>
        <xdr:to>
          <xdr:col>3</xdr:col>
          <xdr:colOff>0</xdr:colOff>
          <xdr:row>77</xdr:row>
          <xdr:rowOff>0</xdr:rowOff>
        </xdr:to>
        <xdr:sp macro="" textlink="">
          <xdr:nvSpPr>
            <xdr:cNvPr id="1110" name="Group Box 86" hidden="1">
              <a:extLst>
                <a:ext uri="{63B3BB69-23CF-44E3-9099-C40C66FF867C}">
                  <a14:compatExt spid="_x0000_s1110"/>
                </a:ext>
                <a:ext uri="{FF2B5EF4-FFF2-40B4-BE49-F238E27FC236}">
                  <a16:creationId xmlns:a16="http://schemas.microsoft.com/office/drawing/2014/main" id="{00000000-0008-0000-0000-0000560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76200</xdr:colOff>
          <xdr:row>72</xdr:row>
          <xdr:rowOff>139700</xdr:rowOff>
        </xdr:from>
        <xdr:to>
          <xdr:col>2</xdr:col>
          <xdr:colOff>711200</xdr:colOff>
          <xdr:row>72</xdr:row>
          <xdr:rowOff>609600</xdr:rowOff>
        </xdr:to>
        <xdr:sp macro="" textlink="">
          <xdr:nvSpPr>
            <xdr:cNvPr id="1111" name="Option Button 87" hidden="1">
              <a:extLst>
                <a:ext uri="{63B3BB69-23CF-44E3-9099-C40C66FF867C}">
                  <a14:compatExt spid="_x0000_s1111"/>
                </a:ext>
                <a:ext uri="{FF2B5EF4-FFF2-40B4-BE49-F238E27FC236}">
                  <a16:creationId xmlns:a16="http://schemas.microsoft.com/office/drawing/2014/main" id="{00000000-0008-0000-0000-000057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GB" sz="800" b="0" i="0" u="none" strike="noStrike" baseline="0">
                  <a:solidFill>
                    <a:srgbClr val="000000"/>
                  </a:solidFill>
                  <a:latin typeface="Segoe UI"/>
                  <a:cs typeface="Segoe UI"/>
                </a:rPr>
                <a:t>Initial</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76200</xdr:colOff>
          <xdr:row>73</xdr:row>
          <xdr:rowOff>228600</xdr:rowOff>
        </xdr:from>
        <xdr:to>
          <xdr:col>2</xdr:col>
          <xdr:colOff>711200</xdr:colOff>
          <xdr:row>73</xdr:row>
          <xdr:rowOff>520700</xdr:rowOff>
        </xdr:to>
        <xdr:sp macro="" textlink="">
          <xdr:nvSpPr>
            <xdr:cNvPr id="1112" name="Option Button 88" hidden="1">
              <a:extLst>
                <a:ext uri="{63B3BB69-23CF-44E3-9099-C40C66FF867C}">
                  <a14:compatExt spid="_x0000_s1112"/>
                </a:ext>
                <a:ext uri="{FF2B5EF4-FFF2-40B4-BE49-F238E27FC236}">
                  <a16:creationId xmlns:a16="http://schemas.microsoft.com/office/drawing/2014/main" id="{00000000-0008-0000-0000-000058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GB" sz="800" b="0" i="0" u="none" strike="noStrike" baseline="0">
                  <a:solidFill>
                    <a:srgbClr val="000000"/>
                  </a:solidFill>
                  <a:latin typeface="Segoe UI"/>
                  <a:cs typeface="Segoe UI"/>
                </a:rPr>
                <a:t>Basic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76200</xdr:colOff>
          <xdr:row>74</xdr:row>
          <xdr:rowOff>241300</xdr:rowOff>
        </xdr:from>
        <xdr:to>
          <xdr:col>2</xdr:col>
          <xdr:colOff>711200</xdr:colOff>
          <xdr:row>74</xdr:row>
          <xdr:rowOff>520700</xdr:rowOff>
        </xdr:to>
        <xdr:sp macro="" textlink="">
          <xdr:nvSpPr>
            <xdr:cNvPr id="1113" name="Option Button 89" hidden="1">
              <a:extLst>
                <a:ext uri="{63B3BB69-23CF-44E3-9099-C40C66FF867C}">
                  <a14:compatExt spid="_x0000_s1113"/>
                </a:ext>
                <a:ext uri="{FF2B5EF4-FFF2-40B4-BE49-F238E27FC236}">
                  <a16:creationId xmlns:a16="http://schemas.microsoft.com/office/drawing/2014/main" id="{00000000-0008-0000-0000-000059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GB" sz="800" b="0" i="0" u="none" strike="noStrike" baseline="0">
                  <a:solidFill>
                    <a:srgbClr val="000000"/>
                  </a:solidFill>
                  <a:latin typeface="Segoe UI"/>
                  <a:cs typeface="Segoe UI"/>
                </a:rPr>
                <a:t>Advanced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76200</xdr:colOff>
          <xdr:row>75</xdr:row>
          <xdr:rowOff>241300</xdr:rowOff>
        </xdr:from>
        <xdr:to>
          <xdr:col>2</xdr:col>
          <xdr:colOff>711200</xdr:colOff>
          <xdr:row>75</xdr:row>
          <xdr:rowOff>508000</xdr:rowOff>
        </xdr:to>
        <xdr:sp macro="" textlink="">
          <xdr:nvSpPr>
            <xdr:cNvPr id="1114" name="Option Button 90" hidden="1">
              <a:extLst>
                <a:ext uri="{63B3BB69-23CF-44E3-9099-C40C66FF867C}">
                  <a14:compatExt spid="_x0000_s1114"/>
                </a:ext>
                <a:ext uri="{FF2B5EF4-FFF2-40B4-BE49-F238E27FC236}">
                  <a16:creationId xmlns:a16="http://schemas.microsoft.com/office/drawing/2014/main" id="{00000000-0008-0000-0000-00005A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GB" sz="800" b="0" i="0" u="none" strike="noStrike" baseline="0">
                  <a:solidFill>
                    <a:srgbClr val="000000"/>
                  </a:solidFill>
                  <a:latin typeface="Segoe UI"/>
                  <a:cs typeface="Segoe UI"/>
                </a:rPr>
                <a:t>Managed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76200</xdr:colOff>
          <xdr:row>76</xdr:row>
          <xdr:rowOff>279400</xdr:rowOff>
        </xdr:from>
        <xdr:to>
          <xdr:col>2</xdr:col>
          <xdr:colOff>711200</xdr:colOff>
          <xdr:row>76</xdr:row>
          <xdr:rowOff>495300</xdr:rowOff>
        </xdr:to>
        <xdr:sp macro="" textlink="">
          <xdr:nvSpPr>
            <xdr:cNvPr id="1115" name="Option Button 91" hidden="1">
              <a:extLst>
                <a:ext uri="{63B3BB69-23CF-44E3-9099-C40C66FF867C}">
                  <a14:compatExt spid="_x0000_s1115"/>
                </a:ext>
                <a:ext uri="{FF2B5EF4-FFF2-40B4-BE49-F238E27FC236}">
                  <a16:creationId xmlns:a16="http://schemas.microsoft.com/office/drawing/2014/main" id="{00000000-0008-0000-0000-00005B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GB" sz="800" b="0" i="0" u="none" strike="noStrike" baseline="0">
                  <a:solidFill>
                    <a:srgbClr val="000000"/>
                  </a:solidFill>
                  <a:latin typeface="Segoe UI"/>
                  <a:cs typeface="Segoe UI"/>
                </a:rPr>
                <a:t>Optimized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70</xdr:row>
          <xdr:rowOff>0</xdr:rowOff>
        </xdr:from>
        <xdr:to>
          <xdr:col>7</xdr:col>
          <xdr:colOff>0</xdr:colOff>
          <xdr:row>77</xdr:row>
          <xdr:rowOff>0</xdr:rowOff>
        </xdr:to>
        <xdr:sp macro="" textlink="">
          <xdr:nvSpPr>
            <xdr:cNvPr id="1116" name="Group Box 92" hidden="1">
              <a:extLst>
                <a:ext uri="{63B3BB69-23CF-44E3-9099-C40C66FF867C}">
                  <a14:compatExt spid="_x0000_s1116"/>
                </a:ext>
                <a:ext uri="{FF2B5EF4-FFF2-40B4-BE49-F238E27FC236}">
                  <a16:creationId xmlns:a16="http://schemas.microsoft.com/office/drawing/2014/main" id="{00000000-0008-0000-0000-00005C0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76200</xdr:colOff>
          <xdr:row>72</xdr:row>
          <xdr:rowOff>190500</xdr:rowOff>
        </xdr:from>
        <xdr:to>
          <xdr:col>6</xdr:col>
          <xdr:colOff>749300</xdr:colOff>
          <xdr:row>72</xdr:row>
          <xdr:rowOff>596900</xdr:rowOff>
        </xdr:to>
        <xdr:sp macro="" textlink="">
          <xdr:nvSpPr>
            <xdr:cNvPr id="1117" name="Option Button 93" hidden="1">
              <a:extLst>
                <a:ext uri="{63B3BB69-23CF-44E3-9099-C40C66FF867C}">
                  <a14:compatExt spid="_x0000_s1117"/>
                </a:ext>
                <a:ext uri="{FF2B5EF4-FFF2-40B4-BE49-F238E27FC236}">
                  <a16:creationId xmlns:a16="http://schemas.microsoft.com/office/drawing/2014/main" id="{00000000-0008-0000-0000-00005D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GB" sz="800" b="0" i="0" u="none" strike="noStrike" baseline="0">
                  <a:solidFill>
                    <a:srgbClr val="000000"/>
                  </a:solidFill>
                  <a:latin typeface="Segoe UI"/>
                  <a:cs typeface="Segoe UI"/>
                </a:rPr>
                <a:t>Initial</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76200</xdr:colOff>
          <xdr:row>73</xdr:row>
          <xdr:rowOff>266700</xdr:rowOff>
        </xdr:from>
        <xdr:to>
          <xdr:col>6</xdr:col>
          <xdr:colOff>749300</xdr:colOff>
          <xdr:row>73</xdr:row>
          <xdr:rowOff>482600</xdr:rowOff>
        </xdr:to>
        <xdr:sp macro="" textlink="">
          <xdr:nvSpPr>
            <xdr:cNvPr id="1118" name="Option Button 94" hidden="1">
              <a:extLst>
                <a:ext uri="{63B3BB69-23CF-44E3-9099-C40C66FF867C}">
                  <a14:compatExt spid="_x0000_s1118"/>
                </a:ext>
                <a:ext uri="{FF2B5EF4-FFF2-40B4-BE49-F238E27FC236}">
                  <a16:creationId xmlns:a16="http://schemas.microsoft.com/office/drawing/2014/main" id="{00000000-0008-0000-0000-00005E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GB" sz="800" b="0" i="0" u="none" strike="noStrike" baseline="0">
                  <a:solidFill>
                    <a:srgbClr val="000000"/>
                  </a:solidFill>
                  <a:latin typeface="Segoe UI"/>
                  <a:cs typeface="Segoe UI"/>
                </a:rPr>
                <a:t>Basic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76200</xdr:colOff>
          <xdr:row>74</xdr:row>
          <xdr:rowOff>266700</xdr:rowOff>
        </xdr:from>
        <xdr:to>
          <xdr:col>6</xdr:col>
          <xdr:colOff>749300</xdr:colOff>
          <xdr:row>74</xdr:row>
          <xdr:rowOff>482600</xdr:rowOff>
        </xdr:to>
        <xdr:sp macro="" textlink="">
          <xdr:nvSpPr>
            <xdr:cNvPr id="1119" name="Option Button 95" hidden="1">
              <a:extLst>
                <a:ext uri="{63B3BB69-23CF-44E3-9099-C40C66FF867C}">
                  <a14:compatExt spid="_x0000_s1119"/>
                </a:ext>
                <a:ext uri="{FF2B5EF4-FFF2-40B4-BE49-F238E27FC236}">
                  <a16:creationId xmlns:a16="http://schemas.microsoft.com/office/drawing/2014/main" id="{00000000-0008-0000-0000-00005F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GB" sz="800" b="0" i="0" u="none" strike="noStrike" baseline="0">
                  <a:solidFill>
                    <a:srgbClr val="000000"/>
                  </a:solidFill>
                  <a:latin typeface="Segoe UI"/>
                  <a:cs typeface="Segoe UI"/>
                </a:rPr>
                <a:t>Advanced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76200</xdr:colOff>
          <xdr:row>75</xdr:row>
          <xdr:rowOff>266700</xdr:rowOff>
        </xdr:from>
        <xdr:to>
          <xdr:col>6</xdr:col>
          <xdr:colOff>749300</xdr:colOff>
          <xdr:row>75</xdr:row>
          <xdr:rowOff>482600</xdr:rowOff>
        </xdr:to>
        <xdr:sp macro="" textlink="">
          <xdr:nvSpPr>
            <xdr:cNvPr id="1120" name="Option Button 96" hidden="1">
              <a:extLst>
                <a:ext uri="{63B3BB69-23CF-44E3-9099-C40C66FF867C}">
                  <a14:compatExt spid="_x0000_s1120"/>
                </a:ext>
                <a:ext uri="{FF2B5EF4-FFF2-40B4-BE49-F238E27FC236}">
                  <a16:creationId xmlns:a16="http://schemas.microsoft.com/office/drawing/2014/main" id="{00000000-0008-0000-0000-000060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GB" sz="800" b="0" i="0" u="none" strike="noStrike" baseline="0">
                  <a:solidFill>
                    <a:srgbClr val="000000"/>
                  </a:solidFill>
                  <a:latin typeface="Segoe UI"/>
                  <a:cs typeface="Segoe UI"/>
                </a:rPr>
                <a:t>Managed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76200</xdr:colOff>
          <xdr:row>76</xdr:row>
          <xdr:rowOff>266700</xdr:rowOff>
        </xdr:from>
        <xdr:to>
          <xdr:col>6</xdr:col>
          <xdr:colOff>749300</xdr:colOff>
          <xdr:row>76</xdr:row>
          <xdr:rowOff>482600</xdr:rowOff>
        </xdr:to>
        <xdr:sp macro="" textlink="">
          <xdr:nvSpPr>
            <xdr:cNvPr id="1121" name="Option Button 97" hidden="1">
              <a:extLst>
                <a:ext uri="{63B3BB69-23CF-44E3-9099-C40C66FF867C}">
                  <a14:compatExt spid="_x0000_s1121"/>
                </a:ext>
                <a:ext uri="{FF2B5EF4-FFF2-40B4-BE49-F238E27FC236}">
                  <a16:creationId xmlns:a16="http://schemas.microsoft.com/office/drawing/2014/main" id="{00000000-0008-0000-0000-000061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GB" sz="800" b="0" i="0" u="none" strike="noStrike" baseline="0">
                  <a:solidFill>
                    <a:srgbClr val="000000"/>
                  </a:solidFill>
                  <a:latin typeface="Segoe UI"/>
                  <a:cs typeface="Segoe UI"/>
                </a:rPr>
                <a:t>Optimized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76200</xdr:colOff>
          <xdr:row>71</xdr:row>
          <xdr:rowOff>25400</xdr:rowOff>
        </xdr:from>
        <xdr:to>
          <xdr:col>2</xdr:col>
          <xdr:colOff>711200</xdr:colOff>
          <xdr:row>72</xdr:row>
          <xdr:rowOff>0</xdr:rowOff>
        </xdr:to>
        <xdr:sp macro="" textlink="">
          <xdr:nvSpPr>
            <xdr:cNvPr id="1123" name="Option Button 99" hidden="1">
              <a:extLst>
                <a:ext uri="{63B3BB69-23CF-44E3-9099-C40C66FF867C}">
                  <a14:compatExt spid="_x0000_s1123"/>
                </a:ext>
                <a:ext uri="{FF2B5EF4-FFF2-40B4-BE49-F238E27FC236}">
                  <a16:creationId xmlns:a16="http://schemas.microsoft.com/office/drawing/2014/main" id="{00000000-0008-0000-0000-000063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GB" sz="800" b="0" i="0" u="none" strike="noStrike" baseline="0">
                  <a:solidFill>
                    <a:srgbClr val="000000"/>
                  </a:solidFill>
                  <a:latin typeface="Segoe UI"/>
                  <a:cs typeface="Segoe UI"/>
                </a:rPr>
                <a:t>N/A</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76200</xdr:colOff>
          <xdr:row>71</xdr:row>
          <xdr:rowOff>25400</xdr:rowOff>
        </xdr:from>
        <xdr:to>
          <xdr:col>6</xdr:col>
          <xdr:colOff>749300</xdr:colOff>
          <xdr:row>72</xdr:row>
          <xdr:rowOff>0</xdr:rowOff>
        </xdr:to>
        <xdr:sp macro="" textlink="">
          <xdr:nvSpPr>
            <xdr:cNvPr id="1125" name="Option Button 101" hidden="1">
              <a:extLst>
                <a:ext uri="{63B3BB69-23CF-44E3-9099-C40C66FF867C}">
                  <a14:compatExt spid="_x0000_s1125"/>
                </a:ext>
                <a:ext uri="{FF2B5EF4-FFF2-40B4-BE49-F238E27FC236}">
                  <a16:creationId xmlns:a16="http://schemas.microsoft.com/office/drawing/2014/main" id="{00000000-0008-0000-0000-000065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GB" sz="800" b="0" i="0" u="none" strike="noStrike" baseline="0">
                  <a:solidFill>
                    <a:srgbClr val="000000"/>
                  </a:solidFill>
                  <a:latin typeface="Segoe UI"/>
                  <a:cs typeface="Segoe UI"/>
                </a:rPr>
                <a:t>N/A</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76200</xdr:colOff>
          <xdr:row>61</xdr:row>
          <xdr:rowOff>12700</xdr:rowOff>
        </xdr:from>
        <xdr:to>
          <xdr:col>2</xdr:col>
          <xdr:colOff>825500</xdr:colOff>
          <xdr:row>62</xdr:row>
          <xdr:rowOff>0</xdr:rowOff>
        </xdr:to>
        <xdr:sp macro="" textlink="">
          <xdr:nvSpPr>
            <xdr:cNvPr id="1127" name="Option Button 103" hidden="1">
              <a:extLst>
                <a:ext uri="{63B3BB69-23CF-44E3-9099-C40C66FF867C}">
                  <a14:compatExt spid="_x0000_s1127"/>
                </a:ext>
                <a:ext uri="{FF2B5EF4-FFF2-40B4-BE49-F238E27FC236}">
                  <a16:creationId xmlns:a16="http://schemas.microsoft.com/office/drawing/2014/main" id="{00000000-0008-0000-0000-000067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GB" sz="800" b="0" i="0" u="none" strike="noStrike" baseline="0">
                  <a:solidFill>
                    <a:srgbClr val="000000"/>
                  </a:solidFill>
                  <a:latin typeface="Segoe UI"/>
                  <a:cs typeface="Segoe UI"/>
                </a:rPr>
                <a:t>N/A</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88900</xdr:colOff>
          <xdr:row>61</xdr:row>
          <xdr:rowOff>12700</xdr:rowOff>
        </xdr:from>
        <xdr:to>
          <xdr:col>6</xdr:col>
          <xdr:colOff>787400</xdr:colOff>
          <xdr:row>62</xdr:row>
          <xdr:rowOff>0</xdr:rowOff>
        </xdr:to>
        <xdr:sp macro="" textlink="">
          <xdr:nvSpPr>
            <xdr:cNvPr id="1129" name="Option Button 105" hidden="1">
              <a:extLst>
                <a:ext uri="{63B3BB69-23CF-44E3-9099-C40C66FF867C}">
                  <a14:compatExt spid="_x0000_s1129"/>
                </a:ext>
                <a:ext uri="{FF2B5EF4-FFF2-40B4-BE49-F238E27FC236}">
                  <a16:creationId xmlns:a16="http://schemas.microsoft.com/office/drawing/2014/main" id="{00000000-0008-0000-0000-000069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GB" sz="800" b="0" i="0" u="none" strike="noStrike" baseline="0">
                  <a:solidFill>
                    <a:srgbClr val="000000"/>
                  </a:solidFill>
                  <a:latin typeface="Segoe UI"/>
                  <a:cs typeface="Segoe UI"/>
                </a:rPr>
                <a:t>N/A</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101600</xdr:colOff>
          <xdr:row>47</xdr:row>
          <xdr:rowOff>25400</xdr:rowOff>
        </xdr:from>
        <xdr:to>
          <xdr:col>2</xdr:col>
          <xdr:colOff>876300</xdr:colOff>
          <xdr:row>48</xdr:row>
          <xdr:rowOff>0</xdr:rowOff>
        </xdr:to>
        <xdr:sp macro="" textlink="">
          <xdr:nvSpPr>
            <xdr:cNvPr id="1131" name="Option Button 107" hidden="1">
              <a:extLst>
                <a:ext uri="{63B3BB69-23CF-44E3-9099-C40C66FF867C}">
                  <a14:compatExt spid="_x0000_s1131"/>
                </a:ext>
                <a:ext uri="{FF2B5EF4-FFF2-40B4-BE49-F238E27FC236}">
                  <a16:creationId xmlns:a16="http://schemas.microsoft.com/office/drawing/2014/main" id="{00000000-0008-0000-0000-00006B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GB" sz="800" b="0" i="0" u="none" strike="noStrike" baseline="0">
                  <a:solidFill>
                    <a:srgbClr val="000000"/>
                  </a:solidFill>
                  <a:latin typeface="Segoe UI"/>
                  <a:cs typeface="Segoe UI"/>
                </a:rPr>
                <a:t>N/A</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101600</xdr:colOff>
          <xdr:row>52</xdr:row>
          <xdr:rowOff>228600</xdr:rowOff>
        </xdr:from>
        <xdr:to>
          <xdr:col>6</xdr:col>
          <xdr:colOff>838200</xdr:colOff>
          <xdr:row>52</xdr:row>
          <xdr:rowOff>444500</xdr:rowOff>
        </xdr:to>
        <xdr:sp macro="" textlink="">
          <xdr:nvSpPr>
            <xdr:cNvPr id="1132" name="Option Button 108" hidden="1">
              <a:extLst>
                <a:ext uri="{63B3BB69-23CF-44E3-9099-C40C66FF867C}">
                  <a14:compatExt spid="_x0000_s1132"/>
                </a:ext>
                <a:ext uri="{FF2B5EF4-FFF2-40B4-BE49-F238E27FC236}">
                  <a16:creationId xmlns:a16="http://schemas.microsoft.com/office/drawing/2014/main" id="{00000000-0008-0000-0000-00006C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GB" sz="800" b="0" i="0" u="none" strike="noStrike" baseline="0">
                  <a:solidFill>
                    <a:srgbClr val="000000"/>
                  </a:solidFill>
                  <a:latin typeface="Segoe UI"/>
                  <a:cs typeface="Segoe UI"/>
                </a:rPr>
                <a:t>Optimized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101600</xdr:colOff>
          <xdr:row>47</xdr:row>
          <xdr:rowOff>25400</xdr:rowOff>
        </xdr:from>
        <xdr:to>
          <xdr:col>6</xdr:col>
          <xdr:colOff>838200</xdr:colOff>
          <xdr:row>48</xdr:row>
          <xdr:rowOff>0</xdr:rowOff>
        </xdr:to>
        <xdr:sp macro="" textlink="">
          <xdr:nvSpPr>
            <xdr:cNvPr id="1134" name="Option Button 110" hidden="1">
              <a:extLst>
                <a:ext uri="{63B3BB69-23CF-44E3-9099-C40C66FF867C}">
                  <a14:compatExt spid="_x0000_s1134"/>
                </a:ext>
                <a:ext uri="{FF2B5EF4-FFF2-40B4-BE49-F238E27FC236}">
                  <a16:creationId xmlns:a16="http://schemas.microsoft.com/office/drawing/2014/main" id="{00000000-0008-0000-0000-00006E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GB" sz="800" b="0" i="0" u="none" strike="noStrike" baseline="0">
                  <a:solidFill>
                    <a:srgbClr val="000000"/>
                  </a:solidFill>
                  <a:latin typeface="Segoe UI"/>
                  <a:cs typeface="Segoe UI"/>
                </a:rPr>
                <a:t>N/A</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101600</xdr:colOff>
          <xdr:row>37</xdr:row>
          <xdr:rowOff>25400</xdr:rowOff>
        </xdr:from>
        <xdr:to>
          <xdr:col>2</xdr:col>
          <xdr:colOff>901700</xdr:colOff>
          <xdr:row>38</xdr:row>
          <xdr:rowOff>0</xdr:rowOff>
        </xdr:to>
        <xdr:sp macro="" textlink="">
          <xdr:nvSpPr>
            <xdr:cNvPr id="1136" name="Option Button 112" hidden="1">
              <a:extLst>
                <a:ext uri="{63B3BB69-23CF-44E3-9099-C40C66FF867C}">
                  <a14:compatExt spid="_x0000_s1136"/>
                </a:ext>
                <a:ext uri="{FF2B5EF4-FFF2-40B4-BE49-F238E27FC236}">
                  <a16:creationId xmlns:a16="http://schemas.microsoft.com/office/drawing/2014/main" id="{00000000-0008-0000-0000-000070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GB" sz="800" b="0" i="0" u="none" strike="noStrike" baseline="0">
                  <a:solidFill>
                    <a:srgbClr val="000000"/>
                  </a:solidFill>
                  <a:latin typeface="Segoe UI"/>
                  <a:cs typeface="Segoe UI"/>
                </a:rPr>
                <a:t>N/A</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101600</xdr:colOff>
          <xdr:row>37</xdr:row>
          <xdr:rowOff>38100</xdr:rowOff>
        </xdr:from>
        <xdr:to>
          <xdr:col>6</xdr:col>
          <xdr:colOff>863600</xdr:colOff>
          <xdr:row>38</xdr:row>
          <xdr:rowOff>0</xdr:rowOff>
        </xdr:to>
        <xdr:sp macro="" textlink="">
          <xdr:nvSpPr>
            <xdr:cNvPr id="1138" name="Option Button 114" hidden="1">
              <a:extLst>
                <a:ext uri="{63B3BB69-23CF-44E3-9099-C40C66FF867C}">
                  <a14:compatExt spid="_x0000_s1138"/>
                </a:ext>
                <a:ext uri="{FF2B5EF4-FFF2-40B4-BE49-F238E27FC236}">
                  <a16:creationId xmlns:a16="http://schemas.microsoft.com/office/drawing/2014/main" id="{00000000-0008-0000-0000-000072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GB" sz="800" b="0" i="0" u="none" strike="noStrike" baseline="0">
                  <a:solidFill>
                    <a:srgbClr val="000000"/>
                  </a:solidFill>
                  <a:latin typeface="Segoe UI"/>
                  <a:cs typeface="Segoe UI"/>
                </a:rPr>
                <a:t>N/A</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127000</xdr:colOff>
          <xdr:row>22</xdr:row>
          <xdr:rowOff>0</xdr:rowOff>
        </xdr:from>
        <xdr:to>
          <xdr:col>2</xdr:col>
          <xdr:colOff>812800</xdr:colOff>
          <xdr:row>24</xdr:row>
          <xdr:rowOff>0</xdr:rowOff>
        </xdr:to>
        <xdr:sp macro="" textlink="">
          <xdr:nvSpPr>
            <xdr:cNvPr id="1140" name="Option Button 116" hidden="1">
              <a:extLst>
                <a:ext uri="{63B3BB69-23CF-44E3-9099-C40C66FF867C}">
                  <a14:compatExt spid="_x0000_s1140"/>
                </a:ext>
                <a:ext uri="{FF2B5EF4-FFF2-40B4-BE49-F238E27FC236}">
                  <a16:creationId xmlns:a16="http://schemas.microsoft.com/office/drawing/2014/main" id="{00000000-0008-0000-0000-000074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GB" sz="800" b="0" i="0" u="none" strike="noStrike" baseline="0">
                  <a:solidFill>
                    <a:srgbClr val="000000"/>
                  </a:solidFill>
                  <a:latin typeface="Segoe UI"/>
                  <a:cs typeface="Segoe UI"/>
                </a:rPr>
                <a:t>N/A</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114300</xdr:colOff>
          <xdr:row>23</xdr:row>
          <xdr:rowOff>12700</xdr:rowOff>
        </xdr:from>
        <xdr:to>
          <xdr:col>6</xdr:col>
          <xdr:colOff>774700</xdr:colOff>
          <xdr:row>24</xdr:row>
          <xdr:rowOff>0</xdr:rowOff>
        </xdr:to>
        <xdr:sp macro="" textlink="">
          <xdr:nvSpPr>
            <xdr:cNvPr id="1142" name="Option Button 118" hidden="1">
              <a:extLst>
                <a:ext uri="{63B3BB69-23CF-44E3-9099-C40C66FF867C}">
                  <a14:compatExt spid="_x0000_s1142"/>
                </a:ext>
                <a:ext uri="{FF2B5EF4-FFF2-40B4-BE49-F238E27FC236}">
                  <a16:creationId xmlns:a16="http://schemas.microsoft.com/office/drawing/2014/main" id="{00000000-0008-0000-0000-000076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GB" sz="800" b="0" i="0" u="none" strike="noStrike" baseline="0">
                  <a:solidFill>
                    <a:srgbClr val="000000"/>
                  </a:solidFill>
                  <a:latin typeface="Segoe UI"/>
                  <a:cs typeface="Segoe UI"/>
                </a:rPr>
                <a:t>N/A</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101600</xdr:colOff>
          <xdr:row>13</xdr:row>
          <xdr:rowOff>12700</xdr:rowOff>
        </xdr:from>
        <xdr:to>
          <xdr:col>2</xdr:col>
          <xdr:colOff>749300</xdr:colOff>
          <xdr:row>14</xdr:row>
          <xdr:rowOff>0</xdr:rowOff>
        </xdr:to>
        <xdr:sp macro="" textlink="">
          <xdr:nvSpPr>
            <xdr:cNvPr id="1144" name="Option Button 120" hidden="1">
              <a:extLst>
                <a:ext uri="{63B3BB69-23CF-44E3-9099-C40C66FF867C}">
                  <a14:compatExt spid="_x0000_s1144"/>
                </a:ext>
                <a:ext uri="{FF2B5EF4-FFF2-40B4-BE49-F238E27FC236}">
                  <a16:creationId xmlns:a16="http://schemas.microsoft.com/office/drawing/2014/main" id="{00000000-0008-0000-0000-000078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GB" sz="800" b="0" i="0" u="none" strike="noStrike" baseline="0">
                  <a:solidFill>
                    <a:srgbClr val="000000"/>
                  </a:solidFill>
                  <a:latin typeface="Segoe UI"/>
                  <a:cs typeface="Segoe UI"/>
                </a:rPr>
                <a:t>N/A</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101600</xdr:colOff>
          <xdr:row>13</xdr:row>
          <xdr:rowOff>12700</xdr:rowOff>
        </xdr:from>
        <xdr:to>
          <xdr:col>6</xdr:col>
          <xdr:colOff>787400</xdr:colOff>
          <xdr:row>14</xdr:row>
          <xdr:rowOff>0</xdr:rowOff>
        </xdr:to>
        <xdr:sp macro="" textlink="">
          <xdr:nvSpPr>
            <xdr:cNvPr id="1146" name="Option Button 122" hidden="1">
              <a:extLst>
                <a:ext uri="{63B3BB69-23CF-44E3-9099-C40C66FF867C}">
                  <a14:compatExt spid="_x0000_s1146"/>
                </a:ext>
                <a:ext uri="{FF2B5EF4-FFF2-40B4-BE49-F238E27FC236}">
                  <a16:creationId xmlns:a16="http://schemas.microsoft.com/office/drawing/2014/main" id="{00000000-0008-0000-0000-00007A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GB" sz="800" b="0" i="0" u="none" strike="noStrike" baseline="0">
                  <a:solidFill>
                    <a:srgbClr val="000000"/>
                  </a:solidFill>
                  <a:latin typeface="Segoe UI"/>
                  <a:cs typeface="Segoe UI"/>
                </a:rPr>
                <a:t>N/A</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84</xdr:row>
          <xdr:rowOff>0</xdr:rowOff>
        </xdr:from>
        <xdr:to>
          <xdr:col>3</xdr:col>
          <xdr:colOff>0</xdr:colOff>
          <xdr:row>91</xdr:row>
          <xdr:rowOff>0</xdr:rowOff>
        </xdr:to>
        <xdr:sp macro="" textlink="">
          <xdr:nvSpPr>
            <xdr:cNvPr id="1147" name="Group Box 123" hidden="1">
              <a:extLst>
                <a:ext uri="{63B3BB69-23CF-44E3-9099-C40C66FF867C}">
                  <a14:compatExt spid="_x0000_s1147"/>
                </a:ext>
                <a:ext uri="{FF2B5EF4-FFF2-40B4-BE49-F238E27FC236}">
                  <a16:creationId xmlns:a16="http://schemas.microsoft.com/office/drawing/2014/main" id="{00000000-0008-0000-0000-00007B0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101600</xdr:colOff>
          <xdr:row>86</xdr:row>
          <xdr:rowOff>177800</xdr:rowOff>
        </xdr:from>
        <xdr:to>
          <xdr:col>2</xdr:col>
          <xdr:colOff>736600</xdr:colOff>
          <xdr:row>86</xdr:row>
          <xdr:rowOff>558800</xdr:rowOff>
        </xdr:to>
        <xdr:sp macro="" textlink="">
          <xdr:nvSpPr>
            <xdr:cNvPr id="1148" name="Option Button 124" hidden="1">
              <a:extLst>
                <a:ext uri="{63B3BB69-23CF-44E3-9099-C40C66FF867C}">
                  <a14:compatExt spid="_x0000_s1148"/>
                </a:ext>
                <a:ext uri="{FF2B5EF4-FFF2-40B4-BE49-F238E27FC236}">
                  <a16:creationId xmlns:a16="http://schemas.microsoft.com/office/drawing/2014/main" id="{00000000-0008-0000-0000-00007C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GB" sz="800" b="0" i="0" u="none" strike="noStrike" baseline="0">
                  <a:solidFill>
                    <a:srgbClr val="000000"/>
                  </a:solidFill>
                  <a:latin typeface="Segoe UI"/>
                  <a:cs typeface="Segoe UI"/>
                </a:rPr>
                <a:t>Initial</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101600</xdr:colOff>
          <xdr:row>87</xdr:row>
          <xdr:rowOff>203200</xdr:rowOff>
        </xdr:from>
        <xdr:to>
          <xdr:col>2</xdr:col>
          <xdr:colOff>736600</xdr:colOff>
          <xdr:row>87</xdr:row>
          <xdr:rowOff>482600</xdr:rowOff>
        </xdr:to>
        <xdr:sp macro="" textlink="">
          <xdr:nvSpPr>
            <xdr:cNvPr id="1149" name="Option Button 125" hidden="1">
              <a:extLst>
                <a:ext uri="{63B3BB69-23CF-44E3-9099-C40C66FF867C}">
                  <a14:compatExt spid="_x0000_s1149"/>
                </a:ext>
                <a:ext uri="{FF2B5EF4-FFF2-40B4-BE49-F238E27FC236}">
                  <a16:creationId xmlns:a16="http://schemas.microsoft.com/office/drawing/2014/main" id="{00000000-0008-0000-0000-00007D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GB" sz="800" b="0" i="0" u="none" strike="noStrike" baseline="0">
                  <a:solidFill>
                    <a:srgbClr val="000000"/>
                  </a:solidFill>
                  <a:latin typeface="Segoe UI"/>
                  <a:cs typeface="Segoe UI"/>
                </a:rPr>
                <a:t>Basic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101600</xdr:colOff>
          <xdr:row>88</xdr:row>
          <xdr:rowOff>228600</xdr:rowOff>
        </xdr:from>
        <xdr:to>
          <xdr:col>2</xdr:col>
          <xdr:colOff>736600</xdr:colOff>
          <xdr:row>88</xdr:row>
          <xdr:rowOff>482600</xdr:rowOff>
        </xdr:to>
        <xdr:sp macro="" textlink="">
          <xdr:nvSpPr>
            <xdr:cNvPr id="1150" name="Option Button 126" hidden="1">
              <a:extLst>
                <a:ext uri="{63B3BB69-23CF-44E3-9099-C40C66FF867C}">
                  <a14:compatExt spid="_x0000_s1150"/>
                </a:ext>
                <a:ext uri="{FF2B5EF4-FFF2-40B4-BE49-F238E27FC236}">
                  <a16:creationId xmlns:a16="http://schemas.microsoft.com/office/drawing/2014/main" id="{00000000-0008-0000-0000-00007E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GB" sz="800" b="0" i="0" u="none" strike="noStrike" baseline="0">
                  <a:solidFill>
                    <a:srgbClr val="000000"/>
                  </a:solidFill>
                  <a:latin typeface="Segoe UI"/>
                  <a:cs typeface="Segoe UI"/>
                </a:rPr>
                <a:t>Advanced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101600</xdr:colOff>
          <xdr:row>89</xdr:row>
          <xdr:rowOff>215900</xdr:rowOff>
        </xdr:from>
        <xdr:to>
          <xdr:col>2</xdr:col>
          <xdr:colOff>736600</xdr:colOff>
          <xdr:row>89</xdr:row>
          <xdr:rowOff>482600</xdr:rowOff>
        </xdr:to>
        <xdr:sp macro="" textlink="">
          <xdr:nvSpPr>
            <xdr:cNvPr id="1151" name="Option Button 127" hidden="1">
              <a:extLst>
                <a:ext uri="{63B3BB69-23CF-44E3-9099-C40C66FF867C}">
                  <a14:compatExt spid="_x0000_s1151"/>
                </a:ext>
                <a:ext uri="{FF2B5EF4-FFF2-40B4-BE49-F238E27FC236}">
                  <a16:creationId xmlns:a16="http://schemas.microsoft.com/office/drawing/2014/main" id="{00000000-0008-0000-0000-00007F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GB" sz="800" b="0" i="0" u="none" strike="noStrike" baseline="0">
                  <a:solidFill>
                    <a:srgbClr val="000000"/>
                  </a:solidFill>
                  <a:latin typeface="Segoe UI"/>
                  <a:cs typeface="Segoe UI"/>
                </a:rPr>
                <a:t>Managed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101600</xdr:colOff>
          <xdr:row>90</xdr:row>
          <xdr:rowOff>215900</xdr:rowOff>
        </xdr:from>
        <xdr:to>
          <xdr:col>2</xdr:col>
          <xdr:colOff>736600</xdr:colOff>
          <xdr:row>90</xdr:row>
          <xdr:rowOff>482600</xdr:rowOff>
        </xdr:to>
        <xdr:sp macro="" textlink="">
          <xdr:nvSpPr>
            <xdr:cNvPr id="1152" name="Option Button 128" hidden="1">
              <a:extLst>
                <a:ext uri="{63B3BB69-23CF-44E3-9099-C40C66FF867C}">
                  <a14:compatExt spid="_x0000_s1152"/>
                </a:ext>
                <a:ext uri="{FF2B5EF4-FFF2-40B4-BE49-F238E27FC236}">
                  <a16:creationId xmlns:a16="http://schemas.microsoft.com/office/drawing/2014/main" id="{00000000-0008-0000-0000-000080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GB" sz="800" b="0" i="0" u="none" strike="noStrike" baseline="0">
                  <a:solidFill>
                    <a:srgbClr val="000000"/>
                  </a:solidFill>
                  <a:latin typeface="Segoe UI"/>
                  <a:cs typeface="Segoe UI"/>
                </a:rPr>
                <a:t>Optimized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101600</xdr:colOff>
          <xdr:row>85</xdr:row>
          <xdr:rowOff>12700</xdr:rowOff>
        </xdr:from>
        <xdr:to>
          <xdr:col>2</xdr:col>
          <xdr:colOff>736600</xdr:colOff>
          <xdr:row>86</xdr:row>
          <xdr:rowOff>0</xdr:rowOff>
        </xdr:to>
        <xdr:sp macro="" textlink="">
          <xdr:nvSpPr>
            <xdr:cNvPr id="1154" name="Option Button 130" hidden="1">
              <a:extLst>
                <a:ext uri="{63B3BB69-23CF-44E3-9099-C40C66FF867C}">
                  <a14:compatExt spid="_x0000_s1154"/>
                </a:ext>
                <a:ext uri="{FF2B5EF4-FFF2-40B4-BE49-F238E27FC236}">
                  <a16:creationId xmlns:a16="http://schemas.microsoft.com/office/drawing/2014/main" id="{00000000-0008-0000-0000-000082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GB" sz="800" b="0" i="0" u="none" strike="noStrike" baseline="0">
                  <a:solidFill>
                    <a:srgbClr val="000000"/>
                  </a:solidFill>
                  <a:latin typeface="Segoe UI"/>
                  <a:cs typeface="Segoe UI"/>
                </a:rPr>
                <a:t>N/A</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88900</xdr:colOff>
          <xdr:row>84</xdr:row>
          <xdr:rowOff>0</xdr:rowOff>
        </xdr:from>
        <xdr:to>
          <xdr:col>7</xdr:col>
          <xdr:colOff>0</xdr:colOff>
          <xdr:row>91</xdr:row>
          <xdr:rowOff>0</xdr:rowOff>
        </xdr:to>
        <xdr:sp macro="" textlink="">
          <xdr:nvSpPr>
            <xdr:cNvPr id="1155" name="Group Box 131" hidden="1">
              <a:extLst>
                <a:ext uri="{63B3BB69-23CF-44E3-9099-C40C66FF867C}">
                  <a14:compatExt spid="_x0000_s1155"/>
                </a:ext>
                <a:ext uri="{FF2B5EF4-FFF2-40B4-BE49-F238E27FC236}">
                  <a16:creationId xmlns:a16="http://schemas.microsoft.com/office/drawing/2014/main" id="{00000000-0008-0000-0000-0000830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76200</xdr:colOff>
          <xdr:row>86</xdr:row>
          <xdr:rowOff>241300</xdr:rowOff>
        </xdr:from>
        <xdr:to>
          <xdr:col>6</xdr:col>
          <xdr:colOff>711200</xdr:colOff>
          <xdr:row>86</xdr:row>
          <xdr:rowOff>482600</xdr:rowOff>
        </xdr:to>
        <xdr:sp macro="" textlink="">
          <xdr:nvSpPr>
            <xdr:cNvPr id="1156" name="Option Button 132" hidden="1">
              <a:extLst>
                <a:ext uri="{63B3BB69-23CF-44E3-9099-C40C66FF867C}">
                  <a14:compatExt spid="_x0000_s1156"/>
                </a:ext>
                <a:ext uri="{FF2B5EF4-FFF2-40B4-BE49-F238E27FC236}">
                  <a16:creationId xmlns:a16="http://schemas.microsoft.com/office/drawing/2014/main" id="{00000000-0008-0000-0000-000084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GB" sz="800" b="0" i="0" u="none" strike="noStrike" baseline="0">
                  <a:solidFill>
                    <a:srgbClr val="000000"/>
                  </a:solidFill>
                  <a:latin typeface="Segoe UI"/>
                  <a:cs typeface="Segoe UI"/>
                </a:rPr>
                <a:t>Initial</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76200</xdr:colOff>
          <xdr:row>87</xdr:row>
          <xdr:rowOff>241300</xdr:rowOff>
        </xdr:from>
        <xdr:to>
          <xdr:col>6</xdr:col>
          <xdr:colOff>711200</xdr:colOff>
          <xdr:row>87</xdr:row>
          <xdr:rowOff>457200</xdr:rowOff>
        </xdr:to>
        <xdr:sp macro="" textlink="">
          <xdr:nvSpPr>
            <xdr:cNvPr id="1157" name="Option Button 133" hidden="1">
              <a:extLst>
                <a:ext uri="{63B3BB69-23CF-44E3-9099-C40C66FF867C}">
                  <a14:compatExt spid="_x0000_s1157"/>
                </a:ext>
                <a:ext uri="{FF2B5EF4-FFF2-40B4-BE49-F238E27FC236}">
                  <a16:creationId xmlns:a16="http://schemas.microsoft.com/office/drawing/2014/main" id="{00000000-0008-0000-0000-000085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GB" sz="800" b="0" i="0" u="none" strike="noStrike" baseline="0">
                  <a:solidFill>
                    <a:srgbClr val="000000"/>
                  </a:solidFill>
                  <a:latin typeface="Segoe UI"/>
                  <a:cs typeface="Segoe UI"/>
                </a:rPr>
                <a:t>Basic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76200</xdr:colOff>
          <xdr:row>88</xdr:row>
          <xdr:rowOff>241300</xdr:rowOff>
        </xdr:from>
        <xdr:to>
          <xdr:col>6</xdr:col>
          <xdr:colOff>711200</xdr:colOff>
          <xdr:row>88</xdr:row>
          <xdr:rowOff>457200</xdr:rowOff>
        </xdr:to>
        <xdr:sp macro="" textlink="">
          <xdr:nvSpPr>
            <xdr:cNvPr id="1158" name="Option Button 134" hidden="1">
              <a:extLst>
                <a:ext uri="{63B3BB69-23CF-44E3-9099-C40C66FF867C}">
                  <a14:compatExt spid="_x0000_s1158"/>
                </a:ext>
                <a:ext uri="{FF2B5EF4-FFF2-40B4-BE49-F238E27FC236}">
                  <a16:creationId xmlns:a16="http://schemas.microsoft.com/office/drawing/2014/main" id="{00000000-0008-0000-0000-000086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GB" sz="800" b="0" i="0" u="none" strike="noStrike" baseline="0">
                  <a:solidFill>
                    <a:srgbClr val="000000"/>
                  </a:solidFill>
                  <a:latin typeface="Segoe UI"/>
                  <a:cs typeface="Segoe UI"/>
                </a:rPr>
                <a:t>Advanced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76200</xdr:colOff>
          <xdr:row>89</xdr:row>
          <xdr:rowOff>241300</xdr:rowOff>
        </xdr:from>
        <xdr:to>
          <xdr:col>6</xdr:col>
          <xdr:colOff>711200</xdr:colOff>
          <xdr:row>89</xdr:row>
          <xdr:rowOff>457200</xdr:rowOff>
        </xdr:to>
        <xdr:sp macro="" textlink="">
          <xdr:nvSpPr>
            <xdr:cNvPr id="1159" name="Option Button 135" hidden="1">
              <a:extLst>
                <a:ext uri="{63B3BB69-23CF-44E3-9099-C40C66FF867C}">
                  <a14:compatExt spid="_x0000_s1159"/>
                </a:ext>
                <a:ext uri="{FF2B5EF4-FFF2-40B4-BE49-F238E27FC236}">
                  <a16:creationId xmlns:a16="http://schemas.microsoft.com/office/drawing/2014/main" id="{00000000-0008-0000-0000-000087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GB" sz="800" b="0" i="0" u="none" strike="noStrike" baseline="0">
                  <a:solidFill>
                    <a:srgbClr val="000000"/>
                  </a:solidFill>
                  <a:latin typeface="Segoe UI"/>
                  <a:cs typeface="Segoe UI"/>
                </a:rPr>
                <a:t>Managed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76200</xdr:colOff>
          <xdr:row>90</xdr:row>
          <xdr:rowOff>241300</xdr:rowOff>
        </xdr:from>
        <xdr:to>
          <xdr:col>6</xdr:col>
          <xdr:colOff>711200</xdr:colOff>
          <xdr:row>90</xdr:row>
          <xdr:rowOff>457200</xdr:rowOff>
        </xdr:to>
        <xdr:sp macro="" textlink="">
          <xdr:nvSpPr>
            <xdr:cNvPr id="1160" name="Option Button 136" hidden="1">
              <a:extLst>
                <a:ext uri="{63B3BB69-23CF-44E3-9099-C40C66FF867C}">
                  <a14:compatExt spid="_x0000_s1160"/>
                </a:ext>
                <a:ext uri="{FF2B5EF4-FFF2-40B4-BE49-F238E27FC236}">
                  <a16:creationId xmlns:a16="http://schemas.microsoft.com/office/drawing/2014/main" id="{00000000-0008-0000-0000-000088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GB" sz="800" b="0" i="0" u="none" strike="noStrike" baseline="0">
                  <a:solidFill>
                    <a:srgbClr val="000000"/>
                  </a:solidFill>
                  <a:latin typeface="Segoe UI"/>
                  <a:cs typeface="Segoe UI"/>
                </a:rPr>
                <a:t>Optimized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76200</xdr:colOff>
          <xdr:row>85</xdr:row>
          <xdr:rowOff>12700</xdr:rowOff>
        </xdr:from>
        <xdr:to>
          <xdr:col>6</xdr:col>
          <xdr:colOff>711200</xdr:colOff>
          <xdr:row>86</xdr:row>
          <xdr:rowOff>0</xdr:rowOff>
        </xdr:to>
        <xdr:sp macro="" textlink="">
          <xdr:nvSpPr>
            <xdr:cNvPr id="1162" name="Option Button 138" hidden="1">
              <a:extLst>
                <a:ext uri="{63B3BB69-23CF-44E3-9099-C40C66FF867C}">
                  <a14:compatExt spid="_x0000_s1162"/>
                </a:ext>
                <a:ext uri="{FF2B5EF4-FFF2-40B4-BE49-F238E27FC236}">
                  <a16:creationId xmlns:a16="http://schemas.microsoft.com/office/drawing/2014/main" id="{00000000-0008-0000-0000-00008A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GB" sz="800" b="0" i="0" u="none" strike="noStrike" baseline="0">
                  <a:solidFill>
                    <a:srgbClr val="000000"/>
                  </a:solidFill>
                  <a:latin typeface="Segoe UI"/>
                  <a:cs typeface="Segoe UI"/>
                </a:rPr>
                <a:t>N/A</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88900</xdr:colOff>
          <xdr:row>94</xdr:row>
          <xdr:rowOff>0</xdr:rowOff>
        </xdr:from>
        <xdr:to>
          <xdr:col>3</xdr:col>
          <xdr:colOff>0</xdr:colOff>
          <xdr:row>101</xdr:row>
          <xdr:rowOff>0</xdr:rowOff>
        </xdr:to>
        <xdr:sp macro="" textlink="">
          <xdr:nvSpPr>
            <xdr:cNvPr id="1163" name="Group Box 139" hidden="1">
              <a:extLst>
                <a:ext uri="{63B3BB69-23CF-44E3-9099-C40C66FF867C}">
                  <a14:compatExt spid="_x0000_s1163"/>
                </a:ext>
                <a:ext uri="{FF2B5EF4-FFF2-40B4-BE49-F238E27FC236}">
                  <a16:creationId xmlns:a16="http://schemas.microsoft.com/office/drawing/2014/main" id="{00000000-0008-0000-0000-00008B0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76200</xdr:colOff>
          <xdr:row>96</xdr:row>
          <xdr:rowOff>241300</xdr:rowOff>
        </xdr:from>
        <xdr:to>
          <xdr:col>2</xdr:col>
          <xdr:colOff>698500</xdr:colOff>
          <xdr:row>96</xdr:row>
          <xdr:rowOff>482600</xdr:rowOff>
        </xdr:to>
        <xdr:sp macro="" textlink="">
          <xdr:nvSpPr>
            <xdr:cNvPr id="1164" name="Option Button 140" hidden="1">
              <a:extLst>
                <a:ext uri="{63B3BB69-23CF-44E3-9099-C40C66FF867C}">
                  <a14:compatExt spid="_x0000_s1164"/>
                </a:ext>
                <a:ext uri="{FF2B5EF4-FFF2-40B4-BE49-F238E27FC236}">
                  <a16:creationId xmlns:a16="http://schemas.microsoft.com/office/drawing/2014/main" id="{00000000-0008-0000-0000-00008C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GB" sz="800" b="0" i="0" u="none" strike="noStrike" baseline="0">
                  <a:solidFill>
                    <a:srgbClr val="000000"/>
                  </a:solidFill>
                  <a:latin typeface="Segoe UI"/>
                  <a:cs typeface="Segoe UI"/>
                </a:rPr>
                <a:t>Initial</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76200</xdr:colOff>
          <xdr:row>97</xdr:row>
          <xdr:rowOff>241300</xdr:rowOff>
        </xdr:from>
        <xdr:to>
          <xdr:col>2</xdr:col>
          <xdr:colOff>698500</xdr:colOff>
          <xdr:row>97</xdr:row>
          <xdr:rowOff>457200</xdr:rowOff>
        </xdr:to>
        <xdr:sp macro="" textlink="">
          <xdr:nvSpPr>
            <xdr:cNvPr id="1165" name="Option Button 141" hidden="1">
              <a:extLst>
                <a:ext uri="{63B3BB69-23CF-44E3-9099-C40C66FF867C}">
                  <a14:compatExt spid="_x0000_s1165"/>
                </a:ext>
                <a:ext uri="{FF2B5EF4-FFF2-40B4-BE49-F238E27FC236}">
                  <a16:creationId xmlns:a16="http://schemas.microsoft.com/office/drawing/2014/main" id="{00000000-0008-0000-0000-00008D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GB" sz="800" b="0" i="0" u="none" strike="noStrike" baseline="0">
                  <a:solidFill>
                    <a:srgbClr val="000000"/>
                  </a:solidFill>
                  <a:latin typeface="Segoe UI"/>
                  <a:cs typeface="Segoe UI"/>
                </a:rPr>
                <a:t>Basic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76200</xdr:colOff>
          <xdr:row>98</xdr:row>
          <xdr:rowOff>241300</xdr:rowOff>
        </xdr:from>
        <xdr:to>
          <xdr:col>2</xdr:col>
          <xdr:colOff>698500</xdr:colOff>
          <xdr:row>98</xdr:row>
          <xdr:rowOff>457200</xdr:rowOff>
        </xdr:to>
        <xdr:sp macro="" textlink="">
          <xdr:nvSpPr>
            <xdr:cNvPr id="1167" name="Option Button 143" hidden="1">
              <a:extLst>
                <a:ext uri="{63B3BB69-23CF-44E3-9099-C40C66FF867C}">
                  <a14:compatExt spid="_x0000_s1167"/>
                </a:ext>
                <a:ext uri="{FF2B5EF4-FFF2-40B4-BE49-F238E27FC236}">
                  <a16:creationId xmlns:a16="http://schemas.microsoft.com/office/drawing/2014/main" id="{00000000-0008-0000-0000-00008F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GB" sz="800" b="0" i="0" u="none" strike="noStrike" baseline="0">
                  <a:solidFill>
                    <a:srgbClr val="000000"/>
                  </a:solidFill>
                  <a:latin typeface="Segoe UI"/>
                  <a:cs typeface="Segoe UI"/>
                </a:rPr>
                <a:t>Advanced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76200</xdr:colOff>
          <xdr:row>99</xdr:row>
          <xdr:rowOff>241300</xdr:rowOff>
        </xdr:from>
        <xdr:to>
          <xdr:col>2</xdr:col>
          <xdr:colOff>698500</xdr:colOff>
          <xdr:row>99</xdr:row>
          <xdr:rowOff>457200</xdr:rowOff>
        </xdr:to>
        <xdr:sp macro="" textlink="">
          <xdr:nvSpPr>
            <xdr:cNvPr id="1168" name="Option Button 144" hidden="1">
              <a:extLst>
                <a:ext uri="{63B3BB69-23CF-44E3-9099-C40C66FF867C}">
                  <a14:compatExt spid="_x0000_s1168"/>
                </a:ext>
                <a:ext uri="{FF2B5EF4-FFF2-40B4-BE49-F238E27FC236}">
                  <a16:creationId xmlns:a16="http://schemas.microsoft.com/office/drawing/2014/main" id="{00000000-0008-0000-0000-000090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GB" sz="800" b="0" i="0" u="none" strike="noStrike" baseline="0">
                  <a:solidFill>
                    <a:srgbClr val="000000"/>
                  </a:solidFill>
                  <a:latin typeface="Segoe UI"/>
                  <a:cs typeface="Segoe UI"/>
                </a:rPr>
                <a:t>Managed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76200</xdr:colOff>
          <xdr:row>100</xdr:row>
          <xdr:rowOff>241300</xdr:rowOff>
        </xdr:from>
        <xdr:to>
          <xdr:col>2</xdr:col>
          <xdr:colOff>698500</xdr:colOff>
          <xdr:row>100</xdr:row>
          <xdr:rowOff>457200</xdr:rowOff>
        </xdr:to>
        <xdr:sp macro="" textlink="">
          <xdr:nvSpPr>
            <xdr:cNvPr id="1169" name="Option Button 145" hidden="1">
              <a:extLst>
                <a:ext uri="{63B3BB69-23CF-44E3-9099-C40C66FF867C}">
                  <a14:compatExt spid="_x0000_s1169"/>
                </a:ext>
                <a:ext uri="{FF2B5EF4-FFF2-40B4-BE49-F238E27FC236}">
                  <a16:creationId xmlns:a16="http://schemas.microsoft.com/office/drawing/2014/main" id="{00000000-0008-0000-0000-000091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GB" sz="800" b="0" i="0" u="none" strike="noStrike" baseline="0">
                  <a:solidFill>
                    <a:srgbClr val="000000"/>
                  </a:solidFill>
                  <a:latin typeface="Segoe UI"/>
                  <a:cs typeface="Segoe UI"/>
                </a:rPr>
                <a:t>Optimized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76200</xdr:colOff>
          <xdr:row>95</xdr:row>
          <xdr:rowOff>25400</xdr:rowOff>
        </xdr:from>
        <xdr:to>
          <xdr:col>2</xdr:col>
          <xdr:colOff>698500</xdr:colOff>
          <xdr:row>96</xdr:row>
          <xdr:rowOff>0</xdr:rowOff>
        </xdr:to>
        <xdr:sp macro="" textlink="">
          <xdr:nvSpPr>
            <xdr:cNvPr id="1171" name="Option Button 147" hidden="1">
              <a:extLst>
                <a:ext uri="{63B3BB69-23CF-44E3-9099-C40C66FF867C}">
                  <a14:compatExt spid="_x0000_s1171"/>
                </a:ext>
                <a:ext uri="{FF2B5EF4-FFF2-40B4-BE49-F238E27FC236}">
                  <a16:creationId xmlns:a16="http://schemas.microsoft.com/office/drawing/2014/main" id="{00000000-0008-0000-0000-000093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GB" sz="800" b="0" i="0" u="none" strike="noStrike" baseline="0">
                  <a:solidFill>
                    <a:srgbClr val="000000"/>
                  </a:solidFill>
                  <a:latin typeface="Segoe UI"/>
                  <a:cs typeface="Segoe UI"/>
                </a:rPr>
                <a:t>N/A</a:t>
              </a:r>
            </a:p>
          </xdr:txBody>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absolute">
    <xdr:from>
      <xdr:col>1</xdr:col>
      <xdr:colOff>19051</xdr:colOff>
      <xdr:row>21</xdr:row>
      <xdr:rowOff>14288</xdr:rowOff>
    </xdr:from>
    <xdr:to>
      <xdr:col>9</xdr:col>
      <xdr:colOff>600076</xdr:colOff>
      <xdr:row>49</xdr:row>
      <xdr:rowOff>114300</xdr:rowOff>
    </xdr:to>
    <xdr:graphicFrame macro="">
      <xdr:nvGraphicFramePr>
        <xdr:cNvPr id="2" name="Graf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ctrlProp" Target="../ctrlProps/ctrlProp23.xml"/><Relationship Id="rId21" Type="http://schemas.openxmlformats.org/officeDocument/2006/relationships/ctrlProp" Target="../ctrlProps/ctrlProp18.xml"/><Relationship Id="rId42" Type="http://schemas.openxmlformats.org/officeDocument/2006/relationships/ctrlProp" Target="../ctrlProps/ctrlProp39.xml"/><Relationship Id="rId47" Type="http://schemas.openxmlformats.org/officeDocument/2006/relationships/ctrlProp" Target="../ctrlProps/ctrlProp44.xml"/><Relationship Id="rId63" Type="http://schemas.openxmlformats.org/officeDocument/2006/relationships/ctrlProp" Target="../ctrlProps/ctrlProp60.xml"/><Relationship Id="rId68" Type="http://schemas.openxmlformats.org/officeDocument/2006/relationships/ctrlProp" Target="../ctrlProps/ctrlProp65.xml"/><Relationship Id="rId84" Type="http://schemas.openxmlformats.org/officeDocument/2006/relationships/ctrlProp" Target="../ctrlProps/ctrlProp81.xml"/><Relationship Id="rId89" Type="http://schemas.openxmlformats.org/officeDocument/2006/relationships/ctrlProp" Target="../ctrlProps/ctrlProp86.xml"/><Relationship Id="rId16" Type="http://schemas.openxmlformats.org/officeDocument/2006/relationships/ctrlProp" Target="../ctrlProps/ctrlProp13.xml"/><Relationship Id="rId107" Type="http://schemas.openxmlformats.org/officeDocument/2006/relationships/ctrlProp" Target="../ctrlProps/ctrlProp104.xml"/><Relationship Id="rId11" Type="http://schemas.openxmlformats.org/officeDocument/2006/relationships/ctrlProp" Target="../ctrlProps/ctrlProp8.xml"/><Relationship Id="rId32" Type="http://schemas.openxmlformats.org/officeDocument/2006/relationships/ctrlProp" Target="../ctrlProps/ctrlProp29.xml"/><Relationship Id="rId37" Type="http://schemas.openxmlformats.org/officeDocument/2006/relationships/ctrlProp" Target="../ctrlProps/ctrlProp34.xml"/><Relationship Id="rId53" Type="http://schemas.openxmlformats.org/officeDocument/2006/relationships/ctrlProp" Target="../ctrlProps/ctrlProp50.xml"/><Relationship Id="rId58" Type="http://schemas.openxmlformats.org/officeDocument/2006/relationships/ctrlProp" Target="../ctrlProps/ctrlProp55.xml"/><Relationship Id="rId74" Type="http://schemas.openxmlformats.org/officeDocument/2006/relationships/ctrlProp" Target="../ctrlProps/ctrlProp71.xml"/><Relationship Id="rId79" Type="http://schemas.openxmlformats.org/officeDocument/2006/relationships/ctrlProp" Target="../ctrlProps/ctrlProp76.xml"/><Relationship Id="rId102" Type="http://schemas.openxmlformats.org/officeDocument/2006/relationships/ctrlProp" Target="../ctrlProps/ctrlProp99.xml"/><Relationship Id="rId5" Type="http://schemas.openxmlformats.org/officeDocument/2006/relationships/ctrlProp" Target="../ctrlProps/ctrlProp2.xml"/><Relationship Id="rId90" Type="http://schemas.openxmlformats.org/officeDocument/2006/relationships/ctrlProp" Target="../ctrlProps/ctrlProp87.xml"/><Relationship Id="rId95" Type="http://schemas.openxmlformats.org/officeDocument/2006/relationships/ctrlProp" Target="../ctrlProps/ctrlProp92.xml"/><Relationship Id="rId22" Type="http://schemas.openxmlformats.org/officeDocument/2006/relationships/ctrlProp" Target="../ctrlProps/ctrlProp19.xml"/><Relationship Id="rId27" Type="http://schemas.openxmlformats.org/officeDocument/2006/relationships/ctrlProp" Target="../ctrlProps/ctrlProp24.xml"/><Relationship Id="rId43" Type="http://schemas.openxmlformats.org/officeDocument/2006/relationships/ctrlProp" Target="../ctrlProps/ctrlProp40.xml"/><Relationship Id="rId48" Type="http://schemas.openxmlformats.org/officeDocument/2006/relationships/ctrlProp" Target="../ctrlProps/ctrlProp45.xml"/><Relationship Id="rId64" Type="http://schemas.openxmlformats.org/officeDocument/2006/relationships/ctrlProp" Target="../ctrlProps/ctrlProp61.xml"/><Relationship Id="rId69" Type="http://schemas.openxmlformats.org/officeDocument/2006/relationships/ctrlProp" Target="../ctrlProps/ctrlProp66.xml"/><Relationship Id="rId80" Type="http://schemas.openxmlformats.org/officeDocument/2006/relationships/ctrlProp" Target="../ctrlProps/ctrlProp77.xml"/><Relationship Id="rId85" Type="http://schemas.openxmlformats.org/officeDocument/2006/relationships/ctrlProp" Target="../ctrlProps/ctrlProp82.xml"/><Relationship Id="rId12" Type="http://schemas.openxmlformats.org/officeDocument/2006/relationships/ctrlProp" Target="../ctrlProps/ctrlProp9.xml"/><Relationship Id="rId17" Type="http://schemas.openxmlformats.org/officeDocument/2006/relationships/ctrlProp" Target="../ctrlProps/ctrlProp14.xml"/><Relationship Id="rId33" Type="http://schemas.openxmlformats.org/officeDocument/2006/relationships/ctrlProp" Target="../ctrlProps/ctrlProp30.xml"/><Relationship Id="rId38" Type="http://schemas.openxmlformats.org/officeDocument/2006/relationships/ctrlProp" Target="../ctrlProps/ctrlProp35.xml"/><Relationship Id="rId59" Type="http://schemas.openxmlformats.org/officeDocument/2006/relationships/ctrlProp" Target="../ctrlProps/ctrlProp56.xml"/><Relationship Id="rId103" Type="http://schemas.openxmlformats.org/officeDocument/2006/relationships/ctrlProp" Target="../ctrlProps/ctrlProp100.xml"/><Relationship Id="rId108" Type="http://schemas.openxmlformats.org/officeDocument/2006/relationships/ctrlProp" Target="../ctrlProps/ctrlProp105.xml"/><Relationship Id="rId20" Type="http://schemas.openxmlformats.org/officeDocument/2006/relationships/ctrlProp" Target="../ctrlProps/ctrlProp17.xml"/><Relationship Id="rId41" Type="http://schemas.openxmlformats.org/officeDocument/2006/relationships/ctrlProp" Target="../ctrlProps/ctrlProp38.xml"/><Relationship Id="rId54" Type="http://schemas.openxmlformats.org/officeDocument/2006/relationships/ctrlProp" Target="../ctrlProps/ctrlProp51.xml"/><Relationship Id="rId62" Type="http://schemas.openxmlformats.org/officeDocument/2006/relationships/ctrlProp" Target="../ctrlProps/ctrlProp59.xml"/><Relationship Id="rId70" Type="http://schemas.openxmlformats.org/officeDocument/2006/relationships/ctrlProp" Target="../ctrlProps/ctrlProp67.xml"/><Relationship Id="rId75" Type="http://schemas.openxmlformats.org/officeDocument/2006/relationships/ctrlProp" Target="../ctrlProps/ctrlProp72.xml"/><Relationship Id="rId83" Type="http://schemas.openxmlformats.org/officeDocument/2006/relationships/ctrlProp" Target="../ctrlProps/ctrlProp80.xml"/><Relationship Id="rId88" Type="http://schemas.openxmlformats.org/officeDocument/2006/relationships/ctrlProp" Target="../ctrlProps/ctrlProp85.xml"/><Relationship Id="rId91" Type="http://schemas.openxmlformats.org/officeDocument/2006/relationships/ctrlProp" Target="../ctrlProps/ctrlProp88.xml"/><Relationship Id="rId96" Type="http://schemas.openxmlformats.org/officeDocument/2006/relationships/ctrlProp" Target="../ctrlProps/ctrlProp93.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5" Type="http://schemas.openxmlformats.org/officeDocument/2006/relationships/ctrlProp" Target="../ctrlProps/ctrlProp12.xml"/><Relationship Id="rId23" Type="http://schemas.openxmlformats.org/officeDocument/2006/relationships/ctrlProp" Target="../ctrlProps/ctrlProp20.xml"/><Relationship Id="rId28" Type="http://schemas.openxmlformats.org/officeDocument/2006/relationships/ctrlProp" Target="../ctrlProps/ctrlProp25.xml"/><Relationship Id="rId36" Type="http://schemas.openxmlformats.org/officeDocument/2006/relationships/ctrlProp" Target="../ctrlProps/ctrlProp33.xml"/><Relationship Id="rId49" Type="http://schemas.openxmlformats.org/officeDocument/2006/relationships/ctrlProp" Target="../ctrlProps/ctrlProp46.xml"/><Relationship Id="rId57" Type="http://schemas.openxmlformats.org/officeDocument/2006/relationships/ctrlProp" Target="../ctrlProps/ctrlProp54.xml"/><Relationship Id="rId106" Type="http://schemas.openxmlformats.org/officeDocument/2006/relationships/ctrlProp" Target="../ctrlProps/ctrlProp103.xml"/><Relationship Id="rId10" Type="http://schemas.openxmlformats.org/officeDocument/2006/relationships/ctrlProp" Target="../ctrlProps/ctrlProp7.xml"/><Relationship Id="rId31" Type="http://schemas.openxmlformats.org/officeDocument/2006/relationships/ctrlProp" Target="../ctrlProps/ctrlProp28.xml"/><Relationship Id="rId44" Type="http://schemas.openxmlformats.org/officeDocument/2006/relationships/ctrlProp" Target="../ctrlProps/ctrlProp41.xml"/><Relationship Id="rId52" Type="http://schemas.openxmlformats.org/officeDocument/2006/relationships/ctrlProp" Target="../ctrlProps/ctrlProp49.xml"/><Relationship Id="rId60" Type="http://schemas.openxmlformats.org/officeDocument/2006/relationships/ctrlProp" Target="../ctrlProps/ctrlProp57.xml"/><Relationship Id="rId65" Type="http://schemas.openxmlformats.org/officeDocument/2006/relationships/ctrlProp" Target="../ctrlProps/ctrlProp62.xml"/><Relationship Id="rId73" Type="http://schemas.openxmlformats.org/officeDocument/2006/relationships/ctrlProp" Target="../ctrlProps/ctrlProp70.xml"/><Relationship Id="rId78" Type="http://schemas.openxmlformats.org/officeDocument/2006/relationships/ctrlProp" Target="../ctrlProps/ctrlProp75.xml"/><Relationship Id="rId81" Type="http://schemas.openxmlformats.org/officeDocument/2006/relationships/ctrlProp" Target="../ctrlProps/ctrlProp78.xml"/><Relationship Id="rId86" Type="http://schemas.openxmlformats.org/officeDocument/2006/relationships/ctrlProp" Target="../ctrlProps/ctrlProp83.xml"/><Relationship Id="rId94" Type="http://schemas.openxmlformats.org/officeDocument/2006/relationships/ctrlProp" Target="../ctrlProps/ctrlProp91.xml"/><Relationship Id="rId99" Type="http://schemas.openxmlformats.org/officeDocument/2006/relationships/ctrlProp" Target="../ctrlProps/ctrlProp96.xml"/><Relationship Id="rId101" Type="http://schemas.openxmlformats.org/officeDocument/2006/relationships/ctrlProp" Target="../ctrlProps/ctrlProp98.xml"/><Relationship Id="rId4" Type="http://schemas.openxmlformats.org/officeDocument/2006/relationships/ctrlProp" Target="../ctrlProps/ctrlProp1.xml"/><Relationship Id="rId9" Type="http://schemas.openxmlformats.org/officeDocument/2006/relationships/ctrlProp" Target="../ctrlProps/ctrlProp6.xml"/><Relationship Id="rId13" Type="http://schemas.openxmlformats.org/officeDocument/2006/relationships/ctrlProp" Target="../ctrlProps/ctrlProp10.xml"/><Relationship Id="rId18" Type="http://schemas.openxmlformats.org/officeDocument/2006/relationships/ctrlProp" Target="../ctrlProps/ctrlProp15.xml"/><Relationship Id="rId39" Type="http://schemas.openxmlformats.org/officeDocument/2006/relationships/ctrlProp" Target="../ctrlProps/ctrlProp36.xml"/><Relationship Id="rId34" Type="http://schemas.openxmlformats.org/officeDocument/2006/relationships/ctrlProp" Target="../ctrlProps/ctrlProp31.xml"/><Relationship Id="rId50" Type="http://schemas.openxmlformats.org/officeDocument/2006/relationships/ctrlProp" Target="../ctrlProps/ctrlProp47.xml"/><Relationship Id="rId55" Type="http://schemas.openxmlformats.org/officeDocument/2006/relationships/ctrlProp" Target="../ctrlProps/ctrlProp52.xml"/><Relationship Id="rId76" Type="http://schemas.openxmlformats.org/officeDocument/2006/relationships/ctrlProp" Target="../ctrlProps/ctrlProp73.xml"/><Relationship Id="rId97" Type="http://schemas.openxmlformats.org/officeDocument/2006/relationships/ctrlProp" Target="../ctrlProps/ctrlProp94.xml"/><Relationship Id="rId104" Type="http://schemas.openxmlformats.org/officeDocument/2006/relationships/ctrlProp" Target="../ctrlProps/ctrlProp101.xml"/><Relationship Id="rId7" Type="http://schemas.openxmlformats.org/officeDocument/2006/relationships/ctrlProp" Target="../ctrlProps/ctrlProp4.xml"/><Relationship Id="rId71" Type="http://schemas.openxmlformats.org/officeDocument/2006/relationships/ctrlProp" Target="../ctrlProps/ctrlProp68.xml"/><Relationship Id="rId92" Type="http://schemas.openxmlformats.org/officeDocument/2006/relationships/ctrlProp" Target="../ctrlProps/ctrlProp89.xml"/><Relationship Id="rId2" Type="http://schemas.openxmlformats.org/officeDocument/2006/relationships/drawing" Target="../drawings/drawing1.xml"/><Relationship Id="rId29" Type="http://schemas.openxmlformats.org/officeDocument/2006/relationships/ctrlProp" Target="../ctrlProps/ctrlProp26.xml"/><Relationship Id="rId24" Type="http://schemas.openxmlformats.org/officeDocument/2006/relationships/ctrlProp" Target="../ctrlProps/ctrlProp21.xml"/><Relationship Id="rId40" Type="http://schemas.openxmlformats.org/officeDocument/2006/relationships/ctrlProp" Target="../ctrlProps/ctrlProp37.xml"/><Relationship Id="rId45" Type="http://schemas.openxmlformats.org/officeDocument/2006/relationships/ctrlProp" Target="../ctrlProps/ctrlProp42.xml"/><Relationship Id="rId66" Type="http://schemas.openxmlformats.org/officeDocument/2006/relationships/ctrlProp" Target="../ctrlProps/ctrlProp63.xml"/><Relationship Id="rId87" Type="http://schemas.openxmlformats.org/officeDocument/2006/relationships/ctrlProp" Target="../ctrlProps/ctrlProp84.xml"/><Relationship Id="rId61" Type="http://schemas.openxmlformats.org/officeDocument/2006/relationships/ctrlProp" Target="../ctrlProps/ctrlProp58.xml"/><Relationship Id="rId82" Type="http://schemas.openxmlformats.org/officeDocument/2006/relationships/ctrlProp" Target="../ctrlProps/ctrlProp79.xml"/><Relationship Id="rId19" Type="http://schemas.openxmlformats.org/officeDocument/2006/relationships/ctrlProp" Target="../ctrlProps/ctrlProp16.xml"/><Relationship Id="rId14" Type="http://schemas.openxmlformats.org/officeDocument/2006/relationships/ctrlProp" Target="../ctrlProps/ctrlProp11.xml"/><Relationship Id="rId30" Type="http://schemas.openxmlformats.org/officeDocument/2006/relationships/ctrlProp" Target="../ctrlProps/ctrlProp27.xml"/><Relationship Id="rId35" Type="http://schemas.openxmlformats.org/officeDocument/2006/relationships/ctrlProp" Target="../ctrlProps/ctrlProp32.xml"/><Relationship Id="rId56" Type="http://schemas.openxmlformats.org/officeDocument/2006/relationships/ctrlProp" Target="../ctrlProps/ctrlProp53.xml"/><Relationship Id="rId77" Type="http://schemas.openxmlformats.org/officeDocument/2006/relationships/ctrlProp" Target="../ctrlProps/ctrlProp74.xml"/><Relationship Id="rId100" Type="http://schemas.openxmlformats.org/officeDocument/2006/relationships/ctrlProp" Target="../ctrlProps/ctrlProp97.xml"/><Relationship Id="rId105" Type="http://schemas.openxmlformats.org/officeDocument/2006/relationships/ctrlProp" Target="../ctrlProps/ctrlProp102.xml"/><Relationship Id="rId8" Type="http://schemas.openxmlformats.org/officeDocument/2006/relationships/ctrlProp" Target="../ctrlProps/ctrlProp5.xml"/><Relationship Id="rId51" Type="http://schemas.openxmlformats.org/officeDocument/2006/relationships/ctrlProp" Target="../ctrlProps/ctrlProp48.xml"/><Relationship Id="rId72" Type="http://schemas.openxmlformats.org/officeDocument/2006/relationships/ctrlProp" Target="../ctrlProps/ctrlProp69.xml"/><Relationship Id="rId93" Type="http://schemas.openxmlformats.org/officeDocument/2006/relationships/ctrlProp" Target="../ctrlProps/ctrlProp90.xml"/><Relationship Id="rId98" Type="http://schemas.openxmlformats.org/officeDocument/2006/relationships/ctrlProp" Target="../ctrlProps/ctrlProp95.xml"/><Relationship Id="rId3" Type="http://schemas.openxmlformats.org/officeDocument/2006/relationships/vmlDrawing" Target="../drawings/vmlDrawing1.vml"/><Relationship Id="rId25" Type="http://schemas.openxmlformats.org/officeDocument/2006/relationships/ctrlProp" Target="../ctrlProps/ctrlProp22.xml"/><Relationship Id="rId46" Type="http://schemas.openxmlformats.org/officeDocument/2006/relationships/ctrlProp" Target="../ctrlProps/ctrlProp43.xml"/><Relationship Id="rId67" Type="http://schemas.openxmlformats.org/officeDocument/2006/relationships/ctrlProp" Target="../ctrlProps/ctrlProp64.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github.com/pkic/pkimm/tree/add-category-maturity-levels/categories"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B36B00-1C70-4ED6-9E79-39EF7B753F61}">
  <sheetPr codeName="List1"/>
  <dimension ref="B1:P102"/>
  <sheetViews>
    <sheetView showGridLines="0" workbookViewId="0">
      <pane ySplit="6" topLeftCell="A7" activePane="bottomLeft" state="frozen"/>
      <selection pane="bottomLeft" activeCell="I3" sqref="I3:I4"/>
    </sheetView>
  </sheetViews>
  <sheetFormatPr baseColWidth="10" defaultColWidth="8.83203125" defaultRowHeight="15" x14ac:dyDescent="0.2"/>
  <cols>
    <col min="1" max="1" width="3.5" customWidth="1"/>
    <col min="2" max="2" width="1.5" customWidth="1"/>
    <col min="3" max="3" width="14.33203125" customWidth="1"/>
    <col min="4" max="4" width="2" style="27" hidden="1" customWidth="1"/>
    <col min="5" max="5" width="85.6640625" style="1" customWidth="1"/>
    <col min="6" max="6" width="1.5" customWidth="1"/>
    <col min="7" max="7" width="14.33203125" customWidth="1"/>
    <col min="8" max="8" width="2" hidden="1" customWidth="1"/>
    <col min="9" max="9" width="85.6640625" customWidth="1"/>
    <col min="10" max="12" width="1.5" customWidth="1"/>
    <col min="13" max="13" width="3.6640625" customWidth="1"/>
    <col min="14" max="14" width="15.5" customWidth="1"/>
    <col min="15" max="15" width="1.5" customWidth="1"/>
  </cols>
  <sheetData>
    <row r="1" spans="2:15" ht="16" thickBot="1" x14ac:dyDescent="0.25"/>
    <row r="2" spans="2:15" ht="7.5" customHeight="1" thickBot="1" x14ac:dyDescent="0.25">
      <c r="B2" s="131"/>
      <c r="C2" s="133"/>
      <c r="D2" s="132"/>
      <c r="E2" s="140"/>
      <c r="F2" s="133"/>
      <c r="G2" s="133"/>
      <c r="H2" s="133"/>
      <c r="I2" s="133"/>
      <c r="J2" s="134"/>
    </row>
    <row r="3" spans="2:15" ht="18.75" customHeight="1" x14ac:dyDescent="0.2">
      <c r="B3" s="136"/>
      <c r="C3" s="229" t="s">
        <v>162</v>
      </c>
      <c r="D3" s="132"/>
      <c r="E3" s="227" t="s">
        <v>164</v>
      </c>
      <c r="F3" s="136"/>
      <c r="G3" s="233" t="s">
        <v>163</v>
      </c>
      <c r="H3" s="133"/>
      <c r="I3" s="231" t="str">
        <f>Report!E8</f>
        <v>Basic</v>
      </c>
      <c r="J3" s="136"/>
    </row>
    <row r="4" spans="2:15" ht="18.75" customHeight="1" thickBot="1" x14ac:dyDescent="0.25">
      <c r="B4" s="136"/>
      <c r="C4" s="230"/>
      <c r="D4" s="135"/>
      <c r="E4" s="228"/>
      <c r="F4" s="136"/>
      <c r="G4" s="234"/>
      <c r="H4" s="46"/>
      <c r="I4" s="232"/>
      <c r="J4" s="136"/>
    </row>
    <row r="5" spans="2:15" ht="7.5" customHeight="1" thickBot="1" x14ac:dyDescent="0.25">
      <c r="B5" s="106"/>
      <c r="C5" s="137"/>
      <c r="D5" s="135"/>
      <c r="E5" s="141"/>
      <c r="F5" s="46"/>
      <c r="G5" s="137"/>
      <c r="H5" s="46"/>
      <c r="I5" s="142"/>
      <c r="J5" s="66"/>
    </row>
    <row r="6" spans="2:15" ht="9" customHeight="1" x14ac:dyDescent="0.2">
      <c r="C6" s="138"/>
      <c r="E6" s="97"/>
      <c r="G6" s="138"/>
      <c r="I6" s="139"/>
    </row>
    <row r="7" spans="2:15" ht="9" customHeight="1" thickBot="1" x14ac:dyDescent="0.25"/>
    <row r="8" spans="2:15" ht="15" customHeight="1" x14ac:dyDescent="0.2">
      <c r="B8" s="35"/>
      <c r="C8" s="241" t="s">
        <v>30</v>
      </c>
      <c r="D8" s="241"/>
      <c r="E8" s="241"/>
      <c r="F8" s="241"/>
      <c r="G8" s="241"/>
      <c r="H8" s="241"/>
      <c r="I8" s="241"/>
      <c r="J8" s="36"/>
      <c r="L8" s="35"/>
      <c r="M8" s="238" t="s">
        <v>165</v>
      </c>
      <c r="N8" s="238"/>
      <c r="O8" s="36"/>
    </row>
    <row r="9" spans="2:15" ht="15" customHeight="1" x14ac:dyDescent="0.2">
      <c r="B9" s="37"/>
      <c r="C9" s="242"/>
      <c r="D9" s="242"/>
      <c r="E9" s="242"/>
      <c r="F9" s="242"/>
      <c r="G9" s="242"/>
      <c r="H9" s="242"/>
      <c r="I9" s="242"/>
      <c r="J9" s="38"/>
      <c r="L9" s="37"/>
      <c r="M9" s="239"/>
      <c r="N9" s="239"/>
      <c r="O9" s="38"/>
    </row>
    <row r="10" spans="2:15" ht="15" customHeight="1" thickBot="1" x14ac:dyDescent="0.25">
      <c r="B10" s="37"/>
      <c r="C10" s="242"/>
      <c r="D10" s="242"/>
      <c r="E10" s="242"/>
      <c r="F10" s="242"/>
      <c r="G10" s="242"/>
      <c r="H10" s="242"/>
      <c r="I10" s="242"/>
      <c r="J10" s="38"/>
      <c r="L10" s="37"/>
      <c r="M10" s="240"/>
      <c r="N10" s="240"/>
      <c r="O10" s="38"/>
    </row>
    <row r="11" spans="2:15" s="28" customFormat="1" ht="22.5" customHeight="1" x14ac:dyDescent="0.2">
      <c r="B11" s="79"/>
      <c r="C11" s="235" t="s">
        <v>0</v>
      </c>
      <c r="D11" s="236"/>
      <c r="E11" s="237"/>
      <c r="F11" s="77"/>
      <c r="G11" s="235" t="s">
        <v>2</v>
      </c>
      <c r="H11" s="236"/>
      <c r="I11" s="237"/>
      <c r="J11" s="80"/>
      <c r="L11" s="79"/>
      <c r="M11" s="243" t="s">
        <v>166</v>
      </c>
      <c r="N11" s="244"/>
      <c r="O11" s="80"/>
    </row>
    <row r="12" spans="2:15" ht="44.25" customHeight="1" x14ac:dyDescent="0.2">
      <c r="B12" s="37"/>
      <c r="C12" s="252" t="s">
        <v>1</v>
      </c>
      <c r="D12" s="253"/>
      <c r="E12" s="254"/>
      <c r="G12" s="252" t="s">
        <v>3</v>
      </c>
      <c r="H12" s="253"/>
      <c r="I12" s="254"/>
      <c r="J12" s="38"/>
      <c r="L12" s="37"/>
      <c r="M12" s="189" t="str">
        <f>Report!E56</f>
        <v>Advanced</v>
      </c>
      <c r="N12" s="190"/>
      <c r="O12" s="38"/>
    </row>
    <row r="13" spans="2:15" ht="18.75" hidden="1" customHeight="1" x14ac:dyDescent="0.2">
      <c r="B13" s="37"/>
      <c r="C13" s="94">
        <v>6</v>
      </c>
      <c r="D13" s="92">
        <v>6</v>
      </c>
      <c r="E13" s="30" t="s">
        <v>138</v>
      </c>
      <c r="G13" s="94">
        <v>3</v>
      </c>
      <c r="H13" s="92">
        <v>6</v>
      </c>
      <c r="I13" s="30" t="s">
        <v>138</v>
      </c>
      <c r="J13" s="38"/>
      <c r="L13" s="37"/>
      <c r="M13" s="191"/>
      <c r="N13" s="192"/>
      <c r="O13" s="38"/>
    </row>
    <row r="14" spans="2:15" ht="18.75" customHeight="1" thickBot="1" x14ac:dyDescent="0.25">
      <c r="B14" s="37"/>
      <c r="C14" s="85"/>
      <c r="D14" s="92">
        <v>7</v>
      </c>
      <c r="E14" s="30" t="s">
        <v>139</v>
      </c>
      <c r="G14" s="85"/>
      <c r="H14" s="92">
        <v>7</v>
      </c>
      <c r="I14" s="30" t="s">
        <v>139</v>
      </c>
      <c r="J14" s="38"/>
      <c r="L14" s="37"/>
      <c r="M14" s="193"/>
      <c r="N14" s="194"/>
      <c r="O14" s="38"/>
    </row>
    <row r="15" spans="2:15" ht="52.5" customHeight="1" x14ac:dyDescent="0.2">
      <c r="B15" s="37"/>
      <c r="C15" s="47"/>
      <c r="D15" s="29">
        <v>1</v>
      </c>
      <c r="E15" s="30" t="str">
        <f>VLOOKUP(_xlfn.CONCAT($C$11,"-",D15),Source!$B$4:$D$78,3,0)</f>
        <v>There are no leadership responsibilities and vision defined. The design is managed ad-hoc.</v>
      </c>
      <c r="G15" s="47"/>
      <c r="H15" s="29">
        <v>1</v>
      </c>
      <c r="I15" s="30" t="str">
        <f>VLOOKUP(_xlfn.CONCAT($G$11,"-",H15),Source!$B$4:$D$78,3,0)</f>
        <v>There are no or limited policies and documentation.</v>
      </c>
      <c r="J15" s="38"/>
      <c r="L15" s="37"/>
      <c r="M15" s="143" t="s">
        <v>31</v>
      </c>
      <c r="N15" s="146" t="str">
        <f>Report!B62</f>
        <v>Not Applicable</v>
      </c>
      <c r="O15" s="38"/>
    </row>
    <row r="16" spans="2:15" ht="52.5" customHeight="1" x14ac:dyDescent="0.2">
      <c r="B16" s="37"/>
      <c r="C16" s="31"/>
      <c r="D16" s="29">
        <v>2</v>
      </c>
      <c r="E16" s="30" t="str">
        <f>VLOOKUP(_xlfn.CONCAT($C$11,"-",D16),Source!$B$4:$D$78,3,0)</f>
        <v>Basic vision has been developed but not followed. The scope and business drivers are not fully documented and understood.</v>
      </c>
      <c r="G16" s="31"/>
      <c r="H16" s="29">
        <v>2</v>
      </c>
      <c r="I16" s="30" t="str">
        <f>VLOOKUP(_xlfn.CONCAT($G$11,"-",H16),Source!$B$4:$D$78,3,0)</f>
        <v>The scope of policies is defined. Documented policies are not in the full scope and are not fully implemented and followed.</v>
      </c>
      <c r="J16" s="38"/>
      <c r="L16" s="37"/>
      <c r="M16" s="144" t="s">
        <v>32</v>
      </c>
      <c r="N16" s="147" t="str">
        <f>Report!B67</f>
        <v>Advanced</v>
      </c>
      <c r="O16" s="38"/>
    </row>
    <row r="17" spans="2:15" ht="52.5" customHeight="1" x14ac:dyDescent="0.2">
      <c r="B17" s="37"/>
      <c r="C17" s="31"/>
      <c r="D17" s="29">
        <v>3</v>
      </c>
      <c r="E17" s="30" t="str">
        <f>VLOOKUP(_xlfn.CONCAT($C$11,"-",D17),Source!$B$4:$D$78,3,0)</f>
        <v>There is a responsible sponsor of the PKI. Strategy has been defined and approved.</v>
      </c>
      <c r="G17" s="31"/>
      <c r="H17" s="29">
        <v>3</v>
      </c>
      <c r="I17" s="30" t="str">
        <f>VLOOKUP(_xlfn.CONCAT($G$11,"-",H17),Source!$B$4:$D$78,3,0)</f>
        <v>Documentation and policies are in the full scope implemented, including CP and CPS.</v>
      </c>
      <c r="J17" s="38"/>
      <c r="L17" s="37"/>
      <c r="M17" s="144" t="s">
        <v>33</v>
      </c>
      <c r="N17" s="147" t="str">
        <f>Report!B72</f>
        <v>Managed</v>
      </c>
      <c r="O17" s="38"/>
    </row>
    <row r="18" spans="2:15" ht="52.5" customHeight="1" thickBot="1" x14ac:dyDescent="0.25">
      <c r="B18" s="37"/>
      <c r="C18" s="31"/>
      <c r="D18" s="29">
        <v>4</v>
      </c>
      <c r="E18" s="30" t="str">
        <f>VLOOKUP(_xlfn.CONCAT($C$11,"-",D18),Source!$B$4:$D$78,3,0)</f>
        <v>Strategy and vision are followed and regularly measured to improve. The scope, business drivers, and design are documented and reviewed regularly.</v>
      </c>
      <c r="G18" s="31"/>
      <c r="H18" s="29">
        <v>4</v>
      </c>
      <c r="I18" s="30" t="str">
        <f>VLOOKUP(_xlfn.CONCAT($G$11,"-",H18),Source!$B$4:$D$78,3,0)</f>
        <v>Disclosure of information contains all relevant policies and documentation. CP and CPS are published and available. There is a documentation management in place that covers the policies and documentation.</v>
      </c>
      <c r="J18" s="38"/>
      <c r="L18" s="37"/>
      <c r="M18" s="145" t="s">
        <v>34</v>
      </c>
      <c r="N18" s="148" t="str">
        <f>Report!B77</f>
        <v>Optimized</v>
      </c>
      <c r="O18" s="38"/>
    </row>
    <row r="19" spans="2:15" ht="52.5" customHeight="1" thickBot="1" x14ac:dyDescent="0.25">
      <c r="B19" s="37"/>
      <c r="C19" s="32"/>
      <c r="D19" s="33">
        <v>5</v>
      </c>
      <c r="E19" s="34" t="str">
        <f>VLOOKUP(_xlfn.CONCAT($C$11,"-",D19),Source!$B$4:$D$78,3,0)</f>
        <v>Strategy and vision are fully in line with the organizational strategy and helps business to achieve future development through continuous improvement.</v>
      </c>
      <c r="G19" s="32"/>
      <c r="H19" s="33">
        <v>5</v>
      </c>
      <c r="I19" s="34" t="str">
        <f>VLOOKUP(_xlfn.CONCAT($G$11,"-",H19),Source!$B$4:$D$78,3,0)</f>
        <v>Policies are periodically reviewed and updated according to the changes in the PKI and its environment, and organizational strategy and goals. Policies are followed and enforced, communicated and understood.</v>
      </c>
      <c r="J19" s="38"/>
      <c r="L19" s="39"/>
      <c r="M19" s="40"/>
      <c r="N19" s="40"/>
      <c r="O19" s="43"/>
    </row>
    <row r="20" spans="2:15" ht="7.5" customHeight="1" thickBot="1" x14ac:dyDescent="0.25">
      <c r="B20" s="37"/>
      <c r="C20" s="44"/>
      <c r="I20" s="45"/>
      <c r="J20" s="38"/>
    </row>
    <row r="21" spans="2:15" s="28" customFormat="1" ht="22.5" customHeight="1" x14ac:dyDescent="0.2">
      <c r="B21" s="79"/>
      <c r="C21" s="235" t="s">
        <v>4</v>
      </c>
      <c r="D21" s="236"/>
      <c r="E21" s="237"/>
      <c r="G21" s="235" t="s">
        <v>6</v>
      </c>
      <c r="H21" s="236"/>
      <c r="I21" s="237"/>
      <c r="J21" s="80"/>
    </row>
    <row r="22" spans="2:15" ht="38.25" customHeight="1" x14ac:dyDescent="0.2">
      <c r="B22" s="37"/>
      <c r="C22" s="252" t="s">
        <v>5</v>
      </c>
      <c r="D22" s="253"/>
      <c r="E22" s="254"/>
      <c r="G22" s="252" t="s">
        <v>7</v>
      </c>
      <c r="H22" s="253"/>
      <c r="I22" s="254"/>
      <c r="J22" s="38"/>
    </row>
    <row r="23" spans="2:15" ht="18.75" hidden="1" customHeight="1" x14ac:dyDescent="0.2">
      <c r="B23" s="37"/>
      <c r="C23" s="95">
        <v>4</v>
      </c>
      <c r="D23" s="92">
        <v>6</v>
      </c>
      <c r="E23" s="30" t="s">
        <v>138</v>
      </c>
      <c r="G23" s="94">
        <v>5</v>
      </c>
      <c r="H23" s="92">
        <v>6</v>
      </c>
      <c r="I23" s="30" t="s">
        <v>138</v>
      </c>
      <c r="J23" s="38"/>
    </row>
    <row r="24" spans="2:15" ht="18.75" customHeight="1" x14ac:dyDescent="0.2">
      <c r="B24" s="37"/>
      <c r="C24" s="93"/>
      <c r="D24" s="92">
        <v>7</v>
      </c>
      <c r="E24" s="30" t="s">
        <v>139</v>
      </c>
      <c r="G24" s="85"/>
      <c r="H24" s="92">
        <v>7</v>
      </c>
      <c r="I24" s="30" t="s">
        <v>139</v>
      </c>
      <c r="J24" s="38"/>
    </row>
    <row r="25" spans="2:15" ht="52.5" customHeight="1" x14ac:dyDescent="0.2">
      <c r="B25" s="37"/>
      <c r="C25" s="47"/>
      <c r="D25" s="29">
        <v>1</v>
      </c>
      <c r="E25" s="30" t="str">
        <f>VLOOKUP(_xlfn.CONCAT($C$21,"-",D25),Source!$B$4:$D$78,3,0)</f>
        <v>There is no compliance program in place. The organization is not aware of the relevant laws, regulations, and standards, and is exposed to significant risks.</v>
      </c>
      <c r="G25" s="47"/>
      <c r="H25" s="29">
        <v>1</v>
      </c>
      <c r="I25" s="30" t="str">
        <f>VLOOKUP(_xlfn.CONCAT($G$21,"-",H25),Source!$B$4:$D$78,3,0)</f>
        <v>Processes and procedures are not formally defined and documented. Ad-hoc reactions to the events.</v>
      </c>
      <c r="J25" s="38"/>
    </row>
    <row r="26" spans="2:15" ht="52.5" customHeight="1" x14ac:dyDescent="0.2">
      <c r="B26" s="37"/>
      <c r="C26" s="31"/>
      <c r="D26" s="29">
        <v>2</v>
      </c>
      <c r="E26" s="30" t="str">
        <f>VLOOKUP(_xlfn.CONCAT($C$21,"-",D26),Source!$B$4:$D$78,3,0)</f>
        <v>The compliance responsibility is established and assigned. The organization is aware of the relevant laws, regulations, and standards that should be followed.</v>
      </c>
      <c r="G26" s="31"/>
      <c r="H26" s="29">
        <v>2</v>
      </c>
      <c r="I26" s="30" t="str">
        <f>VLOOKUP(_xlfn.CONCAT($G$21,"-",H26),Source!$B$4:$D$78,3,0)</f>
        <v>Processes and procedures are formally defined and documented, but not in the full scope and fully implemented and followed.</v>
      </c>
      <c r="J26" s="38"/>
    </row>
    <row r="27" spans="2:15" ht="52.5" customHeight="1" x14ac:dyDescent="0.2">
      <c r="B27" s="37"/>
      <c r="C27" s="31"/>
      <c r="D27" s="29">
        <v>3</v>
      </c>
      <c r="E27" s="30" t="str">
        <f>VLOOKUP(_xlfn.CONCAT($C$21,"-",D27),Source!$B$4:$D$78,3,0)</f>
        <v>Compliance policy is defined, implemented, and communicated. Compliance program is established.</v>
      </c>
      <c r="G27" s="31"/>
      <c r="H27" s="29">
        <v>3</v>
      </c>
      <c r="I27" s="30" t="str">
        <f>VLOOKUP(_xlfn.CONCAT($G$21,"-",H27),Source!$B$4:$D$78,3,0)</f>
        <v>The scope of the processes and procedures covers entire PKI implementation and policies, and is documented and followed.</v>
      </c>
      <c r="J27" s="38"/>
    </row>
    <row r="28" spans="2:15" ht="52.5" customHeight="1" x14ac:dyDescent="0.2">
      <c r="B28" s="37"/>
      <c r="C28" s="31"/>
      <c r="D28" s="29">
        <v>4</v>
      </c>
      <c r="E28" s="30" t="str">
        <f>VLOOKUP(_xlfn.CONCAT($C$21,"-",D28),Source!$B$4:$D$78,3,0)</f>
        <v>Compliance program and policy is established and maintained by responsible personnel. Procedures are in place and followed to ensure compliance with relevant laws, regulations, and standards.</v>
      </c>
      <c r="G28" s="31"/>
      <c r="H28" s="29">
        <v>4</v>
      </c>
      <c r="I28" s="30" t="str">
        <f>VLOOKUP(_xlfn.CONCAT($G$21,"-",H28),Source!$B$4:$D$78,3,0)</f>
        <v>The evidence from the processes and procedures is collected and maintained. Recurring activities are defined and executed by responsible roles.</v>
      </c>
      <c r="J28" s="38"/>
    </row>
    <row r="29" spans="2:15" ht="52.5" customHeight="1" thickBot="1" x14ac:dyDescent="0.25">
      <c r="B29" s="37"/>
      <c r="C29" s="32"/>
      <c r="D29" s="33">
        <v>5</v>
      </c>
      <c r="E29" s="34" t="str">
        <f>VLOOKUP(_xlfn.CONCAT($C$21,"-",D29),Source!$B$4:$D$78,3,0)</f>
        <v>Organization is aware of the relevant laws, regulations, and standards and is able to demonstrate compliance over the time. Compliance program is continuously maintained and improved.</v>
      </c>
      <c r="F29" s="46"/>
      <c r="G29" s="32"/>
      <c r="H29" s="33">
        <v>5</v>
      </c>
      <c r="I29" s="34" t="str">
        <f>VLOOKUP(_xlfn.CONCAT($G$21,"-",H29),Source!$B$4:$D$78,3,0)</f>
        <v>The processes and procedures, that are aligned with policies and organizational goals, are reviewed and updated on a regular basis. Evidence is properly managed and controlled.</v>
      </c>
      <c r="J29" s="38"/>
    </row>
    <row r="30" spans="2:15" ht="7.5" customHeight="1" thickBot="1" x14ac:dyDescent="0.25">
      <c r="B30" s="39"/>
      <c r="C30" s="40"/>
      <c r="D30" s="41"/>
      <c r="E30" s="42"/>
      <c r="F30" s="40"/>
      <c r="G30" s="40"/>
      <c r="H30" s="40"/>
      <c r="I30" s="40"/>
      <c r="J30" s="43"/>
    </row>
    <row r="31" spans="2:15" ht="15" customHeight="1" thickBot="1" x14ac:dyDescent="0.25"/>
    <row r="32" spans="2:15" ht="15" customHeight="1" x14ac:dyDescent="0.2">
      <c r="B32" s="48"/>
      <c r="C32" s="250" t="s">
        <v>35</v>
      </c>
      <c r="D32" s="250"/>
      <c r="E32" s="250"/>
      <c r="F32" s="250"/>
      <c r="G32" s="250"/>
      <c r="H32" s="250"/>
      <c r="I32" s="250"/>
      <c r="J32" s="49"/>
      <c r="L32" s="48"/>
      <c r="M32" s="245" t="s">
        <v>165</v>
      </c>
      <c r="N32" s="245"/>
      <c r="O32" s="49"/>
    </row>
    <row r="33" spans="2:15" ht="15" customHeight="1" x14ac:dyDescent="0.2">
      <c r="B33" s="50"/>
      <c r="C33" s="251"/>
      <c r="D33" s="251"/>
      <c r="E33" s="251"/>
      <c r="F33" s="251"/>
      <c r="G33" s="251"/>
      <c r="H33" s="251"/>
      <c r="I33" s="251"/>
      <c r="J33" s="51"/>
      <c r="L33" s="50"/>
      <c r="M33" s="246"/>
      <c r="N33" s="246"/>
      <c r="O33" s="51"/>
    </row>
    <row r="34" spans="2:15" ht="15" customHeight="1" thickBot="1" x14ac:dyDescent="0.25">
      <c r="B34" s="50"/>
      <c r="C34" s="251"/>
      <c r="D34" s="251"/>
      <c r="E34" s="251"/>
      <c r="F34" s="251"/>
      <c r="G34" s="251"/>
      <c r="H34" s="251"/>
      <c r="I34" s="251"/>
      <c r="J34" s="51"/>
      <c r="L34" s="50"/>
      <c r="M34" s="247"/>
      <c r="N34" s="247"/>
      <c r="O34" s="51"/>
    </row>
    <row r="35" spans="2:15" s="28" customFormat="1" ht="22.5" customHeight="1" x14ac:dyDescent="0.2">
      <c r="B35" s="76"/>
      <c r="C35" s="224" t="s">
        <v>8</v>
      </c>
      <c r="D35" s="225"/>
      <c r="E35" s="226"/>
      <c r="F35" s="77"/>
      <c r="G35" s="224" t="s">
        <v>10</v>
      </c>
      <c r="H35" s="225"/>
      <c r="I35" s="226"/>
      <c r="J35" s="78"/>
      <c r="L35" s="76"/>
      <c r="M35" s="248" t="s">
        <v>166</v>
      </c>
      <c r="N35" s="249"/>
      <c r="O35" s="78"/>
    </row>
    <row r="36" spans="2:15" ht="56.25" customHeight="1" x14ac:dyDescent="0.2">
      <c r="B36" s="50"/>
      <c r="C36" s="221" t="s">
        <v>9</v>
      </c>
      <c r="D36" s="222"/>
      <c r="E36" s="223"/>
      <c r="G36" s="221" t="s">
        <v>11</v>
      </c>
      <c r="H36" s="222"/>
      <c r="I36" s="223"/>
      <c r="J36" s="51"/>
      <c r="L36" s="50"/>
      <c r="M36" s="189" t="str">
        <f>Report!E83</f>
        <v>Basic</v>
      </c>
      <c r="N36" s="190"/>
      <c r="O36" s="51"/>
    </row>
    <row r="37" spans="2:15" ht="18.75" hidden="1" customHeight="1" x14ac:dyDescent="0.2">
      <c r="B37" s="50"/>
      <c r="C37" s="94">
        <v>4</v>
      </c>
      <c r="D37" s="92">
        <v>6</v>
      </c>
      <c r="E37" s="30" t="s">
        <v>138</v>
      </c>
      <c r="G37" s="94">
        <v>4</v>
      </c>
      <c r="H37" s="92">
        <v>6</v>
      </c>
      <c r="I37" s="30" t="s">
        <v>138</v>
      </c>
      <c r="J37" s="51"/>
      <c r="L37" s="50"/>
      <c r="M37" s="191"/>
      <c r="N37" s="192"/>
      <c r="O37" s="51"/>
    </row>
    <row r="38" spans="2:15" ht="18.75" customHeight="1" thickBot="1" x14ac:dyDescent="0.25">
      <c r="B38" s="50"/>
      <c r="C38" s="85"/>
      <c r="D38" s="92">
        <v>7</v>
      </c>
      <c r="E38" s="30" t="s">
        <v>139</v>
      </c>
      <c r="G38" s="85"/>
      <c r="H38" s="92">
        <v>7</v>
      </c>
      <c r="I38" s="30" t="s">
        <v>139</v>
      </c>
      <c r="J38" s="51"/>
      <c r="L38" s="50"/>
      <c r="M38" s="193"/>
      <c r="N38" s="194"/>
      <c r="O38" s="51"/>
    </row>
    <row r="39" spans="2:15" ht="60" customHeight="1" x14ac:dyDescent="0.2">
      <c r="B39" s="50"/>
      <c r="C39" s="47"/>
      <c r="D39" s="29">
        <v>1</v>
      </c>
      <c r="E39" s="30" t="str">
        <f>VLOOKUP(_xlfn.CONCAT($C$35,"-",D39),Source!$B$4:$D$78,3,0)</f>
        <v>No key management is defined. There are no key management responsibilities defined and assigned.</v>
      </c>
      <c r="G39" s="47"/>
      <c r="H39" s="29">
        <v>1</v>
      </c>
      <c r="I39" s="30" t="str">
        <f>VLOOKUP(_xlfn.CONCAT($G$35,"-",H39),Source!$B$4:$D$78,3,0)</f>
        <v>Certificates are ad-hoc managed, without proper control and always reactive. Inventory is not available.</v>
      </c>
      <c r="J39" s="51"/>
      <c r="L39" s="50"/>
      <c r="M39" s="149" t="s">
        <v>36</v>
      </c>
      <c r="N39" s="146" t="str">
        <f>Report!B89</f>
        <v>Managed</v>
      </c>
      <c r="O39" s="51"/>
    </row>
    <row r="40" spans="2:15" ht="60" customHeight="1" x14ac:dyDescent="0.2">
      <c r="B40" s="50"/>
      <c r="C40" s="31"/>
      <c r="D40" s="29">
        <v>2</v>
      </c>
      <c r="E40" s="30" t="str">
        <f>VLOOKUP(_xlfn.CONCAT($C$35,"-",D40),Source!$B$4:$D$78,3,0)</f>
        <v>Responsibilities and roles for key management are defined. Key management is managed ad-hoc and there is no documentation and inventory of cryptographic keys maintained.</v>
      </c>
      <c r="G40" s="31"/>
      <c r="H40" s="29">
        <v>2</v>
      </c>
      <c r="I40" s="30" t="str">
        <f>VLOOKUP(_xlfn.CONCAT($G$35,"-",H40),Source!$B$4:$D$78,3,0)</f>
        <v>Certificates are managed, but not according to industry standards and regulations. Inventory of certificates is not maintained.</v>
      </c>
      <c r="J40" s="51"/>
      <c r="L40" s="50"/>
      <c r="M40" s="150" t="s">
        <v>37</v>
      </c>
      <c r="N40" s="147" t="str">
        <f>Report!B94</f>
        <v>Managed</v>
      </c>
      <c r="O40" s="51"/>
    </row>
    <row r="41" spans="2:15" ht="60" customHeight="1" x14ac:dyDescent="0.2">
      <c r="B41" s="50"/>
      <c r="C41" s="31"/>
      <c r="D41" s="29">
        <v>3</v>
      </c>
      <c r="E41" s="30" t="str">
        <f>VLOOKUP(_xlfn.CONCAT($C$35,"-",D41),Source!$B$4:$D$78,3,0)</f>
        <v>Key management and lifecycle is documented and maintained. Inventory of cryptographic keys and devices is avaialble. Procedures are formally followed.</v>
      </c>
      <c r="G41" s="31"/>
      <c r="H41" s="29">
        <v>3</v>
      </c>
      <c r="I41" s="30" t="str">
        <f>VLOOKUP(_xlfn.CONCAT($G$35,"-",H41),Source!$B$4:$D$78,3,0)</f>
        <v>Certificate profiles and attributes are documented and enforced. Certificate lifecycle management is documented and followed. Inventory of certificates is maintained with up-to-date information. Certificate management procedures and controls on are in place but not fully followed and understood.</v>
      </c>
      <c r="J41" s="51"/>
      <c r="L41" s="50"/>
      <c r="M41" s="150" t="s">
        <v>38</v>
      </c>
      <c r="N41" s="147" t="str">
        <f>Report!B99</f>
        <v>Initial</v>
      </c>
      <c r="O41" s="51"/>
    </row>
    <row r="42" spans="2:15" ht="60" customHeight="1" thickBot="1" x14ac:dyDescent="0.25">
      <c r="B42" s="50"/>
      <c r="C42" s="31"/>
      <c r="D42" s="29">
        <v>4</v>
      </c>
      <c r="E42" s="30" t="str">
        <f>VLOOKUP(_xlfn.CONCAT($C$35,"-",D42),Source!$B$4:$D$78,3,0)</f>
        <v>Encryption and key management policies are documented, followed, and integrated in the organization. Inventory of cryptographic keys and devices is maintained and validated. Responsibilities and roles are assigned and aware of all processes and procedures.</v>
      </c>
      <c r="G42" s="31"/>
      <c r="H42" s="29">
        <v>4</v>
      </c>
      <c r="I42" s="30" t="str">
        <f>VLOOKUP(_xlfn.CONCAT($G$35,"-",H42),Source!$B$4:$D$78,3,0)</f>
        <v>Certificate profiles, attributes, cipher suites, and tooling is properly documented and applied in the organization. Certificate management procedures are well designed and followed to maintain up-to-date inventory of certificates, including its state and location.</v>
      </c>
      <c r="J42" s="51"/>
      <c r="L42" s="50"/>
      <c r="M42" s="151" t="s">
        <v>39</v>
      </c>
      <c r="N42" s="148" t="str">
        <f>Report!B104</f>
        <v>Initial</v>
      </c>
      <c r="O42" s="51"/>
    </row>
    <row r="43" spans="2:15" ht="60" customHeight="1" thickBot="1" x14ac:dyDescent="0.25">
      <c r="B43" s="50"/>
      <c r="C43" s="32"/>
      <c r="D43" s="33">
        <v>5</v>
      </c>
      <c r="E43" s="34" t="str">
        <f>VLOOKUP(_xlfn.CONCAT($C$35,"-",D43),Source!$B$4:$D$78,3,0)</f>
        <v>Key management is periodically reviewed and updated. Inventory of cryptographic keys and devices is complete, maintained and frequently validated. Process and procedures are formally approved, integrated and followed in the organization.</v>
      </c>
      <c r="G43" s="32"/>
      <c r="H43" s="33">
        <v>5</v>
      </c>
      <c r="I43" s="34" t="str">
        <f>VLOOKUP(_xlfn.CONCAT($G$35,"-",H43),Source!$B$4:$D$78,3,0)</f>
        <v>Certificate lifecycle is properly documented and maintained. Up-to-date inventory is available and periodically updated according to defined procedures and certificate management controls. Discovery of certificates is often executed to provide assurance of the inventory completeness. Certificate management is integrated with the organizational governance.</v>
      </c>
      <c r="J43" s="51"/>
      <c r="L43" s="52"/>
      <c r="M43" s="53"/>
      <c r="N43" s="53"/>
      <c r="O43" s="56"/>
    </row>
    <row r="44" spans="2:15" ht="7.5" customHeight="1" thickBot="1" x14ac:dyDescent="0.25">
      <c r="B44" s="50"/>
      <c r="C44" s="44"/>
      <c r="I44" s="45"/>
      <c r="J44" s="51"/>
    </row>
    <row r="45" spans="2:15" s="28" customFormat="1" ht="22.5" customHeight="1" x14ac:dyDescent="0.2">
      <c r="B45" s="76"/>
      <c r="C45" s="224" t="s">
        <v>12</v>
      </c>
      <c r="D45" s="225"/>
      <c r="E45" s="226"/>
      <c r="G45" s="224" t="s">
        <v>14</v>
      </c>
      <c r="H45" s="225"/>
      <c r="I45" s="226"/>
      <c r="J45" s="78"/>
    </row>
    <row r="46" spans="2:15" ht="56.25" customHeight="1" x14ac:dyDescent="0.2">
      <c r="B46" s="50"/>
      <c r="C46" s="221" t="s">
        <v>13</v>
      </c>
      <c r="D46" s="222"/>
      <c r="E46" s="223"/>
      <c r="G46" s="221" t="s">
        <v>15</v>
      </c>
      <c r="H46" s="222"/>
      <c r="I46" s="223"/>
      <c r="J46" s="51"/>
    </row>
    <row r="47" spans="2:15" ht="18.75" hidden="1" customHeight="1" x14ac:dyDescent="0.2">
      <c r="B47" s="50"/>
      <c r="C47" s="94">
        <v>1</v>
      </c>
      <c r="D47" s="92">
        <v>6</v>
      </c>
      <c r="E47" s="30" t="s">
        <v>138</v>
      </c>
      <c r="G47" s="94">
        <v>1</v>
      </c>
      <c r="H47" s="92">
        <v>6</v>
      </c>
      <c r="I47" s="30" t="s">
        <v>138</v>
      </c>
      <c r="J47" s="51"/>
    </row>
    <row r="48" spans="2:15" ht="18.75" customHeight="1" x14ac:dyDescent="0.2">
      <c r="B48" s="50"/>
      <c r="C48" s="85"/>
      <c r="D48" s="92">
        <v>7</v>
      </c>
      <c r="E48" s="30" t="s">
        <v>139</v>
      </c>
      <c r="G48" s="85"/>
      <c r="H48" s="92">
        <v>7</v>
      </c>
      <c r="I48" s="30" t="s">
        <v>139</v>
      </c>
      <c r="J48" s="51"/>
    </row>
    <row r="49" spans="2:15" ht="52.5" customHeight="1" x14ac:dyDescent="0.2">
      <c r="B49" s="50"/>
      <c r="C49" s="47"/>
      <c r="D49" s="29">
        <v>1</v>
      </c>
      <c r="E49" s="30" t="str">
        <f>VLOOKUP(_xlfn.CONCAT($C$45,"-",D49),Source!$B$4:$D$78,3,0)</f>
        <v>Flat network with no segmentation. No separation of environments. No network vulnerability management. No infrastructure recovery objectives. No periodic review of infrastructure activities.</v>
      </c>
      <c r="G49" s="47"/>
      <c r="H49" s="29">
        <v>1</v>
      </c>
      <c r="I49" s="30" t="str">
        <f>VLOOKUP(_xlfn.CONCAT($G$45,"-",H49),Source!$B$4:$D$78,3,0)</f>
        <v>Change management is not defined and agility is not considered and applied.</v>
      </c>
      <c r="J49" s="51"/>
    </row>
    <row r="50" spans="2:15" ht="52.5" customHeight="1" x14ac:dyDescent="0.2">
      <c r="B50" s="50"/>
      <c r="C50" s="31"/>
      <c r="D50" s="29">
        <v>2</v>
      </c>
      <c r="E50" s="30" t="str">
        <f>VLOOKUP(_xlfn.CONCAT($C$45,"-",D50),Source!$B$4:$D$78,3,0)</f>
        <v>Network and deployment infrastructure is documented and known by the infrastructure team.</v>
      </c>
      <c r="G50" s="31"/>
      <c r="H50" s="29">
        <v>2</v>
      </c>
      <c r="I50" s="30" t="str">
        <f>VLOOKUP(_xlfn.CONCAT($G$45,"-",H50),Source!$B$4:$D$78,3,0)</f>
        <v>Change management does not have documented and followed structure and is often ad-hoc. Agility is not formally cosnidered, however, it is applied in some cases.</v>
      </c>
      <c r="J50" s="51"/>
    </row>
    <row r="51" spans="2:15" ht="52.5" customHeight="1" x14ac:dyDescent="0.2">
      <c r="B51" s="50"/>
      <c r="C51" s="31"/>
      <c r="D51" s="29">
        <v>3</v>
      </c>
      <c r="E51" s="30" t="str">
        <f>VLOOKUP(_xlfn.CONCAT($C$45,"-",D51),Source!$B$4:$D$78,3,0)</f>
        <v>Infrastructure is documented and managed. Network vulnerability management is implemented. Responsibility for infrastructure is defined and approved by the management.</v>
      </c>
      <c r="G51" s="31"/>
      <c r="H51" s="29">
        <v>3</v>
      </c>
      <c r="I51" s="30" t="str">
        <f>VLOOKUP(_xlfn.CONCAT($G$45,"-",H51),Source!$B$4:$D$78,3,0)</f>
        <v>Processes for change management and agility are defined and designed to support the PKI implementation. The procedures and not always followed.</v>
      </c>
      <c r="J51" s="51"/>
    </row>
    <row r="52" spans="2:15" ht="52.5" customHeight="1" x14ac:dyDescent="0.2">
      <c r="B52" s="50"/>
      <c r="C52" s="31"/>
      <c r="D52" s="29">
        <v>4</v>
      </c>
      <c r="E52" s="30" t="str">
        <f>VLOOKUP(_xlfn.CONCAT($C$45,"-",D52),Source!$B$4:$D$78,3,0)</f>
        <v>The infrastructure is properly design, documented, and maintained, including procedures for vulnerability management, recovery and continuity.</v>
      </c>
      <c r="G52" s="31"/>
      <c r="H52" s="29">
        <v>4</v>
      </c>
      <c r="I52" s="30" t="str">
        <f>VLOOKUP(_xlfn.CONCAT($G$45,"-",H52),Source!$B$4:$D$78,3,0)</f>
        <v>Change management is integrated with the organizational change management process. Requirements for the agility are identified and implemented. Procedures are followed and monitored.</v>
      </c>
      <c r="J52" s="51"/>
    </row>
    <row r="53" spans="2:15" ht="52.5" customHeight="1" thickBot="1" x14ac:dyDescent="0.25">
      <c r="B53" s="50"/>
      <c r="C53" s="32"/>
      <c r="D53" s="33">
        <v>5</v>
      </c>
      <c r="E53" s="34" t="str">
        <f>VLOOKUP(_xlfn.CONCAT($C$45,"-",D53),Source!$B$4:$D$78,3,0)</f>
        <v>Processes and procedures are formally followed and periodically reviewed. The infrastructure is properly designed, documented, and maintained by responsible personnel and integrated into the overall organizational strategy.</v>
      </c>
      <c r="F53" s="46"/>
      <c r="G53" s="32"/>
      <c r="H53" s="33">
        <v>5</v>
      </c>
      <c r="I53" s="34" t="str">
        <f>VLOOKUP(_xlfn.CONCAT($G$45,"-",H53),Source!$B$4:$D$78,3,0)</f>
        <v>Approved change management policy and agility processes are followed and monitored. It is continuously improved and adapted to the changes.</v>
      </c>
      <c r="J53" s="51"/>
    </row>
    <row r="54" spans="2:15" ht="7.5" customHeight="1" thickBot="1" x14ac:dyDescent="0.25">
      <c r="B54" s="52"/>
      <c r="C54" s="53"/>
      <c r="D54" s="54"/>
      <c r="E54" s="55"/>
      <c r="F54" s="53"/>
      <c r="G54" s="53"/>
      <c r="H54" s="53"/>
      <c r="I54" s="53"/>
      <c r="J54" s="56"/>
    </row>
    <row r="55" spans="2:15" ht="16" thickBot="1" x14ac:dyDescent="0.25"/>
    <row r="56" spans="2:15" x14ac:dyDescent="0.2">
      <c r="B56" s="57"/>
      <c r="C56" s="213" t="s">
        <v>40</v>
      </c>
      <c r="D56" s="213"/>
      <c r="E56" s="213"/>
      <c r="F56" s="213"/>
      <c r="G56" s="213"/>
      <c r="H56" s="213"/>
      <c r="I56" s="213"/>
      <c r="J56" s="58"/>
      <c r="L56" s="57"/>
      <c r="M56" s="195" t="s">
        <v>165</v>
      </c>
      <c r="N56" s="195"/>
      <c r="O56" s="58"/>
    </row>
    <row r="57" spans="2:15" x14ac:dyDescent="0.2">
      <c r="B57" s="59"/>
      <c r="C57" s="214"/>
      <c r="D57" s="214"/>
      <c r="E57" s="214"/>
      <c r="F57" s="214"/>
      <c r="G57" s="214"/>
      <c r="H57" s="214"/>
      <c r="I57" s="214"/>
      <c r="J57" s="60"/>
      <c r="L57" s="59"/>
      <c r="M57" s="196"/>
      <c r="N57" s="196"/>
      <c r="O57" s="60"/>
    </row>
    <row r="58" spans="2:15" ht="16" thickBot="1" x14ac:dyDescent="0.25">
      <c r="B58" s="59"/>
      <c r="C58" s="214"/>
      <c r="D58" s="214"/>
      <c r="E58" s="214"/>
      <c r="F58" s="214"/>
      <c r="G58" s="214"/>
      <c r="H58" s="214"/>
      <c r="I58" s="214"/>
      <c r="J58" s="60"/>
      <c r="L58" s="59"/>
      <c r="M58" s="197"/>
      <c r="N58" s="197"/>
      <c r="O58" s="60"/>
    </row>
    <row r="59" spans="2:15" s="28" customFormat="1" ht="22.5" customHeight="1" x14ac:dyDescent="0.2">
      <c r="B59" s="81"/>
      <c r="C59" s="218" t="s">
        <v>16</v>
      </c>
      <c r="D59" s="219"/>
      <c r="E59" s="220"/>
      <c r="F59" s="77"/>
      <c r="G59" s="218" t="s">
        <v>18</v>
      </c>
      <c r="H59" s="219"/>
      <c r="I59" s="220"/>
      <c r="J59" s="82"/>
      <c r="L59" s="81"/>
      <c r="M59" s="198" t="s">
        <v>166</v>
      </c>
      <c r="N59" s="199"/>
      <c r="O59" s="82"/>
    </row>
    <row r="60" spans="2:15" ht="56.25" customHeight="1" x14ac:dyDescent="0.2">
      <c r="B60" s="59"/>
      <c r="C60" s="215" t="s">
        <v>17</v>
      </c>
      <c r="D60" s="216"/>
      <c r="E60" s="217"/>
      <c r="G60" s="215" t="s">
        <v>19</v>
      </c>
      <c r="H60" s="216"/>
      <c r="I60" s="217"/>
      <c r="J60" s="60"/>
      <c r="L60" s="59"/>
      <c r="M60" s="189" t="str">
        <f>Report!E110</f>
        <v>Initial</v>
      </c>
      <c r="N60" s="190"/>
      <c r="O60" s="60"/>
    </row>
    <row r="61" spans="2:15" ht="18.75" hidden="1" customHeight="1" x14ac:dyDescent="0.2">
      <c r="B61" s="59"/>
      <c r="C61" s="94">
        <v>1</v>
      </c>
      <c r="D61" s="92">
        <v>6</v>
      </c>
      <c r="E61" s="30" t="s">
        <v>138</v>
      </c>
      <c r="G61" s="94">
        <v>1</v>
      </c>
      <c r="H61" s="92">
        <v>6</v>
      </c>
      <c r="I61" s="30" t="s">
        <v>138</v>
      </c>
      <c r="J61" s="60"/>
      <c r="L61" s="59"/>
      <c r="M61" s="191"/>
      <c r="N61" s="192"/>
      <c r="O61" s="60"/>
    </row>
    <row r="62" spans="2:15" ht="18.75" customHeight="1" thickBot="1" x14ac:dyDescent="0.25">
      <c r="B62" s="59"/>
      <c r="C62" s="85"/>
      <c r="D62" s="92">
        <v>7</v>
      </c>
      <c r="E62" s="30" t="s">
        <v>139</v>
      </c>
      <c r="G62" s="85"/>
      <c r="H62" s="92">
        <v>7</v>
      </c>
      <c r="I62" s="30" t="s">
        <v>139</v>
      </c>
      <c r="J62" s="60"/>
      <c r="L62" s="59"/>
      <c r="M62" s="193"/>
      <c r="N62" s="194"/>
      <c r="O62" s="60"/>
    </row>
    <row r="63" spans="2:15" ht="60" customHeight="1" x14ac:dyDescent="0.2">
      <c r="B63" s="59"/>
      <c r="C63" s="47"/>
      <c r="D63" s="29">
        <v>1</v>
      </c>
      <c r="E63" s="30" t="str">
        <f>VLOOKUP(_xlfn.CONCAT($C$59,"-",D63),Source!$B$4:$D$78,3,0)</f>
        <v>There is no resilience strategy or requirements in place.</v>
      </c>
      <c r="G63" s="47"/>
      <c r="H63" s="29">
        <v>1</v>
      </c>
      <c r="I63" s="30" t="str">
        <f>VLOOKUP(_xlfn.CONCAT($G$59,"-",H63),Source!$B$4:$D$78,3,0)</f>
        <v>There is no interoperability strategy or requirements.</v>
      </c>
      <c r="J63" s="60"/>
      <c r="L63" s="59"/>
      <c r="M63" s="152" t="s">
        <v>41</v>
      </c>
      <c r="N63" s="146" t="str">
        <f>Report!B116</f>
        <v>Initial</v>
      </c>
      <c r="O63" s="60"/>
    </row>
    <row r="64" spans="2:15" ht="60" customHeight="1" x14ac:dyDescent="0.2">
      <c r="B64" s="59"/>
      <c r="C64" s="31"/>
      <c r="D64" s="29">
        <v>2</v>
      </c>
      <c r="E64" s="30" t="str">
        <f>VLOOKUP(_xlfn.CONCAT($C$59,"-",D64),Source!$B$4:$D$78,3,0)</f>
        <v>Risk assessment and business impact analysis is performed. Results are documented and used to develop resilience strategy, however, the strategy is not fully defined and implemented.</v>
      </c>
      <c r="G64" s="31"/>
      <c r="H64" s="29">
        <v>2</v>
      </c>
      <c r="I64" s="30" t="str">
        <f>VLOOKUP(_xlfn.CONCAT($G$59,"-",H64),Source!$B$4:$D$78,3,0)</f>
        <v>Interoperability strategy is not completely defined and formal. Some integration guidance is available but not maintained.</v>
      </c>
      <c r="J64" s="60"/>
      <c r="L64" s="59"/>
      <c r="M64" s="153" t="s">
        <v>42</v>
      </c>
      <c r="N64" s="147" t="str">
        <f>Report!B121</f>
        <v>Initial</v>
      </c>
      <c r="O64" s="60"/>
    </row>
    <row r="65" spans="2:16" ht="60" customHeight="1" x14ac:dyDescent="0.2">
      <c r="B65" s="59"/>
      <c r="C65" s="31"/>
      <c r="D65" s="29">
        <v>3</v>
      </c>
      <c r="E65" s="30" t="str">
        <f>VLOOKUP(_xlfn.CONCAT($C$59,"-",D65),Source!$B$4:$D$78,3,0)</f>
        <v>Resilience strategy is defined and implemented. Business continuity planning and disaster recovery is executed on a regular basis.</v>
      </c>
      <c r="G65" s="31"/>
      <c r="H65" s="29">
        <v>3</v>
      </c>
      <c r="I65" s="30" t="str">
        <f>VLOOKUP(_xlfn.CONCAT($G$59,"-",H65),Source!$B$4:$D$78,3,0)</f>
        <v>Interoperability strategy is defined and integrated within the infrastructure, covering all necessary components.</v>
      </c>
      <c r="J65" s="60"/>
      <c r="L65" s="59"/>
      <c r="M65" s="153" t="s">
        <v>43</v>
      </c>
      <c r="N65" s="147" t="str">
        <f>Report!B126</f>
        <v>Initial</v>
      </c>
      <c r="O65" s="60"/>
    </row>
    <row r="66" spans="2:16" ht="60" customHeight="1" thickBot="1" x14ac:dyDescent="0.25">
      <c r="B66" s="59"/>
      <c r="C66" s="31"/>
      <c r="D66" s="29">
        <v>4</v>
      </c>
      <c r="E66" s="30" t="str">
        <f>VLOOKUP(_xlfn.CONCAT($C$59,"-",D66),Source!$B$4:$D$78,3,0)</f>
        <v>The infrastructure resilience is often proven and tested through the competence management and results are used to improve the resilience planning and documentation.</v>
      </c>
      <c r="G66" s="31"/>
      <c r="H66" s="29">
        <v>4</v>
      </c>
      <c r="I66" s="30" t="str">
        <f>VLOOKUP(_xlfn.CONCAT($G$59,"-",H66),Source!$B$4:$D$78,3,0)</f>
        <v>Interoperability strategy is defined, integrated and maintained, with open standards and protocols applied to avoid vendor lock-in.</v>
      </c>
      <c r="J66" s="60"/>
      <c r="L66" s="59"/>
      <c r="M66" s="154" t="s">
        <v>44</v>
      </c>
      <c r="N66" s="148" t="str">
        <f>Report!B131</f>
        <v>Initial</v>
      </c>
      <c r="O66" s="60"/>
    </row>
    <row r="67" spans="2:16" ht="60" customHeight="1" thickBot="1" x14ac:dyDescent="0.25">
      <c r="B67" s="59"/>
      <c r="C67" s="32"/>
      <c r="D67" s="33">
        <v>5</v>
      </c>
      <c r="E67" s="34" t="str">
        <f>VLOOKUP(_xlfn.CONCAT($C$59,"-",D67),Source!$B$4:$D$78,3,0)</f>
        <v>Analysis and assessment is regularly updated with the latest information and used to improve the resilience strategy. Incident response plans are tested and improved, including disaster recovery plans and procedures. Resilience is fully aligned with the organizational goals and policies.</v>
      </c>
      <c r="G67" s="32"/>
      <c r="H67" s="33">
        <v>5</v>
      </c>
      <c r="I67" s="34" t="str">
        <f>VLOOKUP(_xlfn.CONCAT($G$59,"-",H67),Source!$B$4:$D$78,3,0)</f>
        <v>Interoperability requirements, strategy and guidance are well defined, integrated and maintained. Adoption of open standards and protocols is applied to avoid vendor lock-in, where possible. Interoperability is periodically tested and improved.</v>
      </c>
      <c r="J67" s="60"/>
      <c r="L67" s="61"/>
      <c r="M67" s="62"/>
      <c r="N67" s="62"/>
      <c r="O67" s="65"/>
    </row>
    <row r="68" spans="2:16" ht="7.5" customHeight="1" thickBot="1" x14ac:dyDescent="0.25">
      <c r="B68" s="59"/>
      <c r="C68" s="44"/>
      <c r="I68" s="45"/>
      <c r="J68" s="60"/>
    </row>
    <row r="69" spans="2:16" s="28" customFormat="1" ht="22.5" customHeight="1" x14ac:dyDescent="0.2">
      <c r="B69" s="81"/>
      <c r="C69" s="218" t="s">
        <v>20</v>
      </c>
      <c r="D69" s="219"/>
      <c r="E69" s="220"/>
      <c r="G69" s="218" t="s">
        <v>22</v>
      </c>
      <c r="H69" s="219"/>
      <c r="I69" s="220"/>
      <c r="J69" s="82"/>
    </row>
    <row r="70" spans="2:16" ht="56.25" customHeight="1" x14ac:dyDescent="0.2">
      <c r="B70" s="59"/>
      <c r="C70" s="215" t="s">
        <v>21</v>
      </c>
      <c r="D70" s="216"/>
      <c r="E70" s="217"/>
      <c r="G70" s="215" t="s">
        <v>23</v>
      </c>
      <c r="H70" s="216"/>
      <c r="I70" s="217"/>
      <c r="J70" s="60"/>
      <c r="P70" s="90"/>
    </row>
    <row r="71" spans="2:16" ht="18.75" hidden="1" customHeight="1" x14ac:dyDescent="0.2">
      <c r="B71" s="59"/>
      <c r="C71" s="94">
        <v>1</v>
      </c>
      <c r="D71" s="92">
        <v>6</v>
      </c>
      <c r="E71" s="30" t="s">
        <v>138</v>
      </c>
      <c r="G71" s="94">
        <v>1</v>
      </c>
      <c r="H71" s="92">
        <v>6</v>
      </c>
      <c r="I71" s="30" t="s">
        <v>138</v>
      </c>
      <c r="J71" s="60"/>
    </row>
    <row r="72" spans="2:16" ht="18.75" customHeight="1" x14ac:dyDescent="0.2">
      <c r="B72" s="59"/>
      <c r="C72" s="85"/>
      <c r="D72" s="92">
        <v>7</v>
      </c>
      <c r="E72" s="30" t="s">
        <v>139</v>
      </c>
      <c r="G72" s="85"/>
      <c r="H72" s="92">
        <v>7</v>
      </c>
      <c r="I72" s="30" t="s">
        <v>139</v>
      </c>
      <c r="J72" s="60"/>
    </row>
    <row r="73" spans="2:16" ht="60" customHeight="1" x14ac:dyDescent="0.2">
      <c r="B73" s="59"/>
      <c r="C73" s="47"/>
      <c r="D73" s="29">
        <v>1</v>
      </c>
      <c r="E73" s="30" t="str">
        <f>VLOOKUP(_xlfn.CONCAT($C$69,"-",D73),Source!$B$4:$D$78,3,0)</f>
        <v>There is no or limited monitoring and auditing capabilities in place.</v>
      </c>
      <c r="G73" s="47"/>
      <c r="H73" s="29">
        <v>1</v>
      </c>
      <c r="I73" s="30" t="str">
        <f>VLOOKUP(_xlfn.CONCAT($G$69,"-",H73),Source!$B$4:$D$78,3,0)</f>
        <v>No automation in place.</v>
      </c>
      <c r="J73" s="60"/>
    </row>
    <row r="74" spans="2:16" ht="60" customHeight="1" x14ac:dyDescent="0.2">
      <c r="B74" s="59"/>
      <c r="C74" s="31"/>
      <c r="D74" s="29">
        <v>2</v>
      </c>
      <c r="E74" s="30" t="str">
        <f>VLOOKUP(_xlfn.CONCAT($C$69,"-",D74),Source!$B$4:$D$78,3,0)</f>
        <v>Logs are collected, however, they are not reviewed, nor correlated with other records.</v>
      </c>
      <c r="G74" s="31"/>
      <c r="H74" s="29">
        <v>2</v>
      </c>
      <c r="I74" s="30" t="str">
        <f>VLOOKUP(_xlfn.CONCAT($G$69,"-",H74),Source!$B$4:$D$78,3,0)</f>
        <v>Automation is used for some tasks, however, it is not described and it is not reliable or repeatable.</v>
      </c>
      <c r="J74" s="60"/>
    </row>
    <row r="75" spans="2:16" ht="60" customHeight="1" x14ac:dyDescent="0.2">
      <c r="B75" s="59"/>
      <c r="C75" s="31"/>
      <c r="D75" s="29">
        <v>3</v>
      </c>
      <c r="E75" s="30" t="str">
        <f>VLOOKUP(_xlfn.CONCAT($C$69,"-",D75),Source!$B$4:$D$78,3,0)</f>
        <v>Documeneted requirements for monitoring and auditing are defined and implemented. Logs are centrally collected and correlated with other records.</v>
      </c>
      <c r="G75" s="31"/>
      <c r="H75" s="29">
        <v>3</v>
      </c>
      <c r="I75" s="30" t="str">
        <f>VLOOKUP(_xlfn.CONCAT($G$69,"-",H75),Source!$B$4:$D$78,3,0)</f>
        <v>Automation is used for most of the tasks, where it makes sense. Automation is described but not monitoring or audited.</v>
      </c>
      <c r="J75" s="60"/>
    </row>
    <row r="76" spans="2:16" ht="60" customHeight="1" x14ac:dyDescent="0.2">
      <c r="B76" s="59"/>
      <c r="C76" s="31"/>
      <c r="D76" s="29">
        <v>4</v>
      </c>
      <c r="E76" s="30" t="str">
        <f>VLOOKUP(_xlfn.CONCAT($C$69,"-",D76),Source!$B$4:$D$78,3,0)</f>
        <v>Centrally collected logs are reviewed and monitored periodically according to documented policy and requirements. Audit trail can be constructed for critical events from audit logs.</v>
      </c>
      <c r="G76" s="31"/>
      <c r="H76" s="29">
        <v>4</v>
      </c>
      <c r="I76" s="30" t="str">
        <f>VLOOKUP(_xlfn.CONCAT($G$69,"-",H76),Source!$B$4:$D$78,3,0)</f>
        <v>Automation is used for all tasks, where it makes sense. Automation is described, followed and monitored or audited.</v>
      </c>
      <c r="J76" s="60"/>
    </row>
    <row r="77" spans="2:16" ht="60" customHeight="1" thickBot="1" x14ac:dyDescent="0.25">
      <c r="B77" s="59"/>
      <c r="C77" s="32"/>
      <c r="D77" s="33">
        <v>5</v>
      </c>
      <c r="E77" s="34" t="str">
        <f>VLOOKUP(_xlfn.CONCAT($C$69,"-",D77),Source!$B$4:$D$78,3,0)</f>
        <v>Monitoring and auditing requirements are periodically reviewed and improved. Documented policy and system requirements are in place and followed. Critical events are immediately alerted and resolved according to incident response plans.</v>
      </c>
      <c r="F77" s="46"/>
      <c r="G77" s="32"/>
      <c r="H77" s="33">
        <v>5</v>
      </c>
      <c r="I77" s="34" t="str">
        <f>VLOOKUP(_xlfn.CONCAT($G$69,"-",H77),Source!$B$4:$D$78,3,0)</f>
        <v>Automation is analyzed and designed to apply the best practices. Automation is described, followed, monitored, and audited. Procedures are in place to handle exceptions and incidents related to automation.</v>
      </c>
      <c r="J77" s="60"/>
    </row>
    <row r="78" spans="2:16" ht="7.5" customHeight="1" thickBot="1" x14ac:dyDescent="0.25">
      <c r="B78" s="61"/>
      <c r="C78" s="62"/>
      <c r="D78" s="63"/>
      <c r="E78" s="64"/>
      <c r="F78" s="62"/>
      <c r="G78" s="62"/>
      <c r="H78" s="62"/>
      <c r="I78" s="62"/>
      <c r="J78" s="65"/>
    </row>
    <row r="79" spans="2:16" ht="16" thickBot="1" x14ac:dyDescent="0.25"/>
    <row r="80" spans="2:16" x14ac:dyDescent="0.2">
      <c r="B80" s="67"/>
      <c r="C80" s="205" t="s">
        <v>45</v>
      </c>
      <c r="D80" s="205"/>
      <c r="E80" s="205"/>
      <c r="F80" s="205"/>
      <c r="G80" s="205"/>
      <c r="H80" s="205"/>
      <c r="I80" s="205"/>
      <c r="J80" s="68"/>
      <c r="L80" s="67"/>
      <c r="M80" s="200" t="s">
        <v>165</v>
      </c>
      <c r="N80" s="200"/>
      <c r="O80" s="68"/>
    </row>
    <row r="81" spans="2:15" x14ac:dyDescent="0.2">
      <c r="B81" s="69"/>
      <c r="C81" s="206"/>
      <c r="D81" s="206"/>
      <c r="E81" s="206"/>
      <c r="F81" s="206"/>
      <c r="G81" s="206"/>
      <c r="H81" s="206"/>
      <c r="I81" s="206"/>
      <c r="J81" s="70"/>
      <c r="L81" s="69"/>
      <c r="M81" s="201"/>
      <c r="N81" s="201"/>
      <c r="O81" s="70"/>
    </row>
    <row r="82" spans="2:15" ht="16" thickBot="1" x14ac:dyDescent="0.25">
      <c r="B82" s="69"/>
      <c r="C82" s="206"/>
      <c r="D82" s="206"/>
      <c r="E82" s="206"/>
      <c r="F82" s="206"/>
      <c r="G82" s="206"/>
      <c r="H82" s="206"/>
      <c r="I82" s="206"/>
      <c r="J82" s="70"/>
      <c r="L82" s="69"/>
      <c r="M82" s="202"/>
      <c r="N82" s="202"/>
      <c r="O82" s="70"/>
    </row>
    <row r="83" spans="2:15" s="28" customFormat="1" ht="22.5" customHeight="1" x14ac:dyDescent="0.2">
      <c r="B83" s="83"/>
      <c r="C83" s="210" t="s">
        <v>24</v>
      </c>
      <c r="D83" s="211"/>
      <c r="E83" s="212"/>
      <c r="F83" s="77"/>
      <c r="G83" s="210" t="s">
        <v>26</v>
      </c>
      <c r="H83" s="211"/>
      <c r="I83" s="212"/>
      <c r="J83" s="84"/>
      <c r="L83" s="83"/>
      <c r="M83" s="203" t="s">
        <v>166</v>
      </c>
      <c r="N83" s="204"/>
      <c r="O83" s="84"/>
    </row>
    <row r="84" spans="2:15" ht="56.25" customHeight="1" x14ac:dyDescent="0.2">
      <c r="B84" s="69"/>
      <c r="C84" s="207" t="s">
        <v>25</v>
      </c>
      <c r="D84" s="208"/>
      <c r="E84" s="209"/>
      <c r="G84" s="207" t="s">
        <v>27</v>
      </c>
      <c r="H84" s="208"/>
      <c r="I84" s="209"/>
      <c r="J84" s="70"/>
      <c r="L84" s="69"/>
      <c r="M84" s="189" t="str">
        <f>Report!E137</f>
        <v>Initial</v>
      </c>
      <c r="N84" s="190"/>
      <c r="O84" s="70"/>
    </row>
    <row r="85" spans="2:15" ht="18.75" hidden="1" customHeight="1" x14ac:dyDescent="0.2">
      <c r="B85" s="69"/>
      <c r="C85" s="94">
        <v>1</v>
      </c>
      <c r="D85" s="92">
        <v>6</v>
      </c>
      <c r="E85" s="30" t="s">
        <v>138</v>
      </c>
      <c r="G85" s="94">
        <v>3</v>
      </c>
      <c r="H85" s="92">
        <v>6</v>
      </c>
      <c r="I85" s="30" t="s">
        <v>138</v>
      </c>
      <c r="J85" s="70"/>
      <c r="L85" s="69"/>
      <c r="M85" s="191"/>
      <c r="N85" s="192"/>
      <c r="O85" s="70"/>
    </row>
    <row r="86" spans="2:15" s="88" customFormat="1" ht="18.75" customHeight="1" thickBot="1" x14ac:dyDescent="0.25">
      <c r="B86" s="87"/>
      <c r="C86" s="91"/>
      <c r="D86" s="92">
        <v>7</v>
      </c>
      <c r="E86" s="30" t="s">
        <v>139</v>
      </c>
      <c r="G86" s="91"/>
      <c r="H86" s="92">
        <v>7</v>
      </c>
      <c r="I86" s="30" t="s">
        <v>139</v>
      </c>
      <c r="J86" s="89"/>
      <c r="L86" s="69"/>
      <c r="M86" s="193"/>
      <c r="N86" s="194"/>
      <c r="O86" s="70"/>
    </row>
    <row r="87" spans="2:15" ht="56.25" customHeight="1" x14ac:dyDescent="0.2">
      <c r="B87" s="69"/>
      <c r="C87" s="47"/>
      <c r="D87" s="29">
        <v>1</v>
      </c>
      <c r="E87" s="30" t="str">
        <f>VLOOKUP(_xlfn.CONCAT($C$83,"-",D87),Source!$B$4:$D$78,3,0)</f>
        <v>The resources needed for the PKI are not defined and documented. There is a risk of unavailable resources causing the PKI to be unavailable.</v>
      </c>
      <c r="G87" s="31"/>
      <c r="H87" s="29">
        <v>1</v>
      </c>
      <c r="I87" s="30" t="str">
        <f>VLOOKUP(_xlfn.CONCAT($G$83,"-",H87),Source!$B$4:$D$78,3,0)</f>
        <v>There is no training plan or education plan for the PKI personnel.</v>
      </c>
      <c r="J87" s="70"/>
      <c r="L87" s="69"/>
      <c r="M87" s="155" t="s">
        <v>46</v>
      </c>
      <c r="N87" s="146" t="str">
        <f>Report!B143</f>
        <v>Initial</v>
      </c>
      <c r="O87" s="70"/>
    </row>
    <row r="88" spans="2:15" ht="56.25" customHeight="1" x14ac:dyDescent="0.2">
      <c r="B88" s="69"/>
      <c r="C88" s="31"/>
      <c r="D88" s="29">
        <v>2</v>
      </c>
      <c r="E88" s="30" t="str">
        <f>VLOOKUP(_xlfn.CONCAT($C$83,"-",D88),Source!$B$4:$D$78,3,0)</f>
        <v>Resource are identified and documented. The resources and their specification are not clearly defined, which can lead to misuse of resources.</v>
      </c>
      <c r="G88" s="31"/>
      <c r="H88" s="29">
        <v>2</v>
      </c>
      <c r="I88" s="30" t="str">
        <f>VLOOKUP(_xlfn.CONCAT($G$83,"-",H88),Source!$B$4:$D$78,3,0)</f>
        <v>Training plan is defined, however, there is no responsibility for the execution of the plan.</v>
      </c>
      <c r="J88" s="70"/>
      <c r="L88" s="69"/>
      <c r="M88" s="156" t="s">
        <v>47</v>
      </c>
      <c r="N88" s="147" t="str">
        <f>Report!B148</f>
        <v>Advanced</v>
      </c>
      <c r="O88" s="70"/>
    </row>
    <row r="89" spans="2:15" ht="56.25" customHeight="1" thickBot="1" x14ac:dyDescent="0.25">
      <c r="B89" s="69"/>
      <c r="C89" s="31"/>
      <c r="D89" s="29">
        <v>3</v>
      </c>
      <c r="E89" s="30" t="str">
        <f>VLOOKUP(_xlfn.CONCAT($C$83,"-",D89),Source!$B$4:$D$78,3,0)</f>
        <v>Resources are identified, documented, and clearly defined. The capacity of resources is aligned with the PKI scope and use-case(s).</v>
      </c>
      <c r="G89" s="31"/>
      <c r="H89" s="29">
        <v>3</v>
      </c>
      <c r="I89" s="30" t="str">
        <f>VLOOKUP(_xlfn.CONCAT($G$83,"-",H89),Source!$B$4:$D$78,3,0)</f>
        <v>Training plan is defined and integrated in the organization. PKI personnel are aware of the training plan and their responsibilities.</v>
      </c>
      <c r="J89" s="70"/>
      <c r="L89" s="69"/>
      <c r="M89" s="157" t="s">
        <v>48</v>
      </c>
      <c r="N89" s="148" t="str">
        <f>Report!B153</f>
        <v>Initial</v>
      </c>
      <c r="O89" s="70"/>
    </row>
    <row r="90" spans="2:15" ht="56.25" customHeight="1" thickBot="1" x14ac:dyDescent="0.25">
      <c r="B90" s="69"/>
      <c r="C90" s="31"/>
      <c r="D90" s="29">
        <v>4</v>
      </c>
      <c r="E90" s="30" t="str">
        <f>VLOOKUP(_xlfn.CONCAT($C$83,"-",D90),Source!$B$4:$D$78,3,0)</f>
        <v>Resources are identified, documented, and clearly defined. Resource management process ensures that the resources are available when needed.</v>
      </c>
      <c r="G90" s="31"/>
      <c r="H90" s="29">
        <v>4</v>
      </c>
      <c r="I90" s="30" t="str">
        <f>VLOOKUP(_xlfn.CONCAT($G$83,"-",H90),Source!$B$4:$D$78,3,0)</f>
        <v>Training plan is defined, maintained and integrated in the organization. It is executed and requirements on the knowledge and proficiency are monitored.</v>
      </c>
      <c r="J90" s="70"/>
      <c r="L90" s="71"/>
      <c r="M90" s="72"/>
      <c r="N90" s="72"/>
      <c r="O90" s="75"/>
    </row>
    <row r="91" spans="2:15" ht="56.25" customHeight="1" thickBot="1" x14ac:dyDescent="0.25">
      <c r="B91" s="69"/>
      <c r="C91" s="32"/>
      <c r="D91" s="33">
        <v>5</v>
      </c>
      <c r="E91" s="34" t="str">
        <f>VLOOKUP(_xlfn.CONCAT($C$83,"-",D91),Source!$B$4:$D$78,3,0)</f>
        <v>Resources are periodically reviewed and updated to ensure that the required capacity is available and aligned with the PKI scope and organization strategy.</v>
      </c>
      <c r="G91" s="32"/>
      <c r="H91" s="33">
        <v>5</v>
      </c>
      <c r="I91" s="34" t="str">
        <f>VLOOKUP(_xlfn.CONCAT($G$83,"-",H91),Source!$B$4:$D$78,3,0)</f>
        <v>Training plan is periodically reviewed and updated. Education plan is defined and maintained. PKI personnel are aware of the training plan and their responsibilities that are fully aligned with the PKI policies and procedures.</v>
      </c>
      <c r="J91" s="70"/>
    </row>
    <row r="92" spans="2:15" ht="7.5" customHeight="1" thickBot="1" x14ac:dyDescent="0.25">
      <c r="B92" s="69"/>
      <c r="C92" s="44"/>
      <c r="I92" s="45"/>
      <c r="J92" s="70"/>
    </row>
    <row r="93" spans="2:15" s="28" customFormat="1" ht="22.5" customHeight="1" x14ac:dyDescent="0.2">
      <c r="B93" s="83"/>
      <c r="C93" s="210" t="s">
        <v>28</v>
      </c>
      <c r="D93" s="211"/>
      <c r="E93" s="212"/>
      <c r="G93" s="158"/>
      <c r="H93" s="77"/>
      <c r="I93" s="159"/>
      <c r="J93" s="84"/>
    </row>
    <row r="94" spans="2:15" ht="56.25" customHeight="1" x14ac:dyDescent="0.2">
      <c r="B94" s="69"/>
      <c r="C94" s="207" t="s">
        <v>29</v>
      </c>
      <c r="D94" s="208"/>
      <c r="E94" s="209"/>
      <c r="G94" s="44"/>
      <c r="I94" s="45"/>
      <c r="J94" s="70"/>
    </row>
    <row r="95" spans="2:15" ht="18.75" hidden="1" customHeight="1" x14ac:dyDescent="0.2">
      <c r="B95" s="69"/>
      <c r="C95" s="94">
        <v>1</v>
      </c>
      <c r="D95" s="92">
        <v>6</v>
      </c>
      <c r="E95" s="30" t="s">
        <v>138</v>
      </c>
      <c r="G95" s="44"/>
      <c r="I95" s="45"/>
      <c r="J95" s="70"/>
    </row>
    <row r="96" spans="2:15" ht="18.75" customHeight="1" x14ac:dyDescent="0.2">
      <c r="B96" s="69"/>
      <c r="C96" s="85"/>
      <c r="D96" s="92">
        <v>7</v>
      </c>
      <c r="E96" s="30" t="s">
        <v>139</v>
      </c>
      <c r="G96" s="44"/>
      <c r="I96" s="45"/>
      <c r="J96" s="70"/>
    </row>
    <row r="97" spans="2:10" ht="56.25" customHeight="1" x14ac:dyDescent="0.2">
      <c r="B97" s="69"/>
      <c r="C97" s="86"/>
      <c r="D97" s="29">
        <v>1</v>
      </c>
      <c r="E97" s="30" t="str">
        <f>VLOOKUP(_xlfn.CONCAT($C$93,"-",D97),Source!$B$4:$D$78,3,0)</f>
        <v>No awareness is provided. No program is established.</v>
      </c>
      <c r="G97" s="44"/>
      <c r="I97" s="45"/>
      <c r="J97" s="70"/>
    </row>
    <row r="98" spans="2:10" ht="56.25" customHeight="1" x14ac:dyDescent="0.2">
      <c r="B98" s="69"/>
      <c r="C98" s="31"/>
      <c r="D98" s="29">
        <v>2</v>
      </c>
      <c r="E98" s="30" t="str">
        <f>VLOOKUP(_xlfn.CONCAT($C$93,"-",D98),Source!$B$4:$D$78,3,0)</f>
        <v>Incomplete awareness plan is defined, and it is not often followed and communicated. It is mainly ad-hoc and not maintained, without proper planning and monitoring.</v>
      </c>
      <c r="G98" s="44"/>
      <c r="I98" s="45"/>
      <c r="J98" s="70"/>
    </row>
    <row r="99" spans="2:10" ht="56.25" customHeight="1" x14ac:dyDescent="0.2">
      <c r="B99" s="69"/>
      <c r="C99" s="31"/>
      <c r="D99" s="29">
        <v>3</v>
      </c>
      <c r="E99" s="30" t="str">
        <f>VLOOKUP(_xlfn.CONCAT($C$93,"-",D99),Source!$B$4:$D$78,3,0)</f>
        <v>The awareness plan is defined, followed and communicated to all PKI participants. The awareness is not integrated in the organization and is not periodically reviewed and improved.</v>
      </c>
      <c r="G99" s="44"/>
      <c r="I99" s="45"/>
      <c r="J99" s="70"/>
    </row>
    <row r="100" spans="2:10" ht="56.25" customHeight="1" x14ac:dyDescent="0.2">
      <c r="B100" s="69"/>
      <c r="C100" s="31"/>
      <c r="D100" s="29">
        <v>4</v>
      </c>
      <c r="E100" s="30" t="str">
        <f>VLOOKUP(_xlfn.CONCAT($C$93,"-",D100),Source!$B$4:$D$78,3,0)</f>
        <v>The awareness program is designed to support the PKI participants. The awareness plan is defined, followed and communicated to all PKI participants. It is maintained and monitored over the time.</v>
      </c>
      <c r="G100" s="44"/>
      <c r="I100" s="45"/>
      <c r="J100" s="70"/>
    </row>
    <row r="101" spans="2:10" ht="56.25" customHeight="1" thickBot="1" x14ac:dyDescent="0.25">
      <c r="B101" s="69"/>
      <c r="C101" s="32"/>
      <c r="D101" s="33">
        <v>5</v>
      </c>
      <c r="E101" s="34" t="str">
        <f>VLOOKUP(_xlfn.CONCAT($C$93,"-",D101),Source!$B$4:$D$78,3,0)</f>
        <v>Information is disclosed and properly communicated to all PKI participant according to the awareness plan. The awareness plan is well designed and continuously improved. Participant are properly informed about important information and how to behave.</v>
      </c>
      <c r="F101" s="46"/>
      <c r="G101" s="106"/>
      <c r="H101" s="46"/>
      <c r="I101" s="66"/>
      <c r="J101" s="70"/>
    </row>
    <row r="102" spans="2:10" ht="7.5" customHeight="1" thickBot="1" x14ac:dyDescent="0.25">
      <c r="B102" s="71"/>
      <c r="C102" s="72"/>
      <c r="D102" s="73"/>
      <c r="E102" s="74"/>
      <c r="F102" s="72"/>
      <c r="G102" s="72"/>
      <c r="H102" s="72"/>
      <c r="I102" s="72"/>
      <c r="J102" s="75"/>
    </row>
  </sheetData>
  <protectedRanges>
    <protectedRange sqref="C14:C19" name="Oblast1"/>
  </protectedRanges>
  <mergeCells count="50">
    <mergeCell ref="M8:N10"/>
    <mergeCell ref="C8:I10"/>
    <mergeCell ref="M36:N38"/>
    <mergeCell ref="M11:N11"/>
    <mergeCell ref="M12:N14"/>
    <mergeCell ref="M32:N34"/>
    <mergeCell ref="M35:N35"/>
    <mergeCell ref="C21:E21"/>
    <mergeCell ref="C32:I34"/>
    <mergeCell ref="G35:I35"/>
    <mergeCell ref="C35:E35"/>
    <mergeCell ref="G21:I21"/>
    <mergeCell ref="G22:I22"/>
    <mergeCell ref="C22:E22"/>
    <mergeCell ref="G12:I12"/>
    <mergeCell ref="C12:E12"/>
    <mergeCell ref="E3:E4"/>
    <mergeCell ref="C3:C4"/>
    <mergeCell ref="I3:I4"/>
    <mergeCell ref="G3:G4"/>
    <mergeCell ref="G11:I11"/>
    <mergeCell ref="C11:E11"/>
    <mergeCell ref="G46:I46"/>
    <mergeCell ref="G45:I45"/>
    <mergeCell ref="C46:E46"/>
    <mergeCell ref="C45:E45"/>
    <mergeCell ref="C36:E36"/>
    <mergeCell ref="G36:I36"/>
    <mergeCell ref="C56:I58"/>
    <mergeCell ref="G70:I70"/>
    <mergeCell ref="G69:I69"/>
    <mergeCell ref="C70:E70"/>
    <mergeCell ref="C69:E69"/>
    <mergeCell ref="G60:I60"/>
    <mergeCell ref="G59:I59"/>
    <mergeCell ref="C60:E60"/>
    <mergeCell ref="C59:E59"/>
    <mergeCell ref="C80:I82"/>
    <mergeCell ref="C94:E94"/>
    <mergeCell ref="G84:I84"/>
    <mergeCell ref="C84:E84"/>
    <mergeCell ref="C93:E93"/>
    <mergeCell ref="G83:I83"/>
    <mergeCell ref="C83:E83"/>
    <mergeCell ref="M84:N86"/>
    <mergeCell ref="M56:N58"/>
    <mergeCell ref="M59:N59"/>
    <mergeCell ref="M60:N62"/>
    <mergeCell ref="M80:N82"/>
    <mergeCell ref="M83:N83"/>
  </mergeCells>
  <conditionalFormatting sqref="C11 G11 C21 G21 C35 G35 C45 G45 C59 G59 C69 G69 C83 G83 C93">
    <cfRule type="expression" dxfId="106" priority="71">
      <formula>C13=6</formula>
    </cfRule>
  </conditionalFormatting>
  <conditionalFormatting sqref="C12 G12 C22 G22 C36 G36 C46 G46 C60 G60 C70 G70 C84 G84 C94">
    <cfRule type="expression" dxfId="105" priority="70">
      <formula>C13=6</formula>
    </cfRule>
  </conditionalFormatting>
  <conditionalFormatting sqref="C14:E14 C24:E24 C38:E38 C48:E48 C62:E62 C72:E72 C86:E86 C96:E96">
    <cfRule type="expression" dxfId="99" priority="61">
      <formula>$C13=6</formula>
    </cfRule>
  </conditionalFormatting>
  <conditionalFormatting sqref="C15:E19">
    <cfRule type="expression" dxfId="98" priority="88">
      <formula>$C$13=$D15</formula>
    </cfRule>
  </conditionalFormatting>
  <conditionalFormatting sqref="C25:E29">
    <cfRule type="expression" dxfId="97" priority="86">
      <formula>$C$23=$D25</formula>
    </cfRule>
  </conditionalFormatting>
  <conditionalFormatting sqref="C39:E43">
    <cfRule type="expression" dxfId="96" priority="83">
      <formula>$C$37=$D39</formula>
    </cfRule>
  </conditionalFormatting>
  <conditionalFormatting sqref="C49:E53">
    <cfRule type="expression" dxfId="95" priority="80">
      <formula>$C$47=$D49</formula>
    </cfRule>
  </conditionalFormatting>
  <conditionalFormatting sqref="C63:E67">
    <cfRule type="expression" dxfId="94" priority="78">
      <formula>$C$61=$D63</formula>
    </cfRule>
  </conditionalFormatting>
  <conditionalFormatting sqref="C73:E77">
    <cfRule type="expression" dxfId="93" priority="76">
      <formula>$C$71=$D73</formula>
    </cfRule>
  </conditionalFormatting>
  <conditionalFormatting sqref="C87:E91">
    <cfRule type="expression" dxfId="92" priority="74">
      <formula>$C$85=$D87</formula>
    </cfRule>
  </conditionalFormatting>
  <conditionalFormatting sqref="C97:E101">
    <cfRule type="expression" dxfId="91" priority="72">
      <formula>$C$95=$D97</formula>
    </cfRule>
  </conditionalFormatting>
  <conditionalFormatting sqref="E13 I13 E15:E19 I15:I19">
    <cfRule type="expression" dxfId="85" priority="69">
      <formula>C$13=6</formula>
    </cfRule>
  </conditionalFormatting>
  <conditionalFormatting sqref="E23 I23 E25:E29 I25:I29">
    <cfRule type="expression" dxfId="84" priority="68">
      <formula>C$23=6</formula>
    </cfRule>
  </conditionalFormatting>
  <conditionalFormatting sqref="E37 I37 E39:E43 I39:I43">
    <cfRule type="expression" dxfId="83" priority="67">
      <formula>C$37=6</formula>
    </cfRule>
  </conditionalFormatting>
  <conditionalFormatting sqref="E47 I47 E49:E53 I49:I53">
    <cfRule type="expression" dxfId="82" priority="66">
      <formula>C$47=6</formula>
    </cfRule>
  </conditionalFormatting>
  <conditionalFormatting sqref="E61 I61 E63:E67 I63:I67">
    <cfRule type="expression" dxfId="81" priority="65">
      <formula>C$61=6</formula>
    </cfRule>
  </conditionalFormatting>
  <conditionalFormatting sqref="E71 I71 E73:E77 I73:I77">
    <cfRule type="expression" dxfId="80" priority="64">
      <formula>C$71=6</formula>
    </cfRule>
  </conditionalFormatting>
  <conditionalFormatting sqref="E85 I85 E87:E91 I87:I91">
    <cfRule type="expression" dxfId="79" priority="63">
      <formula>C$85=6</formula>
    </cfRule>
  </conditionalFormatting>
  <conditionalFormatting sqref="E95 E97:E101">
    <cfRule type="expression" dxfId="78" priority="62">
      <formula>C$95=6</formula>
    </cfRule>
  </conditionalFormatting>
  <conditionalFormatting sqref="G14:I14 G24:I24 G38:I38 G48:I48 G62:I62 G72:I72 G86:I86">
    <cfRule type="expression" dxfId="57" priority="60">
      <formula>$G13=6</formula>
    </cfRule>
  </conditionalFormatting>
  <conditionalFormatting sqref="G15:I19">
    <cfRule type="expression" dxfId="56" priority="87">
      <formula>$G$13=$H15</formula>
    </cfRule>
  </conditionalFormatting>
  <conditionalFormatting sqref="G25:I29">
    <cfRule type="expression" dxfId="55" priority="85">
      <formula>$G$23=$H25</formula>
    </cfRule>
  </conditionalFormatting>
  <conditionalFormatting sqref="G39:I43">
    <cfRule type="expression" dxfId="54" priority="82">
      <formula>$G$37=$H39</formula>
    </cfRule>
  </conditionalFormatting>
  <conditionalFormatting sqref="G49:I53">
    <cfRule type="expression" dxfId="53" priority="79">
      <formula>$G$47=$H49</formula>
    </cfRule>
  </conditionalFormatting>
  <conditionalFormatting sqref="G63:I67">
    <cfRule type="expression" dxfId="52" priority="77">
      <formula>$G$61=$H63</formula>
    </cfRule>
  </conditionalFormatting>
  <conditionalFormatting sqref="G73:I77">
    <cfRule type="expression" dxfId="51" priority="75">
      <formula>$G$71=$H73</formula>
    </cfRule>
  </conditionalFormatting>
  <conditionalFormatting sqref="G87:I91">
    <cfRule type="expression" dxfId="50" priority="73">
      <formula>$G$85=$H87</formula>
    </cfRule>
  </conditionalFormatting>
  <pageMargins left="0.7" right="0.7" top="0.78740157499999996" bottom="0.78740157499999996"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50" r:id="rId4" name="Group Box 26">
              <controlPr defaultSize="0" autoFill="0" autoPict="0">
                <anchor moveWithCells="1">
                  <from>
                    <xdr:col>2</xdr:col>
                    <xdr:colOff>0</xdr:colOff>
                    <xdr:row>36</xdr:row>
                    <xdr:rowOff>0</xdr:rowOff>
                  </from>
                  <to>
                    <xdr:col>3</xdr:col>
                    <xdr:colOff>0</xdr:colOff>
                    <xdr:row>42</xdr:row>
                    <xdr:rowOff>749300</xdr:rowOff>
                  </to>
                </anchor>
              </controlPr>
            </control>
          </mc:Choice>
        </mc:AlternateContent>
        <mc:AlternateContent xmlns:mc="http://schemas.openxmlformats.org/markup-compatibility/2006">
          <mc:Choice Requires="x14">
            <control shapeId="1051" r:id="rId5" name="Option Button 27">
              <controlPr defaultSize="0" autoFill="0" autoLine="0" autoPict="0">
                <anchor moveWithCells="1">
                  <from>
                    <xdr:col>2</xdr:col>
                    <xdr:colOff>101600</xdr:colOff>
                    <xdr:row>38</xdr:row>
                    <xdr:rowOff>241300</xdr:rowOff>
                  </from>
                  <to>
                    <xdr:col>2</xdr:col>
                    <xdr:colOff>914400</xdr:colOff>
                    <xdr:row>38</xdr:row>
                    <xdr:rowOff>533400</xdr:rowOff>
                  </to>
                </anchor>
              </controlPr>
            </control>
          </mc:Choice>
        </mc:AlternateContent>
        <mc:AlternateContent xmlns:mc="http://schemas.openxmlformats.org/markup-compatibility/2006">
          <mc:Choice Requires="x14">
            <control shapeId="1052" r:id="rId6" name="Option Button 28">
              <controlPr defaultSize="0" autoFill="0" autoLine="0" autoPict="0">
                <anchor moveWithCells="1">
                  <from>
                    <xdr:col>2</xdr:col>
                    <xdr:colOff>101600</xdr:colOff>
                    <xdr:row>39</xdr:row>
                    <xdr:rowOff>241300</xdr:rowOff>
                  </from>
                  <to>
                    <xdr:col>2</xdr:col>
                    <xdr:colOff>914400</xdr:colOff>
                    <xdr:row>39</xdr:row>
                    <xdr:rowOff>533400</xdr:rowOff>
                  </to>
                </anchor>
              </controlPr>
            </control>
          </mc:Choice>
        </mc:AlternateContent>
        <mc:AlternateContent xmlns:mc="http://schemas.openxmlformats.org/markup-compatibility/2006">
          <mc:Choice Requires="x14">
            <control shapeId="1053" r:id="rId7" name="Option Button 29">
              <controlPr defaultSize="0" autoFill="0" autoLine="0" autoPict="0">
                <anchor moveWithCells="1">
                  <from>
                    <xdr:col>2</xdr:col>
                    <xdr:colOff>101600</xdr:colOff>
                    <xdr:row>40</xdr:row>
                    <xdr:rowOff>215900</xdr:rowOff>
                  </from>
                  <to>
                    <xdr:col>2</xdr:col>
                    <xdr:colOff>889000</xdr:colOff>
                    <xdr:row>40</xdr:row>
                    <xdr:rowOff>558800</xdr:rowOff>
                  </to>
                </anchor>
              </controlPr>
            </control>
          </mc:Choice>
        </mc:AlternateContent>
        <mc:AlternateContent xmlns:mc="http://schemas.openxmlformats.org/markup-compatibility/2006">
          <mc:Choice Requires="x14">
            <control shapeId="1054" r:id="rId8" name="Option Button 30">
              <controlPr defaultSize="0" autoFill="0" autoLine="0" autoPict="0">
                <anchor moveWithCells="1">
                  <from>
                    <xdr:col>2</xdr:col>
                    <xdr:colOff>101600</xdr:colOff>
                    <xdr:row>41</xdr:row>
                    <xdr:rowOff>215900</xdr:rowOff>
                  </from>
                  <to>
                    <xdr:col>2</xdr:col>
                    <xdr:colOff>914400</xdr:colOff>
                    <xdr:row>41</xdr:row>
                    <xdr:rowOff>558800</xdr:rowOff>
                  </to>
                </anchor>
              </controlPr>
            </control>
          </mc:Choice>
        </mc:AlternateContent>
        <mc:AlternateContent xmlns:mc="http://schemas.openxmlformats.org/markup-compatibility/2006">
          <mc:Choice Requires="x14">
            <control shapeId="1055" r:id="rId9" name="Option Button 31">
              <controlPr defaultSize="0" autoFill="0" autoLine="0" autoPict="0">
                <anchor moveWithCells="1">
                  <from>
                    <xdr:col>2</xdr:col>
                    <xdr:colOff>101600</xdr:colOff>
                    <xdr:row>42</xdr:row>
                    <xdr:rowOff>215900</xdr:rowOff>
                  </from>
                  <to>
                    <xdr:col>2</xdr:col>
                    <xdr:colOff>901700</xdr:colOff>
                    <xdr:row>42</xdr:row>
                    <xdr:rowOff>558800</xdr:rowOff>
                  </to>
                </anchor>
              </controlPr>
            </control>
          </mc:Choice>
        </mc:AlternateContent>
        <mc:AlternateContent xmlns:mc="http://schemas.openxmlformats.org/markup-compatibility/2006">
          <mc:Choice Requires="x14">
            <control shapeId="1056" r:id="rId10" name="Group Box 32">
              <controlPr defaultSize="0" autoFill="0" autoPict="0">
                <anchor moveWithCells="1">
                  <from>
                    <xdr:col>6</xdr:col>
                    <xdr:colOff>0</xdr:colOff>
                    <xdr:row>36</xdr:row>
                    <xdr:rowOff>0</xdr:rowOff>
                  </from>
                  <to>
                    <xdr:col>7</xdr:col>
                    <xdr:colOff>0</xdr:colOff>
                    <xdr:row>42</xdr:row>
                    <xdr:rowOff>749300</xdr:rowOff>
                  </to>
                </anchor>
              </controlPr>
            </control>
          </mc:Choice>
        </mc:AlternateContent>
        <mc:AlternateContent xmlns:mc="http://schemas.openxmlformats.org/markup-compatibility/2006">
          <mc:Choice Requires="x14">
            <control shapeId="1057" r:id="rId11" name="Option Button 33">
              <controlPr defaultSize="0" autoFill="0" autoLine="0" autoPict="0">
                <anchor moveWithCells="1">
                  <from>
                    <xdr:col>6</xdr:col>
                    <xdr:colOff>101600</xdr:colOff>
                    <xdr:row>38</xdr:row>
                    <xdr:rowOff>190500</xdr:rowOff>
                  </from>
                  <to>
                    <xdr:col>6</xdr:col>
                    <xdr:colOff>863600</xdr:colOff>
                    <xdr:row>38</xdr:row>
                    <xdr:rowOff>596900</xdr:rowOff>
                  </to>
                </anchor>
              </controlPr>
            </control>
          </mc:Choice>
        </mc:AlternateContent>
        <mc:AlternateContent xmlns:mc="http://schemas.openxmlformats.org/markup-compatibility/2006">
          <mc:Choice Requires="x14">
            <control shapeId="1058" r:id="rId12" name="Option Button 34">
              <controlPr defaultSize="0" autoFill="0" autoLine="0" autoPict="0">
                <anchor moveWithCells="1">
                  <from>
                    <xdr:col>6</xdr:col>
                    <xdr:colOff>101600</xdr:colOff>
                    <xdr:row>39</xdr:row>
                    <xdr:rowOff>215900</xdr:rowOff>
                  </from>
                  <to>
                    <xdr:col>6</xdr:col>
                    <xdr:colOff>863600</xdr:colOff>
                    <xdr:row>39</xdr:row>
                    <xdr:rowOff>571500</xdr:rowOff>
                  </to>
                </anchor>
              </controlPr>
            </control>
          </mc:Choice>
        </mc:AlternateContent>
        <mc:AlternateContent xmlns:mc="http://schemas.openxmlformats.org/markup-compatibility/2006">
          <mc:Choice Requires="x14">
            <control shapeId="1059" r:id="rId13" name="Option Button 35">
              <controlPr defaultSize="0" autoFill="0" autoLine="0" autoPict="0">
                <anchor moveWithCells="1">
                  <from>
                    <xdr:col>6</xdr:col>
                    <xdr:colOff>101600</xdr:colOff>
                    <xdr:row>40</xdr:row>
                    <xdr:rowOff>215900</xdr:rowOff>
                  </from>
                  <to>
                    <xdr:col>6</xdr:col>
                    <xdr:colOff>863600</xdr:colOff>
                    <xdr:row>40</xdr:row>
                    <xdr:rowOff>558800</xdr:rowOff>
                  </to>
                </anchor>
              </controlPr>
            </control>
          </mc:Choice>
        </mc:AlternateContent>
        <mc:AlternateContent xmlns:mc="http://schemas.openxmlformats.org/markup-compatibility/2006">
          <mc:Choice Requires="x14">
            <control shapeId="1060" r:id="rId14" name="Option Button 36">
              <controlPr defaultSize="0" autoFill="0" autoLine="0" autoPict="0">
                <anchor moveWithCells="1">
                  <from>
                    <xdr:col>6</xdr:col>
                    <xdr:colOff>101600</xdr:colOff>
                    <xdr:row>41</xdr:row>
                    <xdr:rowOff>190500</xdr:rowOff>
                  </from>
                  <to>
                    <xdr:col>6</xdr:col>
                    <xdr:colOff>863600</xdr:colOff>
                    <xdr:row>41</xdr:row>
                    <xdr:rowOff>571500</xdr:rowOff>
                  </to>
                </anchor>
              </controlPr>
            </control>
          </mc:Choice>
        </mc:AlternateContent>
        <mc:AlternateContent xmlns:mc="http://schemas.openxmlformats.org/markup-compatibility/2006">
          <mc:Choice Requires="x14">
            <control shapeId="1061" r:id="rId15" name="Option Button 37">
              <controlPr defaultSize="0" autoFill="0" autoLine="0" autoPict="0">
                <anchor moveWithCells="1">
                  <from>
                    <xdr:col>6</xdr:col>
                    <xdr:colOff>101600</xdr:colOff>
                    <xdr:row>42</xdr:row>
                    <xdr:rowOff>177800</xdr:rowOff>
                  </from>
                  <to>
                    <xdr:col>6</xdr:col>
                    <xdr:colOff>863600</xdr:colOff>
                    <xdr:row>42</xdr:row>
                    <xdr:rowOff>584200</xdr:rowOff>
                  </to>
                </anchor>
              </controlPr>
            </control>
          </mc:Choice>
        </mc:AlternateContent>
        <mc:AlternateContent xmlns:mc="http://schemas.openxmlformats.org/markup-compatibility/2006">
          <mc:Choice Requires="x14">
            <control shapeId="1062" r:id="rId16" name="Group Box 38">
              <controlPr defaultSize="0" autoFill="0" autoPict="0">
                <anchor moveWithCells="1">
                  <from>
                    <xdr:col>2</xdr:col>
                    <xdr:colOff>0</xdr:colOff>
                    <xdr:row>46</xdr:row>
                    <xdr:rowOff>0</xdr:rowOff>
                  </from>
                  <to>
                    <xdr:col>3</xdr:col>
                    <xdr:colOff>0</xdr:colOff>
                    <xdr:row>53</xdr:row>
                    <xdr:rowOff>0</xdr:rowOff>
                  </to>
                </anchor>
              </controlPr>
            </control>
          </mc:Choice>
        </mc:AlternateContent>
        <mc:AlternateContent xmlns:mc="http://schemas.openxmlformats.org/markup-compatibility/2006">
          <mc:Choice Requires="x14">
            <control shapeId="1063" r:id="rId17" name="Option Button 39">
              <controlPr defaultSize="0" autoFill="0" autoLine="0" autoPict="0">
                <anchor moveWithCells="1">
                  <from>
                    <xdr:col>2</xdr:col>
                    <xdr:colOff>101600</xdr:colOff>
                    <xdr:row>48</xdr:row>
                    <xdr:rowOff>152400</xdr:rowOff>
                  </from>
                  <to>
                    <xdr:col>2</xdr:col>
                    <xdr:colOff>876300</xdr:colOff>
                    <xdr:row>48</xdr:row>
                    <xdr:rowOff>520700</xdr:rowOff>
                  </to>
                </anchor>
              </controlPr>
            </control>
          </mc:Choice>
        </mc:AlternateContent>
        <mc:AlternateContent xmlns:mc="http://schemas.openxmlformats.org/markup-compatibility/2006">
          <mc:Choice Requires="x14">
            <control shapeId="1064" r:id="rId18" name="Option Button 40">
              <controlPr defaultSize="0" autoFill="0" autoLine="0" autoPict="0">
                <anchor moveWithCells="1">
                  <from>
                    <xdr:col>2</xdr:col>
                    <xdr:colOff>101600</xdr:colOff>
                    <xdr:row>49</xdr:row>
                    <xdr:rowOff>215900</xdr:rowOff>
                  </from>
                  <to>
                    <xdr:col>2</xdr:col>
                    <xdr:colOff>876300</xdr:colOff>
                    <xdr:row>49</xdr:row>
                    <xdr:rowOff>444500</xdr:rowOff>
                  </to>
                </anchor>
              </controlPr>
            </control>
          </mc:Choice>
        </mc:AlternateContent>
        <mc:AlternateContent xmlns:mc="http://schemas.openxmlformats.org/markup-compatibility/2006">
          <mc:Choice Requires="x14">
            <control shapeId="1065" r:id="rId19" name="Option Button 41">
              <controlPr defaultSize="0" autoFill="0" autoLine="0" autoPict="0">
                <anchor moveWithCells="1">
                  <from>
                    <xdr:col>2</xdr:col>
                    <xdr:colOff>101600</xdr:colOff>
                    <xdr:row>50</xdr:row>
                    <xdr:rowOff>215900</xdr:rowOff>
                  </from>
                  <to>
                    <xdr:col>2</xdr:col>
                    <xdr:colOff>876300</xdr:colOff>
                    <xdr:row>50</xdr:row>
                    <xdr:rowOff>444500</xdr:rowOff>
                  </to>
                </anchor>
              </controlPr>
            </control>
          </mc:Choice>
        </mc:AlternateContent>
        <mc:AlternateContent xmlns:mc="http://schemas.openxmlformats.org/markup-compatibility/2006">
          <mc:Choice Requires="x14">
            <control shapeId="1066" r:id="rId20" name="Option Button 42">
              <controlPr defaultSize="0" autoFill="0" autoLine="0" autoPict="0">
                <anchor moveWithCells="1">
                  <from>
                    <xdr:col>2</xdr:col>
                    <xdr:colOff>101600</xdr:colOff>
                    <xdr:row>51</xdr:row>
                    <xdr:rowOff>215900</xdr:rowOff>
                  </from>
                  <to>
                    <xdr:col>2</xdr:col>
                    <xdr:colOff>876300</xdr:colOff>
                    <xdr:row>51</xdr:row>
                    <xdr:rowOff>444500</xdr:rowOff>
                  </to>
                </anchor>
              </controlPr>
            </control>
          </mc:Choice>
        </mc:AlternateContent>
        <mc:AlternateContent xmlns:mc="http://schemas.openxmlformats.org/markup-compatibility/2006">
          <mc:Choice Requires="x14">
            <control shapeId="1067" r:id="rId21" name="Option Button 43">
              <controlPr defaultSize="0" autoFill="0" autoLine="0" autoPict="0">
                <anchor moveWithCells="1">
                  <from>
                    <xdr:col>2</xdr:col>
                    <xdr:colOff>101600</xdr:colOff>
                    <xdr:row>52</xdr:row>
                    <xdr:rowOff>215900</xdr:rowOff>
                  </from>
                  <to>
                    <xdr:col>2</xdr:col>
                    <xdr:colOff>876300</xdr:colOff>
                    <xdr:row>52</xdr:row>
                    <xdr:rowOff>444500</xdr:rowOff>
                  </to>
                </anchor>
              </controlPr>
            </control>
          </mc:Choice>
        </mc:AlternateContent>
        <mc:AlternateContent xmlns:mc="http://schemas.openxmlformats.org/markup-compatibility/2006">
          <mc:Choice Requires="x14">
            <control shapeId="1068" r:id="rId22" name="Group Box 44">
              <controlPr defaultSize="0" autoFill="0" autoPict="0">
                <anchor moveWithCells="1">
                  <from>
                    <xdr:col>6</xdr:col>
                    <xdr:colOff>0</xdr:colOff>
                    <xdr:row>46</xdr:row>
                    <xdr:rowOff>0</xdr:rowOff>
                  </from>
                  <to>
                    <xdr:col>7</xdr:col>
                    <xdr:colOff>0</xdr:colOff>
                    <xdr:row>52</xdr:row>
                    <xdr:rowOff>660400</xdr:rowOff>
                  </to>
                </anchor>
              </controlPr>
            </control>
          </mc:Choice>
        </mc:AlternateContent>
        <mc:AlternateContent xmlns:mc="http://schemas.openxmlformats.org/markup-compatibility/2006">
          <mc:Choice Requires="x14">
            <control shapeId="1069" r:id="rId23" name="Option Button 45">
              <controlPr defaultSize="0" autoFill="0" autoLine="0" autoPict="0">
                <anchor moveWithCells="1">
                  <from>
                    <xdr:col>6</xdr:col>
                    <xdr:colOff>101600</xdr:colOff>
                    <xdr:row>48</xdr:row>
                    <xdr:rowOff>139700</xdr:rowOff>
                  </from>
                  <to>
                    <xdr:col>6</xdr:col>
                    <xdr:colOff>838200</xdr:colOff>
                    <xdr:row>48</xdr:row>
                    <xdr:rowOff>546100</xdr:rowOff>
                  </to>
                </anchor>
              </controlPr>
            </control>
          </mc:Choice>
        </mc:AlternateContent>
        <mc:AlternateContent xmlns:mc="http://schemas.openxmlformats.org/markup-compatibility/2006">
          <mc:Choice Requires="x14">
            <control shapeId="1070" r:id="rId24" name="Option Button 46">
              <controlPr defaultSize="0" autoFill="0" autoLine="0" autoPict="0">
                <anchor moveWithCells="1">
                  <from>
                    <xdr:col>6</xdr:col>
                    <xdr:colOff>101600</xdr:colOff>
                    <xdr:row>49</xdr:row>
                    <xdr:rowOff>228600</xdr:rowOff>
                  </from>
                  <to>
                    <xdr:col>6</xdr:col>
                    <xdr:colOff>838200</xdr:colOff>
                    <xdr:row>49</xdr:row>
                    <xdr:rowOff>444500</xdr:rowOff>
                  </to>
                </anchor>
              </controlPr>
            </control>
          </mc:Choice>
        </mc:AlternateContent>
        <mc:AlternateContent xmlns:mc="http://schemas.openxmlformats.org/markup-compatibility/2006">
          <mc:Choice Requires="x14">
            <control shapeId="1071" r:id="rId25" name="Option Button 47">
              <controlPr defaultSize="0" autoFill="0" autoLine="0" autoPict="0">
                <anchor moveWithCells="1">
                  <from>
                    <xdr:col>6</xdr:col>
                    <xdr:colOff>101600</xdr:colOff>
                    <xdr:row>50</xdr:row>
                    <xdr:rowOff>228600</xdr:rowOff>
                  </from>
                  <to>
                    <xdr:col>6</xdr:col>
                    <xdr:colOff>838200</xdr:colOff>
                    <xdr:row>50</xdr:row>
                    <xdr:rowOff>444500</xdr:rowOff>
                  </to>
                </anchor>
              </controlPr>
            </control>
          </mc:Choice>
        </mc:AlternateContent>
        <mc:AlternateContent xmlns:mc="http://schemas.openxmlformats.org/markup-compatibility/2006">
          <mc:Choice Requires="x14">
            <control shapeId="1072" r:id="rId26" name="Option Button 48">
              <controlPr defaultSize="0" autoFill="0" autoLine="0" autoPict="0">
                <anchor moveWithCells="1">
                  <from>
                    <xdr:col>6</xdr:col>
                    <xdr:colOff>101600</xdr:colOff>
                    <xdr:row>51</xdr:row>
                    <xdr:rowOff>228600</xdr:rowOff>
                  </from>
                  <to>
                    <xdr:col>6</xdr:col>
                    <xdr:colOff>838200</xdr:colOff>
                    <xdr:row>51</xdr:row>
                    <xdr:rowOff>444500</xdr:rowOff>
                  </to>
                </anchor>
              </controlPr>
            </control>
          </mc:Choice>
        </mc:AlternateContent>
        <mc:AlternateContent xmlns:mc="http://schemas.openxmlformats.org/markup-compatibility/2006">
          <mc:Choice Requires="x14">
            <control shapeId="1074" r:id="rId27" name="Group Box 50">
              <controlPr defaultSize="0" autoFill="0" autoPict="0">
                <anchor moveWithCells="1">
                  <from>
                    <xdr:col>1</xdr:col>
                    <xdr:colOff>88900</xdr:colOff>
                    <xdr:row>12</xdr:row>
                    <xdr:rowOff>0</xdr:rowOff>
                  </from>
                  <to>
                    <xdr:col>3</xdr:col>
                    <xdr:colOff>0</xdr:colOff>
                    <xdr:row>18</xdr:row>
                    <xdr:rowOff>660400</xdr:rowOff>
                  </to>
                </anchor>
              </controlPr>
            </control>
          </mc:Choice>
        </mc:AlternateContent>
        <mc:AlternateContent xmlns:mc="http://schemas.openxmlformats.org/markup-compatibility/2006">
          <mc:Choice Requires="x14">
            <control shapeId="1075" r:id="rId28" name="Option Button 51">
              <controlPr defaultSize="0" autoFill="0" autoLine="0" autoPict="0">
                <anchor moveWithCells="1">
                  <from>
                    <xdr:col>2</xdr:col>
                    <xdr:colOff>101600</xdr:colOff>
                    <xdr:row>14</xdr:row>
                    <xdr:rowOff>177800</xdr:rowOff>
                  </from>
                  <to>
                    <xdr:col>2</xdr:col>
                    <xdr:colOff>749300</xdr:colOff>
                    <xdr:row>14</xdr:row>
                    <xdr:rowOff>482600</xdr:rowOff>
                  </to>
                </anchor>
              </controlPr>
            </control>
          </mc:Choice>
        </mc:AlternateContent>
        <mc:AlternateContent xmlns:mc="http://schemas.openxmlformats.org/markup-compatibility/2006">
          <mc:Choice Requires="x14">
            <control shapeId="1076" r:id="rId29" name="Option Button 52">
              <controlPr defaultSize="0" autoFill="0" autoLine="0" autoPict="0">
                <anchor moveWithCells="1">
                  <from>
                    <xdr:col>2</xdr:col>
                    <xdr:colOff>101600</xdr:colOff>
                    <xdr:row>15</xdr:row>
                    <xdr:rowOff>215900</xdr:rowOff>
                  </from>
                  <to>
                    <xdr:col>2</xdr:col>
                    <xdr:colOff>749300</xdr:colOff>
                    <xdr:row>15</xdr:row>
                    <xdr:rowOff>444500</xdr:rowOff>
                  </to>
                </anchor>
              </controlPr>
            </control>
          </mc:Choice>
        </mc:AlternateContent>
        <mc:AlternateContent xmlns:mc="http://schemas.openxmlformats.org/markup-compatibility/2006">
          <mc:Choice Requires="x14">
            <control shapeId="1077" r:id="rId30" name="Option Button 53">
              <controlPr defaultSize="0" autoFill="0" autoLine="0" autoPict="0">
                <anchor moveWithCells="1">
                  <from>
                    <xdr:col>2</xdr:col>
                    <xdr:colOff>101600</xdr:colOff>
                    <xdr:row>16</xdr:row>
                    <xdr:rowOff>241300</xdr:rowOff>
                  </from>
                  <to>
                    <xdr:col>2</xdr:col>
                    <xdr:colOff>749300</xdr:colOff>
                    <xdr:row>16</xdr:row>
                    <xdr:rowOff>457200</xdr:rowOff>
                  </to>
                </anchor>
              </controlPr>
            </control>
          </mc:Choice>
        </mc:AlternateContent>
        <mc:AlternateContent xmlns:mc="http://schemas.openxmlformats.org/markup-compatibility/2006">
          <mc:Choice Requires="x14">
            <control shapeId="1078" r:id="rId31" name="Option Button 54">
              <controlPr defaultSize="0" autoFill="0" autoLine="0" autoPict="0">
                <anchor moveWithCells="1">
                  <from>
                    <xdr:col>2</xdr:col>
                    <xdr:colOff>101600</xdr:colOff>
                    <xdr:row>17</xdr:row>
                    <xdr:rowOff>228600</xdr:rowOff>
                  </from>
                  <to>
                    <xdr:col>2</xdr:col>
                    <xdr:colOff>749300</xdr:colOff>
                    <xdr:row>17</xdr:row>
                    <xdr:rowOff>444500</xdr:rowOff>
                  </to>
                </anchor>
              </controlPr>
            </control>
          </mc:Choice>
        </mc:AlternateContent>
        <mc:AlternateContent xmlns:mc="http://schemas.openxmlformats.org/markup-compatibility/2006">
          <mc:Choice Requires="x14">
            <control shapeId="1079" r:id="rId32" name="Option Button 55">
              <controlPr defaultSize="0" autoFill="0" autoLine="0" autoPict="0">
                <anchor moveWithCells="1">
                  <from>
                    <xdr:col>2</xdr:col>
                    <xdr:colOff>101600</xdr:colOff>
                    <xdr:row>18</xdr:row>
                    <xdr:rowOff>228600</xdr:rowOff>
                  </from>
                  <to>
                    <xdr:col>2</xdr:col>
                    <xdr:colOff>749300</xdr:colOff>
                    <xdr:row>18</xdr:row>
                    <xdr:rowOff>444500</xdr:rowOff>
                  </to>
                </anchor>
              </controlPr>
            </control>
          </mc:Choice>
        </mc:AlternateContent>
        <mc:AlternateContent xmlns:mc="http://schemas.openxmlformats.org/markup-compatibility/2006">
          <mc:Choice Requires="x14">
            <control shapeId="1081" r:id="rId33" name="Option Button 57">
              <controlPr defaultSize="0" autoFill="0" autoLine="0" autoPict="0">
                <anchor moveWithCells="1">
                  <from>
                    <xdr:col>6</xdr:col>
                    <xdr:colOff>101600</xdr:colOff>
                    <xdr:row>14</xdr:row>
                    <xdr:rowOff>203200</xdr:rowOff>
                  </from>
                  <to>
                    <xdr:col>6</xdr:col>
                    <xdr:colOff>787400</xdr:colOff>
                    <xdr:row>14</xdr:row>
                    <xdr:rowOff>482600</xdr:rowOff>
                  </to>
                </anchor>
              </controlPr>
            </control>
          </mc:Choice>
        </mc:AlternateContent>
        <mc:AlternateContent xmlns:mc="http://schemas.openxmlformats.org/markup-compatibility/2006">
          <mc:Choice Requires="x14">
            <control shapeId="1082" r:id="rId34" name="Option Button 58">
              <controlPr defaultSize="0" autoFill="0" autoLine="0" autoPict="0">
                <anchor moveWithCells="1">
                  <from>
                    <xdr:col>6</xdr:col>
                    <xdr:colOff>101600</xdr:colOff>
                    <xdr:row>15</xdr:row>
                    <xdr:rowOff>203200</xdr:rowOff>
                  </from>
                  <to>
                    <xdr:col>6</xdr:col>
                    <xdr:colOff>787400</xdr:colOff>
                    <xdr:row>15</xdr:row>
                    <xdr:rowOff>482600</xdr:rowOff>
                  </to>
                </anchor>
              </controlPr>
            </control>
          </mc:Choice>
        </mc:AlternateContent>
        <mc:AlternateContent xmlns:mc="http://schemas.openxmlformats.org/markup-compatibility/2006">
          <mc:Choice Requires="x14">
            <control shapeId="1083" r:id="rId35" name="Option Button 59">
              <controlPr defaultSize="0" autoFill="0" autoLine="0" autoPict="0">
                <anchor moveWithCells="1">
                  <from>
                    <xdr:col>6</xdr:col>
                    <xdr:colOff>101600</xdr:colOff>
                    <xdr:row>16</xdr:row>
                    <xdr:rowOff>203200</xdr:rowOff>
                  </from>
                  <to>
                    <xdr:col>6</xdr:col>
                    <xdr:colOff>787400</xdr:colOff>
                    <xdr:row>16</xdr:row>
                    <xdr:rowOff>457200</xdr:rowOff>
                  </to>
                </anchor>
              </controlPr>
            </control>
          </mc:Choice>
        </mc:AlternateContent>
        <mc:AlternateContent xmlns:mc="http://schemas.openxmlformats.org/markup-compatibility/2006">
          <mc:Choice Requires="x14">
            <control shapeId="1084" r:id="rId36" name="Option Button 60">
              <controlPr defaultSize="0" autoFill="0" autoLine="0" autoPict="0">
                <anchor moveWithCells="1">
                  <from>
                    <xdr:col>6</xdr:col>
                    <xdr:colOff>101600</xdr:colOff>
                    <xdr:row>17</xdr:row>
                    <xdr:rowOff>203200</xdr:rowOff>
                  </from>
                  <to>
                    <xdr:col>6</xdr:col>
                    <xdr:colOff>787400</xdr:colOff>
                    <xdr:row>17</xdr:row>
                    <xdr:rowOff>469900</xdr:rowOff>
                  </to>
                </anchor>
              </controlPr>
            </control>
          </mc:Choice>
        </mc:AlternateContent>
        <mc:AlternateContent xmlns:mc="http://schemas.openxmlformats.org/markup-compatibility/2006">
          <mc:Choice Requires="x14">
            <control shapeId="1085" r:id="rId37" name="Option Button 61">
              <controlPr defaultSize="0" autoFill="0" autoLine="0" autoPict="0">
                <anchor moveWithCells="1">
                  <from>
                    <xdr:col>6</xdr:col>
                    <xdr:colOff>101600</xdr:colOff>
                    <xdr:row>18</xdr:row>
                    <xdr:rowOff>203200</xdr:rowOff>
                  </from>
                  <to>
                    <xdr:col>6</xdr:col>
                    <xdr:colOff>787400</xdr:colOff>
                    <xdr:row>18</xdr:row>
                    <xdr:rowOff>469900</xdr:rowOff>
                  </to>
                </anchor>
              </controlPr>
            </control>
          </mc:Choice>
        </mc:AlternateContent>
        <mc:AlternateContent xmlns:mc="http://schemas.openxmlformats.org/markup-compatibility/2006">
          <mc:Choice Requires="x14">
            <control shapeId="1086" r:id="rId38" name="Group Box 62">
              <controlPr defaultSize="0" autoFill="0" autoPict="0">
                <anchor moveWithCells="1">
                  <from>
                    <xdr:col>2</xdr:col>
                    <xdr:colOff>0</xdr:colOff>
                    <xdr:row>22</xdr:row>
                    <xdr:rowOff>0</xdr:rowOff>
                  </from>
                  <to>
                    <xdr:col>3</xdr:col>
                    <xdr:colOff>0</xdr:colOff>
                    <xdr:row>29</xdr:row>
                    <xdr:rowOff>0</xdr:rowOff>
                  </to>
                </anchor>
              </controlPr>
            </control>
          </mc:Choice>
        </mc:AlternateContent>
        <mc:AlternateContent xmlns:mc="http://schemas.openxmlformats.org/markup-compatibility/2006">
          <mc:Choice Requires="x14">
            <control shapeId="1087" r:id="rId39" name="Option Button 63">
              <controlPr defaultSize="0" autoFill="0" autoLine="0" autoPict="0">
                <anchor moveWithCells="1">
                  <from>
                    <xdr:col>2</xdr:col>
                    <xdr:colOff>127000</xdr:colOff>
                    <xdr:row>24</xdr:row>
                    <xdr:rowOff>228600</xdr:rowOff>
                  </from>
                  <to>
                    <xdr:col>2</xdr:col>
                    <xdr:colOff>812800</xdr:colOff>
                    <xdr:row>24</xdr:row>
                    <xdr:rowOff>508000</xdr:rowOff>
                  </to>
                </anchor>
              </controlPr>
            </control>
          </mc:Choice>
        </mc:AlternateContent>
        <mc:AlternateContent xmlns:mc="http://schemas.openxmlformats.org/markup-compatibility/2006">
          <mc:Choice Requires="x14">
            <control shapeId="1088" r:id="rId40" name="Option Button 64">
              <controlPr defaultSize="0" autoFill="0" autoLine="0" autoPict="0">
                <anchor moveWithCells="1">
                  <from>
                    <xdr:col>2</xdr:col>
                    <xdr:colOff>127000</xdr:colOff>
                    <xdr:row>25</xdr:row>
                    <xdr:rowOff>228600</xdr:rowOff>
                  </from>
                  <to>
                    <xdr:col>2</xdr:col>
                    <xdr:colOff>812800</xdr:colOff>
                    <xdr:row>25</xdr:row>
                    <xdr:rowOff>444500</xdr:rowOff>
                  </to>
                </anchor>
              </controlPr>
            </control>
          </mc:Choice>
        </mc:AlternateContent>
        <mc:AlternateContent xmlns:mc="http://schemas.openxmlformats.org/markup-compatibility/2006">
          <mc:Choice Requires="x14">
            <control shapeId="1089" r:id="rId41" name="Option Button 65">
              <controlPr defaultSize="0" autoFill="0" autoLine="0" autoPict="0">
                <anchor moveWithCells="1">
                  <from>
                    <xdr:col>2</xdr:col>
                    <xdr:colOff>127000</xdr:colOff>
                    <xdr:row>26</xdr:row>
                    <xdr:rowOff>228600</xdr:rowOff>
                  </from>
                  <to>
                    <xdr:col>2</xdr:col>
                    <xdr:colOff>812800</xdr:colOff>
                    <xdr:row>26</xdr:row>
                    <xdr:rowOff>444500</xdr:rowOff>
                  </to>
                </anchor>
              </controlPr>
            </control>
          </mc:Choice>
        </mc:AlternateContent>
        <mc:AlternateContent xmlns:mc="http://schemas.openxmlformats.org/markup-compatibility/2006">
          <mc:Choice Requires="x14">
            <control shapeId="1090" r:id="rId42" name="Option Button 66">
              <controlPr defaultSize="0" autoFill="0" autoLine="0" autoPict="0">
                <anchor moveWithCells="1">
                  <from>
                    <xdr:col>2</xdr:col>
                    <xdr:colOff>127000</xdr:colOff>
                    <xdr:row>27</xdr:row>
                    <xdr:rowOff>228600</xdr:rowOff>
                  </from>
                  <to>
                    <xdr:col>2</xdr:col>
                    <xdr:colOff>812800</xdr:colOff>
                    <xdr:row>27</xdr:row>
                    <xdr:rowOff>444500</xdr:rowOff>
                  </to>
                </anchor>
              </controlPr>
            </control>
          </mc:Choice>
        </mc:AlternateContent>
        <mc:AlternateContent xmlns:mc="http://schemas.openxmlformats.org/markup-compatibility/2006">
          <mc:Choice Requires="x14">
            <control shapeId="1091" r:id="rId43" name="Option Button 67">
              <controlPr defaultSize="0" autoFill="0" autoLine="0" autoPict="0">
                <anchor moveWithCells="1">
                  <from>
                    <xdr:col>2</xdr:col>
                    <xdr:colOff>127000</xdr:colOff>
                    <xdr:row>28</xdr:row>
                    <xdr:rowOff>228600</xdr:rowOff>
                  </from>
                  <to>
                    <xdr:col>2</xdr:col>
                    <xdr:colOff>812800</xdr:colOff>
                    <xdr:row>28</xdr:row>
                    <xdr:rowOff>444500</xdr:rowOff>
                  </to>
                </anchor>
              </controlPr>
            </control>
          </mc:Choice>
        </mc:AlternateContent>
        <mc:AlternateContent xmlns:mc="http://schemas.openxmlformats.org/markup-compatibility/2006">
          <mc:Choice Requires="x14">
            <control shapeId="1092" r:id="rId44" name="Group Box 68">
              <controlPr defaultSize="0" autoFill="0" autoPict="0">
                <anchor moveWithCells="1">
                  <from>
                    <xdr:col>6</xdr:col>
                    <xdr:colOff>0</xdr:colOff>
                    <xdr:row>22</xdr:row>
                    <xdr:rowOff>0</xdr:rowOff>
                  </from>
                  <to>
                    <xdr:col>7</xdr:col>
                    <xdr:colOff>0</xdr:colOff>
                    <xdr:row>28</xdr:row>
                    <xdr:rowOff>660400</xdr:rowOff>
                  </to>
                </anchor>
              </controlPr>
            </control>
          </mc:Choice>
        </mc:AlternateContent>
        <mc:AlternateContent xmlns:mc="http://schemas.openxmlformats.org/markup-compatibility/2006">
          <mc:Choice Requires="x14">
            <control shapeId="1093" r:id="rId45" name="Option Button 69">
              <controlPr defaultSize="0" autoFill="0" autoLine="0" autoPict="0">
                <anchor moveWithCells="1">
                  <from>
                    <xdr:col>6</xdr:col>
                    <xdr:colOff>114300</xdr:colOff>
                    <xdr:row>24</xdr:row>
                    <xdr:rowOff>215900</xdr:rowOff>
                  </from>
                  <to>
                    <xdr:col>6</xdr:col>
                    <xdr:colOff>774700</xdr:colOff>
                    <xdr:row>24</xdr:row>
                    <xdr:rowOff>508000</xdr:rowOff>
                  </to>
                </anchor>
              </controlPr>
            </control>
          </mc:Choice>
        </mc:AlternateContent>
        <mc:AlternateContent xmlns:mc="http://schemas.openxmlformats.org/markup-compatibility/2006">
          <mc:Choice Requires="x14">
            <control shapeId="1094" r:id="rId46" name="Option Button 70">
              <controlPr defaultSize="0" autoFill="0" autoLine="0" autoPict="0">
                <anchor moveWithCells="1">
                  <from>
                    <xdr:col>6</xdr:col>
                    <xdr:colOff>114300</xdr:colOff>
                    <xdr:row>25</xdr:row>
                    <xdr:rowOff>215900</xdr:rowOff>
                  </from>
                  <to>
                    <xdr:col>6</xdr:col>
                    <xdr:colOff>774700</xdr:colOff>
                    <xdr:row>25</xdr:row>
                    <xdr:rowOff>444500</xdr:rowOff>
                  </to>
                </anchor>
              </controlPr>
            </control>
          </mc:Choice>
        </mc:AlternateContent>
        <mc:AlternateContent xmlns:mc="http://schemas.openxmlformats.org/markup-compatibility/2006">
          <mc:Choice Requires="x14">
            <control shapeId="1095" r:id="rId47" name="Option Button 71">
              <controlPr defaultSize="0" autoFill="0" autoLine="0" autoPict="0">
                <anchor moveWithCells="1">
                  <from>
                    <xdr:col>6</xdr:col>
                    <xdr:colOff>114300</xdr:colOff>
                    <xdr:row>26</xdr:row>
                    <xdr:rowOff>215900</xdr:rowOff>
                  </from>
                  <to>
                    <xdr:col>6</xdr:col>
                    <xdr:colOff>774700</xdr:colOff>
                    <xdr:row>26</xdr:row>
                    <xdr:rowOff>444500</xdr:rowOff>
                  </to>
                </anchor>
              </controlPr>
            </control>
          </mc:Choice>
        </mc:AlternateContent>
        <mc:AlternateContent xmlns:mc="http://schemas.openxmlformats.org/markup-compatibility/2006">
          <mc:Choice Requires="x14">
            <control shapeId="1096" r:id="rId48" name="Option Button 72">
              <controlPr defaultSize="0" autoFill="0" autoLine="0" autoPict="0">
                <anchor moveWithCells="1">
                  <from>
                    <xdr:col>6</xdr:col>
                    <xdr:colOff>114300</xdr:colOff>
                    <xdr:row>27</xdr:row>
                    <xdr:rowOff>215900</xdr:rowOff>
                  </from>
                  <to>
                    <xdr:col>6</xdr:col>
                    <xdr:colOff>774700</xdr:colOff>
                    <xdr:row>27</xdr:row>
                    <xdr:rowOff>444500</xdr:rowOff>
                  </to>
                </anchor>
              </controlPr>
            </control>
          </mc:Choice>
        </mc:AlternateContent>
        <mc:AlternateContent xmlns:mc="http://schemas.openxmlformats.org/markup-compatibility/2006">
          <mc:Choice Requires="x14">
            <control shapeId="1097" r:id="rId49" name="Option Button 73">
              <controlPr defaultSize="0" autoFill="0" autoLine="0" autoPict="0">
                <anchor moveWithCells="1">
                  <from>
                    <xdr:col>6</xdr:col>
                    <xdr:colOff>114300</xdr:colOff>
                    <xdr:row>28</xdr:row>
                    <xdr:rowOff>215900</xdr:rowOff>
                  </from>
                  <to>
                    <xdr:col>6</xdr:col>
                    <xdr:colOff>774700</xdr:colOff>
                    <xdr:row>28</xdr:row>
                    <xdr:rowOff>444500</xdr:rowOff>
                  </to>
                </anchor>
              </controlPr>
            </control>
          </mc:Choice>
        </mc:AlternateContent>
        <mc:AlternateContent xmlns:mc="http://schemas.openxmlformats.org/markup-compatibility/2006">
          <mc:Choice Requires="x14">
            <control shapeId="1098" r:id="rId50" name="Group Box 74">
              <controlPr defaultSize="0" autoFill="0" autoPict="0">
                <anchor moveWithCells="1">
                  <from>
                    <xdr:col>1</xdr:col>
                    <xdr:colOff>88900</xdr:colOff>
                    <xdr:row>60</xdr:row>
                    <xdr:rowOff>0</xdr:rowOff>
                  </from>
                  <to>
                    <xdr:col>3</xdr:col>
                    <xdr:colOff>0</xdr:colOff>
                    <xdr:row>67</xdr:row>
                    <xdr:rowOff>0</xdr:rowOff>
                  </to>
                </anchor>
              </controlPr>
            </control>
          </mc:Choice>
        </mc:AlternateContent>
        <mc:AlternateContent xmlns:mc="http://schemas.openxmlformats.org/markup-compatibility/2006">
          <mc:Choice Requires="x14">
            <control shapeId="1099" r:id="rId51" name="Option Button 75">
              <controlPr defaultSize="0" autoFill="0" autoLine="0" autoPict="0">
                <anchor moveWithCells="1">
                  <from>
                    <xdr:col>2</xdr:col>
                    <xdr:colOff>76200</xdr:colOff>
                    <xdr:row>62</xdr:row>
                    <xdr:rowOff>203200</xdr:rowOff>
                  </from>
                  <to>
                    <xdr:col>2</xdr:col>
                    <xdr:colOff>825500</xdr:colOff>
                    <xdr:row>62</xdr:row>
                    <xdr:rowOff>558800</xdr:rowOff>
                  </to>
                </anchor>
              </controlPr>
            </control>
          </mc:Choice>
        </mc:AlternateContent>
        <mc:AlternateContent xmlns:mc="http://schemas.openxmlformats.org/markup-compatibility/2006">
          <mc:Choice Requires="x14">
            <control shapeId="1100" r:id="rId52" name="Option Button 76">
              <controlPr defaultSize="0" autoFill="0" autoLine="0" autoPict="0">
                <anchor moveWithCells="1">
                  <from>
                    <xdr:col>2</xdr:col>
                    <xdr:colOff>76200</xdr:colOff>
                    <xdr:row>63</xdr:row>
                    <xdr:rowOff>279400</xdr:rowOff>
                  </from>
                  <to>
                    <xdr:col>2</xdr:col>
                    <xdr:colOff>825500</xdr:colOff>
                    <xdr:row>63</xdr:row>
                    <xdr:rowOff>495300</xdr:rowOff>
                  </to>
                </anchor>
              </controlPr>
            </control>
          </mc:Choice>
        </mc:AlternateContent>
        <mc:AlternateContent xmlns:mc="http://schemas.openxmlformats.org/markup-compatibility/2006">
          <mc:Choice Requires="x14">
            <control shapeId="1101" r:id="rId53" name="Option Button 77">
              <controlPr defaultSize="0" autoFill="0" autoLine="0" autoPict="0">
                <anchor moveWithCells="1">
                  <from>
                    <xdr:col>2</xdr:col>
                    <xdr:colOff>76200</xdr:colOff>
                    <xdr:row>64</xdr:row>
                    <xdr:rowOff>279400</xdr:rowOff>
                  </from>
                  <to>
                    <xdr:col>2</xdr:col>
                    <xdr:colOff>825500</xdr:colOff>
                    <xdr:row>64</xdr:row>
                    <xdr:rowOff>495300</xdr:rowOff>
                  </to>
                </anchor>
              </controlPr>
            </control>
          </mc:Choice>
        </mc:AlternateContent>
        <mc:AlternateContent xmlns:mc="http://schemas.openxmlformats.org/markup-compatibility/2006">
          <mc:Choice Requires="x14">
            <control shapeId="1102" r:id="rId54" name="Option Button 78">
              <controlPr defaultSize="0" autoFill="0" autoLine="0" autoPict="0">
                <anchor moveWithCells="1">
                  <from>
                    <xdr:col>2</xdr:col>
                    <xdr:colOff>76200</xdr:colOff>
                    <xdr:row>65</xdr:row>
                    <xdr:rowOff>279400</xdr:rowOff>
                  </from>
                  <to>
                    <xdr:col>2</xdr:col>
                    <xdr:colOff>825500</xdr:colOff>
                    <xdr:row>65</xdr:row>
                    <xdr:rowOff>495300</xdr:rowOff>
                  </to>
                </anchor>
              </controlPr>
            </control>
          </mc:Choice>
        </mc:AlternateContent>
        <mc:AlternateContent xmlns:mc="http://schemas.openxmlformats.org/markup-compatibility/2006">
          <mc:Choice Requires="x14">
            <control shapeId="1103" r:id="rId55" name="Option Button 79">
              <controlPr defaultSize="0" autoFill="0" autoLine="0" autoPict="0">
                <anchor moveWithCells="1">
                  <from>
                    <xdr:col>2</xdr:col>
                    <xdr:colOff>76200</xdr:colOff>
                    <xdr:row>66</xdr:row>
                    <xdr:rowOff>279400</xdr:rowOff>
                  </from>
                  <to>
                    <xdr:col>2</xdr:col>
                    <xdr:colOff>825500</xdr:colOff>
                    <xdr:row>66</xdr:row>
                    <xdr:rowOff>495300</xdr:rowOff>
                  </to>
                </anchor>
              </controlPr>
            </control>
          </mc:Choice>
        </mc:AlternateContent>
        <mc:AlternateContent xmlns:mc="http://schemas.openxmlformats.org/markup-compatibility/2006">
          <mc:Choice Requires="x14">
            <control shapeId="1104" r:id="rId56" name="Group Box 80">
              <controlPr defaultSize="0" autoFill="0" autoPict="0">
                <anchor moveWithCells="1">
                  <from>
                    <xdr:col>5</xdr:col>
                    <xdr:colOff>88900</xdr:colOff>
                    <xdr:row>60</xdr:row>
                    <xdr:rowOff>0</xdr:rowOff>
                  </from>
                  <to>
                    <xdr:col>7</xdr:col>
                    <xdr:colOff>0</xdr:colOff>
                    <xdr:row>67</xdr:row>
                    <xdr:rowOff>0</xdr:rowOff>
                  </to>
                </anchor>
              </controlPr>
            </control>
          </mc:Choice>
        </mc:AlternateContent>
        <mc:AlternateContent xmlns:mc="http://schemas.openxmlformats.org/markup-compatibility/2006">
          <mc:Choice Requires="x14">
            <control shapeId="1105" r:id="rId57" name="Option Button 81">
              <controlPr defaultSize="0" autoFill="0" autoLine="0" autoPict="0">
                <anchor moveWithCells="1">
                  <from>
                    <xdr:col>6</xdr:col>
                    <xdr:colOff>88900</xdr:colOff>
                    <xdr:row>62</xdr:row>
                    <xdr:rowOff>215900</xdr:rowOff>
                  </from>
                  <to>
                    <xdr:col>6</xdr:col>
                    <xdr:colOff>787400</xdr:colOff>
                    <xdr:row>62</xdr:row>
                    <xdr:rowOff>558800</xdr:rowOff>
                  </to>
                </anchor>
              </controlPr>
            </control>
          </mc:Choice>
        </mc:AlternateContent>
        <mc:AlternateContent xmlns:mc="http://schemas.openxmlformats.org/markup-compatibility/2006">
          <mc:Choice Requires="x14">
            <control shapeId="1106" r:id="rId58" name="Option Button 82">
              <controlPr defaultSize="0" autoFill="0" autoLine="0" autoPict="0">
                <anchor moveWithCells="1">
                  <from>
                    <xdr:col>6</xdr:col>
                    <xdr:colOff>88900</xdr:colOff>
                    <xdr:row>63</xdr:row>
                    <xdr:rowOff>266700</xdr:rowOff>
                  </from>
                  <to>
                    <xdr:col>6</xdr:col>
                    <xdr:colOff>787400</xdr:colOff>
                    <xdr:row>63</xdr:row>
                    <xdr:rowOff>482600</xdr:rowOff>
                  </to>
                </anchor>
              </controlPr>
            </control>
          </mc:Choice>
        </mc:AlternateContent>
        <mc:AlternateContent xmlns:mc="http://schemas.openxmlformats.org/markup-compatibility/2006">
          <mc:Choice Requires="x14">
            <control shapeId="1107" r:id="rId59" name="Option Button 83">
              <controlPr defaultSize="0" autoFill="0" autoLine="0" autoPict="0">
                <anchor moveWithCells="1">
                  <from>
                    <xdr:col>6</xdr:col>
                    <xdr:colOff>88900</xdr:colOff>
                    <xdr:row>64</xdr:row>
                    <xdr:rowOff>266700</xdr:rowOff>
                  </from>
                  <to>
                    <xdr:col>6</xdr:col>
                    <xdr:colOff>787400</xdr:colOff>
                    <xdr:row>64</xdr:row>
                    <xdr:rowOff>482600</xdr:rowOff>
                  </to>
                </anchor>
              </controlPr>
            </control>
          </mc:Choice>
        </mc:AlternateContent>
        <mc:AlternateContent xmlns:mc="http://schemas.openxmlformats.org/markup-compatibility/2006">
          <mc:Choice Requires="x14">
            <control shapeId="1108" r:id="rId60" name="Option Button 84">
              <controlPr defaultSize="0" autoFill="0" autoLine="0" autoPict="0">
                <anchor moveWithCells="1">
                  <from>
                    <xdr:col>6</xdr:col>
                    <xdr:colOff>88900</xdr:colOff>
                    <xdr:row>65</xdr:row>
                    <xdr:rowOff>266700</xdr:rowOff>
                  </from>
                  <to>
                    <xdr:col>6</xdr:col>
                    <xdr:colOff>787400</xdr:colOff>
                    <xdr:row>65</xdr:row>
                    <xdr:rowOff>482600</xdr:rowOff>
                  </to>
                </anchor>
              </controlPr>
            </control>
          </mc:Choice>
        </mc:AlternateContent>
        <mc:AlternateContent xmlns:mc="http://schemas.openxmlformats.org/markup-compatibility/2006">
          <mc:Choice Requires="x14">
            <control shapeId="1109" r:id="rId61" name="Option Button 85">
              <controlPr defaultSize="0" autoFill="0" autoLine="0" autoPict="0">
                <anchor moveWithCells="1">
                  <from>
                    <xdr:col>6</xdr:col>
                    <xdr:colOff>88900</xdr:colOff>
                    <xdr:row>66</xdr:row>
                    <xdr:rowOff>266700</xdr:rowOff>
                  </from>
                  <to>
                    <xdr:col>6</xdr:col>
                    <xdr:colOff>787400</xdr:colOff>
                    <xdr:row>66</xdr:row>
                    <xdr:rowOff>482600</xdr:rowOff>
                  </to>
                </anchor>
              </controlPr>
            </control>
          </mc:Choice>
        </mc:AlternateContent>
        <mc:AlternateContent xmlns:mc="http://schemas.openxmlformats.org/markup-compatibility/2006">
          <mc:Choice Requires="x14">
            <control shapeId="1110" r:id="rId62" name="Group Box 86">
              <controlPr defaultSize="0" autoFill="0" autoPict="0">
                <anchor moveWithCells="1">
                  <from>
                    <xdr:col>2</xdr:col>
                    <xdr:colOff>0</xdr:colOff>
                    <xdr:row>70</xdr:row>
                    <xdr:rowOff>0</xdr:rowOff>
                  </from>
                  <to>
                    <xdr:col>3</xdr:col>
                    <xdr:colOff>0</xdr:colOff>
                    <xdr:row>77</xdr:row>
                    <xdr:rowOff>0</xdr:rowOff>
                  </to>
                </anchor>
              </controlPr>
            </control>
          </mc:Choice>
        </mc:AlternateContent>
        <mc:AlternateContent xmlns:mc="http://schemas.openxmlformats.org/markup-compatibility/2006">
          <mc:Choice Requires="x14">
            <control shapeId="1111" r:id="rId63" name="Option Button 87">
              <controlPr defaultSize="0" autoFill="0" autoLine="0" autoPict="0">
                <anchor moveWithCells="1">
                  <from>
                    <xdr:col>2</xdr:col>
                    <xdr:colOff>76200</xdr:colOff>
                    <xdr:row>72</xdr:row>
                    <xdr:rowOff>139700</xdr:rowOff>
                  </from>
                  <to>
                    <xdr:col>2</xdr:col>
                    <xdr:colOff>711200</xdr:colOff>
                    <xdr:row>72</xdr:row>
                    <xdr:rowOff>609600</xdr:rowOff>
                  </to>
                </anchor>
              </controlPr>
            </control>
          </mc:Choice>
        </mc:AlternateContent>
        <mc:AlternateContent xmlns:mc="http://schemas.openxmlformats.org/markup-compatibility/2006">
          <mc:Choice Requires="x14">
            <control shapeId="1112" r:id="rId64" name="Option Button 88">
              <controlPr defaultSize="0" autoFill="0" autoLine="0" autoPict="0">
                <anchor moveWithCells="1">
                  <from>
                    <xdr:col>2</xdr:col>
                    <xdr:colOff>76200</xdr:colOff>
                    <xdr:row>73</xdr:row>
                    <xdr:rowOff>228600</xdr:rowOff>
                  </from>
                  <to>
                    <xdr:col>2</xdr:col>
                    <xdr:colOff>711200</xdr:colOff>
                    <xdr:row>73</xdr:row>
                    <xdr:rowOff>520700</xdr:rowOff>
                  </to>
                </anchor>
              </controlPr>
            </control>
          </mc:Choice>
        </mc:AlternateContent>
        <mc:AlternateContent xmlns:mc="http://schemas.openxmlformats.org/markup-compatibility/2006">
          <mc:Choice Requires="x14">
            <control shapeId="1113" r:id="rId65" name="Option Button 89">
              <controlPr defaultSize="0" autoFill="0" autoLine="0" autoPict="0">
                <anchor moveWithCells="1">
                  <from>
                    <xdr:col>2</xdr:col>
                    <xdr:colOff>76200</xdr:colOff>
                    <xdr:row>74</xdr:row>
                    <xdr:rowOff>241300</xdr:rowOff>
                  </from>
                  <to>
                    <xdr:col>2</xdr:col>
                    <xdr:colOff>711200</xdr:colOff>
                    <xdr:row>74</xdr:row>
                    <xdr:rowOff>520700</xdr:rowOff>
                  </to>
                </anchor>
              </controlPr>
            </control>
          </mc:Choice>
        </mc:AlternateContent>
        <mc:AlternateContent xmlns:mc="http://schemas.openxmlformats.org/markup-compatibility/2006">
          <mc:Choice Requires="x14">
            <control shapeId="1114" r:id="rId66" name="Option Button 90">
              <controlPr defaultSize="0" autoFill="0" autoLine="0" autoPict="0">
                <anchor moveWithCells="1">
                  <from>
                    <xdr:col>2</xdr:col>
                    <xdr:colOff>76200</xdr:colOff>
                    <xdr:row>75</xdr:row>
                    <xdr:rowOff>241300</xdr:rowOff>
                  </from>
                  <to>
                    <xdr:col>2</xdr:col>
                    <xdr:colOff>711200</xdr:colOff>
                    <xdr:row>75</xdr:row>
                    <xdr:rowOff>508000</xdr:rowOff>
                  </to>
                </anchor>
              </controlPr>
            </control>
          </mc:Choice>
        </mc:AlternateContent>
        <mc:AlternateContent xmlns:mc="http://schemas.openxmlformats.org/markup-compatibility/2006">
          <mc:Choice Requires="x14">
            <control shapeId="1115" r:id="rId67" name="Option Button 91">
              <controlPr defaultSize="0" autoFill="0" autoLine="0" autoPict="0">
                <anchor moveWithCells="1">
                  <from>
                    <xdr:col>2</xdr:col>
                    <xdr:colOff>76200</xdr:colOff>
                    <xdr:row>76</xdr:row>
                    <xdr:rowOff>279400</xdr:rowOff>
                  </from>
                  <to>
                    <xdr:col>2</xdr:col>
                    <xdr:colOff>711200</xdr:colOff>
                    <xdr:row>76</xdr:row>
                    <xdr:rowOff>495300</xdr:rowOff>
                  </to>
                </anchor>
              </controlPr>
            </control>
          </mc:Choice>
        </mc:AlternateContent>
        <mc:AlternateContent xmlns:mc="http://schemas.openxmlformats.org/markup-compatibility/2006">
          <mc:Choice Requires="x14">
            <control shapeId="1116" r:id="rId68" name="Group Box 92">
              <controlPr defaultSize="0" autoFill="0" autoPict="0">
                <anchor moveWithCells="1">
                  <from>
                    <xdr:col>6</xdr:col>
                    <xdr:colOff>0</xdr:colOff>
                    <xdr:row>70</xdr:row>
                    <xdr:rowOff>0</xdr:rowOff>
                  </from>
                  <to>
                    <xdr:col>7</xdr:col>
                    <xdr:colOff>0</xdr:colOff>
                    <xdr:row>77</xdr:row>
                    <xdr:rowOff>0</xdr:rowOff>
                  </to>
                </anchor>
              </controlPr>
            </control>
          </mc:Choice>
        </mc:AlternateContent>
        <mc:AlternateContent xmlns:mc="http://schemas.openxmlformats.org/markup-compatibility/2006">
          <mc:Choice Requires="x14">
            <control shapeId="1117" r:id="rId69" name="Option Button 93">
              <controlPr defaultSize="0" autoFill="0" autoLine="0" autoPict="0">
                <anchor moveWithCells="1">
                  <from>
                    <xdr:col>6</xdr:col>
                    <xdr:colOff>76200</xdr:colOff>
                    <xdr:row>72</xdr:row>
                    <xdr:rowOff>190500</xdr:rowOff>
                  </from>
                  <to>
                    <xdr:col>6</xdr:col>
                    <xdr:colOff>749300</xdr:colOff>
                    <xdr:row>72</xdr:row>
                    <xdr:rowOff>596900</xdr:rowOff>
                  </to>
                </anchor>
              </controlPr>
            </control>
          </mc:Choice>
        </mc:AlternateContent>
        <mc:AlternateContent xmlns:mc="http://schemas.openxmlformats.org/markup-compatibility/2006">
          <mc:Choice Requires="x14">
            <control shapeId="1118" r:id="rId70" name="Option Button 94">
              <controlPr defaultSize="0" autoFill="0" autoLine="0" autoPict="0">
                <anchor moveWithCells="1">
                  <from>
                    <xdr:col>6</xdr:col>
                    <xdr:colOff>76200</xdr:colOff>
                    <xdr:row>73</xdr:row>
                    <xdr:rowOff>266700</xdr:rowOff>
                  </from>
                  <to>
                    <xdr:col>6</xdr:col>
                    <xdr:colOff>749300</xdr:colOff>
                    <xdr:row>73</xdr:row>
                    <xdr:rowOff>482600</xdr:rowOff>
                  </to>
                </anchor>
              </controlPr>
            </control>
          </mc:Choice>
        </mc:AlternateContent>
        <mc:AlternateContent xmlns:mc="http://schemas.openxmlformats.org/markup-compatibility/2006">
          <mc:Choice Requires="x14">
            <control shapeId="1119" r:id="rId71" name="Option Button 95">
              <controlPr defaultSize="0" autoFill="0" autoLine="0" autoPict="0">
                <anchor moveWithCells="1">
                  <from>
                    <xdr:col>6</xdr:col>
                    <xdr:colOff>76200</xdr:colOff>
                    <xdr:row>74</xdr:row>
                    <xdr:rowOff>266700</xdr:rowOff>
                  </from>
                  <to>
                    <xdr:col>6</xdr:col>
                    <xdr:colOff>749300</xdr:colOff>
                    <xdr:row>74</xdr:row>
                    <xdr:rowOff>482600</xdr:rowOff>
                  </to>
                </anchor>
              </controlPr>
            </control>
          </mc:Choice>
        </mc:AlternateContent>
        <mc:AlternateContent xmlns:mc="http://schemas.openxmlformats.org/markup-compatibility/2006">
          <mc:Choice Requires="x14">
            <control shapeId="1120" r:id="rId72" name="Option Button 96">
              <controlPr defaultSize="0" autoFill="0" autoLine="0" autoPict="0">
                <anchor moveWithCells="1">
                  <from>
                    <xdr:col>6</xdr:col>
                    <xdr:colOff>76200</xdr:colOff>
                    <xdr:row>75</xdr:row>
                    <xdr:rowOff>266700</xdr:rowOff>
                  </from>
                  <to>
                    <xdr:col>6</xdr:col>
                    <xdr:colOff>749300</xdr:colOff>
                    <xdr:row>75</xdr:row>
                    <xdr:rowOff>482600</xdr:rowOff>
                  </to>
                </anchor>
              </controlPr>
            </control>
          </mc:Choice>
        </mc:AlternateContent>
        <mc:AlternateContent xmlns:mc="http://schemas.openxmlformats.org/markup-compatibility/2006">
          <mc:Choice Requires="x14">
            <control shapeId="1121" r:id="rId73" name="Option Button 97">
              <controlPr defaultSize="0" autoFill="0" autoLine="0" autoPict="0">
                <anchor moveWithCells="1">
                  <from>
                    <xdr:col>6</xdr:col>
                    <xdr:colOff>76200</xdr:colOff>
                    <xdr:row>76</xdr:row>
                    <xdr:rowOff>266700</xdr:rowOff>
                  </from>
                  <to>
                    <xdr:col>6</xdr:col>
                    <xdr:colOff>749300</xdr:colOff>
                    <xdr:row>76</xdr:row>
                    <xdr:rowOff>482600</xdr:rowOff>
                  </to>
                </anchor>
              </controlPr>
            </control>
          </mc:Choice>
        </mc:AlternateContent>
        <mc:AlternateContent xmlns:mc="http://schemas.openxmlformats.org/markup-compatibility/2006">
          <mc:Choice Requires="x14">
            <control shapeId="1123" r:id="rId74" name="Option Button 99">
              <controlPr defaultSize="0" autoFill="0" autoLine="0" autoPict="0">
                <anchor moveWithCells="1">
                  <from>
                    <xdr:col>2</xdr:col>
                    <xdr:colOff>76200</xdr:colOff>
                    <xdr:row>71</xdr:row>
                    <xdr:rowOff>25400</xdr:rowOff>
                  </from>
                  <to>
                    <xdr:col>2</xdr:col>
                    <xdr:colOff>711200</xdr:colOff>
                    <xdr:row>72</xdr:row>
                    <xdr:rowOff>0</xdr:rowOff>
                  </to>
                </anchor>
              </controlPr>
            </control>
          </mc:Choice>
        </mc:AlternateContent>
        <mc:AlternateContent xmlns:mc="http://schemas.openxmlformats.org/markup-compatibility/2006">
          <mc:Choice Requires="x14">
            <control shapeId="1125" r:id="rId75" name="Option Button 101">
              <controlPr defaultSize="0" autoFill="0" autoLine="0" autoPict="0">
                <anchor moveWithCells="1">
                  <from>
                    <xdr:col>6</xdr:col>
                    <xdr:colOff>76200</xdr:colOff>
                    <xdr:row>71</xdr:row>
                    <xdr:rowOff>25400</xdr:rowOff>
                  </from>
                  <to>
                    <xdr:col>6</xdr:col>
                    <xdr:colOff>749300</xdr:colOff>
                    <xdr:row>72</xdr:row>
                    <xdr:rowOff>0</xdr:rowOff>
                  </to>
                </anchor>
              </controlPr>
            </control>
          </mc:Choice>
        </mc:AlternateContent>
        <mc:AlternateContent xmlns:mc="http://schemas.openxmlformats.org/markup-compatibility/2006">
          <mc:Choice Requires="x14">
            <control shapeId="1127" r:id="rId76" name="Option Button 103">
              <controlPr defaultSize="0" autoFill="0" autoLine="0" autoPict="0">
                <anchor moveWithCells="1">
                  <from>
                    <xdr:col>2</xdr:col>
                    <xdr:colOff>76200</xdr:colOff>
                    <xdr:row>61</xdr:row>
                    <xdr:rowOff>12700</xdr:rowOff>
                  </from>
                  <to>
                    <xdr:col>2</xdr:col>
                    <xdr:colOff>825500</xdr:colOff>
                    <xdr:row>62</xdr:row>
                    <xdr:rowOff>0</xdr:rowOff>
                  </to>
                </anchor>
              </controlPr>
            </control>
          </mc:Choice>
        </mc:AlternateContent>
        <mc:AlternateContent xmlns:mc="http://schemas.openxmlformats.org/markup-compatibility/2006">
          <mc:Choice Requires="x14">
            <control shapeId="1129" r:id="rId77" name="Option Button 105">
              <controlPr defaultSize="0" autoFill="0" autoLine="0" autoPict="0">
                <anchor moveWithCells="1">
                  <from>
                    <xdr:col>6</xdr:col>
                    <xdr:colOff>88900</xdr:colOff>
                    <xdr:row>61</xdr:row>
                    <xdr:rowOff>12700</xdr:rowOff>
                  </from>
                  <to>
                    <xdr:col>6</xdr:col>
                    <xdr:colOff>787400</xdr:colOff>
                    <xdr:row>62</xdr:row>
                    <xdr:rowOff>0</xdr:rowOff>
                  </to>
                </anchor>
              </controlPr>
            </control>
          </mc:Choice>
        </mc:AlternateContent>
        <mc:AlternateContent xmlns:mc="http://schemas.openxmlformats.org/markup-compatibility/2006">
          <mc:Choice Requires="x14">
            <control shapeId="1131" r:id="rId78" name="Option Button 107">
              <controlPr defaultSize="0" autoFill="0" autoLine="0" autoPict="0">
                <anchor moveWithCells="1">
                  <from>
                    <xdr:col>2</xdr:col>
                    <xdr:colOff>101600</xdr:colOff>
                    <xdr:row>47</xdr:row>
                    <xdr:rowOff>25400</xdr:rowOff>
                  </from>
                  <to>
                    <xdr:col>2</xdr:col>
                    <xdr:colOff>876300</xdr:colOff>
                    <xdr:row>48</xdr:row>
                    <xdr:rowOff>0</xdr:rowOff>
                  </to>
                </anchor>
              </controlPr>
            </control>
          </mc:Choice>
        </mc:AlternateContent>
        <mc:AlternateContent xmlns:mc="http://schemas.openxmlformats.org/markup-compatibility/2006">
          <mc:Choice Requires="x14">
            <control shapeId="1132" r:id="rId79" name="Option Button 108">
              <controlPr defaultSize="0" autoFill="0" autoLine="0" autoPict="0">
                <anchor moveWithCells="1">
                  <from>
                    <xdr:col>6</xdr:col>
                    <xdr:colOff>101600</xdr:colOff>
                    <xdr:row>52</xdr:row>
                    <xdr:rowOff>228600</xdr:rowOff>
                  </from>
                  <to>
                    <xdr:col>6</xdr:col>
                    <xdr:colOff>838200</xdr:colOff>
                    <xdr:row>52</xdr:row>
                    <xdr:rowOff>444500</xdr:rowOff>
                  </to>
                </anchor>
              </controlPr>
            </control>
          </mc:Choice>
        </mc:AlternateContent>
        <mc:AlternateContent xmlns:mc="http://schemas.openxmlformats.org/markup-compatibility/2006">
          <mc:Choice Requires="x14">
            <control shapeId="1134" r:id="rId80" name="Option Button 110">
              <controlPr defaultSize="0" autoFill="0" autoLine="0" autoPict="0">
                <anchor moveWithCells="1">
                  <from>
                    <xdr:col>6</xdr:col>
                    <xdr:colOff>101600</xdr:colOff>
                    <xdr:row>47</xdr:row>
                    <xdr:rowOff>25400</xdr:rowOff>
                  </from>
                  <to>
                    <xdr:col>6</xdr:col>
                    <xdr:colOff>838200</xdr:colOff>
                    <xdr:row>48</xdr:row>
                    <xdr:rowOff>0</xdr:rowOff>
                  </to>
                </anchor>
              </controlPr>
            </control>
          </mc:Choice>
        </mc:AlternateContent>
        <mc:AlternateContent xmlns:mc="http://schemas.openxmlformats.org/markup-compatibility/2006">
          <mc:Choice Requires="x14">
            <control shapeId="1136" r:id="rId81" name="Option Button 112">
              <controlPr defaultSize="0" autoFill="0" autoLine="0" autoPict="0">
                <anchor moveWithCells="1">
                  <from>
                    <xdr:col>2</xdr:col>
                    <xdr:colOff>101600</xdr:colOff>
                    <xdr:row>37</xdr:row>
                    <xdr:rowOff>25400</xdr:rowOff>
                  </from>
                  <to>
                    <xdr:col>2</xdr:col>
                    <xdr:colOff>901700</xdr:colOff>
                    <xdr:row>38</xdr:row>
                    <xdr:rowOff>0</xdr:rowOff>
                  </to>
                </anchor>
              </controlPr>
            </control>
          </mc:Choice>
        </mc:AlternateContent>
        <mc:AlternateContent xmlns:mc="http://schemas.openxmlformats.org/markup-compatibility/2006">
          <mc:Choice Requires="x14">
            <control shapeId="1138" r:id="rId82" name="Option Button 114">
              <controlPr defaultSize="0" autoFill="0" autoLine="0" autoPict="0">
                <anchor moveWithCells="1">
                  <from>
                    <xdr:col>6</xdr:col>
                    <xdr:colOff>101600</xdr:colOff>
                    <xdr:row>37</xdr:row>
                    <xdr:rowOff>38100</xdr:rowOff>
                  </from>
                  <to>
                    <xdr:col>6</xdr:col>
                    <xdr:colOff>863600</xdr:colOff>
                    <xdr:row>38</xdr:row>
                    <xdr:rowOff>0</xdr:rowOff>
                  </to>
                </anchor>
              </controlPr>
            </control>
          </mc:Choice>
        </mc:AlternateContent>
        <mc:AlternateContent xmlns:mc="http://schemas.openxmlformats.org/markup-compatibility/2006">
          <mc:Choice Requires="x14">
            <control shapeId="1140" r:id="rId83" name="Option Button 116">
              <controlPr defaultSize="0" autoFill="0" autoLine="0" autoPict="0">
                <anchor moveWithCells="1">
                  <from>
                    <xdr:col>2</xdr:col>
                    <xdr:colOff>127000</xdr:colOff>
                    <xdr:row>22</xdr:row>
                    <xdr:rowOff>0</xdr:rowOff>
                  </from>
                  <to>
                    <xdr:col>2</xdr:col>
                    <xdr:colOff>812800</xdr:colOff>
                    <xdr:row>24</xdr:row>
                    <xdr:rowOff>0</xdr:rowOff>
                  </to>
                </anchor>
              </controlPr>
            </control>
          </mc:Choice>
        </mc:AlternateContent>
        <mc:AlternateContent xmlns:mc="http://schemas.openxmlformats.org/markup-compatibility/2006">
          <mc:Choice Requires="x14">
            <control shapeId="1142" r:id="rId84" name="Option Button 118">
              <controlPr defaultSize="0" autoFill="0" autoLine="0" autoPict="0">
                <anchor moveWithCells="1">
                  <from>
                    <xdr:col>6</xdr:col>
                    <xdr:colOff>114300</xdr:colOff>
                    <xdr:row>23</xdr:row>
                    <xdr:rowOff>12700</xdr:rowOff>
                  </from>
                  <to>
                    <xdr:col>6</xdr:col>
                    <xdr:colOff>774700</xdr:colOff>
                    <xdr:row>24</xdr:row>
                    <xdr:rowOff>0</xdr:rowOff>
                  </to>
                </anchor>
              </controlPr>
            </control>
          </mc:Choice>
        </mc:AlternateContent>
        <mc:AlternateContent xmlns:mc="http://schemas.openxmlformats.org/markup-compatibility/2006">
          <mc:Choice Requires="x14">
            <control shapeId="1144" r:id="rId85" name="Option Button 120">
              <controlPr defaultSize="0" autoFill="0" autoLine="0" autoPict="0">
                <anchor moveWithCells="1">
                  <from>
                    <xdr:col>2</xdr:col>
                    <xdr:colOff>101600</xdr:colOff>
                    <xdr:row>13</xdr:row>
                    <xdr:rowOff>12700</xdr:rowOff>
                  </from>
                  <to>
                    <xdr:col>2</xdr:col>
                    <xdr:colOff>749300</xdr:colOff>
                    <xdr:row>14</xdr:row>
                    <xdr:rowOff>0</xdr:rowOff>
                  </to>
                </anchor>
              </controlPr>
            </control>
          </mc:Choice>
        </mc:AlternateContent>
        <mc:AlternateContent xmlns:mc="http://schemas.openxmlformats.org/markup-compatibility/2006">
          <mc:Choice Requires="x14">
            <control shapeId="1146" r:id="rId86" name="Option Button 122">
              <controlPr defaultSize="0" autoFill="0" autoLine="0" autoPict="0">
                <anchor moveWithCells="1">
                  <from>
                    <xdr:col>6</xdr:col>
                    <xdr:colOff>101600</xdr:colOff>
                    <xdr:row>13</xdr:row>
                    <xdr:rowOff>12700</xdr:rowOff>
                  </from>
                  <to>
                    <xdr:col>6</xdr:col>
                    <xdr:colOff>787400</xdr:colOff>
                    <xdr:row>14</xdr:row>
                    <xdr:rowOff>0</xdr:rowOff>
                  </to>
                </anchor>
              </controlPr>
            </control>
          </mc:Choice>
        </mc:AlternateContent>
        <mc:AlternateContent xmlns:mc="http://schemas.openxmlformats.org/markup-compatibility/2006">
          <mc:Choice Requires="x14">
            <control shapeId="1147" r:id="rId87" name="Group Box 123">
              <controlPr defaultSize="0" autoFill="0" autoPict="0">
                <anchor moveWithCells="1">
                  <from>
                    <xdr:col>2</xdr:col>
                    <xdr:colOff>0</xdr:colOff>
                    <xdr:row>84</xdr:row>
                    <xdr:rowOff>0</xdr:rowOff>
                  </from>
                  <to>
                    <xdr:col>3</xdr:col>
                    <xdr:colOff>0</xdr:colOff>
                    <xdr:row>90</xdr:row>
                    <xdr:rowOff>711200</xdr:rowOff>
                  </to>
                </anchor>
              </controlPr>
            </control>
          </mc:Choice>
        </mc:AlternateContent>
        <mc:AlternateContent xmlns:mc="http://schemas.openxmlformats.org/markup-compatibility/2006">
          <mc:Choice Requires="x14">
            <control shapeId="1148" r:id="rId88" name="Option Button 124">
              <controlPr defaultSize="0" autoFill="0" autoLine="0" autoPict="0">
                <anchor moveWithCells="1">
                  <from>
                    <xdr:col>2</xdr:col>
                    <xdr:colOff>101600</xdr:colOff>
                    <xdr:row>86</xdr:row>
                    <xdr:rowOff>177800</xdr:rowOff>
                  </from>
                  <to>
                    <xdr:col>2</xdr:col>
                    <xdr:colOff>736600</xdr:colOff>
                    <xdr:row>86</xdr:row>
                    <xdr:rowOff>558800</xdr:rowOff>
                  </to>
                </anchor>
              </controlPr>
            </control>
          </mc:Choice>
        </mc:AlternateContent>
        <mc:AlternateContent xmlns:mc="http://schemas.openxmlformats.org/markup-compatibility/2006">
          <mc:Choice Requires="x14">
            <control shapeId="1149" r:id="rId89" name="Option Button 125">
              <controlPr defaultSize="0" autoFill="0" autoLine="0" autoPict="0">
                <anchor moveWithCells="1">
                  <from>
                    <xdr:col>2</xdr:col>
                    <xdr:colOff>101600</xdr:colOff>
                    <xdr:row>87</xdr:row>
                    <xdr:rowOff>203200</xdr:rowOff>
                  </from>
                  <to>
                    <xdr:col>2</xdr:col>
                    <xdr:colOff>736600</xdr:colOff>
                    <xdr:row>87</xdr:row>
                    <xdr:rowOff>482600</xdr:rowOff>
                  </to>
                </anchor>
              </controlPr>
            </control>
          </mc:Choice>
        </mc:AlternateContent>
        <mc:AlternateContent xmlns:mc="http://schemas.openxmlformats.org/markup-compatibility/2006">
          <mc:Choice Requires="x14">
            <control shapeId="1150" r:id="rId90" name="Option Button 126">
              <controlPr defaultSize="0" autoFill="0" autoLine="0" autoPict="0">
                <anchor moveWithCells="1">
                  <from>
                    <xdr:col>2</xdr:col>
                    <xdr:colOff>101600</xdr:colOff>
                    <xdr:row>88</xdr:row>
                    <xdr:rowOff>228600</xdr:rowOff>
                  </from>
                  <to>
                    <xdr:col>2</xdr:col>
                    <xdr:colOff>736600</xdr:colOff>
                    <xdr:row>88</xdr:row>
                    <xdr:rowOff>482600</xdr:rowOff>
                  </to>
                </anchor>
              </controlPr>
            </control>
          </mc:Choice>
        </mc:AlternateContent>
        <mc:AlternateContent xmlns:mc="http://schemas.openxmlformats.org/markup-compatibility/2006">
          <mc:Choice Requires="x14">
            <control shapeId="1151" r:id="rId91" name="Option Button 127">
              <controlPr defaultSize="0" autoFill="0" autoLine="0" autoPict="0">
                <anchor moveWithCells="1">
                  <from>
                    <xdr:col>2</xdr:col>
                    <xdr:colOff>101600</xdr:colOff>
                    <xdr:row>89</xdr:row>
                    <xdr:rowOff>215900</xdr:rowOff>
                  </from>
                  <to>
                    <xdr:col>2</xdr:col>
                    <xdr:colOff>736600</xdr:colOff>
                    <xdr:row>89</xdr:row>
                    <xdr:rowOff>482600</xdr:rowOff>
                  </to>
                </anchor>
              </controlPr>
            </control>
          </mc:Choice>
        </mc:AlternateContent>
        <mc:AlternateContent xmlns:mc="http://schemas.openxmlformats.org/markup-compatibility/2006">
          <mc:Choice Requires="x14">
            <control shapeId="1152" r:id="rId92" name="Option Button 128">
              <controlPr defaultSize="0" autoFill="0" autoLine="0" autoPict="0">
                <anchor moveWithCells="1">
                  <from>
                    <xdr:col>2</xdr:col>
                    <xdr:colOff>101600</xdr:colOff>
                    <xdr:row>90</xdr:row>
                    <xdr:rowOff>215900</xdr:rowOff>
                  </from>
                  <to>
                    <xdr:col>2</xdr:col>
                    <xdr:colOff>736600</xdr:colOff>
                    <xdr:row>90</xdr:row>
                    <xdr:rowOff>482600</xdr:rowOff>
                  </to>
                </anchor>
              </controlPr>
            </control>
          </mc:Choice>
        </mc:AlternateContent>
        <mc:AlternateContent xmlns:mc="http://schemas.openxmlformats.org/markup-compatibility/2006">
          <mc:Choice Requires="x14">
            <control shapeId="1154" r:id="rId93" name="Option Button 130">
              <controlPr defaultSize="0" autoFill="0" autoLine="0" autoPict="0">
                <anchor moveWithCells="1">
                  <from>
                    <xdr:col>2</xdr:col>
                    <xdr:colOff>101600</xdr:colOff>
                    <xdr:row>85</xdr:row>
                    <xdr:rowOff>12700</xdr:rowOff>
                  </from>
                  <to>
                    <xdr:col>2</xdr:col>
                    <xdr:colOff>736600</xdr:colOff>
                    <xdr:row>86</xdr:row>
                    <xdr:rowOff>0</xdr:rowOff>
                  </to>
                </anchor>
              </controlPr>
            </control>
          </mc:Choice>
        </mc:AlternateContent>
        <mc:AlternateContent xmlns:mc="http://schemas.openxmlformats.org/markup-compatibility/2006">
          <mc:Choice Requires="x14">
            <control shapeId="1155" r:id="rId94" name="Group Box 131">
              <controlPr defaultSize="0" autoFill="0" autoPict="0">
                <anchor moveWithCells="1">
                  <from>
                    <xdr:col>5</xdr:col>
                    <xdr:colOff>88900</xdr:colOff>
                    <xdr:row>84</xdr:row>
                    <xdr:rowOff>0</xdr:rowOff>
                  </from>
                  <to>
                    <xdr:col>7</xdr:col>
                    <xdr:colOff>0</xdr:colOff>
                    <xdr:row>90</xdr:row>
                    <xdr:rowOff>711200</xdr:rowOff>
                  </to>
                </anchor>
              </controlPr>
            </control>
          </mc:Choice>
        </mc:AlternateContent>
        <mc:AlternateContent xmlns:mc="http://schemas.openxmlformats.org/markup-compatibility/2006">
          <mc:Choice Requires="x14">
            <control shapeId="1156" r:id="rId95" name="Option Button 132">
              <controlPr defaultSize="0" autoFill="0" autoLine="0" autoPict="0">
                <anchor moveWithCells="1">
                  <from>
                    <xdr:col>6</xdr:col>
                    <xdr:colOff>76200</xdr:colOff>
                    <xdr:row>86</xdr:row>
                    <xdr:rowOff>241300</xdr:rowOff>
                  </from>
                  <to>
                    <xdr:col>6</xdr:col>
                    <xdr:colOff>711200</xdr:colOff>
                    <xdr:row>86</xdr:row>
                    <xdr:rowOff>482600</xdr:rowOff>
                  </to>
                </anchor>
              </controlPr>
            </control>
          </mc:Choice>
        </mc:AlternateContent>
        <mc:AlternateContent xmlns:mc="http://schemas.openxmlformats.org/markup-compatibility/2006">
          <mc:Choice Requires="x14">
            <control shapeId="1157" r:id="rId96" name="Option Button 133">
              <controlPr defaultSize="0" autoFill="0" autoLine="0" autoPict="0">
                <anchor moveWithCells="1">
                  <from>
                    <xdr:col>6</xdr:col>
                    <xdr:colOff>76200</xdr:colOff>
                    <xdr:row>87</xdr:row>
                    <xdr:rowOff>241300</xdr:rowOff>
                  </from>
                  <to>
                    <xdr:col>6</xdr:col>
                    <xdr:colOff>711200</xdr:colOff>
                    <xdr:row>87</xdr:row>
                    <xdr:rowOff>457200</xdr:rowOff>
                  </to>
                </anchor>
              </controlPr>
            </control>
          </mc:Choice>
        </mc:AlternateContent>
        <mc:AlternateContent xmlns:mc="http://schemas.openxmlformats.org/markup-compatibility/2006">
          <mc:Choice Requires="x14">
            <control shapeId="1158" r:id="rId97" name="Option Button 134">
              <controlPr defaultSize="0" autoFill="0" autoLine="0" autoPict="0">
                <anchor moveWithCells="1">
                  <from>
                    <xdr:col>6</xdr:col>
                    <xdr:colOff>76200</xdr:colOff>
                    <xdr:row>88</xdr:row>
                    <xdr:rowOff>241300</xdr:rowOff>
                  </from>
                  <to>
                    <xdr:col>6</xdr:col>
                    <xdr:colOff>711200</xdr:colOff>
                    <xdr:row>88</xdr:row>
                    <xdr:rowOff>457200</xdr:rowOff>
                  </to>
                </anchor>
              </controlPr>
            </control>
          </mc:Choice>
        </mc:AlternateContent>
        <mc:AlternateContent xmlns:mc="http://schemas.openxmlformats.org/markup-compatibility/2006">
          <mc:Choice Requires="x14">
            <control shapeId="1159" r:id="rId98" name="Option Button 135">
              <controlPr defaultSize="0" autoFill="0" autoLine="0" autoPict="0">
                <anchor moveWithCells="1">
                  <from>
                    <xdr:col>6</xdr:col>
                    <xdr:colOff>76200</xdr:colOff>
                    <xdr:row>89</xdr:row>
                    <xdr:rowOff>241300</xdr:rowOff>
                  </from>
                  <to>
                    <xdr:col>6</xdr:col>
                    <xdr:colOff>711200</xdr:colOff>
                    <xdr:row>89</xdr:row>
                    <xdr:rowOff>457200</xdr:rowOff>
                  </to>
                </anchor>
              </controlPr>
            </control>
          </mc:Choice>
        </mc:AlternateContent>
        <mc:AlternateContent xmlns:mc="http://schemas.openxmlformats.org/markup-compatibility/2006">
          <mc:Choice Requires="x14">
            <control shapeId="1160" r:id="rId99" name="Option Button 136">
              <controlPr defaultSize="0" autoFill="0" autoLine="0" autoPict="0">
                <anchor moveWithCells="1">
                  <from>
                    <xdr:col>6</xdr:col>
                    <xdr:colOff>76200</xdr:colOff>
                    <xdr:row>90</xdr:row>
                    <xdr:rowOff>241300</xdr:rowOff>
                  </from>
                  <to>
                    <xdr:col>6</xdr:col>
                    <xdr:colOff>711200</xdr:colOff>
                    <xdr:row>90</xdr:row>
                    <xdr:rowOff>457200</xdr:rowOff>
                  </to>
                </anchor>
              </controlPr>
            </control>
          </mc:Choice>
        </mc:AlternateContent>
        <mc:AlternateContent xmlns:mc="http://schemas.openxmlformats.org/markup-compatibility/2006">
          <mc:Choice Requires="x14">
            <control shapeId="1162" r:id="rId100" name="Option Button 138">
              <controlPr defaultSize="0" autoFill="0" autoLine="0" autoPict="0">
                <anchor moveWithCells="1">
                  <from>
                    <xdr:col>6</xdr:col>
                    <xdr:colOff>76200</xdr:colOff>
                    <xdr:row>85</xdr:row>
                    <xdr:rowOff>12700</xdr:rowOff>
                  </from>
                  <to>
                    <xdr:col>6</xdr:col>
                    <xdr:colOff>711200</xdr:colOff>
                    <xdr:row>86</xdr:row>
                    <xdr:rowOff>0</xdr:rowOff>
                  </to>
                </anchor>
              </controlPr>
            </control>
          </mc:Choice>
        </mc:AlternateContent>
        <mc:AlternateContent xmlns:mc="http://schemas.openxmlformats.org/markup-compatibility/2006">
          <mc:Choice Requires="x14">
            <control shapeId="1163" r:id="rId101" name="Group Box 139">
              <controlPr defaultSize="0" autoFill="0" autoPict="0">
                <anchor moveWithCells="1">
                  <from>
                    <xdr:col>1</xdr:col>
                    <xdr:colOff>88900</xdr:colOff>
                    <xdr:row>94</xdr:row>
                    <xdr:rowOff>0</xdr:rowOff>
                  </from>
                  <to>
                    <xdr:col>3</xdr:col>
                    <xdr:colOff>0</xdr:colOff>
                    <xdr:row>100</xdr:row>
                    <xdr:rowOff>711200</xdr:rowOff>
                  </to>
                </anchor>
              </controlPr>
            </control>
          </mc:Choice>
        </mc:AlternateContent>
        <mc:AlternateContent xmlns:mc="http://schemas.openxmlformats.org/markup-compatibility/2006">
          <mc:Choice Requires="x14">
            <control shapeId="1164" r:id="rId102" name="Option Button 140">
              <controlPr defaultSize="0" autoFill="0" autoLine="0" autoPict="0">
                <anchor moveWithCells="1">
                  <from>
                    <xdr:col>2</xdr:col>
                    <xdr:colOff>76200</xdr:colOff>
                    <xdr:row>96</xdr:row>
                    <xdr:rowOff>241300</xdr:rowOff>
                  </from>
                  <to>
                    <xdr:col>2</xdr:col>
                    <xdr:colOff>698500</xdr:colOff>
                    <xdr:row>96</xdr:row>
                    <xdr:rowOff>482600</xdr:rowOff>
                  </to>
                </anchor>
              </controlPr>
            </control>
          </mc:Choice>
        </mc:AlternateContent>
        <mc:AlternateContent xmlns:mc="http://schemas.openxmlformats.org/markup-compatibility/2006">
          <mc:Choice Requires="x14">
            <control shapeId="1165" r:id="rId103" name="Option Button 141">
              <controlPr defaultSize="0" autoFill="0" autoLine="0" autoPict="0">
                <anchor moveWithCells="1">
                  <from>
                    <xdr:col>2</xdr:col>
                    <xdr:colOff>76200</xdr:colOff>
                    <xdr:row>97</xdr:row>
                    <xdr:rowOff>241300</xdr:rowOff>
                  </from>
                  <to>
                    <xdr:col>2</xdr:col>
                    <xdr:colOff>698500</xdr:colOff>
                    <xdr:row>97</xdr:row>
                    <xdr:rowOff>457200</xdr:rowOff>
                  </to>
                </anchor>
              </controlPr>
            </control>
          </mc:Choice>
        </mc:AlternateContent>
        <mc:AlternateContent xmlns:mc="http://schemas.openxmlformats.org/markup-compatibility/2006">
          <mc:Choice Requires="x14">
            <control shapeId="1167" r:id="rId104" name="Option Button 143">
              <controlPr defaultSize="0" autoFill="0" autoLine="0" autoPict="0">
                <anchor moveWithCells="1">
                  <from>
                    <xdr:col>2</xdr:col>
                    <xdr:colOff>76200</xdr:colOff>
                    <xdr:row>98</xdr:row>
                    <xdr:rowOff>241300</xdr:rowOff>
                  </from>
                  <to>
                    <xdr:col>2</xdr:col>
                    <xdr:colOff>698500</xdr:colOff>
                    <xdr:row>98</xdr:row>
                    <xdr:rowOff>457200</xdr:rowOff>
                  </to>
                </anchor>
              </controlPr>
            </control>
          </mc:Choice>
        </mc:AlternateContent>
        <mc:AlternateContent xmlns:mc="http://schemas.openxmlformats.org/markup-compatibility/2006">
          <mc:Choice Requires="x14">
            <control shapeId="1168" r:id="rId105" name="Option Button 144">
              <controlPr defaultSize="0" autoFill="0" autoLine="0" autoPict="0">
                <anchor moveWithCells="1">
                  <from>
                    <xdr:col>2</xdr:col>
                    <xdr:colOff>76200</xdr:colOff>
                    <xdr:row>99</xdr:row>
                    <xdr:rowOff>241300</xdr:rowOff>
                  </from>
                  <to>
                    <xdr:col>2</xdr:col>
                    <xdr:colOff>698500</xdr:colOff>
                    <xdr:row>99</xdr:row>
                    <xdr:rowOff>457200</xdr:rowOff>
                  </to>
                </anchor>
              </controlPr>
            </control>
          </mc:Choice>
        </mc:AlternateContent>
        <mc:AlternateContent xmlns:mc="http://schemas.openxmlformats.org/markup-compatibility/2006">
          <mc:Choice Requires="x14">
            <control shapeId="1169" r:id="rId106" name="Option Button 145">
              <controlPr defaultSize="0" autoFill="0" autoLine="0" autoPict="0">
                <anchor moveWithCells="1">
                  <from>
                    <xdr:col>2</xdr:col>
                    <xdr:colOff>76200</xdr:colOff>
                    <xdr:row>100</xdr:row>
                    <xdr:rowOff>241300</xdr:rowOff>
                  </from>
                  <to>
                    <xdr:col>2</xdr:col>
                    <xdr:colOff>698500</xdr:colOff>
                    <xdr:row>100</xdr:row>
                    <xdr:rowOff>457200</xdr:rowOff>
                  </to>
                </anchor>
              </controlPr>
            </control>
          </mc:Choice>
        </mc:AlternateContent>
        <mc:AlternateContent xmlns:mc="http://schemas.openxmlformats.org/markup-compatibility/2006">
          <mc:Choice Requires="x14">
            <control shapeId="1171" r:id="rId107" name="Option Button 147">
              <controlPr defaultSize="0" autoFill="0" autoLine="0" autoPict="0">
                <anchor moveWithCells="1">
                  <from>
                    <xdr:col>2</xdr:col>
                    <xdr:colOff>76200</xdr:colOff>
                    <xdr:row>95</xdr:row>
                    <xdr:rowOff>25400</xdr:rowOff>
                  </from>
                  <to>
                    <xdr:col>2</xdr:col>
                    <xdr:colOff>698500</xdr:colOff>
                    <xdr:row>96</xdr:row>
                    <xdr:rowOff>0</xdr:rowOff>
                  </to>
                </anchor>
              </controlPr>
            </control>
          </mc:Choice>
        </mc:AlternateContent>
        <mc:AlternateContent xmlns:mc="http://schemas.openxmlformats.org/markup-compatibility/2006">
          <mc:Choice Requires="x14">
            <control shapeId="1080" r:id="rId108" name="Group Box 56">
              <controlPr defaultSize="0" autoFill="0" autoPict="0">
                <anchor moveWithCells="1">
                  <from>
                    <xdr:col>5</xdr:col>
                    <xdr:colOff>88900</xdr:colOff>
                    <xdr:row>12</xdr:row>
                    <xdr:rowOff>0</xdr:rowOff>
                  </from>
                  <to>
                    <xdr:col>7</xdr:col>
                    <xdr:colOff>0</xdr:colOff>
                    <xdr:row>19</xdr:row>
                    <xdr:rowOff>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expression" priority="51" id="{82A246D3-C151-4FDC-B6C9-1AB8B88E65BA}">
            <xm:f>$I$3=Source!$C$85</xm:f>
            <x14:dxf>
              <fill>
                <patternFill>
                  <bgColor theme="9" tint="0.79998168889431442"/>
                </patternFill>
              </fill>
            </x14:dxf>
          </x14:cfRule>
          <x14:cfRule type="expression" priority="52" id="{661D8754-F818-45A4-93E1-1041E2B75A2C}">
            <xm:f>$I$3=Source!$C$84</xm:f>
            <x14:dxf>
              <fill>
                <patternFill>
                  <bgColor theme="4" tint="0.79998168889431442"/>
                </patternFill>
              </fill>
            </x14:dxf>
          </x14:cfRule>
          <x14:cfRule type="expression" priority="53" id="{253CDA04-9D20-433B-B89D-4C6931BBD81C}">
            <xm:f>$I$3=Source!$C$83</xm:f>
            <x14:dxf>
              <fill>
                <patternFill>
                  <bgColor theme="7" tint="0.79998168889431442"/>
                </patternFill>
              </fill>
            </x14:dxf>
          </x14:cfRule>
          <x14:cfRule type="expression" priority="54" id="{5BD07C3A-EB18-4CCE-BCFE-DE7ADE26EFE6}">
            <xm:f>$I$3=Source!$C$82</xm:f>
            <x14:dxf>
              <fill>
                <patternFill>
                  <bgColor theme="5" tint="0.79998168889431442"/>
                </patternFill>
              </fill>
            </x14:dxf>
          </x14:cfRule>
          <x14:cfRule type="expression" priority="50" id="{8AB2F5CA-E123-4E73-8178-CA91E50672AF}">
            <xm:f>$I$3=Source!$C$81</xm:f>
            <x14:dxf>
              <fill>
                <patternFill>
                  <bgColor rgb="FFFFE7E7"/>
                </patternFill>
              </fill>
            </x14:dxf>
          </x14:cfRule>
          <xm:sqref>C3:E4 G3:G4 I3:I4</xm:sqref>
        </x14:conditionalFormatting>
        <x14:conditionalFormatting xmlns:xm="http://schemas.microsoft.com/office/excel/2006/main">
          <x14:cfRule type="expression" priority="59" id="{2769F8F3-B6A7-4576-BEBF-8132CA783811}">
            <xm:f>$I$3=Source!$C$83</xm:f>
            <x14:dxf>
              <fill>
                <patternFill>
                  <bgColor theme="7" tint="-0.24994659260841701"/>
                </patternFill>
              </fill>
            </x14:dxf>
          </x14:cfRule>
          <x14:cfRule type="expression" priority="58" id="{22B1D3C2-9353-42E9-80F5-44F067A71303}">
            <xm:f>$I$3=Source!$C$84</xm:f>
            <x14:dxf>
              <fill>
                <patternFill>
                  <bgColor theme="4" tint="-0.24994659260841701"/>
                </patternFill>
              </fill>
            </x14:dxf>
          </x14:cfRule>
          <x14:cfRule type="expression" priority="57" id="{7E5CE5B7-29DB-4BB2-9F73-55A865204187}">
            <xm:f>$I$3=Source!$C$85</xm:f>
            <x14:dxf>
              <fill>
                <patternFill>
                  <bgColor theme="9" tint="-0.24994659260841701"/>
                </patternFill>
              </fill>
            </x14:dxf>
          </x14:cfRule>
          <x14:cfRule type="expression" priority="56" id="{5E0C522A-3D0B-42D4-BE50-3EA9DC7FD637}">
            <xm:f>$I$3=Source!$C$82</xm:f>
            <x14:dxf>
              <fill>
                <patternFill>
                  <bgColor theme="5" tint="-0.24994659260841701"/>
                </patternFill>
              </fill>
            </x14:dxf>
          </x14:cfRule>
          <x14:cfRule type="expression" priority="55" id="{357DC7C6-A3B6-4CDC-83EA-70D27852B272}">
            <xm:f>$I$3=Source!$C$81</xm:f>
            <x14:dxf>
              <fill>
                <patternFill>
                  <bgColor rgb="FFC00000"/>
                </patternFill>
              </fill>
            </x14:dxf>
          </x14:cfRule>
          <xm:sqref>C2:I2 B2:B5 J2:J5 F3:F4 C5:I5</xm:sqref>
        </x14:conditionalFormatting>
        <x14:conditionalFormatting xmlns:xm="http://schemas.microsoft.com/office/excel/2006/main">
          <x14:cfRule type="expression" priority="47" id="{69F5750F-9CA0-4A29-B987-47FCFF8B745B}">
            <xm:f>$M$12=Source!$C$83</xm:f>
            <x14:dxf>
              <fill>
                <patternFill>
                  <bgColor theme="7" tint="0.79998168889431442"/>
                </patternFill>
              </fill>
            </x14:dxf>
          </x14:cfRule>
          <x14:cfRule type="expression" priority="39" id="{F1B2D274-646C-4445-9244-766BDDBEC3B6}">
            <xm:f>$M$12=Source!$C$81</xm:f>
            <x14:dxf>
              <fill>
                <patternFill>
                  <bgColor rgb="FFFFE7E7"/>
                </patternFill>
              </fill>
            </x14:dxf>
          </x14:cfRule>
          <x14:cfRule type="expression" priority="43" id="{71C87D37-7393-433E-945F-22EB8E3C2851}">
            <xm:f>$M$12=Source!$C$82</xm:f>
            <x14:dxf>
              <fill>
                <patternFill>
                  <bgColor theme="5" tint="0.79998168889431442"/>
                </patternFill>
              </fill>
            </x14:dxf>
          </x14:cfRule>
          <x14:cfRule type="expression" priority="44" id="{E628BD9B-E524-42A1-A3FD-519442FD0EFE}">
            <xm:f>$M$12=Source!$C$85</xm:f>
            <x14:dxf>
              <fill>
                <patternFill>
                  <bgColor theme="9" tint="0.79998168889431442"/>
                </patternFill>
              </fill>
            </x14:dxf>
          </x14:cfRule>
          <x14:cfRule type="expression" priority="45" id="{F0D34111-0E95-420B-A85D-46BEF43CCE04}">
            <xm:f>$M$12=Source!$C$84</xm:f>
            <x14:dxf>
              <fill>
                <patternFill>
                  <bgColor theme="4" tint="0.79998168889431442"/>
                </patternFill>
              </fill>
            </x14:dxf>
          </x14:cfRule>
          <xm:sqref>F11:F29 C20:E20 G20:I20</xm:sqref>
        </x14:conditionalFormatting>
        <x14:conditionalFormatting xmlns:xm="http://schemas.microsoft.com/office/excel/2006/main">
          <x14:cfRule type="expression" priority="27" id="{49DCFC67-3D83-41E2-803A-9CA9DF044671}">
            <xm:f>$M$36=Source!$C$85</xm:f>
            <x14:dxf>
              <fill>
                <patternFill>
                  <bgColor theme="9" tint="0.79998168889431442"/>
                </patternFill>
              </fill>
            </x14:dxf>
          </x14:cfRule>
          <x14:cfRule type="expression" priority="23" id="{2F6A2BFE-5183-436E-B1C9-B8B17499E95F}">
            <xm:f>$M$36=Source!$C$81</xm:f>
            <x14:dxf>
              <fill>
                <patternFill>
                  <bgColor rgb="FFFFE7E7"/>
                </patternFill>
              </fill>
            </x14:dxf>
          </x14:cfRule>
          <x14:cfRule type="expression" priority="24" id="{8ACBA16D-4E5E-4971-B8A7-4E9E1EEC7CCF}">
            <xm:f>$M$36=Source!$C$82</xm:f>
            <x14:dxf>
              <fill>
                <patternFill>
                  <bgColor theme="5" tint="0.79998168889431442"/>
                </patternFill>
              </fill>
            </x14:dxf>
          </x14:cfRule>
          <x14:cfRule type="expression" priority="25" id="{00B6A660-3178-4BD9-B405-F96BE0FF5284}">
            <xm:f>$M$36=Source!$C$83</xm:f>
            <x14:dxf>
              <fill>
                <patternFill>
                  <bgColor theme="7" tint="0.79998168889431442"/>
                </patternFill>
              </fill>
            </x14:dxf>
          </x14:cfRule>
          <x14:cfRule type="expression" priority="26" id="{56827B75-28DF-4E2C-8481-43911920A36F}">
            <xm:f>$M$36=Source!$C$84</xm:f>
            <x14:dxf>
              <fill>
                <patternFill>
                  <bgColor theme="4" tint="0.79998168889431442"/>
                </patternFill>
              </fill>
            </x14:dxf>
          </x14:cfRule>
          <xm:sqref>F35:F53 C44:I44</xm:sqref>
        </x14:conditionalFormatting>
        <x14:conditionalFormatting xmlns:xm="http://schemas.microsoft.com/office/excel/2006/main">
          <x14:cfRule type="expression" priority="13" id="{B6E1DE7F-5CF1-4E1E-BBF8-33593B9F3ED5}">
            <xm:f>$M$60=Source!$C$82</xm:f>
            <x14:dxf>
              <fill>
                <patternFill>
                  <bgColor theme="5" tint="0.79998168889431442"/>
                </patternFill>
              </fill>
            </x14:dxf>
          </x14:cfRule>
          <x14:cfRule type="expression" priority="14" id="{BC2BA0E1-4101-46A4-B3AF-0384B442C897}">
            <xm:f>$M$60=Source!$C$83</xm:f>
            <x14:dxf>
              <fill>
                <patternFill>
                  <bgColor theme="7" tint="0.79998168889431442"/>
                </patternFill>
              </fill>
            </x14:dxf>
          </x14:cfRule>
          <x14:cfRule type="expression" priority="15" id="{B74384CB-57B7-4096-BC73-9EA07BAC4255}">
            <xm:f>$M$60=Source!$C$84</xm:f>
            <x14:dxf>
              <fill>
                <patternFill>
                  <bgColor theme="4" tint="0.79998168889431442"/>
                </patternFill>
              </fill>
            </x14:dxf>
          </x14:cfRule>
          <xm:sqref>F59:F77 C68:E68 G68:I68</xm:sqref>
        </x14:conditionalFormatting>
        <x14:conditionalFormatting xmlns:xm="http://schemas.microsoft.com/office/excel/2006/main">
          <x14:cfRule type="expression" priority="12" id="{31D3231C-2C84-4015-832E-4BDCA1C2F043}">
            <xm:f>$M$60=Source!$C$81</xm:f>
            <x14:dxf>
              <fill>
                <patternFill>
                  <bgColor rgb="FFFFE7E7"/>
                </patternFill>
              </fill>
            </x14:dxf>
          </x14:cfRule>
          <x14:cfRule type="expression" priority="16" id="{A93AE16F-83FC-4DA3-A5CE-512426B74C8B}">
            <xm:f>$M$60=Source!$C$85</xm:f>
            <x14:dxf>
              <fill>
                <patternFill>
                  <bgColor theme="9" tint="0.79998168889431442"/>
                </patternFill>
              </fill>
            </x14:dxf>
          </x14:cfRule>
          <xm:sqref>F59:F77 C68:I68</xm:sqref>
        </x14:conditionalFormatting>
        <x14:conditionalFormatting xmlns:xm="http://schemas.microsoft.com/office/excel/2006/main">
          <x14:cfRule type="expression" priority="1" id="{28717D40-AD44-4184-98BE-2694BE1AD090}">
            <xm:f>$M$84=Source!$C$81</xm:f>
            <x14:dxf>
              <fill>
                <patternFill>
                  <bgColor rgb="FFFFE7E7"/>
                </patternFill>
              </fill>
            </x14:dxf>
          </x14:cfRule>
          <xm:sqref>F83:F101 C92:E92 G92:I92</xm:sqref>
        </x14:conditionalFormatting>
        <x14:conditionalFormatting xmlns:xm="http://schemas.microsoft.com/office/excel/2006/main">
          <x14:cfRule type="expression" priority="5" id="{772AE78B-C2E7-492B-892E-A2346FCE2C62}">
            <xm:f>$M$84=Source!$C$85</xm:f>
            <x14:dxf>
              <fill>
                <patternFill>
                  <bgColor theme="9" tint="0.79998168889431442"/>
                </patternFill>
              </fill>
            </x14:dxf>
          </x14:cfRule>
          <x14:cfRule type="expression" priority="3" id="{5EECA91F-9108-46C2-9CEE-A203FC4436E8}">
            <xm:f>$M$84=Source!$C$83</xm:f>
            <x14:dxf>
              <fill>
                <patternFill>
                  <bgColor theme="7" tint="0.79998168889431442"/>
                </patternFill>
              </fill>
            </x14:dxf>
          </x14:cfRule>
          <x14:cfRule type="expression" priority="2" id="{19CFFFBE-0D8F-443C-9AEF-69D0B3FE9A49}">
            <xm:f>$M$84=Source!$C$82</xm:f>
            <x14:dxf>
              <fill>
                <patternFill>
                  <bgColor theme="5" tint="0.79998168889431442"/>
                </patternFill>
              </fill>
            </x14:dxf>
          </x14:cfRule>
          <x14:cfRule type="expression" priority="4" id="{A50B934E-EEFD-42E4-8111-7AF1F06AB54E}">
            <xm:f>$M$84=Source!$C$84</xm:f>
            <x14:dxf>
              <fill>
                <patternFill>
                  <bgColor theme="4" tint="0.79998168889431442"/>
                </patternFill>
              </fill>
            </x14:dxf>
          </x14:cfRule>
          <xm:sqref>F83:F101 C92:I92</xm:sqref>
        </x14:conditionalFormatting>
        <x14:conditionalFormatting xmlns:xm="http://schemas.microsoft.com/office/excel/2006/main">
          <x14:cfRule type="expression" priority="49" id="{0549EC75-7E91-4D79-B7AC-8E94F11DD664}">
            <xm:f>$N15=Source!$C$87</xm:f>
            <x14:dxf>
              <fill>
                <patternFill>
                  <bgColor theme="0" tint="-4.9989318521683403E-2"/>
                </patternFill>
              </fill>
            </x14:dxf>
          </x14:cfRule>
          <xm:sqref>M15:M18 M87:M89</xm:sqref>
        </x14:conditionalFormatting>
        <x14:conditionalFormatting xmlns:xm="http://schemas.microsoft.com/office/excel/2006/main">
          <x14:cfRule type="expression" priority="38" id="{C2E465CF-5648-465F-915D-B6425CC91851}">
            <xm:f>$N39=Source!$C$87</xm:f>
            <x14:dxf>
              <fill>
                <patternFill>
                  <bgColor theme="0" tint="-4.9989318521683403E-2"/>
                </patternFill>
              </fill>
            </x14:dxf>
          </x14:cfRule>
          <xm:sqref>M39:M42</xm:sqref>
        </x14:conditionalFormatting>
        <x14:conditionalFormatting xmlns:xm="http://schemas.microsoft.com/office/excel/2006/main">
          <x14:cfRule type="expression" priority="22" id="{49005169-9587-467B-A90A-453B55B32C6D}">
            <xm:f>$N63=Source!$C$87</xm:f>
            <x14:dxf>
              <fill>
                <patternFill>
                  <bgColor theme="0" tint="-4.9989318521683403E-2"/>
                </patternFill>
              </fill>
            </x14:dxf>
          </x14:cfRule>
          <xm:sqref>M63:M66</xm:sqref>
        </x14:conditionalFormatting>
        <x14:conditionalFormatting xmlns:xm="http://schemas.microsoft.com/office/excel/2006/main">
          <x14:cfRule type="cellIs" priority="48" operator="equal" id="{E91E01DB-3095-448B-B12B-00A3DE916190}">
            <xm:f>Source!$C$83</xm:f>
            <x14:dxf>
              <fill>
                <patternFill>
                  <bgColor theme="7" tint="0.79998168889431442"/>
                </patternFill>
              </fill>
            </x14:dxf>
          </x14:cfRule>
          <x14:cfRule type="cellIs" priority="46" operator="equal" id="{3FC66488-2A20-4802-8629-A6E5C1F6FB94}">
            <xm:f>Source!$C$84</xm:f>
            <x14:dxf>
              <fill>
                <patternFill>
                  <bgColor theme="4" tint="0.79998168889431442"/>
                </patternFill>
              </fill>
            </x14:dxf>
          </x14:cfRule>
          <x14:cfRule type="cellIs" priority="42" operator="equal" id="{91763C30-A6A4-4B5B-9584-9CE6FB73E272}">
            <xm:f>Source!$C$85</xm:f>
            <x14:dxf>
              <fill>
                <patternFill>
                  <bgColor theme="9" tint="0.79998168889431442"/>
                </patternFill>
              </fill>
            </x14:dxf>
          </x14:cfRule>
          <x14:cfRule type="cellIs" priority="41" operator="equal" id="{B8A1372C-DBDF-42C2-89AF-99BFBBC17C84}">
            <xm:f>Source!$C$82</xm:f>
            <x14:dxf>
              <fill>
                <patternFill>
                  <bgColor theme="5" tint="0.79998168889431442"/>
                </patternFill>
              </fill>
            </x14:dxf>
          </x14:cfRule>
          <x14:cfRule type="cellIs" priority="40" operator="equal" id="{1168BD50-F5C6-4B84-8CE0-8B921B070F42}">
            <xm:f>Source!$C$81</xm:f>
            <x14:dxf>
              <fill>
                <patternFill>
                  <bgColor rgb="FFFFE7E7"/>
                </patternFill>
              </fill>
            </x14:dxf>
          </x14:cfRule>
          <xm:sqref>M12:N14</xm:sqref>
        </x14:conditionalFormatting>
        <x14:conditionalFormatting xmlns:xm="http://schemas.microsoft.com/office/excel/2006/main">
          <x14:cfRule type="cellIs" priority="37" operator="equal" id="{709A3CFE-47E6-4488-AF35-A1C86DA7C4DD}">
            <xm:f>Source!$C$83</xm:f>
            <x14:dxf>
              <fill>
                <patternFill>
                  <bgColor theme="7" tint="0.79998168889431442"/>
                </patternFill>
              </fill>
            </x14:dxf>
          </x14:cfRule>
          <x14:cfRule type="cellIs" priority="33" operator="equal" id="{058E9EAB-8D5D-40EA-8B00-524EF4614D97}">
            <xm:f>Source!$C$81</xm:f>
            <x14:dxf>
              <fill>
                <patternFill>
                  <bgColor rgb="FFFFE7E7"/>
                </patternFill>
              </fill>
            </x14:dxf>
          </x14:cfRule>
          <x14:cfRule type="cellIs" priority="34" operator="equal" id="{98CC7299-B831-4353-9F62-62ADFCE184B4}">
            <xm:f>Source!$C$82</xm:f>
            <x14:dxf>
              <fill>
                <patternFill>
                  <bgColor theme="5" tint="0.79998168889431442"/>
                </patternFill>
              </fill>
            </x14:dxf>
          </x14:cfRule>
          <x14:cfRule type="cellIs" priority="35" operator="equal" id="{757184FE-F57B-4EF8-837E-DB74D47175DD}">
            <xm:f>Source!$C$85</xm:f>
            <x14:dxf>
              <fill>
                <patternFill>
                  <bgColor theme="9" tint="0.79998168889431442"/>
                </patternFill>
              </fill>
            </x14:dxf>
          </x14:cfRule>
          <x14:cfRule type="cellIs" priority="36" operator="equal" id="{FCEEFCDF-2DA2-419B-807E-31E14A4868D4}">
            <xm:f>Source!$C$84</xm:f>
            <x14:dxf>
              <fill>
                <patternFill>
                  <bgColor theme="4" tint="0.79998168889431442"/>
                </patternFill>
              </fill>
            </x14:dxf>
          </x14:cfRule>
          <xm:sqref>M36:N38</xm:sqref>
        </x14:conditionalFormatting>
        <x14:conditionalFormatting xmlns:xm="http://schemas.microsoft.com/office/excel/2006/main">
          <x14:cfRule type="cellIs" priority="17" operator="equal" id="{0D836306-3EF0-4ADE-8597-7DF9148D60B3}">
            <xm:f>Source!$C$81</xm:f>
            <x14:dxf>
              <fill>
                <patternFill>
                  <bgColor rgb="FFFFE7E7"/>
                </patternFill>
              </fill>
            </x14:dxf>
          </x14:cfRule>
          <x14:cfRule type="cellIs" priority="18" operator="equal" id="{B871A609-B6C1-441C-88D1-1CF704CC19BC}">
            <xm:f>Source!$C$82</xm:f>
            <x14:dxf>
              <fill>
                <patternFill>
                  <bgColor theme="5" tint="0.79998168889431442"/>
                </patternFill>
              </fill>
            </x14:dxf>
          </x14:cfRule>
          <x14:cfRule type="cellIs" priority="20" operator="equal" id="{C1EC5624-7417-4BB6-A4F3-9F96E1766A7A}">
            <xm:f>Source!$C$84</xm:f>
            <x14:dxf>
              <fill>
                <patternFill>
                  <bgColor theme="4" tint="0.79998168889431442"/>
                </patternFill>
              </fill>
            </x14:dxf>
          </x14:cfRule>
          <x14:cfRule type="cellIs" priority="21" operator="equal" id="{BBE2104F-DD38-41FD-8520-41C76953F71C}">
            <xm:f>Source!$C$83</xm:f>
            <x14:dxf>
              <fill>
                <patternFill>
                  <bgColor theme="7" tint="0.79998168889431442"/>
                </patternFill>
              </fill>
            </x14:dxf>
          </x14:cfRule>
          <x14:cfRule type="cellIs" priority="19" operator="equal" id="{BA9A6FF2-7D15-4088-BC28-0A03CD8B29B2}">
            <xm:f>Source!$C$85</xm:f>
            <x14:dxf>
              <fill>
                <patternFill>
                  <bgColor theme="9" tint="0.79998168889431442"/>
                </patternFill>
              </fill>
            </x14:dxf>
          </x14:cfRule>
          <xm:sqref>M60:N62</xm:sqref>
        </x14:conditionalFormatting>
        <x14:conditionalFormatting xmlns:xm="http://schemas.microsoft.com/office/excel/2006/main">
          <x14:cfRule type="cellIs" priority="8" operator="equal" id="{58F1F988-E1C1-415C-BBFF-B831CE02246F}">
            <xm:f>Source!$C$85</xm:f>
            <x14:dxf>
              <fill>
                <patternFill>
                  <bgColor theme="9" tint="0.79998168889431442"/>
                </patternFill>
              </fill>
            </x14:dxf>
          </x14:cfRule>
          <x14:cfRule type="cellIs" priority="7" operator="equal" id="{E9CE01FB-D380-4D0F-9198-828374ABC3AF}">
            <xm:f>Source!$C$82</xm:f>
            <x14:dxf>
              <fill>
                <patternFill>
                  <bgColor theme="5" tint="0.79998168889431442"/>
                </patternFill>
              </fill>
            </x14:dxf>
          </x14:cfRule>
          <x14:cfRule type="cellIs" priority="9" operator="equal" id="{847C212D-C142-457C-8854-B1F563FC9773}">
            <xm:f>Source!$C$84</xm:f>
            <x14:dxf>
              <fill>
                <patternFill>
                  <bgColor theme="4" tint="0.79998168889431442"/>
                </patternFill>
              </fill>
            </x14:dxf>
          </x14:cfRule>
          <x14:cfRule type="cellIs" priority="6" operator="equal" id="{4EC3DC5A-810D-4B83-B881-36DBD6799020}">
            <xm:f>Source!$C$81</xm:f>
            <x14:dxf>
              <fill>
                <patternFill>
                  <bgColor rgb="FFFFE7E7"/>
                </patternFill>
              </fill>
            </x14:dxf>
          </x14:cfRule>
          <x14:cfRule type="cellIs" priority="10" operator="equal" id="{BB823155-E945-4559-859B-94B018ABC852}">
            <xm:f>Source!$C$83</xm:f>
            <x14:dxf>
              <fill>
                <patternFill>
                  <bgColor theme="7" tint="0.79998168889431442"/>
                </patternFill>
              </fill>
            </x14:dxf>
          </x14:cfRule>
          <xm:sqref>M84:N86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C4B360-AE97-4ABE-BF59-232507D83132}">
  <dimension ref="B1:K153"/>
  <sheetViews>
    <sheetView showGridLines="0" tabSelected="1" view="pageLayout" zoomScaleNormal="100" workbookViewId="0">
      <selection activeCell="A2" sqref="A2"/>
    </sheetView>
  </sheetViews>
  <sheetFormatPr baseColWidth="10" defaultColWidth="8.83203125" defaultRowHeight="15" x14ac:dyDescent="0.2"/>
  <cols>
    <col min="1" max="1" width="0.83203125" customWidth="1"/>
    <col min="7" max="7" width="9.83203125" customWidth="1"/>
    <col min="11" max="11" width="0.6640625" customWidth="1"/>
  </cols>
  <sheetData>
    <row r="1" spans="2:11" ht="3.75" customHeight="1" thickBot="1" x14ac:dyDescent="0.25"/>
    <row r="2" spans="2:11" x14ac:dyDescent="0.2">
      <c r="B2" s="284" t="s">
        <v>167</v>
      </c>
      <c r="C2" s="285"/>
      <c r="D2" s="285"/>
      <c r="E2" s="285"/>
      <c r="F2" s="285"/>
      <c r="G2" s="285"/>
      <c r="H2" s="285"/>
      <c r="I2" s="285"/>
      <c r="J2" s="286"/>
    </row>
    <row r="3" spans="2:11" x14ac:dyDescent="0.2">
      <c r="B3" s="287"/>
      <c r="C3" s="288"/>
      <c r="D3" s="288"/>
      <c r="E3" s="288"/>
      <c r="F3" s="288"/>
      <c r="G3" s="288"/>
      <c r="H3" s="288"/>
      <c r="I3" s="288"/>
      <c r="J3" s="289"/>
    </row>
    <row r="4" spans="2:11" x14ac:dyDescent="0.2">
      <c r="B4" s="183"/>
      <c r="C4" s="290" t="str">
        <f>Tool!E3</f>
        <v>Cool PKI 2023</v>
      </c>
      <c r="D4" s="290"/>
      <c r="E4" s="290"/>
      <c r="F4" s="290"/>
      <c r="G4" s="290"/>
      <c r="H4" s="290"/>
      <c r="I4" s="290"/>
      <c r="J4" s="184"/>
    </row>
    <row r="5" spans="2:11" ht="16" thickBot="1" x14ac:dyDescent="0.25">
      <c r="B5" s="185"/>
      <c r="C5" s="291"/>
      <c r="D5" s="291"/>
      <c r="E5" s="291"/>
      <c r="F5" s="291"/>
      <c r="G5" s="291"/>
      <c r="H5" s="291"/>
      <c r="I5" s="291"/>
      <c r="J5" s="186"/>
    </row>
    <row r="6" spans="2:11" ht="16" thickBot="1" x14ac:dyDescent="0.25"/>
    <row r="7" spans="2:11" ht="16" x14ac:dyDescent="0.2">
      <c r="B7" s="293" t="s">
        <v>168</v>
      </c>
      <c r="C7" s="294"/>
      <c r="D7" s="294"/>
      <c r="E7" s="294"/>
      <c r="F7" s="177"/>
      <c r="G7" s="177"/>
      <c r="H7" s="177"/>
      <c r="I7" s="177"/>
      <c r="J7" s="178"/>
    </row>
    <row r="8" spans="2:11" x14ac:dyDescent="0.2">
      <c r="B8" s="44"/>
      <c r="E8" s="292" t="str">
        <f>VLOOKUP(TRUNC(SUM(G61,G66,G71,G76,G88,G93,G98,G103,G115,G120,G125,G130,G142,G147,G152)/(F61+F66+F71+F76+F88+F93+F98+F103+F115+F120+F125+F130+F142+F147+F152),0),Source!$B$81:$C$85,2,0)</f>
        <v>Basic</v>
      </c>
      <c r="F8" s="292"/>
      <c r="G8" s="292"/>
      <c r="J8" s="45"/>
    </row>
    <row r="9" spans="2:11" x14ac:dyDescent="0.2">
      <c r="B9" s="44"/>
      <c r="E9" s="292"/>
      <c r="F9" s="292"/>
      <c r="G9" s="292"/>
      <c r="J9" s="45"/>
    </row>
    <row r="10" spans="2:11" x14ac:dyDescent="0.2">
      <c r="B10" s="44"/>
      <c r="E10" s="292"/>
      <c r="F10" s="292"/>
      <c r="G10" s="292"/>
      <c r="J10" s="45"/>
    </row>
    <row r="11" spans="2:11" ht="16" thickBot="1" x14ac:dyDescent="0.25">
      <c r="B11" s="179" t="s">
        <v>173</v>
      </c>
      <c r="C11" s="180"/>
      <c r="D11" s="180"/>
      <c r="E11" s="180"/>
      <c r="F11" s="181" t="str">
        <f>_xlfn.CONCAT((15-H61-H66-H71-H76-H88-H93-H98-H103-H115-H120-H125-H130-H142-H147-H152)," of 15")</f>
        <v>14 of 15</v>
      </c>
      <c r="G11" s="180"/>
      <c r="H11" s="180"/>
      <c r="I11" s="180"/>
      <c r="J11" s="182"/>
    </row>
    <row r="12" spans="2:11" ht="16" thickBot="1" x14ac:dyDescent="0.25"/>
    <row r="13" spans="2:11" ht="16" thickBot="1" x14ac:dyDescent="0.25">
      <c r="B13" s="262" t="s">
        <v>170</v>
      </c>
      <c r="C13" s="263"/>
      <c r="D13" s="187"/>
      <c r="E13" s="187"/>
      <c r="F13" s="187"/>
      <c r="G13" s="187"/>
      <c r="H13" s="187"/>
      <c r="I13" s="187"/>
      <c r="J13" s="188"/>
    </row>
    <row r="14" spans="2:11" ht="15" customHeight="1" x14ac:dyDescent="0.2">
      <c r="B14" s="283" t="s">
        <v>171</v>
      </c>
      <c r="C14" s="278" t="str">
        <f>B53</f>
        <v>1. Governance</v>
      </c>
      <c r="D14" s="279"/>
      <c r="E14" s="274" t="str">
        <f>B80</f>
        <v>2. Management</v>
      </c>
      <c r="F14" s="275"/>
      <c r="G14" s="270" t="str">
        <f>B107</f>
        <v>3. Operations</v>
      </c>
      <c r="H14" s="271"/>
      <c r="I14" s="266" t="str">
        <f>B134</f>
        <v>4. Resources</v>
      </c>
      <c r="J14" s="267"/>
      <c r="K14" s="160"/>
    </row>
    <row r="15" spans="2:11" x14ac:dyDescent="0.2">
      <c r="B15" s="282"/>
      <c r="C15" s="280"/>
      <c r="D15" s="281"/>
      <c r="E15" s="276"/>
      <c r="F15" s="277"/>
      <c r="G15" s="272"/>
      <c r="H15" s="273"/>
      <c r="I15" s="268"/>
      <c r="J15" s="269"/>
    </row>
    <row r="16" spans="2:11" x14ac:dyDescent="0.2">
      <c r="B16" s="282" t="s">
        <v>172</v>
      </c>
      <c r="C16" s="264" t="str">
        <f>E56</f>
        <v>Advanced</v>
      </c>
      <c r="D16" s="265"/>
      <c r="E16" s="264" t="str">
        <f>E83</f>
        <v>Basic</v>
      </c>
      <c r="F16" s="265"/>
      <c r="G16" s="264" t="str">
        <f>E110</f>
        <v>Initial</v>
      </c>
      <c r="H16" s="265"/>
      <c r="I16" s="264" t="str">
        <f>E137</f>
        <v>Initial</v>
      </c>
      <c r="J16" s="265"/>
    </row>
    <row r="17" spans="2:10" x14ac:dyDescent="0.2">
      <c r="B17" s="282"/>
      <c r="C17" s="264"/>
      <c r="D17" s="265"/>
      <c r="E17" s="264"/>
      <c r="F17" s="265"/>
      <c r="G17" s="264"/>
      <c r="H17" s="265"/>
      <c r="I17" s="264"/>
      <c r="J17" s="265"/>
    </row>
    <row r="18" spans="2:10" ht="15" customHeight="1" x14ac:dyDescent="0.2">
      <c r="B18" s="259" t="s">
        <v>169</v>
      </c>
      <c r="C18" s="255" t="str">
        <f>_xlfn.CONCAT((4-H61-H66-H71-H76)," of 4")</f>
        <v>3 of 4</v>
      </c>
      <c r="D18" s="256"/>
      <c r="E18" s="257" t="str">
        <f>_xlfn.CONCAT((4-H88-H93-H98-H103)," of 4")</f>
        <v>4 of 4</v>
      </c>
      <c r="F18" s="258"/>
      <c r="G18" s="257" t="str">
        <f>_xlfn.CONCAT((4-H115-H120-H125-H130)," of 4")</f>
        <v>4 of 4</v>
      </c>
      <c r="H18" s="258"/>
      <c r="I18" s="257" t="str">
        <f>_xlfn.CONCAT((3-H142-H147-H152)," of 3")</f>
        <v>3 of 3</v>
      </c>
      <c r="J18" s="258"/>
    </row>
    <row r="19" spans="2:10" x14ac:dyDescent="0.2">
      <c r="B19" s="260"/>
      <c r="C19" s="255"/>
      <c r="D19" s="256"/>
      <c r="E19" s="257"/>
      <c r="F19" s="258"/>
      <c r="G19" s="257"/>
      <c r="H19" s="258"/>
      <c r="I19" s="257"/>
      <c r="J19" s="258"/>
    </row>
    <row r="20" spans="2:10" x14ac:dyDescent="0.2">
      <c r="B20" s="260"/>
      <c r="C20" s="162" t="s">
        <v>31</v>
      </c>
      <c r="D20" s="163" t="s">
        <v>32</v>
      </c>
      <c r="E20" s="166" t="s">
        <v>36</v>
      </c>
      <c r="F20" s="167" t="s">
        <v>37</v>
      </c>
      <c r="G20" s="170" t="s">
        <v>41</v>
      </c>
      <c r="H20" s="171" t="s">
        <v>42</v>
      </c>
      <c r="I20" s="175" t="s">
        <v>46</v>
      </c>
      <c r="J20" s="176" t="s">
        <v>47</v>
      </c>
    </row>
    <row r="21" spans="2:10" ht="16" thickBot="1" x14ac:dyDescent="0.25">
      <c r="B21" s="261"/>
      <c r="C21" s="164" t="s">
        <v>33</v>
      </c>
      <c r="D21" s="165" t="s">
        <v>34</v>
      </c>
      <c r="E21" s="168" t="s">
        <v>38</v>
      </c>
      <c r="F21" s="169" t="s">
        <v>39</v>
      </c>
      <c r="G21" s="172" t="s">
        <v>43</v>
      </c>
      <c r="H21" s="173" t="s">
        <v>44</v>
      </c>
      <c r="I21" s="174" t="s">
        <v>48</v>
      </c>
      <c r="J21" s="161"/>
    </row>
    <row r="52" spans="2:10" ht="5.25" customHeight="1" thickBot="1" x14ac:dyDescent="0.25"/>
    <row r="53" spans="2:10" x14ac:dyDescent="0.2">
      <c r="B53" s="331" t="str">
        <f>Tool!C8</f>
        <v>1. Governance</v>
      </c>
      <c r="C53" s="332"/>
      <c r="D53" s="332"/>
      <c r="E53" s="332"/>
      <c r="F53" s="104"/>
      <c r="G53" s="104"/>
      <c r="H53" s="105"/>
      <c r="I53" s="238"/>
      <c r="J53" s="335"/>
    </row>
    <row r="54" spans="2:10" x14ac:dyDescent="0.2">
      <c r="B54" s="333"/>
      <c r="C54" s="334"/>
      <c r="D54" s="334"/>
      <c r="E54" s="334"/>
      <c r="F54" s="107"/>
      <c r="G54" s="107"/>
      <c r="H54" s="108"/>
      <c r="I54" s="336"/>
      <c r="J54" s="337"/>
    </row>
    <row r="55" spans="2:10" ht="15" customHeight="1" x14ac:dyDescent="0.2">
      <c r="B55" s="44"/>
      <c r="E55" s="330" t="s">
        <v>161</v>
      </c>
      <c r="F55" s="330"/>
      <c r="G55" s="330"/>
      <c r="J55" s="45"/>
    </row>
    <row r="56" spans="2:10" ht="15" customHeight="1" x14ac:dyDescent="0.2">
      <c r="B56" s="44"/>
      <c r="E56" s="328" t="str">
        <f>IF(SUM(G61,G66,G71,G76)=0,"",VLOOKUP(TRUNC(SUM(G61,G66,G71,G76)/(F61+F66+F71+F76),0),Source!$B$81:$C$85,2,0))</f>
        <v>Advanced</v>
      </c>
      <c r="F56" s="328"/>
      <c r="G56" s="328"/>
      <c r="I56" s="127"/>
      <c r="J56" s="128"/>
    </row>
    <row r="57" spans="2:10" ht="15.75" customHeight="1" thickBot="1" x14ac:dyDescent="0.25">
      <c r="B57" s="106"/>
      <c r="C57" s="46"/>
      <c r="D57" s="46"/>
      <c r="E57" s="329"/>
      <c r="F57" s="329"/>
      <c r="G57" s="329"/>
      <c r="H57" s="46"/>
      <c r="I57" s="129"/>
      <c r="J57" s="130"/>
    </row>
    <row r="58" spans="2:10" ht="11.25" customHeight="1" thickBot="1" x14ac:dyDescent="0.25">
      <c r="B58" s="125"/>
      <c r="C58" s="125"/>
      <c r="D58" s="125"/>
      <c r="E58" s="125"/>
      <c r="F58" s="125"/>
      <c r="G58" s="125"/>
      <c r="H58" s="125"/>
      <c r="I58" s="125"/>
      <c r="J58" s="125"/>
    </row>
    <row r="59" spans="2:10" ht="22.5" customHeight="1" x14ac:dyDescent="0.2">
      <c r="B59" s="338" t="str">
        <f>Tool!C11</f>
        <v>1.1. Strategy and vision</v>
      </c>
      <c r="C59" s="339"/>
      <c r="D59" s="339"/>
      <c r="E59" s="339"/>
      <c r="F59" s="339"/>
      <c r="G59" s="339"/>
      <c r="H59" s="339"/>
      <c r="I59" s="339"/>
      <c r="J59" s="340"/>
    </row>
    <row r="60" spans="2:10" ht="52.5" customHeight="1" x14ac:dyDescent="0.2">
      <c r="B60" s="252" t="str">
        <f>Tool!C12</f>
        <v>Responsible for the PKI management and strategy. Includes alignment with organizational goals and requirements, risk management, and policy decisions.</v>
      </c>
      <c r="C60" s="253"/>
      <c r="D60" s="253"/>
      <c r="E60" s="253"/>
      <c r="F60" s="253"/>
      <c r="G60" s="253"/>
      <c r="H60" s="253"/>
      <c r="I60" s="253"/>
      <c r="J60" s="254"/>
    </row>
    <row r="61" spans="2:10" x14ac:dyDescent="0.2">
      <c r="B61" s="44" t="s">
        <v>141</v>
      </c>
      <c r="C61" s="102"/>
      <c r="D61" s="103">
        <f>Tool!C13</f>
        <v>6</v>
      </c>
      <c r="E61" s="101">
        <f>IF(D61&gt;5,0,D61)</f>
        <v>0</v>
      </c>
      <c r="F61" s="101">
        <f>IF(E61=0,0,VLOOKUP(B59,Source!$S$4:$T$19,2,0))</f>
        <v>0</v>
      </c>
      <c r="G61" s="101">
        <f>E61*F61</f>
        <v>0</v>
      </c>
      <c r="H61" s="101">
        <f>IF(D61=6,1,0)</f>
        <v>1</v>
      </c>
      <c r="I61" s="99"/>
      <c r="J61" s="100"/>
    </row>
    <row r="62" spans="2:10" ht="60" customHeight="1" thickBot="1" x14ac:dyDescent="0.25">
      <c r="B62" s="295" t="str">
        <f>IF(D61=0,Source!$C$86,VLOOKUP(D61,Source!$B$81:$C$87,2,0))</f>
        <v>Not Applicable</v>
      </c>
      <c r="C62" s="296"/>
      <c r="D62" s="297" t="str">
        <f>IF(OR(D61=0,D61=6,D61=7),VLOOKUP(D61,Source!$B$81:$D$88,3,0),VLOOKUP(_xlfn.CONCAT(B59,"-",D61),Source!$B$4:$D$78,3,0))</f>
        <v>The category has been evaluated as "Not Applicable" in terms of this self-assessment.</v>
      </c>
      <c r="E62" s="297"/>
      <c r="F62" s="297"/>
      <c r="G62" s="297"/>
      <c r="H62" s="297"/>
      <c r="I62" s="297"/>
      <c r="J62" s="298"/>
    </row>
    <row r="63" spans="2:10" ht="11.25" customHeight="1" thickBot="1" x14ac:dyDescent="0.25"/>
    <row r="64" spans="2:10" ht="22.5" customHeight="1" x14ac:dyDescent="0.2">
      <c r="B64" s="338" t="str">
        <f>Tool!G11</f>
        <v>1.2. Policies and documentation</v>
      </c>
      <c r="C64" s="339"/>
      <c r="D64" s="339"/>
      <c r="E64" s="339"/>
      <c r="F64" s="339"/>
      <c r="G64" s="339"/>
      <c r="H64" s="339"/>
      <c r="I64" s="339"/>
      <c r="J64" s="340"/>
    </row>
    <row r="65" spans="2:10" ht="52.5" customHeight="1" x14ac:dyDescent="0.2">
      <c r="B65" s="252" t="str">
        <f>Tool!G12</f>
        <v>Formal policies and practice statements for supported PKI services and use-cases. Formal management of agreements between parties involved in the PKI.</v>
      </c>
      <c r="C65" s="253"/>
      <c r="D65" s="253"/>
      <c r="E65" s="253"/>
      <c r="F65" s="253"/>
      <c r="G65" s="253"/>
      <c r="H65" s="253"/>
      <c r="I65" s="253"/>
      <c r="J65" s="254"/>
    </row>
    <row r="66" spans="2:10" x14ac:dyDescent="0.2">
      <c r="B66" s="44" t="s">
        <v>141</v>
      </c>
      <c r="C66" s="102"/>
      <c r="D66" s="103">
        <f>Tool!G13</f>
        <v>3</v>
      </c>
      <c r="E66" s="101">
        <f>IF(D66&gt;5,0,D66)</f>
        <v>3</v>
      </c>
      <c r="F66" s="101" t="str">
        <f>IF(E66=0,0,VLOOKUP(B64,Source!$S$4:$T$19,2,0))</f>
        <v>4</v>
      </c>
      <c r="G66" s="101">
        <f>E66*F66</f>
        <v>12</v>
      </c>
      <c r="H66" s="101">
        <f>IF(D66=6,1,0)</f>
        <v>0</v>
      </c>
      <c r="I66" s="99"/>
      <c r="J66" s="100"/>
    </row>
    <row r="67" spans="2:10" ht="60" customHeight="1" thickBot="1" x14ac:dyDescent="0.25">
      <c r="B67" s="295" t="str">
        <f>IF(D66=0,Source!$C$86,VLOOKUP(D66,Source!$B$81:$C$87,2,0))</f>
        <v>Advanced</v>
      </c>
      <c r="C67" s="296"/>
      <c r="D67" s="297" t="str">
        <f>IF(OR(D66=0,D66=6,D66=7),VLOOKUP(D66,Source!$B$81:$D$88,3,0),VLOOKUP(_xlfn.CONCAT(B64,"-",D66),Source!$B$4:$D$78,3,0))</f>
        <v>Documentation and policies are in the full scope implemented, including CP and CPS.</v>
      </c>
      <c r="E67" s="297"/>
      <c r="F67" s="297"/>
      <c r="G67" s="297"/>
      <c r="H67" s="297"/>
      <c r="I67" s="297"/>
      <c r="J67" s="298"/>
    </row>
    <row r="68" spans="2:10" ht="11.25" customHeight="1" thickBot="1" x14ac:dyDescent="0.25"/>
    <row r="69" spans="2:10" ht="22.5" customHeight="1" x14ac:dyDescent="0.2">
      <c r="B69" s="338" t="str">
        <f>Tool!C21</f>
        <v>1.3. Compliance</v>
      </c>
      <c r="C69" s="339"/>
      <c r="D69" s="339"/>
      <c r="E69" s="339"/>
      <c r="F69" s="339"/>
      <c r="G69" s="339"/>
      <c r="H69" s="339"/>
      <c r="I69" s="339"/>
      <c r="J69" s="340"/>
    </row>
    <row r="70" spans="2:10" ht="52.5" customHeight="1" x14ac:dyDescent="0.2">
      <c r="B70" s="252" t="str">
        <f>Tool!C22</f>
        <v>Adherence to standards and applicable regulations and requirements for the PKI and trust services. Standards and regulations may be internal or external, country specific or purpose specific.</v>
      </c>
      <c r="C70" s="253"/>
      <c r="D70" s="253"/>
      <c r="E70" s="253"/>
      <c r="F70" s="253"/>
      <c r="G70" s="253"/>
      <c r="H70" s="253"/>
      <c r="I70" s="253"/>
      <c r="J70" s="254"/>
    </row>
    <row r="71" spans="2:10" x14ac:dyDescent="0.2">
      <c r="B71" s="44" t="s">
        <v>141</v>
      </c>
      <c r="C71" s="102"/>
      <c r="D71" s="103">
        <f>Tool!C23</f>
        <v>4</v>
      </c>
      <c r="E71" s="101">
        <f>IF(D71&gt;5,0,D71)</f>
        <v>4</v>
      </c>
      <c r="F71" s="101" t="str">
        <f>IF(E71=0,0,VLOOKUP(B69,Source!$S$4:$T$19,2,0))</f>
        <v>2</v>
      </c>
      <c r="G71" s="101">
        <f>E71*F71</f>
        <v>8</v>
      </c>
      <c r="H71" s="101">
        <f>IF(D71=6,1,0)</f>
        <v>0</v>
      </c>
      <c r="I71" s="99"/>
      <c r="J71" s="100"/>
    </row>
    <row r="72" spans="2:10" ht="60" customHeight="1" thickBot="1" x14ac:dyDescent="0.25">
      <c r="B72" s="295" t="str">
        <f>IF(D71=0,Source!$C$86,VLOOKUP(D71,Source!$B$81:$C$87,2,0))</f>
        <v>Managed</v>
      </c>
      <c r="C72" s="296"/>
      <c r="D72" s="297" t="str">
        <f>IF(OR(D71=0,D71=6,D71=7),VLOOKUP(D71,Source!$B$81:$D$88,3,0),VLOOKUP(_xlfn.CONCAT(B69,"-",D71),Source!$B$4:$D$78,3,0))</f>
        <v>Compliance program and policy is established and maintained by responsible personnel. Procedures are in place and followed to ensure compliance with relevant laws, regulations, and standards.</v>
      </c>
      <c r="E72" s="297"/>
      <c r="F72" s="297"/>
      <c r="G72" s="297"/>
      <c r="H72" s="297"/>
      <c r="I72" s="297"/>
      <c r="J72" s="298"/>
    </row>
    <row r="73" spans="2:10" ht="11.25" customHeight="1" thickBot="1" x14ac:dyDescent="0.25">
      <c r="B73" s="96"/>
      <c r="C73" s="96"/>
      <c r="D73" s="97"/>
      <c r="E73" s="97"/>
      <c r="F73" s="97"/>
      <c r="G73" s="97"/>
      <c r="H73" s="97"/>
      <c r="I73" s="97"/>
      <c r="J73" s="97"/>
    </row>
    <row r="74" spans="2:10" ht="22.5" customHeight="1" x14ac:dyDescent="0.2">
      <c r="B74" s="338" t="str">
        <f>Tool!G21</f>
        <v>1.4. Processes and procedures</v>
      </c>
      <c r="C74" s="339"/>
      <c r="D74" s="339"/>
      <c r="E74" s="339"/>
      <c r="F74" s="339"/>
      <c r="G74" s="339"/>
      <c r="H74" s="339"/>
      <c r="I74" s="339"/>
      <c r="J74" s="340"/>
    </row>
    <row r="75" spans="2:10" ht="52.5" customHeight="1" x14ac:dyDescent="0.2">
      <c r="B75" s="252" t="str">
        <f>Tool!G22</f>
        <v>Processes and procedures related to PKI management tasks and operational activities. This includes also the supply chain procedures and processes that includes acceptance or receipt of the HW and SW related to the PKI.</v>
      </c>
      <c r="C75" s="253"/>
      <c r="D75" s="253"/>
      <c r="E75" s="253"/>
      <c r="F75" s="253"/>
      <c r="G75" s="253"/>
      <c r="H75" s="253"/>
      <c r="I75" s="253"/>
      <c r="J75" s="254"/>
    </row>
    <row r="76" spans="2:10" x14ac:dyDescent="0.2">
      <c r="B76" s="44" t="s">
        <v>141</v>
      </c>
      <c r="C76" s="102"/>
      <c r="D76" s="103">
        <f>Tool!G23</f>
        <v>5</v>
      </c>
      <c r="E76" s="101">
        <f>IF(D76&gt;5,0,D76)</f>
        <v>5</v>
      </c>
      <c r="F76" s="101" t="str">
        <f>IF(E76=0,0,VLOOKUP(B74,Source!$S$4:$T$19,2,0))</f>
        <v>3</v>
      </c>
      <c r="G76" s="101">
        <f>E76*F76</f>
        <v>15</v>
      </c>
      <c r="H76" s="101">
        <f>IF(D76=6,1,0)</f>
        <v>0</v>
      </c>
      <c r="I76" s="99"/>
      <c r="J76" s="100"/>
    </row>
    <row r="77" spans="2:10" ht="60" customHeight="1" thickBot="1" x14ac:dyDescent="0.25">
      <c r="B77" s="295" t="str">
        <f>IF(D76=0,Source!$C$86,VLOOKUP(D76,Source!$B$81:$C$87,2,0))</f>
        <v>Optimized</v>
      </c>
      <c r="C77" s="296"/>
      <c r="D77" s="297" t="str">
        <f>IF(OR(D76=0,D76=6,D76=7),VLOOKUP(D76,Source!$B$81:$D$88,3,0),VLOOKUP(_xlfn.CONCAT(B74,"-",D76),Source!$B$4:$D$78,3,0))</f>
        <v>The processes and procedures, that are aligned with policies and organizational goals, are reviewed and updated on a regular basis. Evidence is properly managed and controlled.</v>
      </c>
      <c r="E77" s="297"/>
      <c r="F77" s="297"/>
      <c r="G77" s="297"/>
      <c r="H77" s="297"/>
      <c r="I77" s="297"/>
      <c r="J77" s="298"/>
    </row>
    <row r="79" spans="2:10" ht="16" thickBot="1" x14ac:dyDescent="0.25"/>
    <row r="80" spans="2:10" ht="15" customHeight="1" x14ac:dyDescent="0.2">
      <c r="B80" s="318" t="str">
        <f>Tool!C32</f>
        <v>2. Management</v>
      </c>
      <c r="C80" s="319"/>
      <c r="D80" s="319"/>
      <c r="E80" s="319"/>
      <c r="F80" s="109"/>
      <c r="G80" s="109"/>
      <c r="H80" s="110"/>
      <c r="I80" s="245"/>
      <c r="J80" s="322"/>
    </row>
    <row r="81" spans="2:10" ht="15" customHeight="1" x14ac:dyDescent="0.2">
      <c r="B81" s="320"/>
      <c r="C81" s="321"/>
      <c r="D81" s="321"/>
      <c r="E81" s="321"/>
      <c r="F81" s="111"/>
      <c r="G81" s="111"/>
      <c r="H81" s="112"/>
      <c r="I81" s="323"/>
      <c r="J81" s="324"/>
    </row>
    <row r="82" spans="2:10" ht="15" customHeight="1" x14ac:dyDescent="0.2">
      <c r="B82" s="44"/>
      <c r="E82" s="330" t="s">
        <v>161</v>
      </c>
      <c r="F82" s="330"/>
      <c r="G82" s="330"/>
      <c r="J82" s="45"/>
    </row>
    <row r="83" spans="2:10" ht="15" customHeight="1" x14ac:dyDescent="0.2">
      <c r="B83" s="44"/>
      <c r="E83" s="328" t="str">
        <f>IF(SUM(G88,G93,G98,G103)=0,"",VLOOKUP(TRUNC(SUM(G88,G93,G98,G103)/(F88+F93+F98+F103),0),Source!$B$81:$C$85,2,0))</f>
        <v>Basic</v>
      </c>
      <c r="F83" s="328"/>
      <c r="G83" s="328"/>
      <c r="I83" s="127"/>
      <c r="J83" s="128"/>
    </row>
    <row r="84" spans="2:10" ht="15.75" customHeight="1" thickBot="1" x14ac:dyDescent="0.25">
      <c r="B84" s="106"/>
      <c r="C84" s="46"/>
      <c r="D84" s="46"/>
      <c r="E84" s="329"/>
      <c r="F84" s="329"/>
      <c r="G84" s="329"/>
      <c r="H84" s="46"/>
      <c r="I84" s="129"/>
      <c r="J84" s="130"/>
    </row>
    <row r="85" spans="2:10" ht="11.25" customHeight="1" thickBot="1" x14ac:dyDescent="0.25">
      <c r="B85" s="125"/>
      <c r="C85" s="125"/>
      <c r="D85" s="125"/>
      <c r="E85" s="125"/>
      <c r="F85" s="125"/>
      <c r="G85" s="125"/>
      <c r="H85" s="125"/>
      <c r="I85" s="126"/>
      <c r="J85" s="126"/>
    </row>
    <row r="86" spans="2:10" ht="22.5" customHeight="1" x14ac:dyDescent="0.2">
      <c r="B86" s="325" t="str">
        <f>Tool!C35</f>
        <v>2.1. Key Management</v>
      </c>
      <c r="C86" s="326"/>
      <c r="D86" s="326"/>
      <c r="E86" s="326"/>
      <c r="F86" s="326"/>
      <c r="G86" s="326"/>
      <c r="H86" s="326"/>
      <c r="I86" s="326"/>
      <c r="J86" s="327"/>
    </row>
    <row r="87" spans="2:10" ht="52.5" customHeight="1" x14ac:dyDescent="0.2">
      <c r="B87" s="221" t="str">
        <f>Tool!C36</f>
        <v>Key management policy and procedures related to PKI cryptographic keys and its lifecycle. Inventory of cryptographic keys. Secure and trusted key ceremonies. Key escrow and key recovery if applicable.</v>
      </c>
      <c r="C87" s="222"/>
      <c r="D87" s="222"/>
      <c r="E87" s="222"/>
      <c r="F87" s="222"/>
      <c r="G87" s="222"/>
      <c r="H87" s="222"/>
      <c r="I87" s="222"/>
      <c r="J87" s="223"/>
    </row>
    <row r="88" spans="2:10" x14ac:dyDescent="0.2">
      <c r="B88" s="44" t="s">
        <v>141</v>
      </c>
      <c r="C88" s="102"/>
      <c r="D88" s="103">
        <f>Tool!C37</f>
        <v>4</v>
      </c>
      <c r="E88" s="101">
        <f>IF(D88&gt;5,0,D88)</f>
        <v>4</v>
      </c>
      <c r="F88" s="101" t="str">
        <f>IF(E88=0,0,VLOOKUP(B86,Source!$S$4:$T$19,2,0))</f>
        <v>4</v>
      </c>
      <c r="G88" s="101">
        <f>E88*F88</f>
        <v>16</v>
      </c>
      <c r="H88" s="101">
        <f>IF(D88=6,1,0)</f>
        <v>0</v>
      </c>
      <c r="I88" s="99"/>
      <c r="J88" s="100"/>
    </row>
    <row r="89" spans="2:10" ht="60" customHeight="1" thickBot="1" x14ac:dyDescent="0.25">
      <c r="B89" s="295" t="str">
        <f>IF(D88=0,Source!$C$86,VLOOKUP(D88,Source!$B$81:$C$87,2,0))</f>
        <v>Managed</v>
      </c>
      <c r="C89" s="296"/>
      <c r="D89" s="297" t="str">
        <f>IF(OR(D88=0,D88=6,D88=7),VLOOKUP(D88,Source!$B$81:$D$88,3,0),VLOOKUP(_xlfn.CONCAT(B86,"-",D88),Source!$B$4:$D$78,3,0))</f>
        <v>Encryption and key management policies are documented, followed, and integrated in the organization. Inventory of cryptographic keys and devices is maintained and validated. Responsibilities and roles are assigned and aware of all processes and procedures.</v>
      </c>
      <c r="E89" s="297"/>
      <c r="F89" s="297"/>
      <c r="G89" s="297"/>
      <c r="H89" s="297"/>
      <c r="I89" s="297"/>
      <c r="J89" s="298"/>
    </row>
    <row r="90" spans="2:10" ht="11.25" customHeight="1" thickBot="1" x14ac:dyDescent="0.25"/>
    <row r="91" spans="2:10" ht="22.5" customHeight="1" x14ac:dyDescent="0.2">
      <c r="B91" s="325" t="str">
        <f>Tool!G35</f>
        <v>2.2. Certificate Management</v>
      </c>
      <c r="C91" s="326"/>
      <c r="D91" s="326"/>
      <c r="E91" s="326"/>
      <c r="F91" s="326"/>
      <c r="G91" s="326"/>
      <c r="H91" s="326"/>
      <c r="I91" s="326"/>
      <c r="J91" s="327"/>
    </row>
    <row r="92" spans="2:10" ht="52.5" customHeight="1" x14ac:dyDescent="0.2">
      <c r="B92" s="221" t="str">
        <f>Tool!G36</f>
        <v>Certificate management policy and lifecycle. Inventory of certificates. Definition of the certificate profiles and supported states of the certificate including the transitions between the states. Proper validation fo the certificates.</v>
      </c>
      <c r="C92" s="222"/>
      <c r="D92" s="222"/>
      <c r="E92" s="222"/>
      <c r="F92" s="222"/>
      <c r="G92" s="222"/>
      <c r="H92" s="222"/>
      <c r="I92" s="222"/>
      <c r="J92" s="223"/>
    </row>
    <row r="93" spans="2:10" x14ac:dyDescent="0.2">
      <c r="B93" s="44" t="s">
        <v>141</v>
      </c>
      <c r="C93" s="102"/>
      <c r="D93" s="103">
        <f>Tool!G37</f>
        <v>4</v>
      </c>
      <c r="E93" s="101">
        <f>IF(D93&gt;5,0,D93)</f>
        <v>4</v>
      </c>
      <c r="F93" s="101" t="str">
        <f>IF(E93=0,0,VLOOKUP(B91,Source!$S$4:$T$19,2,0))</f>
        <v>4</v>
      </c>
      <c r="G93" s="101">
        <f>E93*F93</f>
        <v>16</v>
      </c>
      <c r="H93" s="101">
        <f>IF(D93=6,1,0)</f>
        <v>0</v>
      </c>
      <c r="I93" s="99"/>
      <c r="J93" s="100"/>
    </row>
    <row r="94" spans="2:10" ht="60" customHeight="1" thickBot="1" x14ac:dyDescent="0.25">
      <c r="B94" s="295" t="str">
        <f>IF(D93=0,Source!$C$86,VLOOKUP(D93,Source!$B$81:$C$87,2,0))</f>
        <v>Managed</v>
      </c>
      <c r="C94" s="296"/>
      <c r="D94" s="297" t="str">
        <f>IF(OR(D93=0,D93=6,D93=7),VLOOKUP(D93,Source!$B$81:$D$88,3,0),VLOOKUP(_xlfn.CONCAT(B91,"-",D93),Source!$B$4:$D$78,3,0))</f>
        <v>Certificate profiles, attributes, cipher suites, and tooling is properly documented and applied in the organization. Certificate management procedures are well designed and followed to maintain up-to-date inventory of certificates, including its state and location.</v>
      </c>
      <c r="E94" s="297"/>
      <c r="F94" s="297"/>
      <c r="G94" s="297"/>
      <c r="H94" s="297"/>
      <c r="I94" s="297"/>
      <c r="J94" s="298"/>
    </row>
    <row r="95" spans="2:10" ht="11.25" customHeight="1" thickBot="1" x14ac:dyDescent="0.25"/>
    <row r="96" spans="2:10" ht="22.5" customHeight="1" x14ac:dyDescent="0.2">
      <c r="B96" s="325" t="str">
        <f>Tool!C45</f>
        <v>2.3. Infrastructure Management</v>
      </c>
      <c r="C96" s="326"/>
      <c r="D96" s="326"/>
      <c r="E96" s="326"/>
      <c r="F96" s="326"/>
      <c r="G96" s="326"/>
      <c r="H96" s="326"/>
      <c r="I96" s="326"/>
      <c r="J96" s="327"/>
    </row>
    <row r="97" spans="2:10" ht="52.5" customHeight="1" x14ac:dyDescent="0.2">
      <c r="B97" s="221" t="str">
        <f>Tool!C46</f>
        <v>Availability of the PKI services, infrastructure setup to achieve availability goals. PKI continuity testing and infrastructure recovery. Infrastructure security controls.</v>
      </c>
      <c r="C97" s="222"/>
      <c r="D97" s="222"/>
      <c r="E97" s="222"/>
      <c r="F97" s="222"/>
      <c r="G97" s="222"/>
      <c r="H97" s="222"/>
      <c r="I97" s="222"/>
      <c r="J97" s="223"/>
    </row>
    <row r="98" spans="2:10" x14ac:dyDescent="0.2">
      <c r="B98" s="44" t="s">
        <v>141</v>
      </c>
      <c r="C98" s="102"/>
      <c r="D98" s="103">
        <f>Tool!C47</f>
        <v>1</v>
      </c>
      <c r="E98" s="101">
        <f>IF(D98&gt;5,0,D98)</f>
        <v>1</v>
      </c>
      <c r="F98" s="101" t="str">
        <f>IF(E98=0,0,VLOOKUP(B96,Source!$S$4:$T$19,2,0))</f>
        <v>2</v>
      </c>
      <c r="G98" s="101">
        <f>E98*F98</f>
        <v>2</v>
      </c>
      <c r="H98" s="101">
        <f>IF(D98=6,1,0)</f>
        <v>0</v>
      </c>
      <c r="I98" s="99"/>
      <c r="J98" s="100"/>
    </row>
    <row r="99" spans="2:10" ht="60" customHeight="1" thickBot="1" x14ac:dyDescent="0.25">
      <c r="B99" s="295" t="str">
        <f>IF(D98=0,Source!$C$86,VLOOKUP(D98,Source!$B$81:$C$87,2,0))</f>
        <v>Initial</v>
      </c>
      <c r="C99" s="296"/>
      <c r="D99" s="297" t="str">
        <f>IF(OR(D98=0,D98=6,D98=7),VLOOKUP(D98,Source!$B$81:$D$88,3,0),VLOOKUP(_xlfn.CONCAT(B96,"-",D98),Source!$B$4:$D$78,3,0))</f>
        <v>Flat network with no segmentation. No separation of environments. No network vulnerability management. No infrastructure recovery objectives. No periodic review of infrastructure activities.</v>
      </c>
      <c r="E99" s="297"/>
      <c r="F99" s="297"/>
      <c r="G99" s="297"/>
      <c r="H99" s="297"/>
      <c r="I99" s="297"/>
      <c r="J99" s="298"/>
    </row>
    <row r="100" spans="2:10" ht="11.25" customHeight="1" thickBot="1" x14ac:dyDescent="0.25">
      <c r="B100" s="96"/>
      <c r="C100" s="96"/>
      <c r="D100" s="97"/>
      <c r="E100" s="97"/>
      <c r="F100" s="97"/>
      <c r="G100" s="97"/>
      <c r="H100" s="97"/>
      <c r="I100" s="97"/>
      <c r="J100" s="97"/>
    </row>
    <row r="101" spans="2:10" ht="22.5" customHeight="1" x14ac:dyDescent="0.2">
      <c r="B101" s="325" t="str">
        <f>Tool!G45</f>
        <v>2.4. Change Management and Agility</v>
      </c>
      <c r="C101" s="326"/>
      <c r="D101" s="326"/>
      <c r="E101" s="326"/>
      <c r="F101" s="326"/>
      <c r="G101" s="326"/>
      <c r="H101" s="326"/>
      <c r="I101" s="326"/>
      <c r="J101" s="327"/>
    </row>
    <row r="102" spans="2:10" ht="52.5" customHeight="1" x14ac:dyDescent="0.2">
      <c r="B102" s="221" t="str">
        <f>Tool!G46</f>
        <v>Secure and controlled process for the change management. Formal process to request changes in the PKI, approval, staging, roll-back.</v>
      </c>
      <c r="C102" s="222"/>
      <c r="D102" s="222"/>
      <c r="E102" s="222"/>
      <c r="F102" s="222"/>
      <c r="G102" s="222"/>
      <c r="H102" s="222"/>
      <c r="I102" s="222"/>
      <c r="J102" s="223"/>
    </row>
    <row r="103" spans="2:10" x14ac:dyDescent="0.2">
      <c r="B103" s="44" t="s">
        <v>141</v>
      </c>
      <c r="C103" s="102"/>
      <c r="D103" s="103">
        <f>Tool!G47</f>
        <v>1</v>
      </c>
      <c r="E103" s="101">
        <f>IF(D103&gt;5,0,D103)</f>
        <v>1</v>
      </c>
      <c r="F103" s="101" t="str">
        <f>IF(E103=0,0,VLOOKUP(B101,Source!$S$4:$T$19,2,0))</f>
        <v>3</v>
      </c>
      <c r="G103" s="101">
        <f>E103*F103</f>
        <v>3</v>
      </c>
      <c r="H103" s="101">
        <f>IF(D103=6,1,0)</f>
        <v>0</v>
      </c>
      <c r="I103" s="99"/>
      <c r="J103" s="100"/>
    </row>
    <row r="104" spans="2:10" ht="60" customHeight="1" thickBot="1" x14ac:dyDescent="0.25">
      <c r="B104" s="295" t="str">
        <f>IF(D103=0,Source!$C$86,VLOOKUP(D103,Source!$B$81:$C$87,2,0))</f>
        <v>Initial</v>
      </c>
      <c r="C104" s="296"/>
      <c r="D104" s="297" t="str">
        <f>IF(OR(D103=0,D103=6,D103=7),VLOOKUP(D103,Source!$B$81:$D$88,3,0),VLOOKUP(_xlfn.CONCAT(B101,"-",D103),Source!$B$4:$D$78,3,0))</f>
        <v>Change management is not defined and agility is not considered and applied.</v>
      </c>
      <c r="E104" s="297"/>
      <c r="F104" s="297"/>
      <c r="G104" s="297"/>
      <c r="H104" s="297"/>
      <c r="I104" s="297"/>
      <c r="J104" s="298"/>
    </row>
    <row r="106" spans="2:10" ht="7.5" customHeight="1" thickBot="1" x14ac:dyDescent="0.25"/>
    <row r="107" spans="2:10" ht="15" customHeight="1" x14ac:dyDescent="0.2">
      <c r="B107" s="341" t="str">
        <f>Tool!C56</f>
        <v>3. Operations</v>
      </c>
      <c r="C107" s="342"/>
      <c r="D107" s="342"/>
      <c r="E107" s="342"/>
      <c r="F107" s="116"/>
      <c r="G107" s="116"/>
      <c r="H107" s="117"/>
      <c r="I107" s="118"/>
      <c r="J107" s="119"/>
    </row>
    <row r="108" spans="2:10" ht="15" customHeight="1" x14ac:dyDescent="0.2">
      <c r="B108" s="343"/>
      <c r="C108" s="344"/>
      <c r="D108" s="344"/>
      <c r="E108" s="344"/>
      <c r="F108" s="113"/>
      <c r="G108" s="113"/>
      <c r="H108" s="114"/>
      <c r="I108" s="115"/>
      <c r="J108" s="120"/>
    </row>
    <row r="109" spans="2:10" ht="15" customHeight="1" x14ac:dyDescent="0.2">
      <c r="B109" s="44"/>
      <c r="E109" s="330" t="s">
        <v>161</v>
      </c>
      <c r="F109" s="330"/>
      <c r="G109" s="330"/>
      <c r="H109" s="299"/>
      <c r="I109" s="299"/>
      <c r="J109" s="300"/>
    </row>
    <row r="110" spans="2:10" ht="15" customHeight="1" x14ac:dyDescent="0.2">
      <c r="B110" s="44"/>
      <c r="E110" s="328" t="str">
        <f>IF(SUM(G115,G120,G125,G130)=0,"",VLOOKUP(TRUNC(SUM(G115,G120,G125,G130)/(F115+F120+F125+F130),0),Source!$B$81:$C$85,2,0))</f>
        <v>Initial</v>
      </c>
      <c r="F110" s="328"/>
      <c r="G110" s="328"/>
      <c r="I110" s="301"/>
      <c r="J110" s="302"/>
    </row>
    <row r="111" spans="2:10" ht="15.75" customHeight="1" thickBot="1" x14ac:dyDescent="0.25">
      <c r="B111" s="106"/>
      <c r="C111" s="46"/>
      <c r="D111" s="46"/>
      <c r="E111" s="329"/>
      <c r="F111" s="329"/>
      <c r="G111" s="329"/>
      <c r="H111" s="46"/>
      <c r="I111" s="303"/>
      <c r="J111" s="304"/>
    </row>
    <row r="112" spans="2:10" ht="11.25" customHeight="1" thickBot="1" x14ac:dyDescent="0.25">
      <c r="B112" s="125"/>
      <c r="C112" s="125"/>
      <c r="D112" s="125"/>
      <c r="E112" s="125"/>
      <c r="F112" s="125"/>
      <c r="G112" s="125"/>
      <c r="H112" s="125"/>
      <c r="I112" s="126"/>
      <c r="J112" s="126"/>
    </row>
    <row r="113" spans="2:10" ht="22.5" customHeight="1" x14ac:dyDescent="0.2">
      <c r="B113" s="308" t="str">
        <f>Tool!C59</f>
        <v>3.1. Resilience</v>
      </c>
      <c r="C113" s="309"/>
      <c r="D113" s="309"/>
      <c r="E113" s="309"/>
      <c r="F113" s="309"/>
      <c r="G113" s="309"/>
      <c r="H113" s="309"/>
      <c r="I113" s="309"/>
      <c r="J113" s="310"/>
    </row>
    <row r="114" spans="2:10" ht="52.5" customHeight="1" x14ac:dyDescent="0.2">
      <c r="B114" s="215" t="str">
        <f>Tool!C60</f>
        <v>Quickly respond to potential attack and unavailability of the PKI services or other related resources.</v>
      </c>
      <c r="C114" s="216"/>
      <c r="D114" s="216"/>
      <c r="E114" s="216"/>
      <c r="F114" s="216"/>
      <c r="G114" s="216"/>
      <c r="H114" s="216"/>
      <c r="I114" s="216"/>
      <c r="J114" s="217"/>
    </row>
    <row r="115" spans="2:10" x14ac:dyDescent="0.2">
      <c r="B115" s="44" t="s">
        <v>141</v>
      </c>
      <c r="C115" s="102"/>
      <c r="D115" s="103">
        <f>Tool!C61</f>
        <v>1</v>
      </c>
      <c r="E115" s="101">
        <f>IF(D115&gt;5,0,D115)</f>
        <v>1</v>
      </c>
      <c r="F115" s="101" t="str">
        <f>IF(E115=0,0,VLOOKUP(B113,Source!$S$4:$T$19,2,0))</f>
        <v>4</v>
      </c>
      <c r="G115" s="101">
        <f>E115*F115</f>
        <v>4</v>
      </c>
      <c r="H115" s="101">
        <f>IF(D115=6,1,0)</f>
        <v>0</v>
      </c>
      <c r="I115" s="99"/>
      <c r="J115" s="100"/>
    </row>
    <row r="116" spans="2:10" ht="60" customHeight="1" thickBot="1" x14ac:dyDescent="0.25">
      <c r="B116" s="295" t="str">
        <f>IF(D115=0,Source!$C$86,VLOOKUP(D115,Source!$B$81:$C$87,2,0))</f>
        <v>Initial</v>
      </c>
      <c r="C116" s="296"/>
      <c r="D116" s="297" t="str">
        <f>IF(OR(D115=0,D115=6,D115=7),VLOOKUP(D115,Source!$B$81:$D$88,3,0),VLOOKUP(_xlfn.CONCAT(B113,"-",D115),Source!$B$4:$D$78,3,0))</f>
        <v>There is no resilience strategy or requirements in place.</v>
      </c>
      <c r="E116" s="297"/>
      <c r="F116" s="297"/>
      <c r="G116" s="297"/>
      <c r="H116" s="297"/>
      <c r="I116" s="297"/>
      <c r="J116" s="298"/>
    </row>
    <row r="117" spans="2:10" ht="11.25" customHeight="1" thickBot="1" x14ac:dyDescent="0.25"/>
    <row r="118" spans="2:10" ht="22.5" customHeight="1" x14ac:dyDescent="0.2">
      <c r="B118" s="308" t="str">
        <f>Tool!G59</f>
        <v>3.2. Interoperability</v>
      </c>
      <c r="C118" s="309"/>
      <c r="D118" s="309"/>
      <c r="E118" s="309"/>
      <c r="F118" s="309"/>
      <c r="G118" s="309"/>
      <c r="H118" s="309"/>
      <c r="I118" s="309"/>
      <c r="J118" s="310"/>
    </row>
    <row r="119" spans="2:10" ht="52.5" customHeight="1" x14ac:dyDescent="0.2">
      <c r="B119" s="215" t="str">
        <f>Tool!G60</f>
        <v>Interoperability between applications, implementations, and technologies. Application of interoperable protocols and standards. Transparency and vendor lock avoidance strategy.</v>
      </c>
      <c r="C119" s="216"/>
      <c r="D119" s="216"/>
      <c r="E119" s="216"/>
      <c r="F119" s="216"/>
      <c r="G119" s="216"/>
      <c r="H119" s="216"/>
      <c r="I119" s="216"/>
      <c r="J119" s="217"/>
    </row>
    <row r="120" spans="2:10" x14ac:dyDescent="0.2">
      <c r="B120" s="44" t="s">
        <v>141</v>
      </c>
      <c r="C120" s="102"/>
      <c r="D120" s="103">
        <f>Tool!G61</f>
        <v>1</v>
      </c>
      <c r="E120" s="101">
        <f>IF(D120&gt;5,0,D120)</f>
        <v>1</v>
      </c>
      <c r="F120" s="101" t="str">
        <f>IF(E120=0,0,VLOOKUP(B118,Source!$S$4:$T$19,2,0))</f>
        <v>2</v>
      </c>
      <c r="G120" s="101">
        <f>E120*F120</f>
        <v>2</v>
      </c>
      <c r="H120" s="101">
        <f>IF(D120=6,1,0)</f>
        <v>0</v>
      </c>
      <c r="I120" s="99"/>
      <c r="J120" s="100"/>
    </row>
    <row r="121" spans="2:10" ht="60" customHeight="1" thickBot="1" x14ac:dyDescent="0.25">
      <c r="B121" s="295" t="str">
        <f>IF(D120=0,Source!$C$86,VLOOKUP(D120,Source!$B$81:$C$87,2,0))</f>
        <v>Initial</v>
      </c>
      <c r="C121" s="296"/>
      <c r="D121" s="297" t="str">
        <f>IF(OR(D120=0,D120=6,D120=7),VLOOKUP(D120,Source!$B$81:$D$88,3,0),VLOOKUP(_xlfn.CONCAT(B118,"-",D120),Source!$B$4:$D$78,3,0))</f>
        <v>There is no interoperability strategy or requirements.</v>
      </c>
      <c r="E121" s="297"/>
      <c r="F121" s="297"/>
      <c r="G121" s="297"/>
      <c r="H121" s="297"/>
      <c r="I121" s="297"/>
      <c r="J121" s="298"/>
    </row>
    <row r="122" spans="2:10" ht="11.25" customHeight="1" thickBot="1" x14ac:dyDescent="0.25"/>
    <row r="123" spans="2:10" ht="22.5" customHeight="1" x14ac:dyDescent="0.2">
      <c r="B123" s="308" t="str">
        <f>Tool!C69</f>
        <v>3.3. Monitoring and Auditing</v>
      </c>
      <c r="C123" s="309"/>
      <c r="D123" s="309"/>
      <c r="E123" s="309"/>
      <c r="F123" s="309"/>
      <c r="G123" s="309"/>
      <c r="H123" s="309"/>
      <c r="I123" s="309"/>
      <c r="J123" s="310"/>
    </row>
    <row r="124" spans="2:10" ht="52.5" customHeight="1" x14ac:dyDescent="0.2">
      <c r="B124" s="215" t="str">
        <f>Tool!C70</f>
        <v>Measurement of the PKI metrics, collecting evidence, monitoring and alerting of relevant issues, including references to incident response management.</v>
      </c>
      <c r="C124" s="216"/>
      <c r="D124" s="216"/>
      <c r="E124" s="216"/>
      <c r="F124" s="216"/>
      <c r="G124" s="216"/>
      <c r="H124" s="216"/>
      <c r="I124" s="216"/>
      <c r="J124" s="217"/>
    </row>
    <row r="125" spans="2:10" x14ac:dyDescent="0.2">
      <c r="B125" s="44" t="s">
        <v>141</v>
      </c>
      <c r="C125" s="102"/>
      <c r="D125" s="103">
        <f>Tool!C71</f>
        <v>1</v>
      </c>
      <c r="E125" s="101">
        <f>IF(D125&gt;5,0,D125)</f>
        <v>1</v>
      </c>
      <c r="F125" s="101" t="str">
        <f>IF(E125=0,0,VLOOKUP(B123,Source!$S$4:$T$19,2,0))</f>
        <v>2</v>
      </c>
      <c r="G125" s="101">
        <f>E125*F125</f>
        <v>2</v>
      </c>
      <c r="H125" s="101">
        <f>IF(D125=6,1,0)</f>
        <v>0</v>
      </c>
      <c r="I125" s="99"/>
      <c r="J125" s="100"/>
    </row>
    <row r="126" spans="2:10" ht="60" customHeight="1" thickBot="1" x14ac:dyDescent="0.25">
      <c r="B126" s="295" t="str">
        <f>IF(D125=0,Source!$C$86,VLOOKUP(D125,Source!$B$81:$C$87,2,0))</f>
        <v>Initial</v>
      </c>
      <c r="C126" s="296"/>
      <c r="D126" s="297" t="str">
        <f>IF(OR(D125=0,D125=6,D125=7),VLOOKUP(D125,Source!$B$81:$D$88,3,0),VLOOKUP(_xlfn.CONCAT(B123,"-",D125),Source!$B$4:$D$78,3,0))</f>
        <v>There is no or limited monitoring and auditing capabilities in place.</v>
      </c>
      <c r="E126" s="297"/>
      <c r="F126" s="297"/>
      <c r="G126" s="297"/>
      <c r="H126" s="297"/>
      <c r="I126" s="297"/>
      <c r="J126" s="298"/>
    </row>
    <row r="127" spans="2:10" ht="11.25" customHeight="1" thickBot="1" x14ac:dyDescent="0.25">
      <c r="B127" s="96"/>
      <c r="C127" s="96"/>
      <c r="D127" s="97"/>
      <c r="E127" s="97"/>
      <c r="F127" s="97"/>
      <c r="G127" s="97"/>
      <c r="H127" s="97"/>
      <c r="I127" s="97"/>
      <c r="J127" s="97"/>
    </row>
    <row r="128" spans="2:10" ht="22.5" customHeight="1" x14ac:dyDescent="0.2">
      <c r="B128" s="308" t="str">
        <f>Tool!G69</f>
        <v>3.4. Automation</v>
      </c>
      <c r="C128" s="309"/>
      <c r="D128" s="309"/>
      <c r="E128" s="309"/>
      <c r="F128" s="309"/>
      <c r="G128" s="309"/>
      <c r="H128" s="309"/>
      <c r="I128" s="309"/>
      <c r="J128" s="310"/>
    </row>
    <row r="129" spans="2:10" ht="52.5" customHeight="1" x14ac:dyDescent="0.2">
      <c r="B129" s="215" t="str">
        <f>Tool!G70</f>
        <v>Automation of certificate lifecycle management. Technology and tools for the automation. Monitoring of automated certificate operations.</v>
      </c>
      <c r="C129" s="216"/>
      <c r="D129" s="216"/>
      <c r="E129" s="216"/>
      <c r="F129" s="216"/>
      <c r="G129" s="216"/>
      <c r="H129" s="216"/>
      <c r="I129" s="216"/>
      <c r="J129" s="217"/>
    </row>
    <row r="130" spans="2:10" x14ac:dyDescent="0.2">
      <c r="B130" s="44" t="s">
        <v>141</v>
      </c>
      <c r="C130" s="102"/>
      <c r="D130" s="103">
        <f>Tool!G71</f>
        <v>1</v>
      </c>
      <c r="E130" s="101">
        <f>IF(D130&gt;5,0,D130)</f>
        <v>1</v>
      </c>
      <c r="F130" s="101" t="str">
        <f>IF(E130=0,0,VLOOKUP(B128,Source!$S$4:$T$19,2,0))</f>
        <v>2</v>
      </c>
      <c r="G130" s="101">
        <f>E130*F130</f>
        <v>2</v>
      </c>
      <c r="H130" s="101">
        <f>IF(D130=6,1,0)</f>
        <v>0</v>
      </c>
      <c r="I130" s="99"/>
      <c r="J130" s="100"/>
    </row>
    <row r="131" spans="2:10" ht="60" customHeight="1" thickBot="1" x14ac:dyDescent="0.25">
      <c r="B131" s="295" t="str">
        <f>IF(D130=0,Source!$C$86,VLOOKUP(D130,Source!$B$81:$C$87,2,0))</f>
        <v>Initial</v>
      </c>
      <c r="C131" s="296"/>
      <c r="D131" s="297" t="str">
        <f>IF(OR(D130=0,D130=6,D130=7),VLOOKUP(D130,Source!$B$81:$D$88,3,0),VLOOKUP(_xlfn.CONCAT(B128,"-",D130),Source!$B$4:$D$78,3,0))</f>
        <v>No automation in place.</v>
      </c>
      <c r="E131" s="297"/>
      <c r="F131" s="297"/>
      <c r="G131" s="297"/>
      <c r="H131" s="297"/>
      <c r="I131" s="297"/>
      <c r="J131" s="298"/>
    </row>
    <row r="133" spans="2:10" ht="11.25" customHeight="1" thickBot="1" x14ac:dyDescent="0.25"/>
    <row r="134" spans="2:10" x14ac:dyDescent="0.2">
      <c r="B134" s="311" t="str">
        <f>Tool!C80</f>
        <v>4. Resources</v>
      </c>
      <c r="C134" s="312"/>
      <c r="D134" s="312"/>
      <c r="E134" s="312"/>
      <c r="F134" s="121"/>
      <c r="G134" s="121"/>
      <c r="H134" s="122"/>
      <c r="I134" s="200"/>
      <c r="J134" s="315"/>
    </row>
    <row r="135" spans="2:10" x14ac:dyDescent="0.2">
      <c r="B135" s="313"/>
      <c r="C135" s="314"/>
      <c r="D135" s="314"/>
      <c r="E135" s="314"/>
      <c r="F135" s="123"/>
      <c r="G135" s="123"/>
      <c r="H135" s="124"/>
      <c r="I135" s="316"/>
      <c r="J135" s="317"/>
    </row>
    <row r="136" spans="2:10" ht="15" customHeight="1" x14ac:dyDescent="0.2">
      <c r="B136" s="44"/>
      <c r="E136" s="330" t="s">
        <v>161</v>
      </c>
      <c r="F136" s="330"/>
      <c r="G136" s="330"/>
      <c r="J136" s="45"/>
    </row>
    <row r="137" spans="2:10" ht="15" customHeight="1" x14ac:dyDescent="0.2">
      <c r="B137" s="44"/>
      <c r="E137" s="328" t="str">
        <f>IF(SUM(G142,G147,G152)=0,"",VLOOKUP(TRUNC(SUM(G142,G147,G152)/(F142+F147+F152),0),Source!$B$81:$C$85,2,0))</f>
        <v>Initial</v>
      </c>
      <c r="F137" s="328"/>
      <c r="G137" s="328"/>
      <c r="I137" s="127"/>
      <c r="J137" s="128"/>
    </row>
    <row r="138" spans="2:10" ht="15.75" customHeight="1" thickBot="1" x14ac:dyDescent="0.25">
      <c r="B138" s="106"/>
      <c r="C138" s="46"/>
      <c r="D138" s="46"/>
      <c r="E138" s="329"/>
      <c r="F138" s="329"/>
      <c r="G138" s="329"/>
      <c r="H138" s="46"/>
      <c r="I138" s="129"/>
      <c r="J138" s="130"/>
    </row>
    <row r="139" spans="2:10" ht="11.25" customHeight="1" thickBot="1" x14ac:dyDescent="0.25">
      <c r="B139" s="125"/>
      <c r="C139" s="125"/>
      <c r="D139" s="125"/>
      <c r="E139" s="125"/>
      <c r="F139" s="125"/>
      <c r="G139" s="125"/>
      <c r="H139" s="125"/>
      <c r="I139" s="126"/>
      <c r="J139" s="126"/>
    </row>
    <row r="140" spans="2:10" ht="22.5" customHeight="1" x14ac:dyDescent="0.2">
      <c r="B140" s="305" t="str">
        <f>Tool!C83</f>
        <v>4.1. Sourcing</v>
      </c>
      <c r="C140" s="306"/>
      <c r="D140" s="306"/>
      <c r="E140" s="306"/>
      <c r="F140" s="306"/>
      <c r="G140" s="306"/>
      <c r="H140" s="306"/>
      <c r="I140" s="306"/>
      <c r="J140" s="307"/>
    </row>
    <row r="141" spans="2:10" ht="52.5" customHeight="1" x14ac:dyDescent="0.2">
      <c r="B141" s="207" t="str">
        <f>Tool!C84</f>
        <v>Availability of skilled resources to manage PKI. Processes and procedures to maintain the required resources in time, monitoring of the skills.</v>
      </c>
      <c r="C141" s="208"/>
      <c r="D141" s="208"/>
      <c r="E141" s="208"/>
      <c r="F141" s="208"/>
      <c r="G141" s="208"/>
      <c r="H141" s="208"/>
      <c r="I141" s="208"/>
      <c r="J141" s="209"/>
    </row>
    <row r="142" spans="2:10" x14ac:dyDescent="0.2">
      <c r="B142" s="44" t="s">
        <v>141</v>
      </c>
      <c r="C142" s="102"/>
      <c r="D142" s="103">
        <f>Tool!C85</f>
        <v>1</v>
      </c>
      <c r="E142" s="101">
        <f>IF(D142&gt;5,0,D142)</f>
        <v>1</v>
      </c>
      <c r="F142" s="101" t="str">
        <f>IF(E142=0,0,VLOOKUP(B140,Source!$S$4:$T$19,2,0))</f>
        <v>4</v>
      </c>
      <c r="G142" s="101">
        <f>E142*F142</f>
        <v>4</v>
      </c>
      <c r="H142" s="101">
        <f>IF(D142=6,1,0)</f>
        <v>0</v>
      </c>
      <c r="I142" s="99"/>
      <c r="J142" s="100"/>
    </row>
    <row r="143" spans="2:10" ht="60" customHeight="1" thickBot="1" x14ac:dyDescent="0.25">
      <c r="B143" s="295" t="str">
        <f>IF(D142=0,Source!$C$86,VLOOKUP(D142,Source!$B$81:$C$87,2,0))</f>
        <v>Initial</v>
      </c>
      <c r="C143" s="296"/>
      <c r="D143" s="297" t="str">
        <f>IF(OR(D142=0,D142=6,D142=7),VLOOKUP(D142,Source!$B$81:$D$88,3,0),VLOOKUP(_xlfn.CONCAT(B140,"-",D142),Source!$B$4:$D$78,3,0))</f>
        <v>The resources needed for the PKI are not defined and documented. There is a risk of unavailable resources causing the PKI to be unavailable.</v>
      </c>
      <c r="E143" s="297"/>
      <c r="F143" s="297"/>
      <c r="G143" s="297"/>
      <c r="H143" s="297"/>
      <c r="I143" s="297"/>
      <c r="J143" s="298"/>
    </row>
    <row r="144" spans="2:10" ht="11.25" customHeight="1" thickBot="1" x14ac:dyDescent="0.25"/>
    <row r="145" spans="2:10" ht="22.5" customHeight="1" x14ac:dyDescent="0.2">
      <c r="B145" s="305" t="str">
        <f>Tool!G83</f>
        <v>4.2. Knowledge and Training</v>
      </c>
      <c r="C145" s="306"/>
      <c r="D145" s="306"/>
      <c r="E145" s="306"/>
      <c r="F145" s="306"/>
      <c r="G145" s="306"/>
      <c r="H145" s="306"/>
      <c r="I145" s="306"/>
      <c r="J145" s="307"/>
    </row>
    <row r="146" spans="2:10" ht="52.5" customHeight="1" x14ac:dyDescent="0.2">
      <c r="B146" s="207" t="str">
        <f>Tool!G84</f>
        <v>Education of people and continuously gathering required knowledge and skills to manage PKI. Training plans and improvement.</v>
      </c>
      <c r="C146" s="208"/>
      <c r="D146" s="208"/>
      <c r="E146" s="208"/>
      <c r="F146" s="208"/>
      <c r="G146" s="208"/>
      <c r="H146" s="208"/>
      <c r="I146" s="208"/>
      <c r="J146" s="209"/>
    </row>
    <row r="147" spans="2:10" x14ac:dyDescent="0.2">
      <c r="B147" s="44" t="s">
        <v>141</v>
      </c>
      <c r="C147" s="102"/>
      <c r="D147" s="103">
        <f>Tool!G85</f>
        <v>3</v>
      </c>
      <c r="E147" s="101">
        <f>IF(D147&gt;5,0,D147)</f>
        <v>3</v>
      </c>
      <c r="F147" s="101" t="str">
        <f>IF(E147=0,0,VLOOKUP(B145,Source!$S$4:$T$19,2,0))</f>
        <v>3</v>
      </c>
      <c r="G147" s="101">
        <f>E147*F147</f>
        <v>9</v>
      </c>
      <c r="H147" s="101">
        <f>IF(D147=6,1,0)</f>
        <v>0</v>
      </c>
      <c r="I147" s="99"/>
      <c r="J147" s="100"/>
    </row>
    <row r="148" spans="2:10" ht="60" customHeight="1" thickBot="1" x14ac:dyDescent="0.25">
      <c r="B148" s="295" t="str">
        <f>IF(D147=0,Source!$C$86,VLOOKUP(D147,Source!$B$81:$C$87,2,0))</f>
        <v>Advanced</v>
      </c>
      <c r="C148" s="296"/>
      <c r="D148" s="297" t="str">
        <f>IF(OR(D147=0,D147=6,D147=7),VLOOKUP(D147,Source!$B$81:$D$88,3,0),VLOOKUP(_xlfn.CONCAT(B145,"-",D147),Source!$B$4:$D$78,3,0))</f>
        <v>Training plan is defined and integrated in the organization. PKI personnel are aware of the training plan and their responsibilities.</v>
      </c>
      <c r="E148" s="297"/>
      <c r="F148" s="297"/>
      <c r="G148" s="297"/>
      <c r="H148" s="297"/>
      <c r="I148" s="297"/>
      <c r="J148" s="298"/>
    </row>
    <row r="149" spans="2:10" ht="11.25" customHeight="1" thickBot="1" x14ac:dyDescent="0.25"/>
    <row r="150" spans="2:10" ht="22.5" customHeight="1" x14ac:dyDescent="0.2">
      <c r="B150" s="305" t="str">
        <f>Tool!C93</f>
        <v>4.3. Awareness</v>
      </c>
      <c r="C150" s="306"/>
      <c r="D150" s="306"/>
      <c r="E150" s="306"/>
      <c r="F150" s="306"/>
      <c r="G150" s="306"/>
      <c r="H150" s="306"/>
      <c r="I150" s="306"/>
      <c r="J150" s="307"/>
    </row>
    <row r="151" spans="2:10" ht="52.5" customHeight="1" x14ac:dyDescent="0.2">
      <c r="B151" s="207" t="str">
        <f>Tool!C94</f>
        <v>Providing awareness about the PKI in the organization and its purpose. Awareness how to apply the PKI in a trusted and secure way.</v>
      </c>
      <c r="C151" s="208"/>
      <c r="D151" s="208"/>
      <c r="E151" s="208"/>
      <c r="F151" s="208"/>
      <c r="G151" s="208"/>
      <c r="H151" s="208"/>
      <c r="I151" s="208"/>
      <c r="J151" s="209"/>
    </row>
    <row r="152" spans="2:10" x14ac:dyDescent="0.2">
      <c r="B152" s="44" t="s">
        <v>141</v>
      </c>
      <c r="C152" s="102"/>
      <c r="D152" s="103">
        <f>Tool!C95</f>
        <v>1</v>
      </c>
      <c r="E152" s="101">
        <f>IF(D152&gt;5,0,D152)</f>
        <v>1</v>
      </c>
      <c r="F152" s="101" t="str">
        <f>IF(E152=0,0,VLOOKUP(B150,Source!$S$4:$T$19,2,0))</f>
        <v>3</v>
      </c>
      <c r="G152" s="101">
        <f>E152*F152</f>
        <v>3</v>
      </c>
      <c r="H152" s="101">
        <f>IF(D152=6,1,0)</f>
        <v>0</v>
      </c>
      <c r="I152" s="99"/>
      <c r="J152" s="100"/>
    </row>
    <row r="153" spans="2:10" ht="60" customHeight="1" thickBot="1" x14ac:dyDescent="0.25">
      <c r="B153" s="295" t="str">
        <f>IF(D152=0,Source!$C$86,VLOOKUP(D152,Source!$B$81:$C$87,2,0))</f>
        <v>Initial</v>
      </c>
      <c r="C153" s="296"/>
      <c r="D153" s="297" t="str">
        <f>IF(OR(D152=0,D152=6,D152=7),VLOOKUP(D152,Source!$B$81:$D$88,3,0),VLOOKUP(_xlfn.CONCAT(B150,"-",D152),Source!$B$4:$D$78,3,0))</f>
        <v>No awareness is provided. No program is established.</v>
      </c>
      <c r="E153" s="297"/>
      <c r="F153" s="297"/>
      <c r="G153" s="297"/>
      <c r="H153" s="297"/>
      <c r="I153" s="297"/>
      <c r="J153" s="298"/>
    </row>
  </sheetData>
  <sheetProtection sheet="1" objects="1" scenarios="1"/>
  <mergeCells count="97">
    <mergeCell ref="B104:C104"/>
    <mergeCell ref="D104:J104"/>
    <mergeCell ref="B107:E108"/>
    <mergeCell ref="B118:J118"/>
    <mergeCell ref="B119:J119"/>
    <mergeCell ref="E110:G111"/>
    <mergeCell ref="E109:G109"/>
    <mergeCell ref="B113:J113"/>
    <mergeCell ref="B114:J114"/>
    <mergeCell ref="B116:C116"/>
    <mergeCell ref="D116:J116"/>
    <mergeCell ref="B121:C121"/>
    <mergeCell ref="D77:J77"/>
    <mergeCell ref="B65:J65"/>
    <mergeCell ref="B67:C67"/>
    <mergeCell ref="D67:J67"/>
    <mergeCell ref="B69:J69"/>
    <mergeCell ref="B70:J70"/>
    <mergeCell ref="B72:C72"/>
    <mergeCell ref="D72:J72"/>
    <mergeCell ref="B75:J75"/>
    <mergeCell ref="B77:C77"/>
    <mergeCell ref="B53:E54"/>
    <mergeCell ref="B62:C62"/>
    <mergeCell ref="D62:J62"/>
    <mergeCell ref="I53:J54"/>
    <mergeCell ref="B74:J74"/>
    <mergeCell ref="E56:G57"/>
    <mergeCell ref="E55:G55"/>
    <mergeCell ref="B64:J64"/>
    <mergeCell ref="B60:J60"/>
    <mergeCell ref="B59:J59"/>
    <mergeCell ref="B99:C99"/>
    <mergeCell ref="D99:J99"/>
    <mergeCell ref="B101:J101"/>
    <mergeCell ref="B102:J102"/>
    <mergeCell ref="B91:J91"/>
    <mergeCell ref="B92:J92"/>
    <mergeCell ref="B94:C94"/>
    <mergeCell ref="D94:J94"/>
    <mergeCell ref="B96:J96"/>
    <mergeCell ref="B97:J97"/>
    <mergeCell ref="B80:E81"/>
    <mergeCell ref="I80:J81"/>
    <mergeCell ref="B86:J86"/>
    <mergeCell ref="B87:J87"/>
    <mergeCell ref="B89:C89"/>
    <mergeCell ref="D89:J89"/>
    <mergeCell ref="E83:G84"/>
    <mergeCell ref="E82:G82"/>
    <mergeCell ref="D143:J143"/>
    <mergeCell ref="B145:J145"/>
    <mergeCell ref="D121:J121"/>
    <mergeCell ref="B123:J123"/>
    <mergeCell ref="B131:C131"/>
    <mergeCell ref="D131:J131"/>
    <mergeCell ref="B134:E135"/>
    <mergeCell ref="I134:J135"/>
    <mergeCell ref="B124:J124"/>
    <mergeCell ref="B126:C126"/>
    <mergeCell ref="D126:J126"/>
    <mergeCell ref="B128:J128"/>
    <mergeCell ref="B129:J129"/>
    <mergeCell ref="E137:G138"/>
    <mergeCell ref="E136:G136"/>
    <mergeCell ref="B2:J3"/>
    <mergeCell ref="C4:I5"/>
    <mergeCell ref="E8:G10"/>
    <mergeCell ref="B7:E7"/>
    <mergeCell ref="B153:C153"/>
    <mergeCell ref="D153:J153"/>
    <mergeCell ref="H109:J109"/>
    <mergeCell ref="I110:J111"/>
    <mergeCell ref="B146:J146"/>
    <mergeCell ref="B148:C148"/>
    <mergeCell ref="D148:J148"/>
    <mergeCell ref="B150:J150"/>
    <mergeCell ref="B151:J151"/>
    <mergeCell ref="B140:J140"/>
    <mergeCell ref="B141:J141"/>
    <mergeCell ref="B143:C143"/>
    <mergeCell ref="B13:C13"/>
    <mergeCell ref="I16:J17"/>
    <mergeCell ref="G16:H17"/>
    <mergeCell ref="E16:F17"/>
    <mergeCell ref="C16:D17"/>
    <mergeCell ref="I14:J15"/>
    <mergeCell ref="G14:H15"/>
    <mergeCell ref="E14:F15"/>
    <mergeCell ref="C14:D15"/>
    <mergeCell ref="B16:B17"/>
    <mergeCell ref="B14:B15"/>
    <mergeCell ref="C18:D19"/>
    <mergeCell ref="E18:F19"/>
    <mergeCell ref="G18:H19"/>
    <mergeCell ref="I18:J19"/>
    <mergeCell ref="B18:B21"/>
  </mergeCells>
  <conditionalFormatting sqref="B59 B64 B69 B74 B86 B91 B96 B101 B113 B118 B123 B128 B140 B145 B150">
    <cfRule type="expression" dxfId="26" priority="31">
      <formula>$D61=6</formula>
    </cfRule>
  </conditionalFormatting>
  <conditionalFormatting sqref="B60 B65 B70 B75 B87 B92 B97 B102 B114 B119 B124 B129 B141 B146 B151">
    <cfRule type="expression" dxfId="25" priority="30">
      <formula>$D61=6</formula>
    </cfRule>
  </conditionalFormatting>
  <conditionalFormatting sqref="C20">
    <cfRule type="expression" dxfId="14" priority="25">
      <formula>$H$61=1</formula>
    </cfRule>
  </conditionalFormatting>
  <conditionalFormatting sqref="C21">
    <cfRule type="expression" dxfId="13" priority="23">
      <formula>$H$71=1</formula>
    </cfRule>
  </conditionalFormatting>
  <conditionalFormatting sqref="D20">
    <cfRule type="expression" dxfId="12" priority="24">
      <formula>$H$66=1</formula>
    </cfRule>
  </conditionalFormatting>
  <conditionalFormatting sqref="D21">
    <cfRule type="expression" dxfId="11" priority="22">
      <formula>$H$76=1</formula>
    </cfRule>
  </conditionalFormatting>
  <conditionalFormatting sqref="E20">
    <cfRule type="expression" dxfId="10" priority="21">
      <formula>$H$88=1</formula>
    </cfRule>
  </conditionalFormatting>
  <conditionalFormatting sqref="E21">
    <cfRule type="expression" dxfId="9" priority="19">
      <formula>$H$98=1</formula>
    </cfRule>
  </conditionalFormatting>
  <conditionalFormatting sqref="F20">
    <cfRule type="expression" dxfId="8" priority="20">
      <formula>$H$93=1</formula>
    </cfRule>
  </conditionalFormatting>
  <conditionalFormatting sqref="F21">
    <cfRule type="expression" dxfId="7" priority="18">
      <formula>$H$103=1</formula>
    </cfRule>
  </conditionalFormatting>
  <conditionalFormatting sqref="G20">
    <cfRule type="expression" dxfId="6" priority="17">
      <formula>$H$115=1</formula>
    </cfRule>
  </conditionalFormatting>
  <conditionalFormatting sqref="G21">
    <cfRule type="expression" dxfId="5" priority="15">
      <formula>$H$125=1</formula>
    </cfRule>
  </conditionalFormatting>
  <conditionalFormatting sqref="H20">
    <cfRule type="expression" dxfId="4" priority="16">
      <formula>$H$120=1</formula>
    </cfRule>
  </conditionalFormatting>
  <conditionalFormatting sqref="H21">
    <cfRule type="expression" dxfId="3" priority="14">
      <formula>$H$130=1</formula>
    </cfRule>
  </conditionalFormatting>
  <conditionalFormatting sqref="I20">
    <cfRule type="expression" dxfId="2" priority="13">
      <formula>$H$142=1</formula>
    </cfRule>
  </conditionalFormatting>
  <conditionalFormatting sqref="I21">
    <cfRule type="expression" dxfId="1" priority="11">
      <formula>$H$152=1</formula>
    </cfRule>
  </conditionalFormatting>
  <conditionalFormatting sqref="J20">
    <cfRule type="expression" dxfId="0" priority="12">
      <formula>$H$147=1</formula>
    </cfRule>
  </conditionalFormatting>
  <pageMargins left="0.66666666666666663" right="0.7" top="0.78740157499999996" bottom="0.78740157499999996" header="0.3" footer="0.3"/>
  <pageSetup paperSize="9" orientation="portrait" verticalDpi="0" r:id="rId1"/>
  <drawing r:id="rId2"/>
  <extLst>
    <ext xmlns:x14="http://schemas.microsoft.com/office/spreadsheetml/2009/9/main" uri="{78C0D931-6437-407d-A8EE-F0AAD7539E65}">
      <x14:conditionalFormattings>
        <x14:conditionalFormatting xmlns:xm="http://schemas.microsoft.com/office/excel/2006/main">
          <x14:cfRule type="expression" priority="1" id="{17EE9E0C-15BC-455A-80EF-BC0DA2184E02}">
            <xm:f>$E$8=Source!$C$85</xm:f>
            <x14:dxf>
              <font>
                <color theme="0" tint="-4.9989318521683403E-2"/>
              </font>
              <fill>
                <patternFill>
                  <bgColor theme="9" tint="-0.24994659260841701"/>
                </patternFill>
              </fill>
            </x14:dxf>
          </x14:cfRule>
          <x14:cfRule type="expression" priority="5" id="{5F92F291-7BAA-4C85-AB22-F21ECEA94EE5}">
            <xm:f>$E$8=Source!$C$81</xm:f>
            <x14:dxf>
              <font>
                <color theme="0" tint="-4.9989318521683403E-2"/>
              </font>
              <fill>
                <patternFill>
                  <bgColor rgb="FFC00000"/>
                </patternFill>
              </fill>
            </x14:dxf>
          </x14:cfRule>
          <x14:cfRule type="expression" priority="2" id="{4AA4E772-4E9F-40B3-8754-6A029619D5A9}">
            <xm:f>$E$8=Source!$C$84</xm:f>
            <x14:dxf>
              <font>
                <color theme="0" tint="-4.9989318521683403E-2"/>
              </font>
              <fill>
                <patternFill>
                  <bgColor theme="4" tint="-0.24994659260841701"/>
                </patternFill>
              </fill>
            </x14:dxf>
          </x14:cfRule>
          <x14:cfRule type="expression" priority="3" id="{1B55844F-F494-4F3C-A279-8486D29A134A}">
            <xm:f>$E$8=Source!$C$83</xm:f>
            <x14:dxf>
              <font>
                <color theme="0" tint="-4.9989318521683403E-2"/>
              </font>
              <fill>
                <patternFill>
                  <bgColor theme="7" tint="-0.24994659260841701"/>
                </patternFill>
              </fill>
            </x14:dxf>
          </x14:cfRule>
          <x14:cfRule type="expression" priority="4" id="{82734C60-1E77-4AC3-A852-6F3FAF27DACA}">
            <xm:f>$E$8=Source!$C$82</xm:f>
            <x14:dxf>
              <font>
                <color theme="0" tint="-4.9989318521683403E-2"/>
              </font>
              <fill>
                <patternFill>
                  <bgColor theme="5" tint="-0.24994659260841701"/>
                </patternFill>
              </fill>
            </x14:dxf>
          </x14:cfRule>
          <xm:sqref>B7:J7 B11:J11</xm:sqref>
        </x14:conditionalFormatting>
        <x14:conditionalFormatting xmlns:xm="http://schemas.microsoft.com/office/excel/2006/main">
          <x14:cfRule type="expression" priority="6" id="{93A1175B-000B-4E00-B731-DC65979E9BB2}">
            <xm:f>$E$8=Source!$C$85</xm:f>
            <x14:dxf>
              <fill>
                <patternFill>
                  <bgColor theme="9" tint="0.79998168889431442"/>
                </patternFill>
              </fill>
            </x14:dxf>
          </x14:cfRule>
          <x14:cfRule type="expression" priority="7" id="{9C99B7D1-FC25-4DB7-8804-02B1F655E80B}">
            <xm:f>$E$8=Source!$C$84</xm:f>
            <x14:dxf>
              <fill>
                <patternFill>
                  <bgColor theme="4" tint="0.79998168889431442"/>
                </patternFill>
              </fill>
            </x14:dxf>
          </x14:cfRule>
          <x14:cfRule type="expression" priority="8" id="{6E0946D8-71A2-4AD0-975C-E7688B9BAD94}">
            <xm:f>$E$8=Source!$C$83</xm:f>
            <x14:dxf>
              <fill>
                <patternFill>
                  <bgColor theme="7" tint="0.79998168889431442"/>
                </patternFill>
              </fill>
            </x14:dxf>
          </x14:cfRule>
          <x14:cfRule type="expression" priority="9" id="{721EE268-48A0-47AA-85CA-0AE423A466FC}">
            <xm:f>$E$8=Source!$C$82</xm:f>
            <x14:dxf>
              <fill>
                <patternFill>
                  <bgColor theme="5" tint="0.79998168889431442"/>
                </patternFill>
              </fill>
            </x14:dxf>
          </x14:cfRule>
          <x14:cfRule type="expression" priority="10" id="{10C15B60-FDAA-4B1E-9127-2A9516E361A3}">
            <xm:f>$E$8=Source!$C$81</xm:f>
            <x14:dxf>
              <fill>
                <patternFill>
                  <bgColor rgb="FFFFE7E7"/>
                </patternFill>
              </fill>
            </x14:dxf>
          </x14:cfRule>
          <xm:sqref>B8:J10</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3F9822-DDEC-4625-86C3-44E87A4E61BF}">
  <dimension ref="A2:T88"/>
  <sheetViews>
    <sheetView workbookViewId="0">
      <selection activeCell="B90" sqref="B90"/>
    </sheetView>
  </sheetViews>
  <sheetFormatPr baseColWidth="10" defaultColWidth="8.83203125" defaultRowHeight="15" x14ac:dyDescent="0.2"/>
  <cols>
    <col min="2" max="2" width="35.6640625" style="3" bestFit="1" customWidth="1"/>
    <col min="3" max="3" width="53.83203125" style="1" customWidth="1"/>
    <col min="4" max="4" width="75.1640625" style="1" customWidth="1"/>
    <col min="19" max="19" width="34" bestFit="1" customWidth="1"/>
    <col min="20" max="20" width="11.1640625" customWidth="1"/>
  </cols>
  <sheetData>
    <row r="2" spans="1:20" ht="16" x14ac:dyDescent="0.2">
      <c r="D2" s="1" t="s">
        <v>55</v>
      </c>
    </row>
    <row r="3" spans="1:20" ht="17" thickBot="1" x14ac:dyDescent="0.25">
      <c r="B3" s="24" t="s">
        <v>71</v>
      </c>
      <c r="C3" s="25" t="s">
        <v>72</v>
      </c>
      <c r="D3" s="25" t="s">
        <v>73</v>
      </c>
    </row>
    <row r="4" spans="1:20" ht="15" customHeight="1" x14ac:dyDescent="0.2">
      <c r="A4" s="2"/>
      <c r="B4" s="4" t="str">
        <f>_xlfn.CONCAT(Tool!$C$11,"-",Tool!D15)</f>
        <v>1.1. Strategy and vision-1</v>
      </c>
      <c r="C4" s="5" t="s">
        <v>61</v>
      </c>
      <c r="D4" s="6" t="str">
        <f t="shared" ref="D4:D8" si="0">IF(C4="",_xlfn.CONCAT(B4,": ",$D$2),TRIM(_xlfn.TEXTBEFORE(_xlfn.TEXTAFTER(C4,"|",2),"|")))</f>
        <v>There are no leadership responsibilities and vision defined. The design is managed ad-hoc.</v>
      </c>
      <c r="F4" t="s">
        <v>95</v>
      </c>
      <c r="G4" s="26" t="s">
        <v>94</v>
      </c>
      <c r="N4" t="s">
        <v>49</v>
      </c>
      <c r="O4" t="s">
        <v>140</v>
      </c>
      <c r="P4" t="s">
        <v>155</v>
      </c>
      <c r="S4" s="88" t="s">
        <v>156</v>
      </c>
    </row>
    <row r="5" spans="1:20" ht="15" customHeight="1" x14ac:dyDescent="0.2">
      <c r="A5" s="2"/>
      <c r="B5" s="7" t="str">
        <f>_xlfn.CONCAT(Tool!$C$11,"-",Tool!D16)</f>
        <v>1.1. Strategy and vision-2</v>
      </c>
      <c r="C5" s="8" t="s">
        <v>62</v>
      </c>
      <c r="D5" s="9" t="str">
        <f t="shared" si="0"/>
        <v>Basic vision has been developed but not followed. The scope and business drivers are not fully documented and understood.</v>
      </c>
      <c r="F5" t="s">
        <v>96</v>
      </c>
      <c r="N5" t="s">
        <v>31</v>
      </c>
      <c r="O5">
        <f>Tool!C13</f>
        <v>6</v>
      </c>
      <c r="P5">
        <f t="shared" ref="P5:P19" si="1">IF(OR(O5=6,O5=7),0,O5)</f>
        <v>0</v>
      </c>
      <c r="S5" t="s">
        <v>0</v>
      </c>
      <c r="T5" s="98" t="s">
        <v>157</v>
      </c>
    </row>
    <row r="6" spans="1:20" ht="15" customHeight="1" x14ac:dyDescent="0.2">
      <c r="A6" s="2"/>
      <c r="B6" s="7" t="str">
        <f>_xlfn.CONCAT(Tool!$C$11,"-",Tool!D17)</f>
        <v>1.1. Strategy and vision-3</v>
      </c>
      <c r="C6" s="8" t="s">
        <v>63</v>
      </c>
      <c r="D6" s="9" t="str">
        <f t="shared" si="0"/>
        <v>There is a responsible sponsor of the PKI. Strategy has been defined and approved.</v>
      </c>
      <c r="F6" t="s">
        <v>97</v>
      </c>
      <c r="N6" t="s">
        <v>32</v>
      </c>
      <c r="O6">
        <f>Tool!G13</f>
        <v>3</v>
      </c>
      <c r="P6">
        <f t="shared" si="1"/>
        <v>3</v>
      </c>
      <c r="S6" t="s">
        <v>2</v>
      </c>
      <c r="T6" s="98" t="s">
        <v>158</v>
      </c>
    </row>
    <row r="7" spans="1:20" ht="15" customHeight="1" x14ac:dyDescent="0.2">
      <c r="A7" s="2"/>
      <c r="B7" s="7" t="str">
        <f>_xlfn.CONCAT(Tool!$C$11,"-",Tool!D18)</f>
        <v>1.1. Strategy and vision-4</v>
      </c>
      <c r="C7" s="8" t="s">
        <v>64</v>
      </c>
      <c r="D7" s="9" t="str">
        <f t="shared" si="0"/>
        <v>Strategy and vision are followed and regularly measured to improve. The scope, business drivers, and design are documented and reviewed regularly.</v>
      </c>
      <c r="F7" t="s">
        <v>98</v>
      </c>
      <c r="N7" s="28" t="s">
        <v>33</v>
      </c>
      <c r="O7" s="28">
        <f>Tool!C23</f>
        <v>4</v>
      </c>
      <c r="P7">
        <f t="shared" si="1"/>
        <v>4</v>
      </c>
      <c r="S7" t="s">
        <v>4</v>
      </c>
      <c r="T7" s="98" t="s">
        <v>159</v>
      </c>
    </row>
    <row r="8" spans="1:20" ht="15" customHeight="1" thickBot="1" x14ac:dyDescent="0.25">
      <c r="A8" s="2"/>
      <c r="B8" s="10" t="str">
        <f>_xlfn.CONCAT(Tool!$C$11,"-",Tool!D19)</f>
        <v>1.1. Strategy and vision-5</v>
      </c>
      <c r="C8" s="11" t="s">
        <v>65</v>
      </c>
      <c r="D8" s="12" t="str">
        <f t="shared" si="0"/>
        <v>Strategy and vision are fully in line with the organizational strategy and helps business to achieve future development through continuous improvement.</v>
      </c>
      <c r="F8" t="s">
        <v>104</v>
      </c>
      <c r="N8" t="s">
        <v>34</v>
      </c>
      <c r="O8">
        <f>Tool!G23</f>
        <v>5</v>
      </c>
      <c r="P8">
        <f t="shared" si="1"/>
        <v>5</v>
      </c>
      <c r="S8" t="s">
        <v>6</v>
      </c>
      <c r="T8" s="98" t="s">
        <v>160</v>
      </c>
    </row>
    <row r="9" spans="1:20" ht="15" customHeight="1" x14ac:dyDescent="0.2">
      <c r="B9" s="4" t="str">
        <f>_xlfn.CONCAT(Tool!$G$11,"-",Tool!D15)</f>
        <v>1.2. Policies and documentation-1</v>
      </c>
      <c r="C9" s="5" t="s">
        <v>66</v>
      </c>
      <c r="D9" s="6" t="str">
        <f>IF(C9="",_xlfn.CONCAT(B9,": ",$D$2),TRIM(_xlfn.TEXTBEFORE(_xlfn.TEXTAFTER(C9,"|",2),"|")))</f>
        <v>There are no or limited policies and documentation.</v>
      </c>
      <c r="F9" t="s">
        <v>105</v>
      </c>
      <c r="N9" t="s">
        <v>36</v>
      </c>
      <c r="O9">
        <f>Tool!C37</f>
        <v>4</v>
      </c>
      <c r="P9">
        <f t="shared" si="1"/>
        <v>4</v>
      </c>
      <c r="S9" t="s">
        <v>8</v>
      </c>
      <c r="T9" s="98" t="s">
        <v>158</v>
      </c>
    </row>
    <row r="10" spans="1:20" ht="15" customHeight="1" x14ac:dyDescent="0.2">
      <c r="B10" s="7" t="str">
        <f>_xlfn.CONCAT(Tool!$G$11,"-",Tool!D16)</f>
        <v>1.2. Policies and documentation-2</v>
      </c>
      <c r="C10" s="8" t="s">
        <v>67</v>
      </c>
      <c r="D10" s="9" t="str">
        <f t="shared" ref="D10:D74" si="2">IF(C10="",_xlfn.CONCAT(B10,": ",$D$2),TRIM(_xlfn.TEXTBEFORE(_xlfn.TEXTAFTER(C10,"|",2),"|")))</f>
        <v>The scope of policies is defined. Documented policies are not in the full scope and are not fully implemented and followed.</v>
      </c>
      <c r="N10" t="s">
        <v>37</v>
      </c>
      <c r="O10">
        <f>Tool!G37</f>
        <v>4</v>
      </c>
      <c r="P10">
        <f t="shared" si="1"/>
        <v>4</v>
      </c>
      <c r="S10" t="s">
        <v>10</v>
      </c>
      <c r="T10" s="98" t="s">
        <v>158</v>
      </c>
    </row>
    <row r="11" spans="1:20" ht="15" customHeight="1" x14ac:dyDescent="0.2">
      <c r="B11" s="7" t="str">
        <f>_xlfn.CONCAT(Tool!$G$11,"-",Tool!D17)</f>
        <v>1.2. Policies and documentation-3</v>
      </c>
      <c r="C11" s="8" t="s">
        <v>68</v>
      </c>
      <c r="D11" s="9" t="str">
        <f t="shared" si="2"/>
        <v>Documentation and policies are in the full scope implemented, including CP and CPS.</v>
      </c>
      <c r="F11" t="s">
        <v>106</v>
      </c>
      <c r="N11" t="s">
        <v>38</v>
      </c>
      <c r="O11">
        <f>Tool!C47</f>
        <v>1</v>
      </c>
      <c r="P11">
        <f t="shared" si="1"/>
        <v>1</v>
      </c>
      <c r="S11" t="s">
        <v>12</v>
      </c>
      <c r="T11" s="98" t="s">
        <v>159</v>
      </c>
    </row>
    <row r="12" spans="1:20" ht="15" customHeight="1" x14ac:dyDescent="0.2">
      <c r="B12" s="7" t="str">
        <f>_xlfn.CONCAT(Tool!$G$11,"-",Tool!D18)</f>
        <v>1.2. Policies and documentation-4</v>
      </c>
      <c r="C12" s="8" t="s">
        <v>69</v>
      </c>
      <c r="D12" s="9" t="str">
        <f t="shared" si="2"/>
        <v>Disclosure of information contains all relevant policies and documentation. CP and CPS are published and available. There is a documentation management in place that covers the policies and documentation.</v>
      </c>
      <c r="F12" t="s">
        <v>107</v>
      </c>
      <c r="N12" t="s">
        <v>39</v>
      </c>
      <c r="O12">
        <f>Tool!G47</f>
        <v>1</v>
      </c>
      <c r="P12">
        <f t="shared" si="1"/>
        <v>1</v>
      </c>
      <c r="S12" t="s">
        <v>14</v>
      </c>
      <c r="T12" s="98" t="s">
        <v>160</v>
      </c>
    </row>
    <row r="13" spans="1:20" ht="15" customHeight="1" thickBot="1" x14ac:dyDescent="0.25">
      <c r="B13" s="10" t="str">
        <f>_xlfn.CONCAT(Tool!$G$11,"-",Tool!D19)</f>
        <v>1.2. Policies and documentation-5</v>
      </c>
      <c r="C13" s="11" t="s">
        <v>70</v>
      </c>
      <c r="D13" s="12" t="str">
        <f t="shared" si="2"/>
        <v>Policies are periodically reviewed and updated according to the changes in the PKI and its environment, and organizational strategy and goals. Policies are followed and enforced, communicated and understood.</v>
      </c>
      <c r="N13" t="s">
        <v>41</v>
      </c>
      <c r="O13">
        <f>Tool!C61</f>
        <v>1</v>
      </c>
      <c r="P13">
        <f t="shared" si="1"/>
        <v>1</v>
      </c>
      <c r="S13" t="s">
        <v>16</v>
      </c>
      <c r="T13" s="98" t="s">
        <v>158</v>
      </c>
    </row>
    <row r="14" spans="1:20" ht="15" customHeight="1" x14ac:dyDescent="0.2">
      <c r="B14" s="4" t="str">
        <f>_xlfn.CONCAT(Tool!$C$21,"-",Tool!D15)</f>
        <v>1.3. Compliance-1</v>
      </c>
      <c r="C14" s="5" t="s">
        <v>74</v>
      </c>
      <c r="D14" s="6" t="str">
        <f t="shared" si="2"/>
        <v>There is no compliance program in place. The organization is not aware of the relevant laws, regulations, and standards, and is exposed to significant risks.</v>
      </c>
      <c r="N14" t="s">
        <v>42</v>
      </c>
      <c r="O14">
        <f>Tool!G61</f>
        <v>1</v>
      </c>
      <c r="P14">
        <f t="shared" si="1"/>
        <v>1</v>
      </c>
      <c r="S14" t="s">
        <v>18</v>
      </c>
      <c r="T14" s="98" t="s">
        <v>159</v>
      </c>
    </row>
    <row r="15" spans="1:20" ht="15" customHeight="1" x14ac:dyDescent="0.2">
      <c r="B15" s="7" t="str">
        <f>_xlfn.CONCAT(Tool!$C$21,"-",Tool!D16)</f>
        <v>1.3. Compliance-2</v>
      </c>
      <c r="C15" s="8" t="s">
        <v>75</v>
      </c>
      <c r="D15" s="9" t="str">
        <f t="shared" si="2"/>
        <v>The compliance responsibility is established and assigned. The organization is aware of the relevant laws, regulations, and standards that should be followed.</v>
      </c>
      <c r="N15" s="28" t="s">
        <v>43</v>
      </c>
      <c r="O15" s="28">
        <f>Tool!C71</f>
        <v>1</v>
      </c>
      <c r="P15">
        <f t="shared" si="1"/>
        <v>1</v>
      </c>
      <c r="S15" t="s">
        <v>20</v>
      </c>
      <c r="T15" s="98" t="s">
        <v>159</v>
      </c>
    </row>
    <row r="16" spans="1:20" ht="15" customHeight="1" x14ac:dyDescent="0.2">
      <c r="B16" s="7" t="str">
        <f>_xlfn.CONCAT(Tool!$C$21,"-",Tool!D17)</f>
        <v>1.3. Compliance-3</v>
      </c>
      <c r="C16" s="8" t="s">
        <v>76</v>
      </c>
      <c r="D16" s="9" t="str">
        <f t="shared" si="2"/>
        <v>Compliance policy is defined, implemented, and communicated. Compliance program is established.</v>
      </c>
      <c r="N16" t="s">
        <v>44</v>
      </c>
      <c r="O16">
        <f>Tool!G71</f>
        <v>1</v>
      </c>
      <c r="P16">
        <f t="shared" si="1"/>
        <v>1</v>
      </c>
      <c r="S16" t="s">
        <v>22</v>
      </c>
      <c r="T16" s="98" t="s">
        <v>159</v>
      </c>
    </row>
    <row r="17" spans="2:20" ht="15" customHeight="1" x14ac:dyDescent="0.2">
      <c r="B17" s="7" t="str">
        <f>_xlfn.CONCAT(Tool!$C$21,"-",Tool!D18)</f>
        <v>1.3. Compliance-4</v>
      </c>
      <c r="C17" s="8" t="s">
        <v>77</v>
      </c>
      <c r="D17" s="9" t="str">
        <f t="shared" si="2"/>
        <v>Compliance program and policy is established and maintained by responsible personnel. Procedures are in place and followed to ensure compliance with relevant laws, regulations, and standards.</v>
      </c>
      <c r="N17" t="s">
        <v>46</v>
      </c>
      <c r="O17">
        <f>Tool!C85</f>
        <v>1</v>
      </c>
      <c r="P17">
        <f t="shared" si="1"/>
        <v>1</v>
      </c>
      <c r="S17" t="s">
        <v>24</v>
      </c>
      <c r="T17" s="98" t="s">
        <v>158</v>
      </c>
    </row>
    <row r="18" spans="2:20" ht="15" customHeight="1" thickBot="1" x14ac:dyDescent="0.25">
      <c r="B18" s="10" t="str">
        <f>_xlfn.CONCAT(Tool!$C$21,"-",Tool!D19)</f>
        <v>1.3. Compliance-5</v>
      </c>
      <c r="C18" s="11" t="s">
        <v>78</v>
      </c>
      <c r="D18" s="12" t="str">
        <f t="shared" si="2"/>
        <v>Organization is aware of the relevant laws, regulations, and standards and is able to demonstrate compliance over the time. Compliance program is continuously maintained and improved.</v>
      </c>
      <c r="N18" t="s">
        <v>47</v>
      </c>
      <c r="O18">
        <f>Tool!G85</f>
        <v>3</v>
      </c>
      <c r="P18">
        <f t="shared" si="1"/>
        <v>3</v>
      </c>
      <c r="S18" t="s">
        <v>26</v>
      </c>
      <c r="T18" s="98" t="s">
        <v>160</v>
      </c>
    </row>
    <row r="19" spans="2:20" ht="16.5" customHeight="1" x14ac:dyDescent="0.2">
      <c r="B19" s="4" t="str">
        <f>_xlfn.CONCAT(Tool!$G$21,"-",Tool!D15)</f>
        <v>1.4. Processes and procedures-1</v>
      </c>
      <c r="C19" s="5" t="s">
        <v>79</v>
      </c>
      <c r="D19" s="6" t="str">
        <f t="shared" si="2"/>
        <v>Processes and procedures are not formally defined and documented. Ad-hoc reactions to the events.</v>
      </c>
      <c r="N19" t="s">
        <v>48</v>
      </c>
      <c r="O19">
        <f>Tool!C95</f>
        <v>1</v>
      </c>
      <c r="P19">
        <f t="shared" si="1"/>
        <v>1</v>
      </c>
      <c r="S19" t="s">
        <v>28</v>
      </c>
      <c r="T19" s="98" t="s">
        <v>160</v>
      </c>
    </row>
    <row r="20" spans="2:20" ht="16.5" customHeight="1" x14ac:dyDescent="0.2">
      <c r="B20" s="7" t="str">
        <f>_xlfn.CONCAT(Tool!$G$21,"-",Tool!D16)</f>
        <v>1.4. Processes and procedures-2</v>
      </c>
      <c r="C20" s="8" t="s">
        <v>80</v>
      </c>
      <c r="D20" s="9" t="str">
        <f t="shared" si="2"/>
        <v>Processes and procedures are formally defined and documented, but not in the full scope and fully implemented and followed.</v>
      </c>
    </row>
    <row r="21" spans="2:20" ht="48" x14ac:dyDescent="0.2">
      <c r="B21" s="7" t="str">
        <f>_xlfn.CONCAT(Tool!$G$21,"-",Tool!D17)</f>
        <v>1.4. Processes and procedures-3</v>
      </c>
      <c r="C21" s="8" t="s">
        <v>81</v>
      </c>
      <c r="D21" s="9" t="str">
        <f t="shared" si="2"/>
        <v>The scope of the processes and procedures covers entire PKI implementation and policies, and is documented and followed.</v>
      </c>
    </row>
    <row r="22" spans="2:20" ht="48" x14ac:dyDescent="0.2">
      <c r="B22" s="7" t="str">
        <f>_xlfn.CONCAT(Tool!$G$21,"-",Tool!D18)</f>
        <v>1.4. Processes and procedures-4</v>
      </c>
      <c r="C22" s="8" t="s">
        <v>82</v>
      </c>
      <c r="D22" s="9" t="str">
        <f t="shared" si="2"/>
        <v>The evidence from the processes and procedures is collected and maintained. Recurring activities are defined and executed by responsible roles.</v>
      </c>
    </row>
    <row r="23" spans="2:20" ht="49" thickBot="1" x14ac:dyDescent="0.25">
      <c r="B23" s="10" t="str">
        <f>_xlfn.CONCAT(Tool!$G$21,"-",Tool!D19)</f>
        <v>1.4. Processes and procedures-5</v>
      </c>
      <c r="C23" s="11" t="s">
        <v>83</v>
      </c>
      <c r="D23" s="12" t="str">
        <f t="shared" si="2"/>
        <v>The processes and procedures, that are aligned with policies and organizational goals, are reviewed and updated on a regular basis. Evidence is properly managed and controlled.</v>
      </c>
    </row>
    <row r="24" spans="2:20" ht="15" customHeight="1" x14ac:dyDescent="0.2">
      <c r="B24" s="13" t="str">
        <f>_xlfn.CONCAT(Tool!$C$35,"-",Tool!D15)</f>
        <v>2.1. Key Management-1</v>
      </c>
      <c r="C24" s="5" t="s">
        <v>84</v>
      </c>
      <c r="D24" s="6" t="str">
        <f t="shared" si="2"/>
        <v>No key management is defined. There are no key management responsibilities defined and assigned.</v>
      </c>
    </row>
    <row r="25" spans="2:20" ht="15" customHeight="1" x14ac:dyDescent="0.2">
      <c r="B25" s="14" t="str">
        <f>_xlfn.CONCAT(Tool!$C$35,"-",Tool!D16)</f>
        <v>2.1. Key Management-2</v>
      </c>
      <c r="C25" s="8" t="s">
        <v>85</v>
      </c>
      <c r="D25" s="9" t="str">
        <f t="shared" si="2"/>
        <v>Responsibilities and roles for key management are defined. Key management is managed ad-hoc and there is no documentation and inventory of cryptographic keys maintained.</v>
      </c>
    </row>
    <row r="26" spans="2:20" ht="15" customHeight="1" x14ac:dyDescent="0.2">
      <c r="B26" s="14" t="str">
        <f>_xlfn.CONCAT(Tool!$C$35,"-",Tool!D17)</f>
        <v>2.1. Key Management-3</v>
      </c>
      <c r="C26" s="8" t="s">
        <v>86</v>
      </c>
      <c r="D26" s="9" t="str">
        <f t="shared" si="2"/>
        <v>Key management and lifecycle is documented and maintained. Inventory of cryptographic keys and devices is avaialble. Procedures are formally followed.</v>
      </c>
    </row>
    <row r="27" spans="2:20" ht="15" customHeight="1" x14ac:dyDescent="0.2">
      <c r="B27" s="14" t="str">
        <f>_xlfn.CONCAT(Tool!$C$35,"-",Tool!D18)</f>
        <v>2.1. Key Management-4</v>
      </c>
      <c r="C27" s="8" t="s">
        <v>87</v>
      </c>
      <c r="D27" s="9" t="str">
        <f t="shared" si="2"/>
        <v>Encryption and key management policies are documented, followed, and integrated in the organization. Inventory of cryptographic keys and devices is maintained and validated. Responsibilities and roles are assigned and aware of all processes and procedures.</v>
      </c>
    </row>
    <row r="28" spans="2:20" ht="15" customHeight="1" thickBot="1" x14ac:dyDescent="0.25">
      <c r="B28" s="15" t="str">
        <f>_xlfn.CONCAT(Tool!$C$35,"-",Tool!D19)</f>
        <v>2.1. Key Management-5</v>
      </c>
      <c r="C28" s="11" t="s">
        <v>88</v>
      </c>
      <c r="D28" s="12" t="str">
        <f t="shared" si="2"/>
        <v>Key management is periodically reviewed and updated. Inventory of cryptographic keys and devices is complete, maintained and frequently validated. Process and procedures are formally approved, integrated and followed in the organization.</v>
      </c>
    </row>
    <row r="29" spans="2:20" ht="15" customHeight="1" x14ac:dyDescent="0.2">
      <c r="B29" s="14" t="str">
        <f>_xlfn.CONCAT(Tool!$G$35,"-",Tool!D15)</f>
        <v>2.2. Certificate Management-1</v>
      </c>
      <c r="C29" s="8" t="s">
        <v>89</v>
      </c>
      <c r="D29" s="9" t="str">
        <f t="shared" si="2"/>
        <v>Certificates are ad-hoc managed, without proper control and always reactive. Inventory is not available.</v>
      </c>
    </row>
    <row r="30" spans="2:20" ht="15" customHeight="1" x14ac:dyDescent="0.2">
      <c r="B30" s="14" t="str">
        <f>_xlfn.CONCAT(Tool!$G$35,"-",Tool!D16)</f>
        <v>2.2. Certificate Management-2</v>
      </c>
      <c r="C30" s="8" t="s">
        <v>90</v>
      </c>
      <c r="D30" s="9" t="str">
        <f t="shared" si="2"/>
        <v>Certificates are managed, but not according to industry standards and regulations. Inventory of certificates is not maintained.</v>
      </c>
    </row>
    <row r="31" spans="2:20" ht="15" customHeight="1" x14ac:dyDescent="0.2">
      <c r="B31" s="14" t="str">
        <f>_xlfn.CONCAT(Tool!$G$35,"-",Tool!D17)</f>
        <v>2.2. Certificate Management-3</v>
      </c>
      <c r="C31" s="8" t="s">
        <v>91</v>
      </c>
      <c r="D31" s="9" t="str">
        <f t="shared" si="2"/>
        <v>Certificate profiles and attributes are documented and enforced. Certificate lifecycle management is documented and followed. Inventory of certificates is maintained with up-to-date information. Certificate management procedures and controls on are in place but not fully followed and understood.</v>
      </c>
    </row>
    <row r="32" spans="2:20" ht="15" customHeight="1" x14ac:dyDescent="0.2">
      <c r="B32" s="14" t="str">
        <f>_xlfn.CONCAT(Tool!$G$35,"-",Tool!D18)</f>
        <v>2.2. Certificate Management-4</v>
      </c>
      <c r="C32" s="8" t="s">
        <v>92</v>
      </c>
      <c r="D32" s="9" t="str">
        <f t="shared" si="2"/>
        <v>Certificate profiles, attributes, cipher suites, and tooling is properly documented and applied in the organization. Certificate management procedures are well designed and followed to maintain up-to-date inventory of certificates, including its state and location.</v>
      </c>
    </row>
    <row r="33" spans="2:4" ht="15" customHeight="1" thickBot="1" x14ac:dyDescent="0.25">
      <c r="B33" s="15" t="str">
        <f>_xlfn.CONCAT(Tool!$G$35,"-",Tool!D19)</f>
        <v>2.2. Certificate Management-5</v>
      </c>
      <c r="C33" s="11" t="s">
        <v>93</v>
      </c>
      <c r="D33" s="12" t="str">
        <f t="shared" si="2"/>
        <v>Certificate lifecycle is properly documented and maintained. Up-to-date inventory is available and periodically updated according to defined procedures and certificate management controls. Discovery of certificates is often executed to provide assurance of the inventory completeness. Certificate management is integrated with the organizational governance.</v>
      </c>
    </row>
    <row r="34" spans="2:4" ht="15" customHeight="1" x14ac:dyDescent="0.2">
      <c r="B34" s="13" t="str">
        <f>_xlfn.CONCAT(Tool!$C$45,"-",Tool!D15)</f>
        <v>2.3. Infrastructure Management-1</v>
      </c>
      <c r="C34" s="5" t="s">
        <v>99</v>
      </c>
      <c r="D34" s="6" t="str">
        <f t="shared" si="2"/>
        <v>Flat network with no segmentation. No separation of environments. No network vulnerability management. No infrastructure recovery objectives. No periodic review of infrastructure activities.</v>
      </c>
    </row>
    <row r="35" spans="2:4" ht="15" customHeight="1" x14ac:dyDescent="0.2">
      <c r="B35" s="14" t="str">
        <f>_xlfn.CONCAT(Tool!$C$45,"-",Tool!D16)</f>
        <v>2.3. Infrastructure Management-2</v>
      </c>
      <c r="C35" s="8" t="s">
        <v>100</v>
      </c>
      <c r="D35" s="9" t="str">
        <f t="shared" si="2"/>
        <v>Network and deployment infrastructure is documented and known by the infrastructure team.</v>
      </c>
    </row>
    <row r="36" spans="2:4" ht="15" customHeight="1" x14ac:dyDescent="0.2">
      <c r="B36" s="14" t="str">
        <f>_xlfn.CONCAT(Tool!$C$45,"-",Tool!D17)</f>
        <v>2.3. Infrastructure Management-3</v>
      </c>
      <c r="C36" s="8" t="s">
        <v>101</v>
      </c>
      <c r="D36" s="9" t="str">
        <f t="shared" si="2"/>
        <v>Infrastructure is documented and managed. Network vulnerability management is implemented. Responsibility for infrastructure is defined and approved by the management.</v>
      </c>
    </row>
    <row r="37" spans="2:4" ht="15" customHeight="1" x14ac:dyDescent="0.2">
      <c r="B37" s="14" t="str">
        <f>_xlfn.CONCAT(Tool!$C$45,"-",Tool!D18)</f>
        <v>2.3. Infrastructure Management-4</v>
      </c>
      <c r="C37" s="8" t="s">
        <v>102</v>
      </c>
      <c r="D37" s="9" t="str">
        <f t="shared" si="2"/>
        <v>The infrastructure is properly design, documented, and maintained, including procedures for vulnerability management, recovery and continuity.</v>
      </c>
    </row>
    <row r="38" spans="2:4" ht="15" customHeight="1" thickBot="1" x14ac:dyDescent="0.25">
      <c r="B38" s="15" t="str">
        <f>_xlfn.CONCAT(Tool!$C$45,"-",Tool!D19)</f>
        <v>2.3. Infrastructure Management-5</v>
      </c>
      <c r="C38" s="11" t="s">
        <v>103</v>
      </c>
      <c r="D38" s="12" t="str">
        <f t="shared" si="2"/>
        <v>Processes and procedures are formally followed and periodically reviewed. The infrastructure is properly designed, documented, and maintained by responsible personnel and integrated into the overall organizational strategy.</v>
      </c>
    </row>
    <row r="39" spans="2:4" ht="15" customHeight="1" x14ac:dyDescent="0.2">
      <c r="B39" s="13" t="str">
        <f>_xlfn.CONCAT(Tool!$G$45,"-",Tool!D15)</f>
        <v>2.4. Change Management and Agility-1</v>
      </c>
      <c r="C39" s="5" t="s">
        <v>108</v>
      </c>
      <c r="D39" s="6" t="str">
        <f t="shared" si="2"/>
        <v>Change management is not defined and agility is not considered and applied.</v>
      </c>
    </row>
    <row r="40" spans="2:4" ht="15" customHeight="1" x14ac:dyDescent="0.2">
      <c r="B40" s="14" t="str">
        <f>_xlfn.CONCAT(Tool!$G$45,"-",Tool!D16)</f>
        <v>2.4. Change Management and Agility-2</v>
      </c>
      <c r="C40" s="8" t="s">
        <v>109</v>
      </c>
      <c r="D40" s="9" t="str">
        <f t="shared" si="2"/>
        <v>Change management does not have documented and followed structure and is often ad-hoc. Agility is not formally cosnidered, however, it is applied in some cases.</v>
      </c>
    </row>
    <row r="41" spans="2:4" ht="15" customHeight="1" x14ac:dyDescent="0.2">
      <c r="B41" s="14" t="str">
        <f>_xlfn.CONCAT(Tool!$G$45,"-",Tool!D17)</f>
        <v>2.4. Change Management and Agility-3</v>
      </c>
      <c r="C41" s="8" t="s">
        <v>110</v>
      </c>
      <c r="D41" s="9" t="str">
        <f t="shared" si="2"/>
        <v>Processes for change management and agility are defined and designed to support the PKI implementation. The procedures and not always followed.</v>
      </c>
    </row>
    <row r="42" spans="2:4" ht="15" customHeight="1" x14ac:dyDescent="0.2">
      <c r="B42" s="14" t="str">
        <f>_xlfn.CONCAT(Tool!$G$45,"-",Tool!D18)</f>
        <v>2.4. Change Management and Agility-4</v>
      </c>
      <c r="C42" s="8" t="s">
        <v>111</v>
      </c>
      <c r="D42" s="9" t="str">
        <f t="shared" si="2"/>
        <v>Change management is integrated with the organizational change management process. Requirements for the agility are identified and implemented. Procedures are followed and monitored.</v>
      </c>
    </row>
    <row r="43" spans="2:4" ht="15" customHeight="1" thickBot="1" x14ac:dyDescent="0.25">
      <c r="B43" s="15" t="str">
        <f>_xlfn.CONCAT(Tool!$G$45,"-",Tool!D19)</f>
        <v>2.4. Change Management and Agility-5</v>
      </c>
      <c r="C43" s="11" t="s">
        <v>112</v>
      </c>
      <c r="D43" s="12" t="str">
        <f t="shared" si="2"/>
        <v>Approved change management policy and agility processes are followed and monitored. It is continuously improved and adapted to the changes.</v>
      </c>
    </row>
    <row r="44" spans="2:4" ht="15" customHeight="1" x14ac:dyDescent="0.2">
      <c r="B44" s="16" t="str">
        <f>_xlfn.CONCAT(Tool!$C$59,"-",Tool!D15)</f>
        <v>3.1. Resilience-1</v>
      </c>
      <c r="C44" s="5" t="s">
        <v>113</v>
      </c>
      <c r="D44" s="6" t="str">
        <f t="shared" si="2"/>
        <v>There is no resilience strategy or requirements in place.</v>
      </c>
    </row>
    <row r="45" spans="2:4" ht="15" customHeight="1" x14ac:dyDescent="0.2">
      <c r="B45" s="17" t="str">
        <f>_xlfn.CONCAT(Tool!$C$59,"-",Tool!D16)</f>
        <v>3.1. Resilience-2</v>
      </c>
      <c r="C45" s="8" t="s">
        <v>114</v>
      </c>
      <c r="D45" s="9" t="str">
        <f t="shared" si="2"/>
        <v>Risk assessment and business impact analysis is performed. Results are documented and used to develop resilience strategy, however, the strategy is not fully defined and implemented.</v>
      </c>
    </row>
    <row r="46" spans="2:4" ht="15" customHeight="1" x14ac:dyDescent="0.2">
      <c r="B46" s="17" t="str">
        <f>_xlfn.CONCAT(Tool!$C$59,"-",Tool!D17)</f>
        <v>3.1. Resilience-3</v>
      </c>
      <c r="C46" s="8" t="s">
        <v>115</v>
      </c>
      <c r="D46" s="9" t="str">
        <f t="shared" si="2"/>
        <v>Resilience strategy is defined and implemented. Business continuity planning and disaster recovery is executed on a regular basis.</v>
      </c>
    </row>
    <row r="47" spans="2:4" ht="15" customHeight="1" x14ac:dyDescent="0.2">
      <c r="B47" s="17" t="str">
        <f>_xlfn.CONCAT(Tool!$C$59,"-",Tool!D18)</f>
        <v>3.1. Resilience-4</v>
      </c>
      <c r="C47" s="8" t="s">
        <v>116</v>
      </c>
      <c r="D47" s="9" t="str">
        <f t="shared" si="2"/>
        <v>The infrastructure resilience is often proven and tested through the competence management and results are used to improve the resilience planning and documentation.</v>
      </c>
    </row>
    <row r="48" spans="2:4" ht="15" customHeight="1" thickBot="1" x14ac:dyDescent="0.25">
      <c r="B48" s="18" t="str">
        <f>_xlfn.CONCAT(Tool!$C$59,"-",Tool!D19)</f>
        <v>3.1. Resilience-5</v>
      </c>
      <c r="C48" s="11" t="s">
        <v>117</v>
      </c>
      <c r="D48" s="12" t="str">
        <f t="shared" si="2"/>
        <v>Analysis and assessment is regularly updated with the latest information and used to improve the resilience strategy. Incident response plans are tested and improved, including disaster recovery plans and procedures. Resilience is fully aligned with the organizational goals and policies.</v>
      </c>
    </row>
    <row r="49" spans="2:4" ht="15" customHeight="1" x14ac:dyDescent="0.2">
      <c r="B49" s="16" t="str">
        <f>_xlfn.CONCAT(Tool!$G$59,"-",Tool!D15)</f>
        <v>3.2. Interoperability-1</v>
      </c>
      <c r="C49" s="5" t="s">
        <v>118</v>
      </c>
      <c r="D49" s="6" t="str">
        <f t="shared" si="2"/>
        <v>There is no interoperability strategy or requirements.</v>
      </c>
    </row>
    <row r="50" spans="2:4" ht="15" customHeight="1" x14ac:dyDescent="0.2">
      <c r="B50" s="17" t="str">
        <f>_xlfn.CONCAT(Tool!$G$59,"-",Tool!D16)</f>
        <v>3.2. Interoperability-2</v>
      </c>
      <c r="C50" s="8" t="s">
        <v>119</v>
      </c>
      <c r="D50" s="9" t="str">
        <f t="shared" si="2"/>
        <v>Interoperability strategy is not completely defined and formal. Some integration guidance is available but not maintained.</v>
      </c>
    </row>
    <row r="51" spans="2:4" ht="15" customHeight="1" x14ac:dyDescent="0.2">
      <c r="B51" s="17" t="str">
        <f>_xlfn.CONCAT(Tool!$G$59,"-",Tool!D17)</f>
        <v>3.2. Interoperability-3</v>
      </c>
      <c r="C51" s="8" t="s">
        <v>120</v>
      </c>
      <c r="D51" s="9" t="str">
        <f t="shared" si="2"/>
        <v>Interoperability strategy is defined and integrated within the infrastructure, covering all necessary components.</v>
      </c>
    </row>
    <row r="52" spans="2:4" ht="15" customHeight="1" x14ac:dyDescent="0.2">
      <c r="B52" s="17" t="str">
        <f>_xlfn.CONCAT(Tool!$G$59,"-",Tool!D18)</f>
        <v>3.2. Interoperability-4</v>
      </c>
      <c r="C52" s="8" t="s">
        <v>121</v>
      </c>
      <c r="D52" s="9" t="str">
        <f t="shared" si="2"/>
        <v>Interoperability strategy is defined, integrated and maintained, with open standards and protocols applied to avoid vendor lock-in.</v>
      </c>
    </row>
    <row r="53" spans="2:4" ht="15" customHeight="1" thickBot="1" x14ac:dyDescent="0.25">
      <c r="B53" s="18" t="str">
        <f>_xlfn.CONCAT(Tool!$G$59,"-",Tool!D19)</f>
        <v>3.2. Interoperability-5</v>
      </c>
      <c r="C53" s="11" t="s">
        <v>122</v>
      </c>
      <c r="D53" s="12" t="str">
        <f t="shared" si="2"/>
        <v>Interoperability requirements, strategy and guidance are well defined, integrated and maintained. Adoption of open standards and protocols is applied to avoid vendor lock-in, where possible. Interoperability is periodically tested and improved.</v>
      </c>
    </row>
    <row r="54" spans="2:4" ht="15" customHeight="1" x14ac:dyDescent="0.2">
      <c r="B54" s="16" t="str">
        <f>_xlfn.CONCAT(Tool!$C$69,"-",Tool!D15)</f>
        <v>3.3. Monitoring and Auditing-1</v>
      </c>
      <c r="C54" s="5" t="s">
        <v>123</v>
      </c>
      <c r="D54" s="6" t="str">
        <f t="shared" si="2"/>
        <v>There is no or limited monitoring and auditing capabilities in place.</v>
      </c>
    </row>
    <row r="55" spans="2:4" ht="15" customHeight="1" x14ac:dyDescent="0.2">
      <c r="B55" s="17" t="str">
        <f>_xlfn.CONCAT(Tool!$C$69,"-",Tool!D16)</f>
        <v>3.3. Monitoring and Auditing-2</v>
      </c>
      <c r="C55" s="8" t="s">
        <v>124</v>
      </c>
      <c r="D55" s="9" t="str">
        <f t="shared" si="2"/>
        <v>Logs are collected, however, they are not reviewed, nor correlated with other records.</v>
      </c>
    </row>
    <row r="56" spans="2:4" ht="15" customHeight="1" x14ac:dyDescent="0.2">
      <c r="B56" s="17" t="str">
        <f>_xlfn.CONCAT(Tool!$C$69,"-",Tool!D17)</f>
        <v>3.3. Monitoring and Auditing-3</v>
      </c>
      <c r="C56" s="8" t="s">
        <v>125</v>
      </c>
      <c r="D56" s="9" t="str">
        <f t="shared" si="2"/>
        <v>Documeneted requirements for monitoring and auditing are defined and implemented. Logs are centrally collected and correlated with other records.</v>
      </c>
    </row>
    <row r="57" spans="2:4" ht="15" customHeight="1" x14ac:dyDescent="0.2">
      <c r="B57" s="17" t="str">
        <f>_xlfn.CONCAT(Tool!$C$69,"-",Tool!D18)</f>
        <v>3.3. Monitoring and Auditing-4</v>
      </c>
      <c r="C57" s="8" t="s">
        <v>126</v>
      </c>
      <c r="D57" s="9" t="str">
        <f t="shared" si="2"/>
        <v>Centrally collected logs are reviewed and monitored periodically according to documented policy and requirements. Audit trail can be constructed for critical events from audit logs.</v>
      </c>
    </row>
    <row r="58" spans="2:4" ht="15" customHeight="1" thickBot="1" x14ac:dyDescent="0.25">
      <c r="B58" s="18" t="str">
        <f>_xlfn.CONCAT(Tool!$C$69,"-",Tool!D19)</f>
        <v>3.3. Monitoring and Auditing-5</v>
      </c>
      <c r="C58" s="11" t="s">
        <v>127</v>
      </c>
      <c r="D58" s="12" t="str">
        <f t="shared" si="2"/>
        <v>Monitoring and auditing requirements are periodically reviewed and improved. Documented policy and system requirements are in place and followed. Critical events are immediately alerted and resolved according to incident response plans.</v>
      </c>
    </row>
    <row r="59" spans="2:4" ht="15" customHeight="1" x14ac:dyDescent="0.2">
      <c r="B59" s="19" t="str">
        <f>_xlfn.CONCAT(Tool!$G$69,"-",Tool!D15)</f>
        <v>3.4. Automation-1</v>
      </c>
      <c r="C59" s="8" t="s">
        <v>50</v>
      </c>
      <c r="D59" s="9" t="str">
        <f t="shared" si="2"/>
        <v>No automation in place.</v>
      </c>
    </row>
    <row r="60" spans="2:4" ht="15" customHeight="1" x14ac:dyDescent="0.2">
      <c r="B60" s="19" t="str">
        <f>_xlfn.CONCAT(Tool!$G$69,"-",Tool!D16)</f>
        <v>3.4. Automation-2</v>
      </c>
      <c r="C60" s="8" t="s">
        <v>51</v>
      </c>
      <c r="D60" s="9" t="str">
        <f t="shared" si="2"/>
        <v>Automation is used for some tasks, however, it is not described and it is not reliable or repeatable.</v>
      </c>
    </row>
    <row r="61" spans="2:4" ht="15" customHeight="1" x14ac:dyDescent="0.2">
      <c r="B61" s="19" t="str">
        <f>_xlfn.CONCAT(Tool!$G$69,"-",Tool!D17)</f>
        <v>3.4. Automation-3</v>
      </c>
      <c r="C61" s="8" t="s">
        <v>52</v>
      </c>
      <c r="D61" s="9" t="str">
        <f t="shared" si="2"/>
        <v>Automation is used for most of the tasks, where it makes sense. Automation is described but not monitoring or audited.</v>
      </c>
    </row>
    <row r="62" spans="2:4" ht="15" customHeight="1" x14ac:dyDescent="0.2">
      <c r="B62" s="19" t="str">
        <f>_xlfn.CONCAT(Tool!$G$69,"-",Tool!D18)</f>
        <v>3.4. Automation-4</v>
      </c>
      <c r="C62" s="8" t="s">
        <v>53</v>
      </c>
      <c r="D62" s="9" t="str">
        <f t="shared" si="2"/>
        <v>Automation is used for all tasks, where it makes sense. Automation is described, followed and monitored or audited.</v>
      </c>
    </row>
    <row r="63" spans="2:4" ht="15" customHeight="1" thickBot="1" x14ac:dyDescent="0.25">
      <c r="B63" s="20" t="str">
        <f>_xlfn.CONCAT(Tool!$G$69,"-",Tool!D19)</f>
        <v>3.4. Automation-5</v>
      </c>
      <c r="C63" s="11" t="s">
        <v>54</v>
      </c>
      <c r="D63" s="12" t="str">
        <f t="shared" si="2"/>
        <v>Automation is analyzed and designed to apply the best practices. Automation is described, followed, monitored, and audited. Procedures are in place to handle exceptions and incidents related to automation.</v>
      </c>
    </row>
    <row r="64" spans="2:4" ht="15" customHeight="1" x14ac:dyDescent="0.2">
      <c r="B64" s="21" t="str">
        <f>_xlfn.CONCAT(Tool!$C$83,"-",Tool!D15)</f>
        <v>4.1. Sourcing-1</v>
      </c>
      <c r="C64" s="5" t="s">
        <v>128</v>
      </c>
      <c r="D64" s="6" t="str">
        <f t="shared" si="2"/>
        <v>The resources needed for the PKI are not defined and documented. There is a risk of unavailable resources causing the PKI to be unavailable.</v>
      </c>
    </row>
    <row r="65" spans="2:4" ht="15" customHeight="1" x14ac:dyDescent="0.2">
      <c r="B65" s="22" t="str">
        <f>_xlfn.CONCAT(Tool!$C$83,"-",Tool!D16)</f>
        <v>4.1. Sourcing-2</v>
      </c>
      <c r="C65" s="8" t="s">
        <v>129</v>
      </c>
      <c r="D65" s="9" t="str">
        <f t="shared" si="2"/>
        <v>Resource are identified and documented. The resources and their specification are not clearly defined, which can lead to misuse of resources.</v>
      </c>
    </row>
    <row r="66" spans="2:4" ht="15" customHeight="1" x14ac:dyDescent="0.2">
      <c r="B66" s="22" t="str">
        <f>_xlfn.CONCAT(Tool!$C$83,"-",Tool!D17)</f>
        <v>4.1. Sourcing-3</v>
      </c>
      <c r="C66" s="8" t="s">
        <v>130</v>
      </c>
      <c r="D66" s="9" t="str">
        <f t="shared" si="2"/>
        <v>Resources are identified, documented, and clearly defined. The capacity of resources is aligned with the PKI scope and use-case(s).</v>
      </c>
    </row>
    <row r="67" spans="2:4" ht="15" customHeight="1" x14ac:dyDescent="0.2">
      <c r="B67" s="22" t="str">
        <f>_xlfn.CONCAT(Tool!$C$83,"-",Tool!D18)</f>
        <v>4.1. Sourcing-4</v>
      </c>
      <c r="C67" s="8" t="s">
        <v>131</v>
      </c>
      <c r="D67" s="9" t="str">
        <f t="shared" si="2"/>
        <v>Resources are identified, documented, and clearly defined. Resource management process ensures that the resources are available when needed.</v>
      </c>
    </row>
    <row r="68" spans="2:4" ht="15" customHeight="1" thickBot="1" x14ac:dyDescent="0.25">
      <c r="B68" s="23" t="str">
        <f>_xlfn.CONCAT(Tool!$C$83,"-",Tool!D19)</f>
        <v>4.1. Sourcing-5</v>
      </c>
      <c r="C68" s="11" t="s">
        <v>132</v>
      </c>
      <c r="D68" s="12" t="str">
        <f t="shared" si="2"/>
        <v>Resources are periodically reviewed and updated to ensure that the required capacity is available and aligned with the PKI scope and organization strategy.</v>
      </c>
    </row>
    <row r="69" spans="2:4" ht="15" customHeight="1" x14ac:dyDescent="0.2">
      <c r="B69" s="21" t="str">
        <f>_xlfn.CONCAT(Tool!$G$83,"-",Tool!D15)</f>
        <v>4.2. Knowledge and Training-1</v>
      </c>
      <c r="C69" s="5" t="s">
        <v>133</v>
      </c>
      <c r="D69" s="6" t="str">
        <f t="shared" si="2"/>
        <v>There is no training plan or education plan for the PKI personnel.</v>
      </c>
    </row>
    <row r="70" spans="2:4" ht="15" customHeight="1" x14ac:dyDescent="0.2">
      <c r="B70" s="22" t="str">
        <f>_xlfn.CONCAT(Tool!$G$83,"-",Tool!D16)</f>
        <v>4.2. Knowledge and Training-2</v>
      </c>
      <c r="C70" s="8" t="s">
        <v>134</v>
      </c>
      <c r="D70" s="9" t="str">
        <f t="shared" si="2"/>
        <v>Training plan is defined, however, there is no responsibility for the execution of the plan.</v>
      </c>
    </row>
    <row r="71" spans="2:4" ht="15" customHeight="1" x14ac:dyDescent="0.2">
      <c r="B71" s="22" t="str">
        <f>_xlfn.CONCAT(Tool!$G$83,"-",Tool!D17)</f>
        <v>4.2. Knowledge and Training-3</v>
      </c>
      <c r="C71" s="8" t="s">
        <v>135</v>
      </c>
      <c r="D71" s="9" t="str">
        <f t="shared" si="2"/>
        <v>Training plan is defined and integrated in the organization. PKI personnel are aware of the training plan and their responsibilities.</v>
      </c>
    </row>
    <row r="72" spans="2:4" ht="15" customHeight="1" x14ac:dyDescent="0.2">
      <c r="B72" s="22" t="str">
        <f>_xlfn.CONCAT(Tool!$G$83,"-",Tool!D18)</f>
        <v>4.2. Knowledge and Training-4</v>
      </c>
      <c r="C72" s="8" t="s">
        <v>136</v>
      </c>
      <c r="D72" s="9" t="str">
        <f t="shared" si="2"/>
        <v>Training plan is defined, maintained and integrated in the organization. It is executed and requirements on the knowledge and proficiency are monitored.</v>
      </c>
    </row>
    <row r="73" spans="2:4" ht="15" customHeight="1" thickBot="1" x14ac:dyDescent="0.25">
      <c r="B73" s="23" t="str">
        <f>_xlfn.CONCAT(Tool!$G$83,"-",Tool!D19)</f>
        <v>4.2. Knowledge and Training-5</v>
      </c>
      <c r="C73" s="11" t="s">
        <v>137</v>
      </c>
      <c r="D73" s="12" t="str">
        <f t="shared" si="2"/>
        <v>Training plan is periodically reviewed and updated. Education plan is defined and maintained. PKI personnel are aware of the training plan and their responsibilities that are fully aligned with the PKI policies and procedures.</v>
      </c>
    </row>
    <row r="74" spans="2:4" ht="15" customHeight="1" x14ac:dyDescent="0.2">
      <c r="B74" s="21" t="str">
        <f>_xlfn.CONCAT(Tool!$C$93,"-",Tool!D15)</f>
        <v>4.3. Awareness-1</v>
      </c>
      <c r="C74" s="5" t="s">
        <v>56</v>
      </c>
      <c r="D74" s="6" t="str">
        <f t="shared" si="2"/>
        <v>No awareness is provided. No program is established.</v>
      </c>
    </row>
    <row r="75" spans="2:4" ht="15" customHeight="1" x14ac:dyDescent="0.2">
      <c r="B75" s="22" t="str">
        <f>_xlfn.CONCAT(Tool!$C$93,"-",Tool!D16)</f>
        <v>4.3. Awareness-2</v>
      </c>
      <c r="C75" s="8" t="s">
        <v>57</v>
      </c>
      <c r="D75" s="9" t="str">
        <f t="shared" ref="D75:D78" si="3">IF(C75="",_xlfn.CONCAT(B75,": ",$D$2),TRIM(_xlfn.TEXTBEFORE(_xlfn.TEXTAFTER(C75,"|",2),"|")))</f>
        <v>Incomplete awareness plan is defined, and it is not often followed and communicated. It is mainly ad-hoc and not maintained, without proper planning and monitoring.</v>
      </c>
    </row>
    <row r="76" spans="2:4" ht="15" customHeight="1" x14ac:dyDescent="0.2">
      <c r="B76" s="22" t="str">
        <f>_xlfn.CONCAT(Tool!$C$93,"-",Tool!D17)</f>
        <v>4.3. Awareness-3</v>
      </c>
      <c r="C76" s="8" t="s">
        <v>58</v>
      </c>
      <c r="D76" s="9" t="str">
        <f t="shared" si="3"/>
        <v>The awareness plan is defined, followed and communicated to all PKI participants. The awareness is not integrated in the organization and is not periodically reviewed and improved.</v>
      </c>
    </row>
    <row r="77" spans="2:4" ht="15" customHeight="1" x14ac:dyDescent="0.2">
      <c r="B77" s="22" t="str">
        <f>_xlfn.CONCAT(Tool!$C$93,"-",Tool!D18)</f>
        <v>4.3. Awareness-4</v>
      </c>
      <c r="C77" s="8" t="s">
        <v>59</v>
      </c>
      <c r="D77" s="9" t="str">
        <f t="shared" si="3"/>
        <v>The awareness program is designed to support the PKI participants. The awareness plan is defined, followed and communicated to all PKI participants. It is maintained and monitored over the time.</v>
      </c>
    </row>
    <row r="78" spans="2:4" ht="15" customHeight="1" thickBot="1" x14ac:dyDescent="0.25">
      <c r="B78" s="23" t="str">
        <f>_xlfn.CONCAT(Tool!$C$93,"-",Tool!D19)</f>
        <v>4.3. Awareness-5</v>
      </c>
      <c r="C78" s="11" t="s">
        <v>60</v>
      </c>
      <c r="D78" s="12" t="str">
        <f t="shared" si="3"/>
        <v>Information is disclosed and properly communicated to all PKI participant according to the awareness plan. The awareness plan is well designed and continuously improved. Participant are properly informed about important information and how to behave.</v>
      </c>
    </row>
    <row r="81" spans="2:4" ht="16" x14ac:dyDescent="0.2">
      <c r="B81" s="3">
        <v>1</v>
      </c>
      <c r="C81" s="1" t="s">
        <v>142</v>
      </c>
      <c r="D81" s="1" t="s">
        <v>149</v>
      </c>
    </row>
    <row r="82" spans="2:4" ht="16" x14ac:dyDescent="0.2">
      <c r="B82" s="3">
        <v>2</v>
      </c>
      <c r="C82" s="1" t="s">
        <v>143</v>
      </c>
      <c r="D82" s="1" t="s">
        <v>150</v>
      </c>
    </row>
    <row r="83" spans="2:4" ht="16" x14ac:dyDescent="0.2">
      <c r="B83" s="3">
        <v>3</v>
      </c>
      <c r="C83" s="1" t="s">
        <v>144</v>
      </c>
      <c r="D83" s="1" t="s">
        <v>151</v>
      </c>
    </row>
    <row r="84" spans="2:4" ht="16" x14ac:dyDescent="0.2">
      <c r="B84" s="3">
        <v>4</v>
      </c>
      <c r="C84" s="1" t="s">
        <v>145</v>
      </c>
      <c r="D84" s="1" t="s">
        <v>152</v>
      </c>
    </row>
    <row r="85" spans="2:4" ht="16" x14ac:dyDescent="0.2">
      <c r="B85" s="3">
        <v>5</v>
      </c>
      <c r="C85" s="1" t="s">
        <v>146</v>
      </c>
      <c r="D85" s="1" t="s">
        <v>153</v>
      </c>
    </row>
    <row r="86" spans="2:4" ht="16" x14ac:dyDescent="0.2">
      <c r="B86" s="3">
        <v>7</v>
      </c>
      <c r="C86" s="1" t="s">
        <v>147</v>
      </c>
      <c r="D86" s="1" t="s">
        <v>154</v>
      </c>
    </row>
    <row r="87" spans="2:4" ht="16" x14ac:dyDescent="0.2">
      <c r="B87" s="3">
        <v>6</v>
      </c>
      <c r="C87" s="1" t="s">
        <v>139</v>
      </c>
      <c r="D87" s="1" t="s">
        <v>148</v>
      </c>
    </row>
    <row r="88" spans="2:4" ht="16" x14ac:dyDescent="0.2">
      <c r="B88" s="3">
        <v>0</v>
      </c>
      <c r="C88" s="1" t="s">
        <v>147</v>
      </c>
      <c r="D88" s="1" t="s">
        <v>154</v>
      </c>
    </row>
  </sheetData>
  <hyperlinks>
    <hyperlink ref="G4" r:id="rId1" xr:uid="{F2E40040-6E52-471F-B8F4-DA5E6369C28F}"/>
  </hyperlinks>
  <pageMargins left="0.7" right="0.7" top="0.78740157499999996" bottom="0.78740157499999996" header="0.3" footer="0.3"/>
  <pageSetup paperSize="9" orientation="portrait" verticalDpi="0" r:id="rId2"/>
  <ignoredErrors>
    <ignoredError sqref="T5:T19" numberStoredAsText="1"/>
  </ignoredError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Tool</vt:lpstr>
      <vt:lpstr>Report</vt:lpstr>
      <vt:lpstr>Source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Jiří Lucký</dc:creator>
  <cp:lastModifiedBy>Roman Cinkais</cp:lastModifiedBy>
  <dcterms:created xsi:type="dcterms:W3CDTF">2023-12-07T13:31:47Z</dcterms:created>
  <dcterms:modified xsi:type="dcterms:W3CDTF">2024-05-24T06:21:53Z</dcterms:modified>
</cp:coreProperties>
</file>